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2.xml" ContentType="application/vnd.openxmlformats-officedocument.drawing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4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5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6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7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8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9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0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charts/chart21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4.xml" ContentType="application/vnd.openxmlformats-officedocument.drawingml.chartshapes+xml"/>
  <Override PartName="/xl/charts/chart22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23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4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5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6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7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8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9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7.xml" ContentType="application/vnd.openxmlformats-officedocument.drawing+xml"/>
  <Override PartName="/xl/charts/chart30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1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2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3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4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5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6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7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8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9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2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3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4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5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6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7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8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9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50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51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2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6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7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8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9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63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64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8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9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70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7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78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79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83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84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85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86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91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92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93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94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95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100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101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drawings/drawing8.xml" ContentType="application/vnd.openxmlformats-officedocument.drawing+xml"/>
  <Override PartName="/xl/charts/chart102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103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104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107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108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c749d55a3739ad9/Documents/Durham/Masters/Writing/05.09.24 Onward/Thesis Draft/End Game/ThesisZip/"/>
    </mc:Choice>
  </mc:AlternateContent>
  <xr:revisionPtr revIDLastSave="0" documentId="8_{283036C8-813F-4D7E-BFA5-CD36F3D3B0C6}" xr6:coauthVersionLast="47" xr6:coauthVersionMax="47" xr10:uidLastSave="{00000000-0000-0000-0000-000000000000}"/>
  <bookViews>
    <workbookView xWindow="-108" yWindow="-108" windowWidth="23256" windowHeight="12576" activeTab="2" xr2:uid="{DCA2092D-6B0C-45D8-AE27-056E73810B6E}"/>
  </bookViews>
  <sheets>
    <sheet name="Fsp SEM+ICP Tidy (2)" sheetId="6" r:id="rId1"/>
    <sheet name="Fsp SEM+ICP Tidy w LOD" sheetId="7" r:id="rId2"/>
    <sheet name="Composition" sheetId="5" r:id="rId3"/>
    <sheet name="Fsp C v R" sheetId="8" r:id="rId4"/>
    <sheet name="1.AS.H Fsp Tidy" sheetId="9" r:id="rId5"/>
    <sheet name="All Fsp Tidy" sheetId="10" r:id="rId6"/>
    <sheet name="All Fsp Analysis" sheetId="11" r:id="rId7"/>
    <sheet name="All Fsp with XAn" sheetId="12" r:id="rId8"/>
    <sheet name="Sheet1" sheetId="13" r:id="rId9"/>
  </sheet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08" i="11" l="1"/>
  <c r="F208" i="11"/>
  <c r="G208" i="11"/>
  <c r="H208" i="11"/>
  <c r="I208" i="11"/>
  <c r="J208" i="11"/>
  <c r="K208" i="11"/>
  <c r="L208" i="11"/>
  <c r="M208" i="11"/>
  <c r="N208" i="11"/>
  <c r="O208" i="11"/>
  <c r="P208" i="11"/>
  <c r="Q208" i="11"/>
  <c r="R208" i="11"/>
  <c r="S208" i="11"/>
  <c r="T208" i="11"/>
  <c r="U208" i="11"/>
  <c r="V208" i="11"/>
  <c r="W208" i="11"/>
  <c r="X208" i="11"/>
  <c r="Y208" i="11"/>
  <c r="Z208" i="11"/>
  <c r="AA208" i="11"/>
  <c r="AB208" i="11"/>
  <c r="AC208" i="11"/>
  <c r="AD208" i="11"/>
  <c r="D208" i="11"/>
  <c r="E166" i="11"/>
  <c r="F166" i="11"/>
  <c r="G166" i="11"/>
  <c r="H166" i="11"/>
  <c r="I166" i="11"/>
  <c r="J166" i="11"/>
  <c r="K166" i="11"/>
  <c r="L166" i="11"/>
  <c r="M166" i="11"/>
  <c r="N166" i="11"/>
  <c r="O166" i="11"/>
  <c r="P166" i="11"/>
  <c r="Q166" i="11"/>
  <c r="R166" i="11"/>
  <c r="S166" i="11"/>
  <c r="T166" i="11"/>
  <c r="U166" i="11"/>
  <c r="V166" i="11"/>
  <c r="W166" i="11"/>
  <c r="X166" i="11"/>
  <c r="Y166" i="11"/>
  <c r="Z166" i="11"/>
  <c r="AA166" i="11"/>
  <c r="AB166" i="11"/>
  <c r="AC166" i="11"/>
  <c r="AD166" i="11"/>
  <c r="D166" i="11"/>
  <c r="E115" i="11"/>
  <c r="F115" i="11"/>
  <c r="G115" i="11"/>
  <c r="H115" i="11"/>
  <c r="I115" i="11"/>
  <c r="J115" i="11"/>
  <c r="K115" i="11"/>
  <c r="L115" i="11"/>
  <c r="M115" i="11"/>
  <c r="N115" i="11"/>
  <c r="O115" i="11"/>
  <c r="P115" i="11"/>
  <c r="Q115" i="11"/>
  <c r="R115" i="11"/>
  <c r="S115" i="11"/>
  <c r="T115" i="11"/>
  <c r="U115" i="11"/>
  <c r="V115" i="11"/>
  <c r="W115" i="11"/>
  <c r="X115" i="11"/>
  <c r="Y115" i="11"/>
  <c r="Z115" i="11"/>
  <c r="AA115" i="11"/>
  <c r="AB115" i="11"/>
  <c r="AC115" i="11"/>
  <c r="AD115" i="11"/>
  <c r="D115" i="11"/>
  <c r="AM127" i="12"/>
  <c r="AN127" i="12"/>
  <c r="AO127" i="12"/>
  <c r="AP127" i="12"/>
  <c r="AQ127" i="12"/>
  <c r="AR127" i="12"/>
  <c r="AS127" i="12"/>
  <c r="AT127" i="12"/>
  <c r="AU127" i="12"/>
  <c r="AV127" i="12"/>
  <c r="AW127" i="12"/>
  <c r="AX127" i="12"/>
  <c r="AY127" i="12"/>
  <c r="AZ127" i="12"/>
  <c r="BA127" i="12"/>
  <c r="BB127" i="12"/>
  <c r="BC127" i="12"/>
  <c r="BD127" i="12"/>
  <c r="BE127" i="12"/>
  <c r="BF127" i="12"/>
  <c r="BG127" i="12"/>
  <c r="BH127" i="12"/>
  <c r="BI127" i="12"/>
  <c r="BJ127" i="12"/>
  <c r="BK127" i="12"/>
  <c r="AM126" i="12"/>
  <c r="AN126" i="12"/>
  <c r="AO126" i="12"/>
  <c r="AP126" i="12"/>
  <c r="AQ126" i="12"/>
  <c r="AR126" i="12"/>
  <c r="AS126" i="12"/>
  <c r="AT126" i="12"/>
  <c r="AU126" i="12"/>
  <c r="AV126" i="12"/>
  <c r="AW126" i="12"/>
  <c r="AX126" i="12"/>
  <c r="AY126" i="12"/>
  <c r="AZ126" i="12"/>
  <c r="BA126" i="12"/>
  <c r="BB126" i="12"/>
  <c r="BC126" i="12"/>
  <c r="BD126" i="12"/>
  <c r="BE126" i="12"/>
  <c r="BF126" i="12"/>
  <c r="BG126" i="12"/>
  <c r="BH126" i="12"/>
  <c r="BI126" i="12"/>
  <c r="BJ126" i="12"/>
  <c r="BK126" i="12"/>
  <c r="AL127" i="12"/>
  <c r="AL126" i="12"/>
  <c r="AM124" i="12"/>
  <c r="AN124" i="12"/>
  <c r="AO124" i="12"/>
  <c r="AP124" i="12"/>
  <c r="AQ124" i="12"/>
  <c r="AR124" i="12"/>
  <c r="AS124" i="12"/>
  <c r="AT124" i="12"/>
  <c r="AU124" i="12"/>
  <c r="AV124" i="12"/>
  <c r="AW124" i="12"/>
  <c r="AX124" i="12"/>
  <c r="AY124" i="12"/>
  <c r="AZ124" i="12"/>
  <c r="BA124" i="12"/>
  <c r="BB124" i="12"/>
  <c r="BC124" i="12"/>
  <c r="BD124" i="12"/>
  <c r="BE124" i="12"/>
  <c r="BF124" i="12"/>
  <c r="BG124" i="12"/>
  <c r="BH124" i="12"/>
  <c r="BI124" i="12"/>
  <c r="BJ124" i="12"/>
  <c r="BK124" i="12"/>
  <c r="AL124" i="12"/>
  <c r="AM123" i="12"/>
  <c r="AN123" i="12"/>
  <c r="AO123" i="12"/>
  <c r="AP123" i="12"/>
  <c r="AQ123" i="12"/>
  <c r="AR123" i="12"/>
  <c r="AS123" i="12"/>
  <c r="AT123" i="12"/>
  <c r="AU123" i="12"/>
  <c r="AV123" i="12"/>
  <c r="AW123" i="12"/>
  <c r="AX123" i="12"/>
  <c r="AY123" i="12"/>
  <c r="AZ123" i="12"/>
  <c r="BA123" i="12"/>
  <c r="BB123" i="12"/>
  <c r="BC123" i="12"/>
  <c r="BD123" i="12"/>
  <c r="BE123" i="12"/>
  <c r="BF123" i="12"/>
  <c r="BG123" i="12"/>
  <c r="BH123" i="12"/>
  <c r="BI123" i="12"/>
  <c r="BJ123" i="12"/>
  <c r="BK123" i="12"/>
  <c r="AL123" i="12"/>
  <c r="AM122" i="12"/>
  <c r="AN122" i="12"/>
  <c r="AO122" i="12"/>
  <c r="AP122" i="12"/>
  <c r="AQ122" i="12"/>
  <c r="AR122" i="12"/>
  <c r="AS122" i="12"/>
  <c r="AT122" i="12"/>
  <c r="AU122" i="12"/>
  <c r="AV122" i="12"/>
  <c r="AW122" i="12"/>
  <c r="AX122" i="12"/>
  <c r="AY122" i="12"/>
  <c r="AZ122" i="12"/>
  <c r="BA122" i="12"/>
  <c r="BB122" i="12"/>
  <c r="BC122" i="12"/>
  <c r="BD122" i="12"/>
  <c r="BE122" i="12"/>
  <c r="BF122" i="12"/>
  <c r="BG122" i="12"/>
  <c r="BH122" i="12"/>
  <c r="BI122" i="12"/>
  <c r="BJ122" i="12"/>
  <c r="BK122" i="12"/>
  <c r="AL122" i="12"/>
  <c r="AM121" i="12"/>
  <c r="AN121" i="12"/>
  <c r="AO121" i="12"/>
  <c r="AP121" i="12"/>
  <c r="AQ121" i="12"/>
  <c r="AR121" i="12"/>
  <c r="AS121" i="12"/>
  <c r="AT121" i="12"/>
  <c r="AU121" i="12"/>
  <c r="AV121" i="12"/>
  <c r="AW121" i="12"/>
  <c r="AX121" i="12"/>
  <c r="AY121" i="12"/>
  <c r="AZ121" i="12"/>
  <c r="BA121" i="12"/>
  <c r="BB121" i="12"/>
  <c r="BC121" i="12"/>
  <c r="BD121" i="12"/>
  <c r="BE121" i="12"/>
  <c r="BF121" i="12"/>
  <c r="BG121" i="12"/>
  <c r="BH121" i="12"/>
  <c r="BI121" i="12"/>
  <c r="BJ121" i="12"/>
  <c r="BK121" i="12"/>
  <c r="AL121" i="12"/>
  <c r="AP120" i="12"/>
  <c r="AM120" i="12"/>
  <c r="AN120" i="12"/>
  <c r="AO120" i="12"/>
  <c r="AQ120" i="12"/>
  <c r="AR120" i="12"/>
  <c r="AS120" i="12"/>
  <c r="AT120" i="12"/>
  <c r="AU120" i="12"/>
  <c r="AV120" i="12"/>
  <c r="AW120" i="12"/>
  <c r="AX120" i="12"/>
  <c r="AY120" i="12"/>
  <c r="AZ120" i="12"/>
  <c r="BA120" i="12"/>
  <c r="BB120" i="12"/>
  <c r="BC120" i="12"/>
  <c r="BD120" i="12"/>
  <c r="BE120" i="12"/>
  <c r="BF120" i="12"/>
  <c r="BG120" i="12"/>
  <c r="BH120" i="12"/>
  <c r="BI120" i="12"/>
  <c r="BJ120" i="12"/>
  <c r="BK120" i="12"/>
  <c r="AL120" i="12"/>
  <c r="AM119" i="12"/>
  <c r="AN119" i="12"/>
  <c r="AO119" i="12"/>
  <c r="AP119" i="12"/>
  <c r="AQ119" i="12"/>
  <c r="AR119" i="12"/>
  <c r="AS119" i="12"/>
  <c r="AT119" i="12"/>
  <c r="AU119" i="12"/>
  <c r="AV119" i="12"/>
  <c r="AW119" i="12"/>
  <c r="AX119" i="12"/>
  <c r="AY119" i="12"/>
  <c r="AZ119" i="12"/>
  <c r="BA119" i="12"/>
  <c r="BB119" i="12"/>
  <c r="BC119" i="12"/>
  <c r="BD119" i="12"/>
  <c r="BE119" i="12"/>
  <c r="BF119" i="12"/>
  <c r="BG119" i="12"/>
  <c r="BH119" i="12"/>
  <c r="BI119" i="12"/>
  <c r="BJ119" i="12"/>
  <c r="BK119" i="12"/>
  <c r="AL119" i="12"/>
  <c r="AM125" i="12"/>
  <c r="AN125" i="12"/>
  <c r="AO125" i="12"/>
  <c r="AP125" i="12"/>
  <c r="AQ125" i="12"/>
  <c r="AR125" i="12"/>
  <c r="AS125" i="12"/>
  <c r="AT125" i="12"/>
  <c r="AU125" i="12"/>
  <c r="AV125" i="12"/>
  <c r="AW125" i="12"/>
  <c r="AX125" i="12"/>
  <c r="AY125" i="12"/>
  <c r="AZ125" i="12"/>
  <c r="BA125" i="12"/>
  <c r="BB125" i="12"/>
  <c r="BC125" i="12"/>
  <c r="BD125" i="12"/>
  <c r="BE125" i="12"/>
  <c r="BF125" i="12"/>
  <c r="BG125" i="12"/>
  <c r="BH125" i="12"/>
  <c r="BI125" i="12"/>
  <c r="BJ125" i="12"/>
  <c r="BK125" i="12"/>
  <c r="AL125" i="12"/>
  <c r="AF3" i="12"/>
  <c r="AF4" i="12"/>
  <c r="AF5" i="12"/>
  <c r="AF6" i="12"/>
  <c r="AF7" i="12"/>
  <c r="AF8" i="12"/>
  <c r="AF9" i="12"/>
  <c r="AF10" i="12"/>
  <c r="AF11" i="12"/>
  <c r="AF12" i="12"/>
  <c r="AF13" i="12"/>
  <c r="AF14" i="12"/>
  <c r="AF15" i="12"/>
  <c r="AF16" i="12"/>
  <c r="AF17" i="12"/>
  <c r="AF18" i="12"/>
  <c r="AF19" i="12"/>
  <c r="AF20" i="12"/>
  <c r="AF21" i="12"/>
  <c r="AF22" i="12"/>
  <c r="AF23" i="12"/>
  <c r="AF24" i="12"/>
  <c r="AF25" i="12"/>
  <c r="AF26" i="12"/>
  <c r="AF27" i="12"/>
  <c r="AF28" i="12"/>
  <c r="AF29" i="12"/>
  <c r="AF30" i="12"/>
  <c r="AF31" i="12"/>
  <c r="AF32" i="12"/>
  <c r="AF33" i="12"/>
  <c r="AF34" i="12"/>
  <c r="AF35" i="12"/>
  <c r="AF36" i="12"/>
  <c r="AF37" i="12"/>
  <c r="AF39" i="12"/>
  <c r="AF40" i="12"/>
  <c r="AF41" i="12"/>
  <c r="AF42" i="12"/>
  <c r="AF43" i="12"/>
  <c r="AF44" i="12"/>
  <c r="AF45" i="12"/>
  <c r="AF46" i="12"/>
  <c r="AF47" i="12"/>
  <c r="AF48" i="12"/>
  <c r="AF49" i="12"/>
  <c r="AF50" i="12"/>
  <c r="AF51" i="12"/>
  <c r="AF52" i="12"/>
  <c r="AF53" i="12"/>
  <c r="AF54" i="12"/>
  <c r="AF55" i="12"/>
  <c r="AF56" i="12"/>
  <c r="AF57" i="12"/>
  <c r="AF58" i="12"/>
  <c r="AF59" i="12"/>
  <c r="AF60" i="12"/>
  <c r="AF61" i="12"/>
  <c r="AF62" i="12"/>
  <c r="AF63" i="12"/>
  <c r="AF64" i="12"/>
  <c r="AF65" i="12"/>
  <c r="AF66" i="12"/>
  <c r="AF67" i="12"/>
  <c r="AF68" i="12"/>
  <c r="AF69" i="12"/>
  <c r="AF70" i="12"/>
  <c r="AF71" i="12"/>
  <c r="AF72" i="12"/>
  <c r="AF73" i="12"/>
  <c r="AF74" i="12"/>
  <c r="AF75" i="12"/>
  <c r="AF76" i="12"/>
  <c r="AF77" i="12"/>
  <c r="AF78" i="12"/>
  <c r="AF79" i="12"/>
  <c r="AF80" i="12"/>
  <c r="AF81" i="12"/>
  <c r="AF82" i="12"/>
  <c r="AF113" i="12"/>
  <c r="AE7" i="12"/>
  <c r="AE8" i="12"/>
  <c r="AE9" i="12"/>
  <c r="AE10" i="12"/>
  <c r="AE11" i="12"/>
  <c r="AE12" i="12"/>
  <c r="AE13" i="12"/>
  <c r="AE14" i="12"/>
  <c r="AE15" i="12"/>
  <c r="AE16" i="12"/>
  <c r="AE17" i="12"/>
  <c r="AE18" i="12"/>
  <c r="AE19" i="12"/>
  <c r="AE20" i="12"/>
  <c r="AE21" i="12"/>
  <c r="AE22" i="12"/>
  <c r="AE23" i="12"/>
  <c r="AE24" i="12"/>
  <c r="AE25" i="12"/>
  <c r="AE26" i="12"/>
  <c r="AE27" i="12"/>
  <c r="AE28" i="12"/>
  <c r="AE29" i="12"/>
  <c r="AE30" i="12"/>
  <c r="AE31" i="12"/>
  <c r="AE32" i="12"/>
  <c r="AE33" i="12"/>
  <c r="AE34" i="12"/>
  <c r="AE35" i="12"/>
  <c r="AE36" i="12"/>
  <c r="AE37" i="12"/>
  <c r="AE39" i="12"/>
  <c r="AE40" i="12"/>
  <c r="AE41" i="12"/>
  <c r="AE42" i="12"/>
  <c r="AE43" i="12"/>
  <c r="AE44" i="12"/>
  <c r="AE45" i="12"/>
  <c r="AE46" i="12"/>
  <c r="AE47" i="12"/>
  <c r="AE48" i="12"/>
  <c r="AE49" i="12"/>
  <c r="AE50" i="12"/>
  <c r="AE51" i="12"/>
  <c r="AE52" i="12"/>
  <c r="AE53" i="12"/>
  <c r="AE54" i="12"/>
  <c r="AE55" i="12"/>
  <c r="AE56" i="12"/>
  <c r="AE57" i="12"/>
  <c r="AE58" i="12"/>
  <c r="AE59" i="12"/>
  <c r="AE60" i="12"/>
  <c r="AE61" i="12"/>
  <c r="AE62" i="12"/>
  <c r="AE63" i="12"/>
  <c r="AE64" i="12"/>
  <c r="AE65" i="12"/>
  <c r="AE66" i="12"/>
  <c r="AE67" i="12"/>
  <c r="AE68" i="12"/>
  <c r="AE69" i="12"/>
  <c r="AE70" i="12"/>
  <c r="AE71" i="12"/>
  <c r="AE72" i="12"/>
  <c r="AE73" i="12"/>
  <c r="AE74" i="12"/>
  <c r="AE75" i="12"/>
  <c r="AE76" i="12"/>
  <c r="AE77" i="12"/>
  <c r="AE78" i="12"/>
  <c r="AE79" i="12"/>
  <c r="AE80" i="12"/>
  <c r="AE81" i="12"/>
  <c r="AE82" i="12"/>
  <c r="AE113" i="12"/>
  <c r="AD3" i="12"/>
  <c r="AD4" i="12"/>
  <c r="AD5" i="12"/>
  <c r="AD6" i="12"/>
  <c r="AD7" i="12"/>
  <c r="AD8" i="12"/>
  <c r="AD9" i="12"/>
  <c r="AD10" i="12"/>
  <c r="AD11" i="12"/>
  <c r="AD12" i="12"/>
  <c r="AD13" i="12"/>
  <c r="AD14" i="12"/>
  <c r="AD15" i="12"/>
  <c r="AD16" i="12"/>
  <c r="AD17" i="12"/>
  <c r="AD18" i="12"/>
  <c r="AD19" i="12"/>
  <c r="AD20" i="12"/>
  <c r="AD21" i="12"/>
  <c r="AD22" i="12"/>
  <c r="AD23" i="12"/>
  <c r="AD24" i="12"/>
  <c r="AD25" i="12"/>
  <c r="AD26" i="12"/>
  <c r="AD27" i="12"/>
  <c r="AD28" i="12"/>
  <c r="AD29" i="12"/>
  <c r="AD30" i="12"/>
  <c r="AD31" i="12"/>
  <c r="AD32" i="12"/>
  <c r="AD33" i="12"/>
  <c r="AD34" i="12"/>
  <c r="AD35" i="12"/>
  <c r="AD36" i="12"/>
  <c r="AD37" i="12"/>
  <c r="AD39" i="12"/>
  <c r="AD40" i="12"/>
  <c r="AD41" i="12"/>
  <c r="AD42" i="12"/>
  <c r="AD43" i="12"/>
  <c r="AD44" i="12"/>
  <c r="AD45" i="12"/>
  <c r="AD46" i="12"/>
  <c r="AD47" i="12"/>
  <c r="AD48" i="12"/>
  <c r="AD49" i="12"/>
  <c r="AD50" i="12"/>
  <c r="AD51" i="12"/>
  <c r="AD52" i="12"/>
  <c r="AD53" i="12"/>
  <c r="AD54" i="12"/>
  <c r="AD55" i="12"/>
  <c r="AD56" i="12"/>
  <c r="AD57" i="12"/>
  <c r="AD58" i="12"/>
  <c r="AD59" i="12"/>
  <c r="AD60" i="12"/>
  <c r="AD61" i="12"/>
  <c r="AD62" i="12"/>
  <c r="AD63" i="12"/>
  <c r="AD64" i="12"/>
  <c r="AD65" i="12"/>
  <c r="AD66" i="12"/>
  <c r="AD67" i="12"/>
  <c r="AD68" i="12"/>
  <c r="AD69" i="12"/>
  <c r="AD70" i="12"/>
  <c r="AD71" i="12"/>
  <c r="AD72" i="12"/>
  <c r="AD73" i="12"/>
  <c r="AD74" i="12"/>
  <c r="AD75" i="12"/>
  <c r="AD76" i="12"/>
  <c r="AD77" i="12"/>
  <c r="AD78" i="12"/>
  <c r="AD79" i="12"/>
  <c r="AD80" i="12"/>
  <c r="AD81" i="12"/>
  <c r="AD82" i="12"/>
  <c r="AD113" i="12"/>
  <c r="AC3" i="12"/>
  <c r="AC4" i="12"/>
  <c r="AC5" i="12"/>
  <c r="AC6" i="12"/>
  <c r="AC7" i="12"/>
  <c r="AC8" i="12"/>
  <c r="AC9" i="12"/>
  <c r="AC10" i="12"/>
  <c r="AC11" i="12"/>
  <c r="AC12" i="12"/>
  <c r="AC13" i="12"/>
  <c r="AC14" i="12"/>
  <c r="AC15" i="12"/>
  <c r="AC16" i="12"/>
  <c r="AC17" i="12"/>
  <c r="AC18" i="12"/>
  <c r="AC19" i="12"/>
  <c r="AC20" i="12"/>
  <c r="AC21" i="12"/>
  <c r="AC22" i="12"/>
  <c r="AC23" i="12"/>
  <c r="AC24" i="12"/>
  <c r="AC25" i="12"/>
  <c r="AC26" i="12"/>
  <c r="AC27" i="12"/>
  <c r="AC28" i="12"/>
  <c r="AC29" i="12"/>
  <c r="AC30" i="12"/>
  <c r="AC31" i="12"/>
  <c r="AC32" i="12"/>
  <c r="AC33" i="12"/>
  <c r="AC34" i="12"/>
  <c r="AC35" i="12"/>
  <c r="AC36" i="12"/>
  <c r="AC37" i="12"/>
  <c r="AC39" i="12"/>
  <c r="AC40" i="12"/>
  <c r="AC41" i="12"/>
  <c r="AC42" i="12"/>
  <c r="AC43" i="12"/>
  <c r="AC44" i="12"/>
  <c r="AC45" i="12"/>
  <c r="AC46" i="12"/>
  <c r="AC47" i="12"/>
  <c r="AC48" i="12"/>
  <c r="AC49" i="12"/>
  <c r="AC50" i="12"/>
  <c r="AC51" i="12"/>
  <c r="AC52" i="12"/>
  <c r="AC53" i="12"/>
  <c r="AC54" i="12"/>
  <c r="AC55" i="12"/>
  <c r="AC56" i="12"/>
  <c r="AC57" i="12"/>
  <c r="AC58" i="12"/>
  <c r="AC59" i="12"/>
  <c r="AC60" i="12"/>
  <c r="AC61" i="12"/>
  <c r="AC62" i="12"/>
  <c r="AC63" i="12"/>
  <c r="AC64" i="12"/>
  <c r="AC65" i="12"/>
  <c r="AC66" i="12"/>
  <c r="AC67" i="12"/>
  <c r="AC68" i="12"/>
  <c r="AC69" i="12"/>
  <c r="AC70" i="12"/>
  <c r="AC71" i="12"/>
  <c r="AC72" i="12"/>
  <c r="AC73" i="12"/>
  <c r="AC74" i="12"/>
  <c r="AC75" i="12"/>
  <c r="AC76" i="12"/>
  <c r="AC77" i="12"/>
  <c r="AC78" i="12"/>
  <c r="AC79" i="12"/>
  <c r="AC80" i="12"/>
  <c r="AC81" i="12"/>
  <c r="AC82" i="12"/>
  <c r="AC113" i="12"/>
  <c r="AB3" i="12"/>
  <c r="AB4" i="12"/>
  <c r="AB5" i="12"/>
  <c r="AB6" i="12"/>
  <c r="AB7" i="12"/>
  <c r="AB8" i="12"/>
  <c r="AB9" i="12"/>
  <c r="AB10" i="12"/>
  <c r="AB11" i="12"/>
  <c r="AB12" i="12"/>
  <c r="AB13" i="12"/>
  <c r="AB14" i="12"/>
  <c r="AB15" i="12"/>
  <c r="AB16" i="12"/>
  <c r="AB17" i="12"/>
  <c r="AB18" i="12"/>
  <c r="AB19" i="12"/>
  <c r="AB20" i="12"/>
  <c r="AB21" i="12"/>
  <c r="AB22" i="12"/>
  <c r="AB23" i="12"/>
  <c r="AB24" i="12"/>
  <c r="AB25" i="12"/>
  <c r="AB26" i="12"/>
  <c r="AB27" i="12"/>
  <c r="AB28" i="12"/>
  <c r="AB29" i="12"/>
  <c r="AB30" i="12"/>
  <c r="AB31" i="12"/>
  <c r="AB32" i="12"/>
  <c r="AB33" i="12"/>
  <c r="AB34" i="12"/>
  <c r="AB35" i="12"/>
  <c r="AB36" i="12"/>
  <c r="AB37" i="12"/>
  <c r="AB39" i="12"/>
  <c r="AB40" i="12"/>
  <c r="AB41" i="12"/>
  <c r="AB42" i="12"/>
  <c r="AB43" i="12"/>
  <c r="AB44" i="12"/>
  <c r="AB45" i="12"/>
  <c r="AB46" i="12"/>
  <c r="AB47" i="12"/>
  <c r="AB48" i="12"/>
  <c r="AB49" i="12"/>
  <c r="AB50" i="12"/>
  <c r="AB51" i="12"/>
  <c r="AB52" i="12"/>
  <c r="AB53" i="12"/>
  <c r="AB54" i="12"/>
  <c r="AB55" i="12"/>
  <c r="AB56" i="12"/>
  <c r="AB57" i="12"/>
  <c r="AB58" i="12"/>
  <c r="AB59" i="12"/>
  <c r="AB60" i="12"/>
  <c r="AB61" i="12"/>
  <c r="AB62" i="12"/>
  <c r="AB63" i="12"/>
  <c r="AB64" i="12"/>
  <c r="AB65" i="12"/>
  <c r="AB66" i="12"/>
  <c r="AB67" i="12"/>
  <c r="AB68" i="12"/>
  <c r="AB69" i="12"/>
  <c r="AB70" i="12"/>
  <c r="AB71" i="12"/>
  <c r="AB72" i="12"/>
  <c r="AB73" i="12"/>
  <c r="AB74" i="12"/>
  <c r="AB75" i="12"/>
  <c r="AB76" i="12"/>
  <c r="AB77" i="12"/>
  <c r="AB78" i="12"/>
  <c r="AB79" i="12"/>
  <c r="AB80" i="12"/>
  <c r="AB81" i="12"/>
  <c r="AB82" i="12"/>
  <c r="AB113" i="12"/>
  <c r="AA3" i="12"/>
  <c r="AA4" i="12"/>
  <c r="AA5" i="12"/>
  <c r="AA6" i="12"/>
  <c r="AA7" i="12"/>
  <c r="AA8" i="12"/>
  <c r="AA9" i="12"/>
  <c r="AA10" i="12"/>
  <c r="AA11" i="12"/>
  <c r="AA12" i="12"/>
  <c r="AA13" i="12"/>
  <c r="AA14" i="12"/>
  <c r="AA15" i="12"/>
  <c r="AA16" i="12"/>
  <c r="AA17" i="12"/>
  <c r="AA18" i="12"/>
  <c r="AA19" i="12"/>
  <c r="AA20" i="12"/>
  <c r="AA21" i="12"/>
  <c r="AA22" i="12"/>
  <c r="AA23" i="12"/>
  <c r="AA24" i="12"/>
  <c r="AA25" i="12"/>
  <c r="AA26" i="12"/>
  <c r="AA27" i="12"/>
  <c r="AA28" i="12"/>
  <c r="AA29" i="12"/>
  <c r="AA30" i="12"/>
  <c r="AA31" i="12"/>
  <c r="AA32" i="12"/>
  <c r="AA33" i="12"/>
  <c r="AA34" i="12"/>
  <c r="AA35" i="12"/>
  <c r="AA36" i="12"/>
  <c r="AA37" i="12"/>
  <c r="AA39" i="12"/>
  <c r="AA40" i="12"/>
  <c r="AA41" i="12"/>
  <c r="AA42" i="12"/>
  <c r="AA43" i="12"/>
  <c r="AA44" i="12"/>
  <c r="AA45" i="12"/>
  <c r="AA46" i="12"/>
  <c r="AA47" i="12"/>
  <c r="AA48" i="12"/>
  <c r="AA49" i="12"/>
  <c r="AA50" i="12"/>
  <c r="AA51" i="12"/>
  <c r="AA52" i="12"/>
  <c r="AA53" i="12"/>
  <c r="AA54" i="12"/>
  <c r="AA55" i="12"/>
  <c r="AA56" i="12"/>
  <c r="AA57" i="12"/>
  <c r="AA58" i="12"/>
  <c r="AA59" i="12"/>
  <c r="AA60" i="12"/>
  <c r="AA61" i="12"/>
  <c r="AA62" i="12"/>
  <c r="AA63" i="12"/>
  <c r="AA64" i="12"/>
  <c r="AA65" i="12"/>
  <c r="AA66" i="12"/>
  <c r="AA67" i="12"/>
  <c r="AA68" i="12"/>
  <c r="AA69" i="12"/>
  <c r="AA70" i="12"/>
  <c r="AA71" i="12"/>
  <c r="AA72" i="12"/>
  <c r="AA73" i="12"/>
  <c r="AA74" i="12"/>
  <c r="AA75" i="12"/>
  <c r="AA76" i="12"/>
  <c r="AA77" i="12"/>
  <c r="AA78" i="12"/>
  <c r="AA79" i="12"/>
  <c r="AA80" i="12"/>
  <c r="AA81" i="12"/>
  <c r="AA82" i="12"/>
  <c r="AA113" i="12"/>
  <c r="Z3" i="12"/>
  <c r="Z4" i="12"/>
  <c r="Z5" i="12"/>
  <c r="Z6" i="12"/>
  <c r="Z7" i="12"/>
  <c r="Z8" i="12"/>
  <c r="Z9" i="12"/>
  <c r="Z10" i="12"/>
  <c r="Z11" i="12"/>
  <c r="Z12" i="12"/>
  <c r="Z13" i="12"/>
  <c r="Z14" i="12"/>
  <c r="Z15" i="12"/>
  <c r="Z16" i="12"/>
  <c r="Z17" i="12"/>
  <c r="Z18" i="12"/>
  <c r="Z19" i="12"/>
  <c r="Z20" i="12"/>
  <c r="Z21" i="12"/>
  <c r="Z22" i="12"/>
  <c r="Z23" i="12"/>
  <c r="Z24" i="12"/>
  <c r="Z25" i="12"/>
  <c r="Z26" i="12"/>
  <c r="Z27" i="12"/>
  <c r="Z28" i="12"/>
  <c r="Z29" i="12"/>
  <c r="Z30" i="12"/>
  <c r="Z31" i="12"/>
  <c r="Z32" i="12"/>
  <c r="Z33" i="12"/>
  <c r="Z34" i="12"/>
  <c r="Z35" i="12"/>
  <c r="Z36" i="12"/>
  <c r="Z37" i="12"/>
  <c r="Z39" i="12"/>
  <c r="Z40" i="12"/>
  <c r="Z41" i="12"/>
  <c r="Z42" i="12"/>
  <c r="Z43" i="12"/>
  <c r="Z44" i="12"/>
  <c r="Z45" i="12"/>
  <c r="Z46" i="12"/>
  <c r="Z47" i="12"/>
  <c r="Z48" i="12"/>
  <c r="Z49" i="12"/>
  <c r="Z50" i="12"/>
  <c r="Z51" i="12"/>
  <c r="Z52" i="12"/>
  <c r="Z53" i="12"/>
  <c r="Z54" i="12"/>
  <c r="Z55" i="12"/>
  <c r="Z56" i="12"/>
  <c r="Z57" i="12"/>
  <c r="Z58" i="12"/>
  <c r="Z59" i="12"/>
  <c r="Z60" i="12"/>
  <c r="Z61" i="12"/>
  <c r="Z62" i="12"/>
  <c r="Z63" i="12"/>
  <c r="Z64" i="12"/>
  <c r="Z65" i="12"/>
  <c r="Z66" i="12"/>
  <c r="Z67" i="12"/>
  <c r="Z68" i="12"/>
  <c r="Z69" i="12"/>
  <c r="Z70" i="12"/>
  <c r="Z71" i="12"/>
  <c r="Z72" i="12"/>
  <c r="Z73" i="12"/>
  <c r="Z74" i="12"/>
  <c r="Z75" i="12"/>
  <c r="Z76" i="12"/>
  <c r="Z77" i="12"/>
  <c r="Z78" i="12"/>
  <c r="Z79" i="12"/>
  <c r="Z80" i="12"/>
  <c r="Z81" i="12"/>
  <c r="Z82" i="12"/>
  <c r="Z113" i="12"/>
  <c r="Y2" i="12"/>
  <c r="Y3" i="12"/>
  <c r="Y4" i="12"/>
  <c r="Y5" i="12"/>
  <c r="Y6" i="12"/>
  <c r="Y7" i="12"/>
  <c r="Y8" i="12"/>
  <c r="Y9" i="12"/>
  <c r="Y10" i="12"/>
  <c r="Y11" i="12"/>
  <c r="Y12" i="12"/>
  <c r="Y13" i="12"/>
  <c r="Y14" i="12"/>
  <c r="Y15" i="12"/>
  <c r="Y16" i="12"/>
  <c r="Y17" i="12"/>
  <c r="Y18" i="12"/>
  <c r="Y19" i="12"/>
  <c r="Y20" i="12"/>
  <c r="Y21" i="12"/>
  <c r="Y22" i="12"/>
  <c r="Y23" i="12"/>
  <c r="Y24" i="12"/>
  <c r="Y25" i="12"/>
  <c r="Y26" i="12"/>
  <c r="Y27" i="12"/>
  <c r="Y28" i="12"/>
  <c r="Y29" i="12"/>
  <c r="Y30" i="12"/>
  <c r="Y31" i="12"/>
  <c r="Y32" i="12"/>
  <c r="Y33" i="12"/>
  <c r="Y34" i="12"/>
  <c r="Y35" i="12"/>
  <c r="Y36" i="12"/>
  <c r="Y37" i="12"/>
  <c r="Y39" i="12"/>
  <c r="Y40" i="12"/>
  <c r="Y41" i="12"/>
  <c r="Y42" i="12"/>
  <c r="Y43" i="12"/>
  <c r="Y44" i="12"/>
  <c r="Y45" i="12"/>
  <c r="Y46" i="12"/>
  <c r="Y47" i="12"/>
  <c r="Y48" i="12"/>
  <c r="Y49" i="12"/>
  <c r="Y50" i="12"/>
  <c r="Y51" i="12"/>
  <c r="Y52" i="12"/>
  <c r="Y53" i="12"/>
  <c r="Y54" i="12"/>
  <c r="Y55" i="12"/>
  <c r="Y56" i="12"/>
  <c r="Y57" i="12"/>
  <c r="Y58" i="12"/>
  <c r="Y59" i="12"/>
  <c r="Y60" i="12"/>
  <c r="Y61" i="12"/>
  <c r="Y62" i="12"/>
  <c r="Y63" i="12"/>
  <c r="Y64" i="12"/>
  <c r="Y65" i="12"/>
  <c r="Y66" i="12"/>
  <c r="Y67" i="12"/>
  <c r="Y68" i="12"/>
  <c r="Y69" i="12"/>
  <c r="Y70" i="12"/>
  <c r="Y71" i="12"/>
  <c r="Y72" i="12"/>
  <c r="Y73" i="12"/>
  <c r="Y74" i="12"/>
  <c r="Y75" i="12"/>
  <c r="Y76" i="12"/>
  <c r="Y77" i="12"/>
  <c r="Y78" i="12"/>
  <c r="Y79" i="12"/>
  <c r="Y80" i="12"/>
  <c r="Y81" i="12"/>
  <c r="Y82" i="12"/>
  <c r="Y113" i="12"/>
  <c r="W3" i="12"/>
  <c r="W4" i="12"/>
  <c r="W5" i="12"/>
  <c r="W6" i="12"/>
  <c r="W7" i="12"/>
  <c r="W8" i="12"/>
  <c r="W9" i="12"/>
  <c r="W10" i="12"/>
  <c r="W11" i="12"/>
  <c r="W12" i="12"/>
  <c r="W13" i="12"/>
  <c r="W14" i="12"/>
  <c r="W15" i="12"/>
  <c r="W16" i="12"/>
  <c r="W17" i="12"/>
  <c r="W18" i="12"/>
  <c r="W19" i="12"/>
  <c r="W20" i="12"/>
  <c r="W21" i="12"/>
  <c r="W22" i="12"/>
  <c r="W23" i="12"/>
  <c r="W24" i="12"/>
  <c r="W25" i="12"/>
  <c r="W26" i="12"/>
  <c r="W27" i="12"/>
  <c r="W28" i="12"/>
  <c r="W29" i="12"/>
  <c r="W30" i="12"/>
  <c r="W31" i="12"/>
  <c r="W32" i="12"/>
  <c r="W33" i="12"/>
  <c r="W34" i="12"/>
  <c r="W35" i="12"/>
  <c r="W36" i="12"/>
  <c r="W37" i="12"/>
  <c r="W39" i="12"/>
  <c r="W40" i="12"/>
  <c r="W41" i="12"/>
  <c r="W42" i="12"/>
  <c r="W43" i="12"/>
  <c r="W44" i="12"/>
  <c r="W45" i="12"/>
  <c r="W46" i="12"/>
  <c r="W47" i="12"/>
  <c r="W48" i="12"/>
  <c r="W49" i="12"/>
  <c r="W50" i="12"/>
  <c r="W51" i="12"/>
  <c r="W52" i="12"/>
  <c r="W53" i="12"/>
  <c r="W54" i="12"/>
  <c r="W55" i="12"/>
  <c r="W56" i="12"/>
  <c r="W57" i="12"/>
  <c r="W58" i="12"/>
  <c r="W59" i="12"/>
  <c r="W60" i="12"/>
  <c r="W61" i="12"/>
  <c r="W62" i="12"/>
  <c r="W63" i="12"/>
  <c r="W64" i="12"/>
  <c r="W65" i="12"/>
  <c r="W66" i="12"/>
  <c r="W67" i="12"/>
  <c r="W68" i="12"/>
  <c r="W69" i="12"/>
  <c r="W70" i="12"/>
  <c r="W71" i="12"/>
  <c r="W72" i="12"/>
  <c r="W73" i="12"/>
  <c r="W74" i="12"/>
  <c r="W75" i="12"/>
  <c r="W76" i="12"/>
  <c r="W77" i="12"/>
  <c r="W78" i="12"/>
  <c r="W79" i="12"/>
  <c r="W80" i="12"/>
  <c r="W81" i="12"/>
  <c r="W82" i="12"/>
  <c r="W113" i="12"/>
  <c r="V3" i="12"/>
  <c r="V4" i="12"/>
  <c r="V5" i="12"/>
  <c r="V6" i="12"/>
  <c r="V7" i="12"/>
  <c r="V8" i="12"/>
  <c r="V9" i="12"/>
  <c r="V10" i="12"/>
  <c r="V11" i="12"/>
  <c r="V12" i="12"/>
  <c r="V13" i="12"/>
  <c r="V14" i="12"/>
  <c r="V15" i="12"/>
  <c r="V16" i="12"/>
  <c r="V17" i="12"/>
  <c r="V18" i="12"/>
  <c r="V19" i="12"/>
  <c r="V20" i="12"/>
  <c r="V21" i="12"/>
  <c r="V22" i="12"/>
  <c r="V23" i="12"/>
  <c r="V24" i="12"/>
  <c r="V25" i="12"/>
  <c r="V26" i="12"/>
  <c r="V27" i="12"/>
  <c r="V28" i="12"/>
  <c r="V29" i="12"/>
  <c r="V30" i="12"/>
  <c r="V31" i="12"/>
  <c r="V32" i="12"/>
  <c r="V33" i="12"/>
  <c r="V34" i="12"/>
  <c r="V35" i="12"/>
  <c r="V36" i="12"/>
  <c r="V37" i="12"/>
  <c r="V39" i="12"/>
  <c r="V40" i="12"/>
  <c r="V41" i="12"/>
  <c r="V42" i="12"/>
  <c r="V43" i="12"/>
  <c r="V44" i="12"/>
  <c r="V45" i="12"/>
  <c r="V46" i="12"/>
  <c r="V47" i="12"/>
  <c r="V48" i="12"/>
  <c r="V49" i="12"/>
  <c r="V50" i="12"/>
  <c r="V51" i="12"/>
  <c r="V52" i="12"/>
  <c r="V53" i="12"/>
  <c r="V54" i="12"/>
  <c r="V55" i="12"/>
  <c r="V56" i="12"/>
  <c r="V57" i="12"/>
  <c r="V58" i="12"/>
  <c r="V59" i="12"/>
  <c r="V60" i="12"/>
  <c r="V61" i="12"/>
  <c r="V62" i="12"/>
  <c r="V63" i="12"/>
  <c r="V64" i="12"/>
  <c r="V65" i="12"/>
  <c r="V66" i="12"/>
  <c r="V67" i="12"/>
  <c r="V68" i="12"/>
  <c r="V69" i="12"/>
  <c r="V70" i="12"/>
  <c r="V71" i="12"/>
  <c r="V72" i="12"/>
  <c r="V73" i="12"/>
  <c r="V74" i="12"/>
  <c r="V75" i="12"/>
  <c r="V76" i="12"/>
  <c r="V77" i="12"/>
  <c r="V78" i="12"/>
  <c r="V79" i="12"/>
  <c r="V80" i="12"/>
  <c r="V81" i="12"/>
  <c r="V82" i="12"/>
  <c r="V113" i="12"/>
  <c r="U3" i="12"/>
  <c r="U4" i="12"/>
  <c r="U5" i="12"/>
  <c r="U6" i="12"/>
  <c r="U7" i="12"/>
  <c r="U8" i="12"/>
  <c r="U9" i="12"/>
  <c r="U10" i="12"/>
  <c r="U11" i="12"/>
  <c r="U12" i="12"/>
  <c r="U13" i="12"/>
  <c r="U14" i="12"/>
  <c r="U15" i="12"/>
  <c r="U16" i="12"/>
  <c r="U17" i="12"/>
  <c r="U18" i="12"/>
  <c r="U19" i="12"/>
  <c r="U20" i="12"/>
  <c r="U21" i="12"/>
  <c r="U22" i="12"/>
  <c r="U23" i="12"/>
  <c r="U24" i="12"/>
  <c r="U25" i="12"/>
  <c r="U26" i="12"/>
  <c r="U27" i="12"/>
  <c r="U28" i="12"/>
  <c r="U29" i="12"/>
  <c r="U30" i="12"/>
  <c r="U31" i="12"/>
  <c r="U32" i="12"/>
  <c r="U33" i="12"/>
  <c r="U34" i="12"/>
  <c r="U35" i="12"/>
  <c r="U36" i="12"/>
  <c r="U37" i="12"/>
  <c r="U39" i="12"/>
  <c r="U40" i="12"/>
  <c r="U41" i="12"/>
  <c r="U42" i="12"/>
  <c r="U43" i="12"/>
  <c r="U44" i="12"/>
  <c r="U45" i="12"/>
  <c r="U46" i="12"/>
  <c r="U47" i="12"/>
  <c r="U48" i="12"/>
  <c r="U49" i="12"/>
  <c r="U50" i="12"/>
  <c r="U51" i="12"/>
  <c r="U52" i="12"/>
  <c r="U53" i="12"/>
  <c r="U54" i="12"/>
  <c r="U55" i="12"/>
  <c r="U56" i="12"/>
  <c r="U57" i="12"/>
  <c r="U58" i="12"/>
  <c r="U59" i="12"/>
  <c r="U60" i="12"/>
  <c r="U61" i="12"/>
  <c r="U62" i="12"/>
  <c r="U63" i="12"/>
  <c r="U64" i="12"/>
  <c r="U65" i="12"/>
  <c r="U66" i="12"/>
  <c r="U67" i="12"/>
  <c r="U68" i="12"/>
  <c r="U69" i="12"/>
  <c r="U70" i="12"/>
  <c r="U71" i="12"/>
  <c r="U72" i="12"/>
  <c r="U73" i="12"/>
  <c r="U74" i="12"/>
  <c r="U75" i="12"/>
  <c r="U76" i="12"/>
  <c r="U77" i="12"/>
  <c r="U78" i="12"/>
  <c r="U79" i="12"/>
  <c r="U80" i="12"/>
  <c r="U81" i="12"/>
  <c r="U82" i="12"/>
  <c r="U113" i="12"/>
  <c r="U2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113" i="12"/>
  <c r="K3" i="12"/>
  <c r="K4" i="12"/>
  <c r="K5" i="12"/>
  <c r="K6" i="12"/>
  <c r="K7" i="12"/>
  <c r="K8" i="12"/>
  <c r="K9" i="12"/>
  <c r="K10" i="12"/>
  <c r="K11" i="12"/>
  <c r="K12" i="12"/>
  <c r="K13" i="12"/>
  <c r="K14" i="12"/>
  <c r="K15" i="12"/>
  <c r="K16" i="12"/>
  <c r="K17" i="12"/>
  <c r="K18" i="12"/>
  <c r="K19" i="12"/>
  <c r="K20" i="12"/>
  <c r="K21" i="12"/>
  <c r="K22" i="12"/>
  <c r="K23" i="12"/>
  <c r="K24" i="12"/>
  <c r="K25" i="12"/>
  <c r="K26" i="12"/>
  <c r="K27" i="12"/>
  <c r="K28" i="12"/>
  <c r="K29" i="12"/>
  <c r="K30" i="12"/>
  <c r="K31" i="12"/>
  <c r="K32" i="12"/>
  <c r="K33" i="12"/>
  <c r="K34" i="12"/>
  <c r="K35" i="12"/>
  <c r="K36" i="12"/>
  <c r="K37" i="12"/>
  <c r="K39" i="12"/>
  <c r="K40" i="12"/>
  <c r="K41" i="12"/>
  <c r="K42" i="12"/>
  <c r="K43" i="12"/>
  <c r="K44" i="12"/>
  <c r="K45" i="12"/>
  <c r="K46" i="12"/>
  <c r="K47" i="12"/>
  <c r="K48" i="12"/>
  <c r="K49" i="12"/>
  <c r="K50" i="12"/>
  <c r="K51" i="12"/>
  <c r="K52" i="12"/>
  <c r="K53" i="12"/>
  <c r="K54" i="12"/>
  <c r="K55" i="12"/>
  <c r="K56" i="12"/>
  <c r="K57" i="12"/>
  <c r="K58" i="12"/>
  <c r="K59" i="12"/>
  <c r="K60" i="12"/>
  <c r="K61" i="12"/>
  <c r="K62" i="12"/>
  <c r="K63" i="12"/>
  <c r="K64" i="12"/>
  <c r="K65" i="12"/>
  <c r="K66" i="12"/>
  <c r="K67" i="12"/>
  <c r="K68" i="12"/>
  <c r="K69" i="12"/>
  <c r="K70" i="12"/>
  <c r="K71" i="12"/>
  <c r="K72" i="12"/>
  <c r="K73" i="12"/>
  <c r="K74" i="12"/>
  <c r="K75" i="12"/>
  <c r="K76" i="12"/>
  <c r="K77" i="12"/>
  <c r="K78" i="12"/>
  <c r="K79" i="12"/>
  <c r="K80" i="12"/>
  <c r="K81" i="12"/>
  <c r="K82" i="12"/>
  <c r="K113" i="12"/>
  <c r="K2" i="12"/>
  <c r="J3" i="12"/>
  <c r="J4" i="12"/>
  <c r="J5" i="12"/>
  <c r="J6" i="12"/>
  <c r="J7" i="12"/>
  <c r="J8" i="12"/>
  <c r="J9" i="12"/>
  <c r="J10" i="12"/>
  <c r="J11" i="12"/>
  <c r="J12" i="12"/>
  <c r="J13" i="12"/>
  <c r="J14" i="12"/>
  <c r="J15" i="12"/>
  <c r="J16" i="12"/>
  <c r="J17" i="12"/>
  <c r="J18" i="12"/>
  <c r="J19" i="12"/>
  <c r="J20" i="12"/>
  <c r="J21" i="12"/>
  <c r="J22" i="12"/>
  <c r="J23" i="12"/>
  <c r="J24" i="12"/>
  <c r="J25" i="12"/>
  <c r="J26" i="12"/>
  <c r="J27" i="12"/>
  <c r="J28" i="12"/>
  <c r="J29" i="12"/>
  <c r="J30" i="12"/>
  <c r="J31" i="12"/>
  <c r="J32" i="12"/>
  <c r="J33" i="12"/>
  <c r="J34" i="12"/>
  <c r="J35" i="12"/>
  <c r="J36" i="12"/>
  <c r="J37" i="12"/>
  <c r="J39" i="12"/>
  <c r="J40" i="12"/>
  <c r="J41" i="12"/>
  <c r="J42" i="12"/>
  <c r="J43" i="12"/>
  <c r="J44" i="12"/>
  <c r="J45" i="12"/>
  <c r="J46" i="12"/>
  <c r="J47" i="12"/>
  <c r="J48" i="12"/>
  <c r="J49" i="12"/>
  <c r="J50" i="12"/>
  <c r="J51" i="12"/>
  <c r="J52" i="12"/>
  <c r="J53" i="12"/>
  <c r="J54" i="12"/>
  <c r="J55" i="12"/>
  <c r="J56" i="12"/>
  <c r="J57" i="12"/>
  <c r="J58" i="12"/>
  <c r="J59" i="12"/>
  <c r="J60" i="12"/>
  <c r="J61" i="12"/>
  <c r="J62" i="12"/>
  <c r="J63" i="12"/>
  <c r="J64" i="12"/>
  <c r="J65" i="12"/>
  <c r="J66" i="12"/>
  <c r="J67" i="12"/>
  <c r="J68" i="12"/>
  <c r="J69" i="12"/>
  <c r="J70" i="12"/>
  <c r="J71" i="12"/>
  <c r="J72" i="12"/>
  <c r="J73" i="12"/>
  <c r="J74" i="12"/>
  <c r="J75" i="12"/>
  <c r="J76" i="12"/>
  <c r="J77" i="12"/>
  <c r="J78" i="12"/>
  <c r="J79" i="12"/>
  <c r="J80" i="12"/>
  <c r="J81" i="12"/>
  <c r="J82" i="12"/>
  <c r="J84" i="12"/>
  <c r="J85" i="12"/>
  <c r="J86" i="12"/>
  <c r="J87" i="12"/>
  <c r="J88" i="12"/>
  <c r="J89" i="12"/>
  <c r="J90" i="12"/>
  <c r="J91" i="12"/>
  <c r="J92" i="12"/>
  <c r="J93" i="12"/>
  <c r="J94" i="12"/>
  <c r="J95" i="12"/>
  <c r="J96" i="12"/>
  <c r="J97" i="12"/>
  <c r="J98" i="12"/>
  <c r="J99" i="12"/>
  <c r="J100" i="12"/>
  <c r="J101" i="12"/>
  <c r="J102" i="12"/>
  <c r="J103" i="12"/>
  <c r="J104" i="12"/>
  <c r="J105" i="12"/>
  <c r="J106" i="12"/>
  <c r="J107" i="12"/>
  <c r="J108" i="12"/>
  <c r="J109" i="12"/>
  <c r="J110" i="12"/>
  <c r="J111" i="12"/>
  <c r="J112" i="12"/>
  <c r="J113" i="12"/>
  <c r="J114" i="12"/>
  <c r="J115" i="12"/>
  <c r="J116" i="12"/>
  <c r="J117" i="12"/>
  <c r="J118" i="12"/>
  <c r="J2" i="12"/>
  <c r="I3" i="12"/>
  <c r="I4" i="12"/>
  <c r="I5" i="12"/>
  <c r="I6" i="12"/>
  <c r="I7" i="12"/>
  <c r="I8" i="12"/>
  <c r="I9" i="12"/>
  <c r="I10" i="12"/>
  <c r="I11" i="12"/>
  <c r="I12" i="12"/>
  <c r="I13" i="12"/>
  <c r="I14" i="12"/>
  <c r="I15" i="12"/>
  <c r="I16" i="12"/>
  <c r="I17" i="12"/>
  <c r="I18" i="12"/>
  <c r="I19" i="12"/>
  <c r="I20" i="12"/>
  <c r="I21" i="12"/>
  <c r="I22" i="12"/>
  <c r="I23" i="12"/>
  <c r="I24" i="12"/>
  <c r="I25" i="12"/>
  <c r="I26" i="12"/>
  <c r="I27" i="12"/>
  <c r="I28" i="12"/>
  <c r="I29" i="12"/>
  <c r="I30" i="12"/>
  <c r="I31" i="12"/>
  <c r="I32" i="12"/>
  <c r="I33" i="12"/>
  <c r="I34" i="12"/>
  <c r="I35" i="12"/>
  <c r="I36" i="12"/>
  <c r="I37" i="12"/>
  <c r="I39" i="12"/>
  <c r="I40" i="12"/>
  <c r="I41" i="12"/>
  <c r="I42" i="12"/>
  <c r="I43" i="12"/>
  <c r="I44" i="12"/>
  <c r="I45" i="12"/>
  <c r="I46" i="12"/>
  <c r="I47" i="12"/>
  <c r="I48" i="12"/>
  <c r="I49" i="12"/>
  <c r="I50" i="12"/>
  <c r="I51" i="12"/>
  <c r="I52" i="12"/>
  <c r="I53" i="12"/>
  <c r="I54" i="12"/>
  <c r="I55" i="12"/>
  <c r="I56" i="12"/>
  <c r="I57" i="12"/>
  <c r="I58" i="12"/>
  <c r="I59" i="12"/>
  <c r="I60" i="12"/>
  <c r="I61" i="12"/>
  <c r="I62" i="12"/>
  <c r="I63" i="12"/>
  <c r="I64" i="12"/>
  <c r="I65" i="12"/>
  <c r="I66" i="12"/>
  <c r="I67" i="12"/>
  <c r="I68" i="12"/>
  <c r="I69" i="12"/>
  <c r="I70" i="12"/>
  <c r="I71" i="12"/>
  <c r="I72" i="12"/>
  <c r="I73" i="12"/>
  <c r="I74" i="12"/>
  <c r="I75" i="12"/>
  <c r="I76" i="12"/>
  <c r="I77" i="12"/>
  <c r="I78" i="12"/>
  <c r="I79" i="12"/>
  <c r="I80" i="12"/>
  <c r="I81" i="12"/>
  <c r="I82" i="12"/>
  <c r="I84" i="12"/>
  <c r="I85" i="12"/>
  <c r="I86" i="12"/>
  <c r="I87" i="12"/>
  <c r="I88" i="12"/>
  <c r="I89" i="12"/>
  <c r="I90" i="12"/>
  <c r="I91" i="12"/>
  <c r="I92" i="12"/>
  <c r="I93" i="12"/>
  <c r="I94" i="12"/>
  <c r="I95" i="12"/>
  <c r="I96" i="12"/>
  <c r="I97" i="12"/>
  <c r="I98" i="12"/>
  <c r="I99" i="12"/>
  <c r="I100" i="12"/>
  <c r="I101" i="12"/>
  <c r="I102" i="12"/>
  <c r="I103" i="12"/>
  <c r="I104" i="12"/>
  <c r="I105" i="12"/>
  <c r="I106" i="12"/>
  <c r="I107" i="12"/>
  <c r="I108" i="12"/>
  <c r="I109" i="12"/>
  <c r="I110" i="12"/>
  <c r="I111" i="12"/>
  <c r="I112" i="12"/>
  <c r="I113" i="12"/>
  <c r="I114" i="12"/>
  <c r="I115" i="12"/>
  <c r="I116" i="12"/>
  <c r="I117" i="12"/>
  <c r="I118" i="12"/>
  <c r="I2" i="12"/>
  <c r="T2" i="12"/>
  <c r="AB2" i="12"/>
  <c r="H3" i="12"/>
  <c r="H4" i="12"/>
  <c r="H5" i="12"/>
  <c r="H6" i="12"/>
  <c r="H7" i="12"/>
  <c r="H8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2" i="12"/>
  <c r="G12" i="12"/>
  <c r="G14" i="12"/>
  <c r="G16" i="12"/>
  <c r="G18" i="12"/>
  <c r="G21" i="12"/>
  <c r="G32" i="12"/>
  <c r="G33" i="12"/>
  <c r="G44" i="12"/>
  <c r="G46" i="12"/>
  <c r="G49" i="12"/>
  <c r="G91" i="12"/>
  <c r="G93" i="12"/>
  <c r="G98" i="12"/>
  <c r="G104" i="12"/>
  <c r="G108" i="12"/>
  <c r="G109" i="12"/>
  <c r="G113" i="12"/>
  <c r="F117" i="12"/>
  <c r="F118" i="12"/>
  <c r="F3" i="12"/>
  <c r="F4" i="12"/>
  <c r="F5" i="12"/>
  <c r="F6" i="12"/>
  <c r="F7" i="12"/>
  <c r="F8" i="12"/>
  <c r="F9" i="12"/>
  <c r="F10" i="12"/>
  <c r="F11" i="12"/>
  <c r="F12" i="12"/>
  <c r="F13" i="12"/>
  <c r="F14" i="12"/>
  <c r="F15" i="12"/>
  <c r="F16" i="12"/>
  <c r="F17" i="12"/>
  <c r="F18" i="12"/>
  <c r="F19" i="12"/>
  <c r="F20" i="12"/>
  <c r="F21" i="12"/>
  <c r="F22" i="12"/>
  <c r="F23" i="12"/>
  <c r="F24" i="12"/>
  <c r="F25" i="12"/>
  <c r="F26" i="12"/>
  <c r="F27" i="12"/>
  <c r="F28" i="12"/>
  <c r="F29" i="12"/>
  <c r="F30" i="12"/>
  <c r="F31" i="12"/>
  <c r="F32" i="12"/>
  <c r="F33" i="12"/>
  <c r="F34" i="12"/>
  <c r="F35" i="12"/>
  <c r="F36" i="12"/>
  <c r="F37" i="12"/>
  <c r="F39" i="12"/>
  <c r="F40" i="12"/>
  <c r="F41" i="12"/>
  <c r="F42" i="12"/>
  <c r="F43" i="12"/>
  <c r="F44" i="12"/>
  <c r="F45" i="12"/>
  <c r="F46" i="12"/>
  <c r="F47" i="12"/>
  <c r="F48" i="12"/>
  <c r="F49" i="12"/>
  <c r="F50" i="12"/>
  <c r="F51" i="12"/>
  <c r="F52" i="12"/>
  <c r="F53" i="12"/>
  <c r="F54" i="12"/>
  <c r="F55" i="12"/>
  <c r="F56" i="12"/>
  <c r="F57" i="12"/>
  <c r="F58" i="12"/>
  <c r="F59" i="12"/>
  <c r="F60" i="12"/>
  <c r="F61" i="12"/>
  <c r="F62" i="12"/>
  <c r="F63" i="12"/>
  <c r="F64" i="12"/>
  <c r="F65" i="12"/>
  <c r="F66" i="12"/>
  <c r="F67" i="12"/>
  <c r="F68" i="12"/>
  <c r="F69" i="12"/>
  <c r="F70" i="12"/>
  <c r="F71" i="12"/>
  <c r="F72" i="12"/>
  <c r="F73" i="12"/>
  <c r="F74" i="12"/>
  <c r="F75" i="12"/>
  <c r="F76" i="12"/>
  <c r="F77" i="12"/>
  <c r="F78" i="12"/>
  <c r="F79" i="12"/>
  <c r="F80" i="12"/>
  <c r="F81" i="12"/>
  <c r="F82" i="12"/>
  <c r="F84" i="12"/>
  <c r="F85" i="12"/>
  <c r="F86" i="12"/>
  <c r="F87" i="12"/>
  <c r="F88" i="12"/>
  <c r="F89" i="12"/>
  <c r="F90" i="12"/>
  <c r="F91" i="12"/>
  <c r="F92" i="12"/>
  <c r="F93" i="12"/>
  <c r="F94" i="12"/>
  <c r="F95" i="12"/>
  <c r="F96" i="12"/>
  <c r="F97" i="12"/>
  <c r="F98" i="12"/>
  <c r="F99" i="12"/>
  <c r="F100" i="12"/>
  <c r="F101" i="12"/>
  <c r="F102" i="12"/>
  <c r="F103" i="12"/>
  <c r="F104" i="12"/>
  <c r="F105" i="12"/>
  <c r="F106" i="12"/>
  <c r="F107" i="12"/>
  <c r="F108" i="12"/>
  <c r="F109" i="12"/>
  <c r="F110" i="12"/>
  <c r="F111" i="12"/>
  <c r="F112" i="12"/>
  <c r="F113" i="12"/>
  <c r="F114" i="12"/>
  <c r="F115" i="12"/>
  <c r="F116" i="12"/>
  <c r="F2" i="12"/>
  <c r="C6" i="12"/>
  <c r="T6" i="12"/>
  <c r="C12" i="12"/>
  <c r="C13" i="12"/>
  <c r="C14" i="12"/>
  <c r="C16" i="12"/>
  <c r="C18" i="12"/>
  <c r="C20" i="12"/>
  <c r="C21" i="12"/>
  <c r="C24" i="12"/>
  <c r="C32" i="12"/>
  <c r="C33" i="12"/>
  <c r="C46" i="12"/>
  <c r="C86" i="12"/>
  <c r="C99" i="12"/>
  <c r="C101" i="12"/>
  <c r="C102" i="12"/>
  <c r="C112" i="12"/>
  <c r="C113" i="12"/>
  <c r="D3" i="12"/>
  <c r="D4" i="12"/>
  <c r="D5" i="12"/>
  <c r="D6" i="12"/>
  <c r="D7" i="12"/>
  <c r="D8" i="12"/>
  <c r="D9" i="12"/>
  <c r="D10" i="12"/>
  <c r="D11" i="12"/>
  <c r="D12" i="12"/>
  <c r="D13" i="12"/>
  <c r="D14" i="12"/>
  <c r="D15" i="12"/>
  <c r="D16" i="12"/>
  <c r="D17" i="12"/>
  <c r="D18" i="12"/>
  <c r="D19" i="12"/>
  <c r="D20" i="12"/>
  <c r="D21" i="12"/>
  <c r="D22" i="12"/>
  <c r="D23" i="12"/>
  <c r="D24" i="12"/>
  <c r="D25" i="12"/>
  <c r="D26" i="12"/>
  <c r="D27" i="12"/>
  <c r="D28" i="12"/>
  <c r="D29" i="12"/>
  <c r="D30" i="12"/>
  <c r="D31" i="12"/>
  <c r="D32" i="12"/>
  <c r="D33" i="12"/>
  <c r="D34" i="12"/>
  <c r="D35" i="12"/>
  <c r="D36" i="12"/>
  <c r="D37" i="12"/>
  <c r="D39" i="12"/>
  <c r="D40" i="12"/>
  <c r="D41" i="12"/>
  <c r="D42" i="12"/>
  <c r="D43" i="12"/>
  <c r="D44" i="12"/>
  <c r="D45" i="12"/>
  <c r="D46" i="12"/>
  <c r="D47" i="12"/>
  <c r="D48" i="12"/>
  <c r="D49" i="12"/>
  <c r="D50" i="12"/>
  <c r="D51" i="12"/>
  <c r="D52" i="12"/>
  <c r="D53" i="12"/>
  <c r="D54" i="12"/>
  <c r="D55" i="12"/>
  <c r="D56" i="12"/>
  <c r="D57" i="12"/>
  <c r="D58" i="12"/>
  <c r="D59" i="12"/>
  <c r="D60" i="12"/>
  <c r="D61" i="12"/>
  <c r="D62" i="12"/>
  <c r="D63" i="12"/>
  <c r="D64" i="12"/>
  <c r="D65" i="12"/>
  <c r="D66" i="12"/>
  <c r="D67" i="12"/>
  <c r="D68" i="12"/>
  <c r="D69" i="12"/>
  <c r="D70" i="12"/>
  <c r="D71" i="12"/>
  <c r="D72" i="12"/>
  <c r="D73" i="12"/>
  <c r="D74" i="12"/>
  <c r="D75" i="12"/>
  <c r="D76" i="12"/>
  <c r="D77" i="12"/>
  <c r="D78" i="12"/>
  <c r="D79" i="12"/>
  <c r="D80" i="12"/>
  <c r="D81" i="12"/>
  <c r="D82" i="12"/>
  <c r="D84" i="12"/>
  <c r="D85" i="12"/>
  <c r="D86" i="12"/>
  <c r="D87" i="12"/>
  <c r="D88" i="12"/>
  <c r="D89" i="12"/>
  <c r="D90" i="12"/>
  <c r="D91" i="12"/>
  <c r="D92" i="12"/>
  <c r="D93" i="12"/>
  <c r="D94" i="12"/>
  <c r="D95" i="12"/>
  <c r="D96" i="12"/>
  <c r="D97" i="12"/>
  <c r="D98" i="12"/>
  <c r="D99" i="12"/>
  <c r="D100" i="12"/>
  <c r="D101" i="12"/>
  <c r="D102" i="12"/>
  <c r="D103" i="12"/>
  <c r="D104" i="12"/>
  <c r="D105" i="12"/>
  <c r="D106" i="12"/>
  <c r="D107" i="12"/>
  <c r="D108" i="12"/>
  <c r="D109" i="12"/>
  <c r="D110" i="12"/>
  <c r="D111" i="12"/>
  <c r="D112" i="12"/>
  <c r="D113" i="12"/>
  <c r="D114" i="12"/>
  <c r="D115" i="12"/>
  <c r="D116" i="12"/>
  <c r="D117" i="12"/>
  <c r="D118" i="12"/>
  <c r="D2" i="12"/>
  <c r="B118" i="12"/>
  <c r="B3" i="12"/>
  <c r="B4" i="12"/>
  <c r="B5" i="12"/>
  <c r="B6" i="12"/>
  <c r="B7" i="12"/>
  <c r="B8" i="12"/>
  <c r="B9" i="12"/>
  <c r="B10" i="12"/>
  <c r="B11" i="12"/>
  <c r="B12" i="12"/>
  <c r="B13" i="12"/>
  <c r="B14" i="12"/>
  <c r="B15" i="12"/>
  <c r="B16" i="12"/>
  <c r="B17" i="12"/>
  <c r="B18" i="12"/>
  <c r="B19" i="12"/>
  <c r="B20" i="12"/>
  <c r="B21" i="12"/>
  <c r="B22" i="12"/>
  <c r="B23" i="12"/>
  <c r="B24" i="12"/>
  <c r="B25" i="12"/>
  <c r="B26" i="12"/>
  <c r="B27" i="12"/>
  <c r="B28" i="12"/>
  <c r="B29" i="12"/>
  <c r="B30" i="12"/>
  <c r="B31" i="12"/>
  <c r="B32" i="12"/>
  <c r="B33" i="12"/>
  <c r="B34" i="12"/>
  <c r="B35" i="12"/>
  <c r="B36" i="12"/>
  <c r="B37" i="12"/>
  <c r="B39" i="12"/>
  <c r="B40" i="12"/>
  <c r="B41" i="12"/>
  <c r="B42" i="12"/>
  <c r="B43" i="12"/>
  <c r="B44" i="12"/>
  <c r="B45" i="12"/>
  <c r="B46" i="12"/>
  <c r="B47" i="12"/>
  <c r="B48" i="12"/>
  <c r="B49" i="12"/>
  <c r="B50" i="12"/>
  <c r="B51" i="12"/>
  <c r="B52" i="12"/>
  <c r="B53" i="12"/>
  <c r="B54" i="12"/>
  <c r="B55" i="12"/>
  <c r="B56" i="12"/>
  <c r="B57" i="12"/>
  <c r="B58" i="12"/>
  <c r="B59" i="12"/>
  <c r="B60" i="12"/>
  <c r="B61" i="12"/>
  <c r="B62" i="12"/>
  <c r="B63" i="12"/>
  <c r="B64" i="12"/>
  <c r="B65" i="12"/>
  <c r="B66" i="12"/>
  <c r="B67" i="12"/>
  <c r="B68" i="12"/>
  <c r="B69" i="12"/>
  <c r="B70" i="12"/>
  <c r="B71" i="12"/>
  <c r="B72" i="12"/>
  <c r="B73" i="12"/>
  <c r="B74" i="12"/>
  <c r="B75" i="12"/>
  <c r="B76" i="12"/>
  <c r="B77" i="12"/>
  <c r="B78" i="12"/>
  <c r="B79" i="12"/>
  <c r="B80" i="12"/>
  <c r="B81" i="12"/>
  <c r="B82" i="12"/>
  <c r="B84" i="12"/>
  <c r="B85" i="12"/>
  <c r="B86" i="12"/>
  <c r="B87" i="12"/>
  <c r="B88" i="12"/>
  <c r="B89" i="12"/>
  <c r="B90" i="12"/>
  <c r="B91" i="12"/>
  <c r="B92" i="12"/>
  <c r="B93" i="12"/>
  <c r="B94" i="12"/>
  <c r="B95" i="12"/>
  <c r="B96" i="12"/>
  <c r="B97" i="12"/>
  <c r="B98" i="12"/>
  <c r="B99" i="12"/>
  <c r="B100" i="12"/>
  <c r="B101" i="12"/>
  <c r="B102" i="12"/>
  <c r="B103" i="12"/>
  <c r="B104" i="12"/>
  <c r="B105" i="12"/>
  <c r="B106" i="12"/>
  <c r="B107" i="12"/>
  <c r="B108" i="12"/>
  <c r="B109" i="12"/>
  <c r="B110" i="12"/>
  <c r="B111" i="12"/>
  <c r="B112" i="12"/>
  <c r="B113" i="12"/>
  <c r="B114" i="12"/>
  <c r="B115" i="12"/>
  <c r="B116" i="12"/>
  <c r="B117" i="12"/>
  <c r="B2" i="12"/>
  <c r="CY84" i="12"/>
  <c r="CZ84" i="12"/>
  <c r="G84" i="12"/>
  <c r="DA84" i="12"/>
  <c r="DC84" i="12"/>
  <c r="DD84" i="12"/>
  <c r="DE84" i="12"/>
  <c r="DF84" i="12"/>
  <c r="DG84" i="12"/>
  <c r="DH84" i="12"/>
  <c r="DJ84" i="12"/>
  <c r="DK84" i="12"/>
  <c r="DL84" i="12"/>
  <c r="DN84" i="12"/>
  <c r="DO84" i="12"/>
  <c r="DP84" i="12"/>
  <c r="DQ84" i="12"/>
  <c r="DR84" i="12"/>
  <c r="DS84" i="12"/>
  <c r="DT84" i="12"/>
  <c r="DU84" i="12"/>
  <c r="DV84" i="12"/>
  <c r="DW84" i="12"/>
  <c r="CY85" i="12"/>
  <c r="CZ85" i="12"/>
  <c r="G85" i="12"/>
  <c r="DA85" i="12"/>
  <c r="DC85" i="12"/>
  <c r="DD85" i="12"/>
  <c r="DE85" i="12"/>
  <c r="DF85" i="12"/>
  <c r="DG85" i="12"/>
  <c r="DH85" i="12"/>
  <c r="DI85" i="12"/>
  <c r="DJ85" i="12"/>
  <c r="DK85" i="12"/>
  <c r="DM85" i="12"/>
  <c r="DO85" i="12"/>
  <c r="DP85" i="12"/>
  <c r="DQ85" i="12"/>
  <c r="DR85" i="12"/>
  <c r="DS85" i="12"/>
  <c r="DT85" i="12"/>
  <c r="DU85" i="12"/>
  <c r="DV85" i="12"/>
  <c r="DW85" i="12"/>
  <c r="CY86" i="12"/>
  <c r="CZ86" i="12"/>
  <c r="G86" i="12"/>
  <c r="DA86" i="12"/>
  <c r="DB86" i="12"/>
  <c r="DC86" i="12"/>
  <c r="DD86" i="12"/>
  <c r="DE86" i="12"/>
  <c r="DF86" i="12"/>
  <c r="DG86" i="12"/>
  <c r="DH86" i="12"/>
  <c r="DK86" i="12"/>
  <c r="DL86" i="12"/>
  <c r="DN86" i="12"/>
  <c r="DO86" i="12"/>
  <c r="DP86" i="12"/>
  <c r="DQ86" i="12"/>
  <c r="DR86" i="12"/>
  <c r="DS86" i="12"/>
  <c r="DT86" i="12"/>
  <c r="DU86" i="12"/>
  <c r="DV86" i="12"/>
  <c r="DW86" i="12"/>
  <c r="CY87" i="12"/>
  <c r="DA87" i="12"/>
  <c r="DC87" i="12"/>
  <c r="DD87" i="12"/>
  <c r="DE87" i="12"/>
  <c r="DF87" i="12"/>
  <c r="DG87" i="12"/>
  <c r="DH87" i="12"/>
  <c r="DI87" i="12"/>
  <c r="DJ87" i="12"/>
  <c r="DK87" i="12"/>
  <c r="DM87" i="12"/>
  <c r="DN87" i="12"/>
  <c r="DO87" i="12"/>
  <c r="DP87" i="12"/>
  <c r="DQ87" i="12"/>
  <c r="DR87" i="12"/>
  <c r="DS87" i="12"/>
  <c r="DT87" i="12"/>
  <c r="DU87" i="12"/>
  <c r="DV87" i="12"/>
  <c r="DW87" i="12"/>
  <c r="CY88" i="12"/>
  <c r="DA88" i="12"/>
  <c r="DB88" i="12"/>
  <c r="C88" i="12"/>
  <c r="DC88" i="12"/>
  <c r="DD88" i="12"/>
  <c r="DE88" i="12"/>
  <c r="DF88" i="12"/>
  <c r="DG88" i="12"/>
  <c r="DH88" i="12"/>
  <c r="DJ88" i="12"/>
  <c r="DK88" i="12"/>
  <c r="DL88" i="12"/>
  <c r="DM88" i="12"/>
  <c r="DN88" i="12"/>
  <c r="DO88" i="12"/>
  <c r="DP88" i="12"/>
  <c r="DQ88" i="12"/>
  <c r="DR88" i="12"/>
  <c r="DS88" i="12"/>
  <c r="DT88" i="12"/>
  <c r="DU88" i="12"/>
  <c r="DV88" i="12"/>
  <c r="DW88" i="12"/>
  <c r="CY89" i="12"/>
  <c r="DA89" i="12"/>
  <c r="DB89" i="12"/>
  <c r="C89" i="12"/>
  <c r="DC89" i="12"/>
  <c r="DD89" i="12"/>
  <c r="DE89" i="12"/>
  <c r="DF89" i="12"/>
  <c r="DG89" i="12"/>
  <c r="DH89" i="12"/>
  <c r="DI89" i="12"/>
  <c r="DJ89" i="12"/>
  <c r="DK89" i="12"/>
  <c r="DL89" i="12"/>
  <c r="DM89" i="12"/>
  <c r="DP89" i="12"/>
  <c r="DQ89" i="12"/>
  <c r="DR89" i="12"/>
  <c r="DS89" i="12"/>
  <c r="DT89" i="12"/>
  <c r="DU89" i="12"/>
  <c r="DV89" i="12"/>
  <c r="DW89" i="12"/>
  <c r="CY90" i="12"/>
  <c r="CZ90" i="12"/>
  <c r="G90" i="12"/>
  <c r="DA90" i="12"/>
  <c r="DC90" i="12"/>
  <c r="DD90" i="12"/>
  <c r="DE90" i="12"/>
  <c r="DF90" i="12"/>
  <c r="DG90" i="12"/>
  <c r="DH90" i="12"/>
  <c r="DJ90" i="12"/>
  <c r="DK90" i="12"/>
  <c r="DL90" i="12"/>
  <c r="DM90" i="12"/>
  <c r="DN90" i="12"/>
  <c r="DO90" i="12"/>
  <c r="DP90" i="12"/>
  <c r="DQ90" i="12"/>
  <c r="DR90" i="12"/>
  <c r="DS90" i="12"/>
  <c r="DT90" i="12"/>
  <c r="DU90" i="12"/>
  <c r="DV90" i="12"/>
  <c r="DW90" i="12"/>
  <c r="CY91" i="12"/>
  <c r="CZ91" i="12"/>
  <c r="DA91" i="12"/>
  <c r="DB91" i="12"/>
  <c r="C91" i="12"/>
  <c r="DD91" i="12"/>
  <c r="DE91" i="12"/>
  <c r="DF91" i="12"/>
  <c r="DG91" i="12"/>
  <c r="DH91" i="12"/>
  <c r="DI91" i="12"/>
  <c r="DJ91" i="12"/>
  <c r="DK91" i="12"/>
  <c r="DL91" i="12"/>
  <c r="DM91" i="12"/>
  <c r="DO91" i="12"/>
  <c r="DP91" i="12"/>
  <c r="DQ91" i="12"/>
  <c r="DR91" i="12"/>
  <c r="DS91" i="12"/>
  <c r="DT91" i="12"/>
  <c r="DU91" i="12"/>
  <c r="DV91" i="12"/>
  <c r="DW91" i="12"/>
  <c r="CY92" i="12"/>
  <c r="DA92" i="12"/>
  <c r="DC92" i="12"/>
  <c r="DE92" i="12"/>
  <c r="DF92" i="12"/>
  <c r="DG92" i="12"/>
  <c r="DH92" i="12"/>
  <c r="DJ92" i="12"/>
  <c r="DK92" i="12"/>
  <c r="DL92" i="12"/>
  <c r="DM92" i="12"/>
  <c r="DN92" i="12"/>
  <c r="DO92" i="12"/>
  <c r="DP92" i="12"/>
  <c r="DQ92" i="12"/>
  <c r="DR92" i="12"/>
  <c r="DS92" i="12"/>
  <c r="DT92" i="12"/>
  <c r="DU92" i="12"/>
  <c r="DV92" i="12"/>
  <c r="DW92" i="12"/>
  <c r="CY93" i="12"/>
  <c r="CZ93" i="12"/>
  <c r="DA93" i="12"/>
  <c r="DD93" i="12"/>
  <c r="DE93" i="12"/>
  <c r="DF93" i="12"/>
  <c r="DG93" i="12"/>
  <c r="DH93" i="12"/>
  <c r="DJ93" i="12"/>
  <c r="DK93" i="12"/>
  <c r="DM93" i="12"/>
  <c r="DN93" i="12"/>
  <c r="DO93" i="12"/>
  <c r="DP93" i="12"/>
  <c r="DQ93" i="12"/>
  <c r="DR93" i="12"/>
  <c r="DS93" i="12"/>
  <c r="DT93" i="12"/>
  <c r="DU93" i="12"/>
  <c r="DV93" i="12"/>
  <c r="DW93" i="12"/>
  <c r="CY94" i="12"/>
  <c r="DA94" i="12"/>
  <c r="DG94" i="12"/>
  <c r="DH94" i="12"/>
  <c r="DI94" i="12"/>
  <c r="DJ94" i="12"/>
  <c r="DK94" i="12"/>
  <c r="DL94" i="12"/>
  <c r="DM94" i="12"/>
  <c r="DN94" i="12"/>
  <c r="DO94" i="12"/>
  <c r="DP94" i="12"/>
  <c r="DQ94" i="12"/>
  <c r="DR94" i="12"/>
  <c r="DS94" i="12"/>
  <c r="DT94" i="12"/>
  <c r="DU94" i="12"/>
  <c r="DV94" i="12"/>
  <c r="DW94" i="12"/>
  <c r="CY95" i="12"/>
  <c r="CZ95" i="12"/>
  <c r="G95" i="12"/>
  <c r="DA95" i="12"/>
  <c r="DD95" i="12"/>
  <c r="DE95" i="12"/>
  <c r="DG95" i="12"/>
  <c r="DH95" i="12"/>
  <c r="DK95" i="12"/>
  <c r="DL95" i="12"/>
  <c r="DM95" i="12"/>
  <c r="DP95" i="12"/>
  <c r="DQ95" i="12"/>
  <c r="DR95" i="12"/>
  <c r="DS95" i="12"/>
  <c r="DT95" i="12"/>
  <c r="DU95" i="12"/>
  <c r="DV95" i="12"/>
  <c r="DW95" i="12"/>
  <c r="CY96" i="12"/>
  <c r="DA96" i="12"/>
  <c r="DD96" i="12"/>
  <c r="DE96" i="12"/>
  <c r="DF96" i="12"/>
  <c r="DG96" i="12"/>
  <c r="DH96" i="12"/>
  <c r="DJ96" i="12"/>
  <c r="DK96" i="12"/>
  <c r="DO96" i="12"/>
  <c r="DP96" i="12"/>
  <c r="DQ96" i="12"/>
  <c r="DR96" i="12"/>
  <c r="DS96" i="12"/>
  <c r="DT96" i="12"/>
  <c r="DU96" i="12"/>
  <c r="DV96" i="12"/>
  <c r="DW96" i="12"/>
  <c r="CY97" i="12"/>
  <c r="DA97" i="12"/>
  <c r="DC97" i="12"/>
  <c r="DD97" i="12"/>
  <c r="DE97" i="12"/>
  <c r="DG97" i="12"/>
  <c r="DH97" i="12"/>
  <c r="DI97" i="12"/>
  <c r="DJ97" i="12"/>
  <c r="DK97" i="12"/>
  <c r="DL97" i="12"/>
  <c r="DM97" i="12"/>
  <c r="DN97" i="12"/>
  <c r="DO97" i="12"/>
  <c r="DP97" i="12"/>
  <c r="DQ97" i="12"/>
  <c r="DR97" i="12"/>
  <c r="DS97" i="12"/>
  <c r="DT97" i="12"/>
  <c r="DU97" i="12"/>
  <c r="DV97" i="12"/>
  <c r="DW97" i="12"/>
  <c r="CY98" i="12"/>
  <c r="CZ98" i="12"/>
  <c r="DA98" i="12"/>
  <c r="DB98" i="12"/>
  <c r="C98" i="12"/>
  <c r="DD98" i="12"/>
  <c r="DE98" i="12"/>
  <c r="DG98" i="12"/>
  <c r="DH98" i="12"/>
  <c r="DJ98" i="12"/>
  <c r="DK98" i="12"/>
  <c r="DL98" i="12"/>
  <c r="DM98" i="12"/>
  <c r="DO98" i="12"/>
  <c r="DP98" i="12"/>
  <c r="DQ98" i="12"/>
  <c r="DR98" i="12"/>
  <c r="DS98" i="12"/>
  <c r="DT98" i="12"/>
  <c r="DU98" i="12"/>
  <c r="DV98" i="12"/>
  <c r="DW98" i="12"/>
  <c r="CY99" i="12"/>
  <c r="CZ99" i="12"/>
  <c r="G99" i="12"/>
  <c r="DA99" i="12"/>
  <c r="DB99" i="12"/>
  <c r="DC99" i="12"/>
  <c r="DD99" i="12"/>
  <c r="DE99" i="12"/>
  <c r="DF99" i="12"/>
  <c r="DG99" i="12"/>
  <c r="DH99" i="12"/>
  <c r="DI99" i="12"/>
  <c r="DJ99" i="12"/>
  <c r="DK99" i="12"/>
  <c r="DL99" i="12"/>
  <c r="DM99" i="12"/>
  <c r="DN99" i="12"/>
  <c r="DO99" i="12"/>
  <c r="DP99" i="12"/>
  <c r="DQ99" i="12"/>
  <c r="DR99" i="12"/>
  <c r="DS99" i="12"/>
  <c r="DT99" i="12"/>
  <c r="DU99" i="12"/>
  <c r="DV99" i="12"/>
  <c r="DW99" i="12"/>
  <c r="CY100" i="12"/>
  <c r="CZ100" i="12"/>
  <c r="G100" i="12"/>
  <c r="DA100" i="12"/>
  <c r="DB100" i="12"/>
  <c r="C100" i="12"/>
  <c r="DD100" i="12"/>
  <c r="DE100" i="12"/>
  <c r="DF100" i="12"/>
  <c r="DG100" i="12"/>
  <c r="DH100" i="12"/>
  <c r="DI100" i="12"/>
  <c r="DJ100" i="12"/>
  <c r="DK100" i="12"/>
  <c r="DL100" i="12"/>
  <c r="DN100" i="12"/>
  <c r="DO100" i="12"/>
  <c r="DP100" i="12"/>
  <c r="DQ100" i="12"/>
  <c r="DR100" i="12"/>
  <c r="DS100" i="12"/>
  <c r="DT100" i="12"/>
  <c r="DU100" i="12"/>
  <c r="DV100" i="12"/>
  <c r="DW100" i="12"/>
  <c r="CY101" i="12"/>
  <c r="DA101" i="12"/>
  <c r="DB101" i="12"/>
  <c r="DD101" i="12"/>
  <c r="DE101" i="12"/>
  <c r="DG101" i="12"/>
  <c r="DH101" i="12"/>
  <c r="DI101" i="12"/>
  <c r="DJ101" i="12"/>
  <c r="DK101" i="12"/>
  <c r="DM101" i="12"/>
  <c r="DN101" i="12"/>
  <c r="DO101" i="12"/>
  <c r="DP101" i="12"/>
  <c r="DQ101" i="12"/>
  <c r="DR101" i="12"/>
  <c r="DS101" i="12"/>
  <c r="DT101" i="12"/>
  <c r="DU101" i="12"/>
  <c r="DV101" i="12"/>
  <c r="DW101" i="12"/>
  <c r="CY102" i="12"/>
  <c r="DA102" i="12"/>
  <c r="DB102" i="12"/>
  <c r="DC102" i="12"/>
  <c r="DD102" i="12"/>
  <c r="DG102" i="12"/>
  <c r="DH102" i="12"/>
  <c r="DI102" i="12"/>
  <c r="DK102" i="12"/>
  <c r="DL102" i="12"/>
  <c r="DO102" i="12"/>
  <c r="DP102" i="12"/>
  <c r="DQ102" i="12"/>
  <c r="DR102" i="12"/>
  <c r="DS102" i="12"/>
  <c r="DT102" i="12"/>
  <c r="DU102" i="12"/>
  <c r="DV102" i="12"/>
  <c r="DW102" i="12"/>
  <c r="CY103" i="12"/>
  <c r="DA103" i="12"/>
  <c r="DB103" i="12"/>
  <c r="C103" i="12"/>
  <c r="DD103" i="12"/>
  <c r="DF103" i="12"/>
  <c r="DG103" i="12"/>
  <c r="DH103" i="12"/>
  <c r="DI103" i="12"/>
  <c r="DJ103" i="12"/>
  <c r="DK103" i="12"/>
  <c r="DM103" i="12"/>
  <c r="DN103" i="12"/>
  <c r="DO103" i="12"/>
  <c r="DP103" i="12"/>
  <c r="DQ103" i="12"/>
  <c r="DR103" i="12"/>
  <c r="DS103" i="12"/>
  <c r="DT103" i="12"/>
  <c r="DU103" i="12"/>
  <c r="DV103" i="12"/>
  <c r="DW103" i="12"/>
  <c r="CY104" i="12"/>
  <c r="CZ104" i="12"/>
  <c r="DA104" i="12"/>
  <c r="DB104" i="12"/>
  <c r="C104" i="12"/>
  <c r="DC104" i="12"/>
  <c r="DD104" i="12"/>
  <c r="DE104" i="12"/>
  <c r="DG104" i="12"/>
  <c r="DH104" i="12"/>
  <c r="DJ104" i="12"/>
  <c r="DK104" i="12"/>
  <c r="DM104" i="12"/>
  <c r="DO104" i="12"/>
  <c r="DP104" i="12"/>
  <c r="DQ104" i="12"/>
  <c r="DR104" i="12"/>
  <c r="DS104" i="12"/>
  <c r="DT104" i="12"/>
  <c r="DU104" i="12"/>
  <c r="DV104" i="12"/>
  <c r="DW104" i="12"/>
  <c r="CY105" i="12"/>
  <c r="DA105" i="12"/>
  <c r="DC105" i="12"/>
  <c r="DD105" i="12"/>
  <c r="DE105" i="12"/>
  <c r="DF105" i="12"/>
  <c r="DG105" i="12"/>
  <c r="DH105" i="12"/>
  <c r="DI105" i="12"/>
  <c r="DK105" i="12"/>
  <c r="DL105" i="12"/>
  <c r="DM105" i="12"/>
  <c r="DN105" i="12"/>
  <c r="DO105" i="12"/>
  <c r="DP105" i="12"/>
  <c r="DQ105" i="12"/>
  <c r="DR105" i="12"/>
  <c r="DS105" i="12"/>
  <c r="DT105" i="12"/>
  <c r="DU105" i="12"/>
  <c r="DV105" i="12"/>
  <c r="DW105" i="12"/>
  <c r="CY106" i="12"/>
  <c r="DA106" i="12"/>
  <c r="DB106" i="12"/>
  <c r="C106" i="12"/>
  <c r="DC106" i="12"/>
  <c r="DD106" i="12"/>
  <c r="DF106" i="12"/>
  <c r="DG106" i="12"/>
  <c r="DH106" i="12"/>
  <c r="DI106" i="12"/>
  <c r="DK106" i="12"/>
  <c r="DL106" i="12"/>
  <c r="DM106" i="12"/>
  <c r="DN106" i="12"/>
  <c r="DO106" i="12"/>
  <c r="DP106" i="12"/>
  <c r="DQ106" i="12"/>
  <c r="DR106" i="12"/>
  <c r="DS106" i="12"/>
  <c r="DT106" i="12"/>
  <c r="DU106" i="12"/>
  <c r="DV106" i="12"/>
  <c r="DW106" i="12"/>
  <c r="CY107" i="12"/>
  <c r="CZ107" i="12"/>
  <c r="G107" i="12"/>
  <c r="DA107" i="12"/>
  <c r="DC107" i="12"/>
  <c r="DD107" i="12"/>
  <c r="DE107" i="12"/>
  <c r="DF107" i="12"/>
  <c r="DG107" i="12"/>
  <c r="DH107" i="12"/>
  <c r="DI107" i="12"/>
  <c r="DK107" i="12"/>
  <c r="DM107" i="12"/>
  <c r="DN107" i="12"/>
  <c r="DO107" i="12"/>
  <c r="DP107" i="12"/>
  <c r="DQ107" i="12"/>
  <c r="DR107" i="12"/>
  <c r="DS107" i="12"/>
  <c r="DT107" i="12"/>
  <c r="DU107" i="12"/>
  <c r="DV107" i="12"/>
  <c r="DW107" i="12"/>
  <c r="CY108" i="12"/>
  <c r="CZ108" i="12"/>
  <c r="DA108" i="12"/>
  <c r="DE108" i="12"/>
  <c r="DF108" i="12"/>
  <c r="DG108" i="12"/>
  <c r="DH108" i="12"/>
  <c r="DI108" i="12"/>
  <c r="DJ108" i="12"/>
  <c r="DK108" i="12"/>
  <c r="DN108" i="12"/>
  <c r="DO108" i="12"/>
  <c r="DP108" i="12"/>
  <c r="DQ108" i="12"/>
  <c r="DR108" i="12"/>
  <c r="DS108" i="12"/>
  <c r="DT108" i="12"/>
  <c r="DU108" i="12"/>
  <c r="DV108" i="12"/>
  <c r="DW108" i="12"/>
  <c r="CY109" i="12"/>
  <c r="CZ109" i="12"/>
  <c r="DA109" i="12"/>
  <c r="DC109" i="12"/>
  <c r="DE109" i="12"/>
  <c r="DF109" i="12"/>
  <c r="DG109" i="12"/>
  <c r="DH109" i="12"/>
  <c r="DI109" i="12"/>
  <c r="DJ109" i="12"/>
  <c r="DK109" i="12"/>
  <c r="DL109" i="12"/>
  <c r="DM109" i="12"/>
  <c r="DN109" i="12"/>
  <c r="DO109" i="12"/>
  <c r="DP109" i="12"/>
  <c r="DQ109" i="12"/>
  <c r="DR109" i="12"/>
  <c r="DS109" i="12"/>
  <c r="DT109" i="12"/>
  <c r="DU109" i="12"/>
  <c r="DV109" i="12"/>
  <c r="DW109" i="12"/>
  <c r="CY110" i="12"/>
  <c r="DA110" i="12"/>
  <c r="DB110" i="12"/>
  <c r="C110" i="12"/>
  <c r="DC110" i="12"/>
  <c r="DE110" i="12"/>
  <c r="DF110" i="12"/>
  <c r="DG110" i="12"/>
  <c r="DH110" i="12"/>
  <c r="DI110" i="12"/>
  <c r="DJ110" i="12"/>
  <c r="DK110" i="12"/>
  <c r="DL110" i="12"/>
  <c r="DN110" i="12"/>
  <c r="DO110" i="12"/>
  <c r="DP110" i="12"/>
  <c r="DQ110" i="12"/>
  <c r="DR110" i="12"/>
  <c r="DS110" i="12"/>
  <c r="DT110" i="12"/>
  <c r="DU110" i="12"/>
  <c r="DV110" i="12"/>
  <c r="DW110" i="12"/>
  <c r="CY111" i="12"/>
  <c r="DA111" i="12"/>
  <c r="DC111" i="12"/>
  <c r="DE111" i="12"/>
  <c r="DG111" i="12"/>
  <c r="DH111" i="12"/>
  <c r="DK111" i="12"/>
  <c r="DM111" i="12"/>
  <c r="DP111" i="12"/>
  <c r="DQ111" i="12"/>
  <c r="DR111" i="12"/>
  <c r="DS111" i="12"/>
  <c r="DT111" i="12"/>
  <c r="DU111" i="12"/>
  <c r="DV111" i="12"/>
  <c r="DW111" i="12"/>
  <c r="CY112" i="12"/>
  <c r="DA112" i="12"/>
  <c r="DB112" i="12"/>
  <c r="DE112" i="12"/>
  <c r="DG112" i="12"/>
  <c r="DH112" i="12"/>
  <c r="DI112" i="12"/>
  <c r="DJ112" i="12"/>
  <c r="DK112" i="12"/>
  <c r="DL112" i="12"/>
  <c r="DM112" i="12"/>
  <c r="DN112" i="12"/>
  <c r="DO112" i="12"/>
  <c r="DP112" i="12"/>
  <c r="DQ112" i="12"/>
  <c r="DR112" i="12"/>
  <c r="DS112" i="12"/>
  <c r="DT112" i="12"/>
  <c r="DU112" i="12"/>
  <c r="DV112" i="12"/>
  <c r="DW112" i="12"/>
  <c r="CY113" i="12"/>
  <c r="CZ113" i="12"/>
  <c r="DA113" i="12"/>
  <c r="DB113" i="12"/>
  <c r="DC113" i="12"/>
  <c r="DD113" i="12"/>
  <c r="DE113" i="12"/>
  <c r="DF113" i="12"/>
  <c r="DG113" i="12"/>
  <c r="DH113" i="12"/>
  <c r="DJ113" i="12"/>
  <c r="DK113" i="12"/>
  <c r="DM113" i="12"/>
  <c r="DN113" i="12"/>
  <c r="DO113" i="12"/>
  <c r="DP113" i="12"/>
  <c r="DQ113" i="12"/>
  <c r="DR113" i="12"/>
  <c r="DS113" i="12"/>
  <c r="DT113" i="12"/>
  <c r="DU113" i="12"/>
  <c r="DV113" i="12"/>
  <c r="DW113" i="12"/>
  <c r="CY114" i="12"/>
  <c r="CZ114" i="12"/>
  <c r="G114" i="12"/>
  <c r="DA114" i="12"/>
  <c r="DE114" i="12"/>
  <c r="DG114" i="12"/>
  <c r="DH114" i="12"/>
  <c r="DI114" i="12"/>
  <c r="DK114" i="12"/>
  <c r="DM114" i="12"/>
  <c r="DN114" i="12"/>
  <c r="DO114" i="12"/>
  <c r="DP114" i="12"/>
  <c r="DQ114" i="12"/>
  <c r="DR114" i="12"/>
  <c r="DS114" i="12"/>
  <c r="DT114" i="12"/>
  <c r="DU114" i="12"/>
  <c r="DV114" i="12"/>
  <c r="DW114" i="12"/>
  <c r="CY115" i="12"/>
  <c r="CZ115" i="12"/>
  <c r="G115" i="12"/>
  <c r="DA115" i="12"/>
  <c r="DB115" i="12"/>
  <c r="C115" i="12"/>
  <c r="DC115" i="12"/>
  <c r="DF115" i="12"/>
  <c r="DG115" i="12"/>
  <c r="DH115" i="12"/>
  <c r="DI115" i="12"/>
  <c r="DK115" i="12"/>
  <c r="DL115" i="12"/>
  <c r="DM115" i="12"/>
  <c r="DN115" i="12"/>
  <c r="DO115" i="12"/>
  <c r="DP115" i="12"/>
  <c r="DQ115" i="12"/>
  <c r="DR115" i="12"/>
  <c r="DS115" i="12"/>
  <c r="DT115" i="12"/>
  <c r="DU115" i="12"/>
  <c r="DV115" i="12"/>
  <c r="DW115" i="12"/>
  <c r="CY116" i="12"/>
  <c r="DA116" i="12"/>
  <c r="DC116" i="12"/>
  <c r="DE116" i="12"/>
  <c r="DF116" i="12"/>
  <c r="DG116" i="12"/>
  <c r="DH116" i="12"/>
  <c r="DK116" i="12"/>
  <c r="DM116" i="12"/>
  <c r="DN116" i="12"/>
  <c r="DO116" i="12"/>
  <c r="DP116" i="12"/>
  <c r="DQ116" i="12"/>
  <c r="DR116" i="12"/>
  <c r="DS116" i="12"/>
  <c r="DT116" i="12"/>
  <c r="DU116" i="12"/>
  <c r="DV116" i="12"/>
  <c r="DW116" i="12"/>
  <c r="CY117" i="12"/>
  <c r="DA117" i="12"/>
  <c r="DE117" i="12"/>
  <c r="DF117" i="12"/>
  <c r="DG117" i="12"/>
  <c r="DH117" i="12"/>
  <c r="DK117" i="12"/>
  <c r="DL117" i="12"/>
  <c r="DM117" i="12"/>
  <c r="DO117" i="12"/>
  <c r="DP117" i="12"/>
  <c r="DQ117" i="12"/>
  <c r="DR117" i="12"/>
  <c r="DS117" i="12"/>
  <c r="DT117" i="12"/>
  <c r="DU117" i="12"/>
  <c r="DV117" i="12"/>
  <c r="DW117" i="12"/>
  <c r="CY118" i="12"/>
  <c r="DA118" i="12"/>
  <c r="DC118" i="12"/>
  <c r="DE118" i="12"/>
  <c r="DG118" i="12"/>
  <c r="DH118" i="12"/>
  <c r="DI118" i="12"/>
  <c r="DK118" i="12"/>
  <c r="DL118" i="12"/>
  <c r="DN118" i="12"/>
  <c r="DP118" i="12"/>
  <c r="DQ118" i="12"/>
  <c r="DR118" i="12"/>
  <c r="DS118" i="12"/>
  <c r="DT118" i="12"/>
  <c r="DU118" i="12"/>
  <c r="DV118" i="12"/>
  <c r="DW118" i="12"/>
  <c r="CX86" i="12"/>
  <c r="CX88" i="12"/>
  <c r="CX90" i="12"/>
  <c r="CX91" i="12"/>
  <c r="CX92" i="12"/>
  <c r="CX94" i="12"/>
  <c r="CX95" i="12"/>
  <c r="CX96" i="12"/>
  <c r="CX100" i="12"/>
  <c r="CX101" i="12"/>
  <c r="CX102" i="12"/>
  <c r="CX106" i="12"/>
  <c r="CX107" i="12"/>
  <c r="CX108" i="12"/>
  <c r="CX109" i="12"/>
  <c r="CX110" i="12"/>
  <c r="CX112" i="12"/>
  <c r="CX113" i="12"/>
  <c r="CX115" i="12"/>
  <c r="CX116" i="12"/>
  <c r="CX117" i="12"/>
  <c r="CX118" i="12"/>
  <c r="CY39" i="12"/>
  <c r="CZ39" i="12"/>
  <c r="DA39" i="12"/>
  <c r="DB39" i="12"/>
  <c r="DC39" i="12"/>
  <c r="DD39" i="12"/>
  <c r="DE39" i="12"/>
  <c r="DF39" i="12"/>
  <c r="DG39" i="12"/>
  <c r="DH39" i="12"/>
  <c r="DI39" i="12"/>
  <c r="DJ39" i="12"/>
  <c r="DK39" i="12"/>
  <c r="DL39" i="12"/>
  <c r="DM39" i="12"/>
  <c r="DN39" i="12"/>
  <c r="DO39" i="12"/>
  <c r="DP39" i="12"/>
  <c r="DR39" i="12"/>
  <c r="DS39" i="12"/>
  <c r="DT39" i="12"/>
  <c r="DU39" i="12"/>
  <c r="DV39" i="12"/>
  <c r="DW39" i="12"/>
  <c r="DX39" i="12"/>
  <c r="CY40" i="12"/>
  <c r="CZ40" i="12"/>
  <c r="DA40" i="12"/>
  <c r="DB40" i="12"/>
  <c r="DC40" i="12"/>
  <c r="DD40" i="12"/>
  <c r="DE40" i="12"/>
  <c r="DF40" i="12"/>
  <c r="DG40" i="12"/>
  <c r="DH40" i="12"/>
  <c r="DI40" i="12"/>
  <c r="DJ40" i="12"/>
  <c r="DK40" i="12"/>
  <c r="DL40" i="12"/>
  <c r="DM40" i="12"/>
  <c r="DN40" i="12"/>
  <c r="DO40" i="12"/>
  <c r="DP40" i="12"/>
  <c r="DR40" i="12"/>
  <c r="DS40" i="12"/>
  <c r="DT40" i="12"/>
  <c r="DU40" i="12"/>
  <c r="DV40" i="12"/>
  <c r="DW40" i="12"/>
  <c r="DX40" i="12"/>
  <c r="CY41" i="12"/>
  <c r="CZ41" i="12"/>
  <c r="DA41" i="12"/>
  <c r="DB41" i="12"/>
  <c r="DC41" i="12"/>
  <c r="DD41" i="12"/>
  <c r="DE41" i="12"/>
  <c r="DF41" i="12"/>
  <c r="DG41" i="12"/>
  <c r="DH41" i="12"/>
  <c r="DI41" i="12"/>
  <c r="DJ41" i="12"/>
  <c r="DK41" i="12"/>
  <c r="DL41" i="12"/>
  <c r="DM41" i="12"/>
  <c r="DN41" i="12"/>
  <c r="DO41" i="12"/>
  <c r="DP41" i="12"/>
  <c r="DR41" i="12"/>
  <c r="DS41" i="12"/>
  <c r="DT41" i="12"/>
  <c r="DU41" i="12"/>
  <c r="DV41" i="12"/>
  <c r="DW41" i="12"/>
  <c r="DX41" i="12"/>
  <c r="CY42" i="12"/>
  <c r="CZ42" i="12"/>
  <c r="DA42" i="12"/>
  <c r="DB42" i="12"/>
  <c r="DC42" i="12"/>
  <c r="DD42" i="12"/>
  <c r="DE42" i="12"/>
  <c r="DF42" i="12"/>
  <c r="DG42" i="12"/>
  <c r="DH42" i="12"/>
  <c r="DI42" i="12"/>
  <c r="DJ42" i="12"/>
  <c r="DK42" i="12"/>
  <c r="DL42" i="12"/>
  <c r="DM42" i="12"/>
  <c r="DN42" i="12"/>
  <c r="DO42" i="12"/>
  <c r="DP42" i="12"/>
  <c r="DR42" i="12"/>
  <c r="DS42" i="12"/>
  <c r="DT42" i="12"/>
  <c r="DU42" i="12"/>
  <c r="DV42" i="12"/>
  <c r="DW42" i="12"/>
  <c r="DX42" i="12"/>
  <c r="CY43" i="12"/>
  <c r="CZ43" i="12"/>
  <c r="DA43" i="12"/>
  <c r="DB43" i="12"/>
  <c r="DC43" i="12"/>
  <c r="DD43" i="12"/>
  <c r="DE43" i="12"/>
  <c r="DF43" i="12"/>
  <c r="DG43" i="12"/>
  <c r="DH43" i="12"/>
  <c r="DI43" i="12"/>
  <c r="DJ43" i="12"/>
  <c r="DK43" i="12"/>
  <c r="DL43" i="12"/>
  <c r="DM43" i="12"/>
  <c r="DN43" i="12"/>
  <c r="DO43" i="12"/>
  <c r="DP43" i="12"/>
  <c r="DR43" i="12"/>
  <c r="DS43" i="12"/>
  <c r="DT43" i="12"/>
  <c r="DU43" i="12"/>
  <c r="DV43" i="12"/>
  <c r="DW43" i="12"/>
  <c r="DX43" i="12"/>
  <c r="CY44" i="12"/>
  <c r="CZ44" i="12"/>
  <c r="DA44" i="12"/>
  <c r="DB44" i="12"/>
  <c r="DC44" i="12"/>
  <c r="DD44" i="12"/>
  <c r="DE44" i="12"/>
  <c r="DF44" i="12"/>
  <c r="DG44" i="12"/>
  <c r="DH44" i="12"/>
  <c r="DI44" i="12"/>
  <c r="DJ44" i="12"/>
  <c r="DK44" i="12"/>
  <c r="DL44" i="12"/>
  <c r="DM44" i="12"/>
  <c r="DN44" i="12"/>
  <c r="DO44" i="12"/>
  <c r="DP44" i="12"/>
  <c r="DR44" i="12"/>
  <c r="DS44" i="12"/>
  <c r="DT44" i="12"/>
  <c r="DU44" i="12"/>
  <c r="DV44" i="12"/>
  <c r="DW44" i="12"/>
  <c r="DX44" i="12"/>
  <c r="CY45" i="12"/>
  <c r="CZ45" i="12"/>
  <c r="DA45" i="12"/>
  <c r="DB45" i="12"/>
  <c r="DC45" i="12"/>
  <c r="DD45" i="12"/>
  <c r="DE45" i="12"/>
  <c r="DF45" i="12"/>
  <c r="DG45" i="12"/>
  <c r="DH45" i="12"/>
  <c r="DI45" i="12"/>
  <c r="DJ45" i="12"/>
  <c r="DK45" i="12"/>
  <c r="DL45" i="12"/>
  <c r="DM45" i="12"/>
  <c r="DN45" i="12"/>
  <c r="DO45" i="12"/>
  <c r="DP45" i="12"/>
  <c r="DR45" i="12"/>
  <c r="DS45" i="12"/>
  <c r="DT45" i="12"/>
  <c r="DU45" i="12"/>
  <c r="DV45" i="12"/>
  <c r="DW45" i="12"/>
  <c r="DX45" i="12"/>
  <c r="CY46" i="12"/>
  <c r="CZ46" i="12"/>
  <c r="DA46" i="12"/>
  <c r="DB46" i="12"/>
  <c r="DC46" i="12"/>
  <c r="DD46" i="12"/>
  <c r="DE46" i="12"/>
  <c r="DF46" i="12"/>
  <c r="DG46" i="12"/>
  <c r="DH46" i="12"/>
  <c r="DI46" i="12"/>
  <c r="DJ46" i="12"/>
  <c r="DK46" i="12"/>
  <c r="DL46" i="12"/>
  <c r="DM46" i="12"/>
  <c r="DN46" i="12"/>
  <c r="DO46" i="12"/>
  <c r="DP46" i="12"/>
  <c r="DR46" i="12"/>
  <c r="DS46" i="12"/>
  <c r="DT46" i="12"/>
  <c r="DU46" i="12"/>
  <c r="DV46" i="12"/>
  <c r="DW46" i="12"/>
  <c r="DX46" i="12"/>
  <c r="CY47" i="12"/>
  <c r="CZ47" i="12"/>
  <c r="DA47" i="12"/>
  <c r="DB47" i="12"/>
  <c r="DC47" i="12"/>
  <c r="DD47" i="12"/>
  <c r="DE47" i="12"/>
  <c r="DF47" i="12"/>
  <c r="DG47" i="12"/>
  <c r="DH47" i="12"/>
  <c r="DI47" i="12"/>
  <c r="DJ47" i="12"/>
  <c r="DK47" i="12"/>
  <c r="DL47" i="12"/>
  <c r="DM47" i="12"/>
  <c r="DN47" i="12"/>
  <c r="DO47" i="12"/>
  <c r="DP47" i="12"/>
  <c r="DR47" i="12"/>
  <c r="DS47" i="12"/>
  <c r="DT47" i="12"/>
  <c r="DU47" i="12"/>
  <c r="DV47" i="12"/>
  <c r="DW47" i="12"/>
  <c r="DX47" i="12"/>
  <c r="CY48" i="12"/>
  <c r="CZ48" i="12"/>
  <c r="DA48" i="12"/>
  <c r="DB48" i="12"/>
  <c r="DC48" i="12"/>
  <c r="DD48" i="12"/>
  <c r="DE48" i="12"/>
  <c r="DF48" i="12"/>
  <c r="DG48" i="12"/>
  <c r="DH48" i="12"/>
  <c r="DI48" i="12"/>
  <c r="DJ48" i="12"/>
  <c r="DK48" i="12"/>
  <c r="DL48" i="12"/>
  <c r="DM48" i="12"/>
  <c r="DN48" i="12"/>
  <c r="DO48" i="12"/>
  <c r="DP48" i="12"/>
  <c r="DR48" i="12"/>
  <c r="DS48" i="12"/>
  <c r="DT48" i="12"/>
  <c r="DU48" i="12"/>
  <c r="DV48" i="12"/>
  <c r="DW48" i="12"/>
  <c r="DX48" i="12"/>
  <c r="CY49" i="12"/>
  <c r="CZ49" i="12"/>
  <c r="DA49" i="12"/>
  <c r="DB49" i="12"/>
  <c r="DC49" i="12"/>
  <c r="DD49" i="12"/>
  <c r="DE49" i="12"/>
  <c r="DF49" i="12"/>
  <c r="DG49" i="12"/>
  <c r="DH49" i="12"/>
  <c r="DI49" i="12"/>
  <c r="DJ49" i="12"/>
  <c r="DK49" i="12"/>
  <c r="DL49" i="12"/>
  <c r="DM49" i="12"/>
  <c r="DN49" i="12"/>
  <c r="DO49" i="12"/>
  <c r="DP49" i="12"/>
  <c r="DR49" i="12"/>
  <c r="DS49" i="12"/>
  <c r="DT49" i="12"/>
  <c r="DU49" i="12"/>
  <c r="DV49" i="12"/>
  <c r="DW49" i="12"/>
  <c r="DX49" i="12"/>
  <c r="CY50" i="12"/>
  <c r="CZ50" i="12"/>
  <c r="DA50" i="12"/>
  <c r="DB50" i="12"/>
  <c r="DC50" i="12"/>
  <c r="DD50" i="12"/>
  <c r="DE50" i="12"/>
  <c r="DF50" i="12"/>
  <c r="DG50" i="12"/>
  <c r="DH50" i="12"/>
  <c r="DI50" i="12"/>
  <c r="DJ50" i="12"/>
  <c r="DK50" i="12"/>
  <c r="DL50" i="12"/>
  <c r="DM50" i="12"/>
  <c r="DN50" i="12"/>
  <c r="DO50" i="12"/>
  <c r="DP50" i="12"/>
  <c r="DR50" i="12"/>
  <c r="DS50" i="12"/>
  <c r="DT50" i="12"/>
  <c r="DU50" i="12"/>
  <c r="DV50" i="12"/>
  <c r="DW50" i="12"/>
  <c r="DX50" i="12"/>
  <c r="CY51" i="12"/>
  <c r="CZ51" i="12"/>
  <c r="DA51" i="12"/>
  <c r="DB51" i="12"/>
  <c r="DC51" i="12"/>
  <c r="DD51" i="12"/>
  <c r="DE51" i="12"/>
  <c r="DF51" i="12"/>
  <c r="DG51" i="12"/>
  <c r="DH51" i="12"/>
  <c r="DI51" i="12"/>
  <c r="DJ51" i="12"/>
  <c r="DK51" i="12"/>
  <c r="DL51" i="12"/>
  <c r="DM51" i="12"/>
  <c r="DN51" i="12"/>
  <c r="DO51" i="12"/>
  <c r="DP51" i="12"/>
  <c r="DR51" i="12"/>
  <c r="DS51" i="12"/>
  <c r="DT51" i="12"/>
  <c r="DU51" i="12"/>
  <c r="DV51" i="12"/>
  <c r="DW51" i="12"/>
  <c r="DX51" i="12"/>
  <c r="CY52" i="12"/>
  <c r="CZ52" i="12"/>
  <c r="DA52" i="12"/>
  <c r="DB52" i="12"/>
  <c r="DC52" i="12"/>
  <c r="DD52" i="12"/>
  <c r="DE52" i="12"/>
  <c r="DF52" i="12"/>
  <c r="DG52" i="12"/>
  <c r="DH52" i="12"/>
  <c r="DI52" i="12"/>
  <c r="DJ52" i="12"/>
  <c r="DK52" i="12"/>
  <c r="DL52" i="12"/>
  <c r="DM52" i="12"/>
  <c r="DN52" i="12"/>
  <c r="DO52" i="12"/>
  <c r="DP52" i="12"/>
  <c r="DR52" i="12"/>
  <c r="DS52" i="12"/>
  <c r="DT52" i="12"/>
  <c r="DU52" i="12"/>
  <c r="DV52" i="12"/>
  <c r="DW52" i="12"/>
  <c r="DX52" i="12"/>
  <c r="CY53" i="12"/>
  <c r="CZ53" i="12"/>
  <c r="DA53" i="12"/>
  <c r="DB53" i="12"/>
  <c r="DC53" i="12"/>
  <c r="DD53" i="12"/>
  <c r="DE53" i="12"/>
  <c r="DF53" i="12"/>
  <c r="DG53" i="12"/>
  <c r="DH53" i="12"/>
  <c r="DI53" i="12"/>
  <c r="DJ53" i="12"/>
  <c r="DK53" i="12"/>
  <c r="DL53" i="12"/>
  <c r="DM53" i="12"/>
  <c r="DN53" i="12"/>
  <c r="DO53" i="12"/>
  <c r="DP53" i="12"/>
  <c r="DR53" i="12"/>
  <c r="DS53" i="12"/>
  <c r="DT53" i="12"/>
  <c r="DU53" i="12"/>
  <c r="DV53" i="12"/>
  <c r="DW53" i="12"/>
  <c r="DX53" i="12"/>
  <c r="CY54" i="12"/>
  <c r="CZ54" i="12"/>
  <c r="DA54" i="12"/>
  <c r="DB54" i="12"/>
  <c r="DC54" i="12"/>
  <c r="DD54" i="12"/>
  <c r="DE54" i="12"/>
  <c r="DF54" i="12"/>
  <c r="DG54" i="12"/>
  <c r="DH54" i="12"/>
  <c r="DI54" i="12"/>
  <c r="DJ54" i="12"/>
  <c r="DK54" i="12"/>
  <c r="DL54" i="12"/>
  <c r="DM54" i="12"/>
  <c r="DN54" i="12"/>
  <c r="DO54" i="12"/>
  <c r="DP54" i="12"/>
  <c r="DR54" i="12"/>
  <c r="DS54" i="12"/>
  <c r="DT54" i="12"/>
  <c r="DU54" i="12"/>
  <c r="DV54" i="12"/>
  <c r="DW54" i="12"/>
  <c r="DX54" i="12"/>
  <c r="CY55" i="12"/>
  <c r="CZ55" i="12"/>
  <c r="DA55" i="12"/>
  <c r="DB55" i="12"/>
  <c r="DC55" i="12"/>
  <c r="DD55" i="12"/>
  <c r="DE55" i="12"/>
  <c r="DF55" i="12"/>
  <c r="DG55" i="12"/>
  <c r="DH55" i="12"/>
  <c r="DI55" i="12"/>
  <c r="DJ55" i="12"/>
  <c r="DK55" i="12"/>
  <c r="DL55" i="12"/>
  <c r="DM55" i="12"/>
  <c r="DN55" i="12"/>
  <c r="DO55" i="12"/>
  <c r="DP55" i="12"/>
  <c r="DR55" i="12"/>
  <c r="DS55" i="12"/>
  <c r="DT55" i="12"/>
  <c r="DU55" i="12"/>
  <c r="DV55" i="12"/>
  <c r="DW55" i="12"/>
  <c r="DX55" i="12"/>
  <c r="CY56" i="12"/>
  <c r="CZ56" i="12"/>
  <c r="DA56" i="12"/>
  <c r="DB56" i="12"/>
  <c r="DC56" i="12"/>
  <c r="DD56" i="12"/>
  <c r="DE56" i="12"/>
  <c r="DF56" i="12"/>
  <c r="DG56" i="12"/>
  <c r="DH56" i="12"/>
  <c r="DI56" i="12"/>
  <c r="DJ56" i="12"/>
  <c r="DK56" i="12"/>
  <c r="DL56" i="12"/>
  <c r="DM56" i="12"/>
  <c r="DN56" i="12"/>
  <c r="DO56" i="12"/>
  <c r="DP56" i="12"/>
  <c r="DR56" i="12"/>
  <c r="DS56" i="12"/>
  <c r="DT56" i="12"/>
  <c r="DU56" i="12"/>
  <c r="DV56" i="12"/>
  <c r="DW56" i="12"/>
  <c r="DX56" i="12"/>
  <c r="CY57" i="12"/>
  <c r="CZ57" i="12"/>
  <c r="DA57" i="12"/>
  <c r="DB57" i="12"/>
  <c r="DC57" i="12"/>
  <c r="DD57" i="12"/>
  <c r="DE57" i="12"/>
  <c r="DF57" i="12"/>
  <c r="DG57" i="12"/>
  <c r="DH57" i="12"/>
  <c r="DI57" i="12"/>
  <c r="DJ57" i="12"/>
  <c r="DK57" i="12"/>
  <c r="DL57" i="12"/>
  <c r="DM57" i="12"/>
  <c r="DN57" i="12"/>
  <c r="DO57" i="12"/>
  <c r="DP57" i="12"/>
  <c r="DR57" i="12"/>
  <c r="DS57" i="12"/>
  <c r="DT57" i="12"/>
  <c r="DU57" i="12"/>
  <c r="DV57" i="12"/>
  <c r="DW57" i="12"/>
  <c r="DX57" i="12"/>
  <c r="CY58" i="12"/>
  <c r="CZ58" i="12"/>
  <c r="DA58" i="12"/>
  <c r="DB58" i="12"/>
  <c r="DC58" i="12"/>
  <c r="DD58" i="12"/>
  <c r="DE58" i="12"/>
  <c r="DF58" i="12"/>
  <c r="DG58" i="12"/>
  <c r="DH58" i="12"/>
  <c r="DI58" i="12"/>
  <c r="DJ58" i="12"/>
  <c r="DK58" i="12"/>
  <c r="DL58" i="12"/>
  <c r="DM58" i="12"/>
  <c r="DN58" i="12"/>
  <c r="DO58" i="12"/>
  <c r="DP58" i="12"/>
  <c r="DR58" i="12"/>
  <c r="DS58" i="12"/>
  <c r="DT58" i="12"/>
  <c r="DU58" i="12"/>
  <c r="DV58" i="12"/>
  <c r="DW58" i="12"/>
  <c r="DX58" i="12"/>
  <c r="CY59" i="12"/>
  <c r="CZ59" i="12"/>
  <c r="DA59" i="12"/>
  <c r="DB59" i="12"/>
  <c r="DC59" i="12"/>
  <c r="DD59" i="12"/>
  <c r="DE59" i="12"/>
  <c r="DF59" i="12"/>
  <c r="DG59" i="12"/>
  <c r="DH59" i="12"/>
  <c r="DI59" i="12"/>
  <c r="DJ59" i="12"/>
  <c r="DK59" i="12"/>
  <c r="DL59" i="12"/>
  <c r="DM59" i="12"/>
  <c r="DN59" i="12"/>
  <c r="DO59" i="12"/>
  <c r="DP59" i="12"/>
  <c r="DR59" i="12"/>
  <c r="DS59" i="12"/>
  <c r="DT59" i="12"/>
  <c r="DU59" i="12"/>
  <c r="DV59" i="12"/>
  <c r="DW59" i="12"/>
  <c r="DX59" i="12"/>
  <c r="CY60" i="12"/>
  <c r="CZ60" i="12"/>
  <c r="DA60" i="12"/>
  <c r="DB60" i="12"/>
  <c r="DC60" i="12"/>
  <c r="DD60" i="12"/>
  <c r="DE60" i="12"/>
  <c r="DF60" i="12"/>
  <c r="DG60" i="12"/>
  <c r="DH60" i="12"/>
  <c r="DI60" i="12"/>
  <c r="DJ60" i="12"/>
  <c r="DK60" i="12"/>
  <c r="DL60" i="12"/>
  <c r="DM60" i="12"/>
  <c r="DN60" i="12"/>
  <c r="DO60" i="12"/>
  <c r="DP60" i="12"/>
  <c r="DR60" i="12"/>
  <c r="DS60" i="12"/>
  <c r="DT60" i="12"/>
  <c r="DU60" i="12"/>
  <c r="DV60" i="12"/>
  <c r="DW60" i="12"/>
  <c r="DX60" i="12"/>
  <c r="CY61" i="12"/>
  <c r="CZ61" i="12"/>
  <c r="DA61" i="12"/>
  <c r="DB61" i="12"/>
  <c r="DC61" i="12"/>
  <c r="DD61" i="12"/>
  <c r="DE61" i="12"/>
  <c r="DF61" i="12"/>
  <c r="DG61" i="12"/>
  <c r="DH61" i="12"/>
  <c r="DI61" i="12"/>
  <c r="DJ61" i="12"/>
  <c r="DK61" i="12"/>
  <c r="DL61" i="12"/>
  <c r="DM61" i="12"/>
  <c r="DN61" i="12"/>
  <c r="DO61" i="12"/>
  <c r="DP61" i="12"/>
  <c r="DR61" i="12"/>
  <c r="DS61" i="12"/>
  <c r="DT61" i="12"/>
  <c r="DU61" i="12"/>
  <c r="DV61" i="12"/>
  <c r="DW61" i="12"/>
  <c r="DX61" i="12"/>
  <c r="CY62" i="12"/>
  <c r="CZ62" i="12"/>
  <c r="DA62" i="12"/>
  <c r="DB62" i="12"/>
  <c r="DC62" i="12"/>
  <c r="DD62" i="12"/>
  <c r="DE62" i="12"/>
  <c r="DF62" i="12"/>
  <c r="DG62" i="12"/>
  <c r="DH62" i="12"/>
  <c r="DI62" i="12"/>
  <c r="DJ62" i="12"/>
  <c r="DK62" i="12"/>
  <c r="DL62" i="12"/>
  <c r="DM62" i="12"/>
  <c r="DN62" i="12"/>
  <c r="DO62" i="12"/>
  <c r="DP62" i="12"/>
  <c r="DR62" i="12"/>
  <c r="DS62" i="12"/>
  <c r="DT62" i="12"/>
  <c r="DU62" i="12"/>
  <c r="DV62" i="12"/>
  <c r="DW62" i="12"/>
  <c r="DX62" i="12"/>
  <c r="CY63" i="12"/>
  <c r="CZ63" i="12"/>
  <c r="DA63" i="12"/>
  <c r="DB63" i="12"/>
  <c r="DC63" i="12"/>
  <c r="DD63" i="12"/>
  <c r="DE63" i="12"/>
  <c r="DF63" i="12"/>
  <c r="DG63" i="12"/>
  <c r="DH63" i="12"/>
  <c r="DI63" i="12"/>
  <c r="DJ63" i="12"/>
  <c r="DK63" i="12"/>
  <c r="DL63" i="12"/>
  <c r="DM63" i="12"/>
  <c r="DN63" i="12"/>
  <c r="DO63" i="12"/>
  <c r="DP63" i="12"/>
  <c r="DR63" i="12"/>
  <c r="DS63" i="12"/>
  <c r="DT63" i="12"/>
  <c r="DU63" i="12"/>
  <c r="DV63" i="12"/>
  <c r="DW63" i="12"/>
  <c r="DX63" i="12"/>
  <c r="CY64" i="12"/>
  <c r="CZ64" i="12"/>
  <c r="DA64" i="12"/>
  <c r="DB64" i="12"/>
  <c r="DC64" i="12"/>
  <c r="DD64" i="12"/>
  <c r="DE64" i="12"/>
  <c r="DF64" i="12"/>
  <c r="DG64" i="12"/>
  <c r="DH64" i="12"/>
  <c r="DI64" i="12"/>
  <c r="DJ64" i="12"/>
  <c r="DK64" i="12"/>
  <c r="DL64" i="12"/>
  <c r="DM64" i="12"/>
  <c r="DN64" i="12"/>
  <c r="DO64" i="12"/>
  <c r="DP64" i="12"/>
  <c r="DR64" i="12"/>
  <c r="DS64" i="12"/>
  <c r="DT64" i="12"/>
  <c r="DU64" i="12"/>
  <c r="DV64" i="12"/>
  <c r="DW64" i="12"/>
  <c r="DX64" i="12"/>
  <c r="CY65" i="12"/>
  <c r="CZ65" i="12"/>
  <c r="DA65" i="12"/>
  <c r="DB65" i="12"/>
  <c r="DC65" i="12"/>
  <c r="DD65" i="12"/>
  <c r="DE65" i="12"/>
  <c r="DF65" i="12"/>
  <c r="DG65" i="12"/>
  <c r="DH65" i="12"/>
  <c r="DI65" i="12"/>
  <c r="DJ65" i="12"/>
  <c r="DK65" i="12"/>
  <c r="DL65" i="12"/>
  <c r="DM65" i="12"/>
  <c r="DN65" i="12"/>
  <c r="DO65" i="12"/>
  <c r="DP65" i="12"/>
  <c r="DR65" i="12"/>
  <c r="DS65" i="12"/>
  <c r="DT65" i="12"/>
  <c r="DU65" i="12"/>
  <c r="DV65" i="12"/>
  <c r="DW65" i="12"/>
  <c r="DX65" i="12"/>
  <c r="CY66" i="12"/>
  <c r="CZ66" i="12"/>
  <c r="DA66" i="12"/>
  <c r="DB66" i="12"/>
  <c r="DC66" i="12"/>
  <c r="DD66" i="12"/>
  <c r="DE66" i="12"/>
  <c r="DF66" i="12"/>
  <c r="DG66" i="12"/>
  <c r="DH66" i="12"/>
  <c r="DI66" i="12"/>
  <c r="DJ66" i="12"/>
  <c r="DK66" i="12"/>
  <c r="DL66" i="12"/>
  <c r="DM66" i="12"/>
  <c r="DN66" i="12"/>
  <c r="DO66" i="12"/>
  <c r="DP66" i="12"/>
  <c r="DR66" i="12"/>
  <c r="DS66" i="12"/>
  <c r="DT66" i="12"/>
  <c r="DU66" i="12"/>
  <c r="DV66" i="12"/>
  <c r="DW66" i="12"/>
  <c r="DX66" i="12"/>
  <c r="CY67" i="12"/>
  <c r="CZ67" i="12"/>
  <c r="DA67" i="12"/>
  <c r="DB67" i="12"/>
  <c r="DC67" i="12"/>
  <c r="DD67" i="12"/>
  <c r="DE67" i="12"/>
  <c r="DF67" i="12"/>
  <c r="DG67" i="12"/>
  <c r="DH67" i="12"/>
  <c r="DI67" i="12"/>
  <c r="DJ67" i="12"/>
  <c r="DK67" i="12"/>
  <c r="DL67" i="12"/>
  <c r="DM67" i="12"/>
  <c r="DN67" i="12"/>
  <c r="DO67" i="12"/>
  <c r="DP67" i="12"/>
  <c r="DR67" i="12"/>
  <c r="DS67" i="12"/>
  <c r="DT67" i="12"/>
  <c r="DU67" i="12"/>
  <c r="DV67" i="12"/>
  <c r="DW67" i="12"/>
  <c r="DX67" i="12"/>
  <c r="CY68" i="12"/>
  <c r="CZ68" i="12"/>
  <c r="DA68" i="12"/>
  <c r="DB68" i="12"/>
  <c r="DC68" i="12"/>
  <c r="DD68" i="12"/>
  <c r="DE68" i="12"/>
  <c r="DF68" i="12"/>
  <c r="DG68" i="12"/>
  <c r="DH68" i="12"/>
  <c r="DI68" i="12"/>
  <c r="DJ68" i="12"/>
  <c r="DK68" i="12"/>
  <c r="DL68" i="12"/>
  <c r="DM68" i="12"/>
  <c r="DN68" i="12"/>
  <c r="DO68" i="12"/>
  <c r="DP68" i="12"/>
  <c r="DR68" i="12"/>
  <c r="DS68" i="12"/>
  <c r="DT68" i="12"/>
  <c r="DU68" i="12"/>
  <c r="DV68" i="12"/>
  <c r="DW68" i="12"/>
  <c r="DX68" i="12"/>
  <c r="CY69" i="12"/>
  <c r="CZ69" i="12"/>
  <c r="DA69" i="12"/>
  <c r="DB69" i="12"/>
  <c r="DC69" i="12"/>
  <c r="DD69" i="12"/>
  <c r="DE69" i="12"/>
  <c r="DF69" i="12"/>
  <c r="DG69" i="12"/>
  <c r="DH69" i="12"/>
  <c r="DI69" i="12"/>
  <c r="DJ69" i="12"/>
  <c r="DK69" i="12"/>
  <c r="DL69" i="12"/>
  <c r="DM69" i="12"/>
  <c r="DN69" i="12"/>
  <c r="DO69" i="12"/>
  <c r="DP69" i="12"/>
  <c r="DR69" i="12"/>
  <c r="DS69" i="12"/>
  <c r="DT69" i="12"/>
  <c r="DU69" i="12"/>
  <c r="DV69" i="12"/>
  <c r="DW69" i="12"/>
  <c r="DX69" i="12"/>
  <c r="CY70" i="12"/>
  <c r="CZ70" i="12"/>
  <c r="DA70" i="12"/>
  <c r="DB70" i="12"/>
  <c r="DC70" i="12"/>
  <c r="DD70" i="12"/>
  <c r="DE70" i="12"/>
  <c r="DF70" i="12"/>
  <c r="DG70" i="12"/>
  <c r="DH70" i="12"/>
  <c r="DI70" i="12"/>
  <c r="DJ70" i="12"/>
  <c r="DK70" i="12"/>
  <c r="DL70" i="12"/>
  <c r="DM70" i="12"/>
  <c r="DN70" i="12"/>
  <c r="DO70" i="12"/>
  <c r="DP70" i="12"/>
  <c r="DR70" i="12"/>
  <c r="DS70" i="12"/>
  <c r="DT70" i="12"/>
  <c r="DU70" i="12"/>
  <c r="DV70" i="12"/>
  <c r="DW70" i="12"/>
  <c r="DX70" i="12"/>
  <c r="CY71" i="12"/>
  <c r="CZ71" i="12"/>
  <c r="DA71" i="12"/>
  <c r="DB71" i="12"/>
  <c r="DC71" i="12"/>
  <c r="DD71" i="12"/>
  <c r="DE71" i="12"/>
  <c r="DF71" i="12"/>
  <c r="DG71" i="12"/>
  <c r="DH71" i="12"/>
  <c r="DI71" i="12"/>
  <c r="DJ71" i="12"/>
  <c r="DK71" i="12"/>
  <c r="DL71" i="12"/>
  <c r="DM71" i="12"/>
  <c r="DN71" i="12"/>
  <c r="DO71" i="12"/>
  <c r="DP71" i="12"/>
  <c r="DR71" i="12"/>
  <c r="DS71" i="12"/>
  <c r="DT71" i="12"/>
  <c r="DU71" i="12"/>
  <c r="DV71" i="12"/>
  <c r="DW71" i="12"/>
  <c r="DX71" i="12"/>
  <c r="CY72" i="12"/>
  <c r="CZ72" i="12"/>
  <c r="DA72" i="12"/>
  <c r="DB72" i="12"/>
  <c r="DC72" i="12"/>
  <c r="DD72" i="12"/>
  <c r="DE72" i="12"/>
  <c r="DF72" i="12"/>
  <c r="DG72" i="12"/>
  <c r="DH72" i="12"/>
  <c r="DI72" i="12"/>
  <c r="DJ72" i="12"/>
  <c r="DK72" i="12"/>
  <c r="DL72" i="12"/>
  <c r="DM72" i="12"/>
  <c r="DN72" i="12"/>
  <c r="DO72" i="12"/>
  <c r="DP72" i="12"/>
  <c r="DR72" i="12"/>
  <c r="DS72" i="12"/>
  <c r="DT72" i="12"/>
  <c r="DU72" i="12"/>
  <c r="DV72" i="12"/>
  <c r="DW72" i="12"/>
  <c r="DX72" i="12"/>
  <c r="CY73" i="12"/>
  <c r="CZ73" i="12"/>
  <c r="DA73" i="12"/>
  <c r="DB73" i="12"/>
  <c r="DC73" i="12"/>
  <c r="DD73" i="12"/>
  <c r="DE73" i="12"/>
  <c r="DF73" i="12"/>
  <c r="DG73" i="12"/>
  <c r="DH73" i="12"/>
  <c r="DI73" i="12"/>
  <c r="DJ73" i="12"/>
  <c r="DK73" i="12"/>
  <c r="DL73" i="12"/>
  <c r="DM73" i="12"/>
  <c r="DN73" i="12"/>
  <c r="DO73" i="12"/>
  <c r="DP73" i="12"/>
  <c r="DR73" i="12"/>
  <c r="DS73" i="12"/>
  <c r="DT73" i="12"/>
  <c r="DU73" i="12"/>
  <c r="DV73" i="12"/>
  <c r="DW73" i="12"/>
  <c r="DX73" i="12"/>
  <c r="CY74" i="12"/>
  <c r="CZ74" i="12"/>
  <c r="DA74" i="12"/>
  <c r="DB74" i="12"/>
  <c r="DC74" i="12"/>
  <c r="DD74" i="12"/>
  <c r="DE74" i="12"/>
  <c r="DF74" i="12"/>
  <c r="DG74" i="12"/>
  <c r="DH74" i="12"/>
  <c r="DI74" i="12"/>
  <c r="DJ74" i="12"/>
  <c r="DK74" i="12"/>
  <c r="DL74" i="12"/>
  <c r="DM74" i="12"/>
  <c r="DN74" i="12"/>
  <c r="DO74" i="12"/>
  <c r="DP74" i="12"/>
  <c r="DR74" i="12"/>
  <c r="DS74" i="12"/>
  <c r="DT74" i="12"/>
  <c r="DU74" i="12"/>
  <c r="DV74" i="12"/>
  <c r="DW74" i="12"/>
  <c r="DX74" i="12"/>
  <c r="CY75" i="12"/>
  <c r="CZ75" i="12"/>
  <c r="DA75" i="12"/>
  <c r="DB75" i="12"/>
  <c r="DC75" i="12"/>
  <c r="DD75" i="12"/>
  <c r="DE75" i="12"/>
  <c r="DF75" i="12"/>
  <c r="DG75" i="12"/>
  <c r="DH75" i="12"/>
  <c r="DI75" i="12"/>
  <c r="DJ75" i="12"/>
  <c r="DK75" i="12"/>
  <c r="DL75" i="12"/>
  <c r="DM75" i="12"/>
  <c r="DN75" i="12"/>
  <c r="DO75" i="12"/>
  <c r="DP75" i="12"/>
  <c r="DR75" i="12"/>
  <c r="DS75" i="12"/>
  <c r="DT75" i="12"/>
  <c r="DU75" i="12"/>
  <c r="DV75" i="12"/>
  <c r="DW75" i="12"/>
  <c r="DX75" i="12"/>
  <c r="CY76" i="12"/>
  <c r="CZ76" i="12"/>
  <c r="DA76" i="12"/>
  <c r="DB76" i="12"/>
  <c r="DC76" i="12"/>
  <c r="DD76" i="12"/>
  <c r="DE76" i="12"/>
  <c r="DF76" i="12"/>
  <c r="DG76" i="12"/>
  <c r="DH76" i="12"/>
  <c r="DI76" i="12"/>
  <c r="DJ76" i="12"/>
  <c r="DK76" i="12"/>
  <c r="DL76" i="12"/>
  <c r="DM76" i="12"/>
  <c r="DN76" i="12"/>
  <c r="DO76" i="12"/>
  <c r="DP76" i="12"/>
  <c r="DR76" i="12"/>
  <c r="DS76" i="12"/>
  <c r="DT76" i="12"/>
  <c r="DU76" i="12"/>
  <c r="DV76" i="12"/>
  <c r="DW76" i="12"/>
  <c r="DX76" i="12"/>
  <c r="CY77" i="12"/>
  <c r="CZ77" i="12"/>
  <c r="DA77" i="12"/>
  <c r="DB77" i="12"/>
  <c r="DC77" i="12"/>
  <c r="DD77" i="12"/>
  <c r="DE77" i="12"/>
  <c r="DF77" i="12"/>
  <c r="DG77" i="12"/>
  <c r="DH77" i="12"/>
  <c r="DI77" i="12"/>
  <c r="DJ77" i="12"/>
  <c r="DK77" i="12"/>
  <c r="DL77" i="12"/>
  <c r="DM77" i="12"/>
  <c r="DN77" i="12"/>
  <c r="DO77" i="12"/>
  <c r="DP77" i="12"/>
  <c r="DR77" i="12"/>
  <c r="DS77" i="12"/>
  <c r="DT77" i="12"/>
  <c r="DU77" i="12"/>
  <c r="DV77" i="12"/>
  <c r="DW77" i="12"/>
  <c r="DX77" i="12"/>
  <c r="CY78" i="12"/>
  <c r="CZ78" i="12"/>
  <c r="DA78" i="12"/>
  <c r="DB78" i="12"/>
  <c r="DC78" i="12"/>
  <c r="DD78" i="12"/>
  <c r="DE78" i="12"/>
  <c r="DF78" i="12"/>
  <c r="DG78" i="12"/>
  <c r="DH78" i="12"/>
  <c r="DI78" i="12"/>
  <c r="DJ78" i="12"/>
  <c r="DK78" i="12"/>
  <c r="DL78" i="12"/>
  <c r="DM78" i="12"/>
  <c r="DN78" i="12"/>
  <c r="DO78" i="12"/>
  <c r="DP78" i="12"/>
  <c r="DR78" i="12"/>
  <c r="DS78" i="12"/>
  <c r="DT78" i="12"/>
  <c r="DU78" i="12"/>
  <c r="DV78" i="12"/>
  <c r="DW78" i="12"/>
  <c r="DX78" i="12"/>
  <c r="CY79" i="12"/>
  <c r="CZ79" i="12"/>
  <c r="DA79" i="12"/>
  <c r="DB79" i="12"/>
  <c r="DC79" i="12"/>
  <c r="DD79" i="12"/>
  <c r="DE79" i="12"/>
  <c r="DF79" i="12"/>
  <c r="DG79" i="12"/>
  <c r="DH79" i="12"/>
  <c r="DI79" i="12"/>
  <c r="DJ79" i="12"/>
  <c r="DK79" i="12"/>
  <c r="DL79" i="12"/>
  <c r="DM79" i="12"/>
  <c r="DN79" i="12"/>
  <c r="DO79" i="12"/>
  <c r="DP79" i="12"/>
  <c r="DR79" i="12"/>
  <c r="DS79" i="12"/>
  <c r="DT79" i="12"/>
  <c r="DU79" i="12"/>
  <c r="DV79" i="12"/>
  <c r="DW79" i="12"/>
  <c r="DX79" i="12"/>
  <c r="CY80" i="12"/>
  <c r="CZ80" i="12"/>
  <c r="DA80" i="12"/>
  <c r="DB80" i="12"/>
  <c r="DC80" i="12"/>
  <c r="DD80" i="12"/>
  <c r="DE80" i="12"/>
  <c r="DF80" i="12"/>
  <c r="DG80" i="12"/>
  <c r="DH80" i="12"/>
  <c r="DI80" i="12"/>
  <c r="DJ80" i="12"/>
  <c r="DK80" i="12"/>
  <c r="DL80" i="12"/>
  <c r="DM80" i="12"/>
  <c r="DN80" i="12"/>
  <c r="DO80" i="12"/>
  <c r="DP80" i="12"/>
  <c r="DR80" i="12"/>
  <c r="DS80" i="12"/>
  <c r="DT80" i="12"/>
  <c r="DU80" i="12"/>
  <c r="DV80" i="12"/>
  <c r="DW80" i="12"/>
  <c r="DX80" i="12"/>
  <c r="CY81" i="12"/>
  <c r="CZ81" i="12"/>
  <c r="DA81" i="12"/>
  <c r="DB81" i="12"/>
  <c r="DC81" i="12"/>
  <c r="DD81" i="12"/>
  <c r="DE81" i="12"/>
  <c r="DF81" i="12"/>
  <c r="DG81" i="12"/>
  <c r="DH81" i="12"/>
  <c r="DI81" i="12"/>
  <c r="DJ81" i="12"/>
  <c r="DK81" i="12"/>
  <c r="DL81" i="12"/>
  <c r="DM81" i="12"/>
  <c r="DN81" i="12"/>
  <c r="DO81" i="12"/>
  <c r="DP81" i="12"/>
  <c r="DR81" i="12"/>
  <c r="DS81" i="12"/>
  <c r="DT81" i="12"/>
  <c r="DU81" i="12"/>
  <c r="DV81" i="12"/>
  <c r="DW81" i="12"/>
  <c r="DX81" i="12"/>
  <c r="CY82" i="12"/>
  <c r="CZ82" i="12"/>
  <c r="DA82" i="12"/>
  <c r="DB82" i="12"/>
  <c r="DC82" i="12"/>
  <c r="DD82" i="12"/>
  <c r="DE82" i="12"/>
  <c r="DF82" i="12"/>
  <c r="DG82" i="12"/>
  <c r="DH82" i="12"/>
  <c r="DI82" i="12"/>
  <c r="DJ82" i="12"/>
  <c r="DK82" i="12"/>
  <c r="DL82" i="12"/>
  <c r="DM82" i="12"/>
  <c r="DN82" i="12"/>
  <c r="DO82" i="12"/>
  <c r="DP82" i="12"/>
  <c r="DR82" i="12"/>
  <c r="DS82" i="12"/>
  <c r="DT82" i="12"/>
  <c r="DU82" i="12"/>
  <c r="DV82" i="12"/>
  <c r="DW82" i="12"/>
  <c r="DX82" i="12"/>
  <c r="CX40" i="12"/>
  <c r="CX41" i="12"/>
  <c r="CX42" i="12"/>
  <c r="CX43" i="12"/>
  <c r="CX44" i="12"/>
  <c r="CX45" i="12"/>
  <c r="CX46" i="12"/>
  <c r="CX47" i="12"/>
  <c r="CX48" i="12"/>
  <c r="CX49" i="12"/>
  <c r="CX50" i="12"/>
  <c r="CX51" i="12"/>
  <c r="CX52" i="12"/>
  <c r="CX53" i="12"/>
  <c r="CX54" i="12"/>
  <c r="CX55" i="12"/>
  <c r="CX56" i="12"/>
  <c r="CX57" i="12"/>
  <c r="CX58" i="12"/>
  <c r="CX59" i="12"/>
  <c r="CX60" i="12"/>
  <c r="CX61" i="12"/>
  <c r="CX62" i="12"/>
  <c r="CX63" i="12"/>
  <c r="CX64" i="12"/>
  <c r="CX65" i="12"/>
  <c r="CX66" i="12"/>
  <c r="CX67" i="12"/>
  <c r="CX68" i="12"/>
  <c r="CX69" i="12"/>
  <c r="CX70" i="12"/>
  <c r="CX71" i="12"/>
  <c r="CX72" i="12"/>
  <c r="CX73" i="12"/>
  <c r="CX74" i="12"/>
  <c r="CX75" i="12"/>
  <c r="CX76" i="12"/>
  <c r="CX77" i="12"/>
  <c r="CX78" i="12"/>
  <c r="CX79" i="12"/>
  <c r="CX80" i="12"/>
  <c r="CX81" i="12"/>
  <c r="CX82" i="12"/>
  <c r="CX39" i="12"/>
  <c r="DR2" i="12"/>
  <c r="DS2" i="12"/>
  <c r="DT2" i="12"/>
  <c r="DU2" i="12"/>
  <c r="DV2" i="12"/>
  <c r="DW2" i="12"/>
  <c r="DX2" i="12"/>
  <c r="DR3" i="12"/>
  <c r="DS3" i="12"/>
  <c r="DT3" i="12"/>
  <c r="DU3" i="12"/>
  <c r="DV3" i="12"/>
  <c r="DW3" i="12"/>
  <c r="DX3" i="12"/>
  <c r="DR4" i="12"/>
  <c r="DS4" i="12"/>
  <c r="DT4" i="12"/>
  <c r="DU4" i="12"/>
  <c r="DV4" i="12"/>
  <c r="DW4" i="12"/>
  <c r="DX4" i="12"/>
  <c r="DR5" i="12"/>
  <c r="DS5" i="12"/>
  <c r="DT5" i="12"/>
  <c r="DU5" i="12"/>
  <c r="DV5" i="12"/>
  <c r="DW5" i="12"/>
  <c r="DX5" i="12"/>
  <c r="DR6" i="12"/>
  <c r="DS6" i="12"/>
  <c r="DT6" i="12"/>
  <c r="DU6" i="12"/>
  <c r="DV6" i="12"/>
  <c r="DW6" i="12"/>
  <c r="DX6" i="12"/>
  <c r="DR7" i="12"/>
  <c r="DS7" i="12"/>
  <c r="DT7" i="12"/>
  <c r="DU7" i="12"/>
  <c r="DV7" i="12"/>
  <c r="DW7" i="12"/>
  <c r="DX7" i="12"/>
  <c r="DR8" i="12"/>
  <c r="DS8" i="12"/>
  <c r="DT8" i="12"/>
  <c r="DU8" i="12"/>
  <c r="DV8" i="12"/>
  <c r="DW8" i="12"/>
  <c r="DX8" i="12"/>
  <c r="DR9" i="12"/>
  <c r="DS9" i="12"/>
  <c r="DT9" i="12"/>
  <c r="DU9" i="12"/>
  <c r="DV9" i="12"/>
  <c r="DW9" i="12"/>
  <c r="DX9" i="12"/>
  <c r="DR10" i="12"/>
  <c r="DS10" i="12"/>
  <c r="DT10" i="12"/>
  <c r="DU10" i="12"/>
  <c r="DV10" i="12"/>
  <c r="DW10" i="12"/>
  <c r="DX10" i="12"/>
  <c r="DR11" i="12"/>
  <c r="DS11" i="12"/>
  <c r="DT11" i="12"/>
  <c r="DU11" i="12"/>
  <c r="DV11" i="12"/>
  <c r="DW11" i="12"/>
  <c r="DX11" i="12"/>
  <c r="DR12" i="12"/>
  <c r="DS12" i="12"/>
  <c r="DT12" i="12"/>
  <c r="DU12" i="12"/>
  <c r="DV12" i="12"/>
  <c r="DW12" i="12"/>
  <c r="DX12" i="12"/>
  <c r="DR13" i="12"/>
  <c r="DS13" i="12"/>
  <c r="DT13" i="12"/>
  <c r="DU13" i="12"/>
  <c r="DV13" i="12"/>
  <c r="DW13" i="12"/>
  <c r="DX13" i="12"/>
  <c r="DR14" i="12"/>
  <c r="DS14" i="12"/>
  <c r="DT14" i="12"/>
  <c r="DU14" i="12"/>
  <c r="DV14" i="12"/>
  <c r="DW14" i="12"/>
  <c r="DX14" i="12"/>
  <c r="DR15" i="12"/>
  <c r="DS15" i="12"/>
  <c r="DT15" i="12"/>
  <c r="DU15" i="12"/>
  <c r="DV15" i="12"/>
  <c r="DW15" i="12"/>
  <c r="DX15" i="12"/>
  <c r="DR16" i="12"/>
  <c r="DS16" i="12"/>
  <c r="DT16" i="12"/>
  <c r="DU16" i="12"/>
  <c r="DV16" i="12"/>
  <c r="DW16" i="12"/>
  <c r="DX16" i="12"/>
  <c r="DR17" i="12"/>
  <c r="DS17" i="12"/>
  <c r="DT17" i="12"/>
  <c r="DU17" i="12"/>
  <c r="DV17" i="12"/>
  <c r="DW17" i="12"/>
  <c r="DX17" i="12"/>
  <c r="DR18" i="12"/>
  <c r="DS18" i="12"/>
  <c r="DT18" i="12"/>
  <c r="DU18" i="12"/>
  <c r="DV18" i="12"/>
  <c r="DW18" i="12"/>
  <c r="DX18" i="12"/>
  <c r="DR19" i="12"/>
  <c r="DS19" i="12"/>
  <c r="DT19" i="12"/>
  <c r="DU19" i="12"/>
  <c r="DV19" i="12"/>
  <c r="DW19" i="12"/>
  <c r="DX19" i="12"/>
  <c r="DR20" i="12"/>
  <c r="DS20" i="12"/>
  <c r="DT20" i="12"/>
  <c r="DU20" i="12"/>
  <c r="DV20" i="12"/>
  <c r="DW20" i="12"/>
  <c r="DX20" i="12"/>
  <c r="DR21" i="12"/>
  <c r="DS21" i="12"/>
  <c r="DT21" i="12"/>
  <c r="DU21" i="12"/>
  <c r="DV21" i="12"/>
  <c r="DW21" i="12"/>
  <c r="DX21" i="12"/>
  <c r="DR22" i="12"/>
  <c r="DS22" i="12"/>
  <c r="DT22" i="12"/>
  <c r="DU22" i="12"/>
  <c r="DV22" i="12"/>
  <c r="DW22" i="12"/>
  <c r="DX22" i="12"/>
  <c r="DR23" i="12"/>
  <c r="DS23" i="12"/>
  <c r="DT23" i="12"/>
  <c r="DU23" i="12"/>
  <c r="DV23" i="12"/>
  <c r="DW23" i="12"/>
  <c r="DX23" i="12"/>
  <c r="DR24" i="12"/>
  <c r="DS24" i="12"/>
  <c r="DT24" i="12"/>
  <c r="DU24" i="12"/>
  <c r="DV24" i="12"/>
  <c r="DW24" i="12"/>
  <c r="DX24" i="12"/>
  <c r="DR25" i="12"/>
  <c r="DS25" i="12"/>
  <c r="DT25" i="12"/>
  <c r="DU25" i="12"/>
  <c r="DV25" i="12"/>
  <c r="DW25" i="12"/>
  <c r="DX25" i="12"/>
  <c r="DR26" i="12"/>
  <c r="DS26" i="12"/>
  <c r="DT26" i="12"/>
  <c r="DU26" i="12"/>
  <c r="DV26" i="12"/>
  <c r="DW26" i="12"/>
  <c r="DX26" i="12"/>
  <c r="DR27" i="12"/>
  <c r="DS27" i="12"/>
  <c r="DT27" i="12"/>
  <c r="DU27" i="12"/>
  <c r="DV27" i="12"/>
  <c r="DW27" i="12"/>
  <c r="DX27" i="12"/>
  <c r="DR28" i="12"/>
  <c r="DS28" i="12"/>
  <c r="DT28" i="12"/>
  <c r="DU28" i="12"/>
  <c r="DV28" i="12"/>
  <c r="DW28" i="12"/>
  <c r="DX28" i="12"/>
  <c r="DR29" i="12"/>
  <c r="DS29" i="12"/>
  <c r="DT29" i="12"/>
  <c r="DU29" i="12"/>
  <c r="DV29" i="12"/>
  <c r="DW29" i="12"/>
  <c r="DX29" i="12"/>
  <c r="DR30" i="12"/>
  <c r="DS30" i="12"/>
  <c r="DT30" i="12"/>
  <c r="DU30" i="12"/>
  <c r="DV30" i="12"/>
  <c r="DW30" i="12"/>
  <c r="DX30" i="12"/>
  <c r="DR31" i="12"/>
  <c r="DS31" i="12"/>
  <c r="DT31" i="12"/>
  <c r="DU31" i="12"/>
  <c r="DV31" i="12"/>
  <c r="DW31" i="12"/>
  <c r="DX31" i="12"/>
  <c r="DR32" i="12"/>
  <c r="DS32" i="12"/>
  <c r="DT32" i="12"/>
  <c r="DU32" i="12"/>
  <c r="DV32" i="12"/>
  <c r="DW32" i="12"/>
  <c r="DX32" i="12"/>
  <c r="DR33" i="12"/>
  <c r="DS33" i="12"/>
  <c r="DT33" i="12"/>
  <c r="DU33" i="12"/>
  <c r="DV33" i="12"/>
  <c r="DW33" i="12"/>
  <c r="DX33" i="12"/>
  <c r="DR34" i="12"/>
  <c r="DS34" i="12"/>
  <c r="DT34" i="12"/>
  <c r="DU34" i="12"/>
  <c r="DV34" i="12"/>
  <c r="DW34" i="12"/>
  <c r="DX34" i="12"/>
  <c r="DR35" i="12"/>
  <c r="DS35" i="12"/>
  <c r="DT35" i="12"/>
  <c r="DU35" i="12"/>
  <c r="DV35" i="12"/>
  <c r="DW35" i="12"/>
  <c r="DX35" i="12"/>
  <c r="DR36" i="12"/>
  <c r="DS36" i="12"/>
  <c r="DT36" i="12"/>
  <c r="DU36" i="12"/>
  <c r="DV36" i="12"/>
  <c r="DW36" i="12"/>
  <c r="DX36" i="12"/>
  <c r="DR37" i="12"/>
  <c r="DS37" i="12"/>
  <c r="DT37" i="12"/>
  <c r="DU37" i="12"/>
  <c r="DV37" i="12"/>
  <c r="DW37" i="12"/>
  <c r="DX37" i="12"/>
  <c r="CY2" i="12"/>
  <c r="CZ2" i="12"/>
  <c r="DA2" i="12"/>
  <c r="DB2" i="12"/>
  <c r="DC2" i="12"/>
  <c r="DD2" i="12"/>
  <c r="DE2" i="12"/>
  <c r="DF2" i="12"/>
  <c r="DG2" i="12"/>
  <c r="DH2" i="12"/>
  <c r="DI2" i="12"/>
  <c r="DJ2" i="12"/>
  <c r="DK2" i="12"/>
  <c r="DL2" i="12"/>
  <c r="DM2" i="12"/>
  <c r="DN2" i="12"/>
  <c r="DO2" i="12"/>
  <c r="DP2" i="12"/>
  <c r="CY3" i="12"/>
  <c r="CZ3" i="12"/>
  <c r="DA3" i="12"/>
  <c r="DB3" i="12"/>
  <c r="DC3" i="12"/>
  <c r="DD3" i="12"/>
  <c r="DE3" i="12"/>
  <c r="DF3" i="12"/>
  <c r="DG3" i="12"/>
  <c r="DH3" i="12"/>
  <c r="DI3" i="12"/>
  <c r="DJ3" i="12"/>
  <c r="DK3" i="12"/>
  <c r="DL3" i="12"/>
  <c r="DM3" i="12"/>
  <c r="DN3" i="12"/>
  <c r="DO3" i="12"/>
  <c r="DP3" i="12"/>
  <c r="CY4" i="12"/>
  <c r="CZ4" i="12"/>
  <c r="DA4" i="12"/>
  <c r="DB4" i="12"/>
  <c r="DC4" i="12"/>
  <c r="DD4" i="12"/>
  <c r="DE4" i="12"/>
  <c r="DF4" i="12"/>
  <c r="DG4" i="12"/>
  <c r="DH4" i="12"/>
  <c r="DI4" i="12"/>
  <c r="DJ4" i="12"/>
  <c r="DK4" i="12"/>
  <c r="DL4" i="12"/>
  <c r="DM4" i="12"/>
  <c r="DN4" i="12"/>
  <c r="DO4" i="12"/>
  <c r="DP4" i="12"/>
  <c r="CY5" i="12"/>
  <c r="CZ5" i="12"/>
  <c r="DA5" i="12"/>
  <c r="DB5" i="12"/>
  <c r="DC5" i="12"/>
  <c r="DD5" i="12"/>
  <c r="DE5" i="12"/>
  <c r="DF5" i="12"/>
  <c r="DG5" i="12"/>
  <c r="DH5" i="12"/>
  <c r="DI5" i="12"/>
  <c r="DJ5" i="12"/>
  <c r="DK5" i="12"/>
  <c r="DL5" i="12"/>
  <c r="DM5" i="12"/>
  <c r="DN5" i="12"/>
  <c r="DO5" i="12"/>
  <c r="DP5" i="12"/>
  <c r="CY6" i="12"/>
  <c r="CZ6" i="12"/>
  <c r="DA6" i="12"/>
  <c r="DB6" i="12"/>
  <c r="DC6" i="12"/>
  <c r="DD6" i="12"/>
  <c r="DE6" i="12"/>
  <c r="DF6" i="12"/>
  <c r="DG6" i="12"/>
  <c r="DH6" i="12"/>
  <c r="DI6" i="12"/>
  <c r="DJ6" i="12"/>
  <c r="DK6" i="12"/>
  <c r="DL6" i="12"/>
  <c r="DM6" i="12"/>
  <c r="DN6" i="12"/>
  <c r="DO6" i="12"/>
  <c r="DP6" i="12"/>
  <c r="CY7" i="12"/>
  <c r="CZ7" i="12"/>
  <c r="DA7" i="12"/>
  <c r="DB7" i="12"/>
  <c r="DC7" i="12"/>
  <c r="DD7" i="12"/>
  <c r="DE7" i="12"/>
  <c r="DF7" i="12"/>
  <c r="DG7" i="12"/>
  <c r="DH7" i="12"/>
  <c r="DI7" i="12"/>
  <c r="DJ7" i="12"/>
  <c r="DK7" i="12"/>
  <c r="DL7" i="12"/>
  <c r="DM7" i="12"/>
  <c r="DN7" i="12"/>
  <c r="DO7" i="12"/>
  <c r="DP7" i="12"/>
  <c r="CY8" i="12"/>
  <c r="CZ8" i="12"/>
  <c r="DA8" i="12"/>
  <c r="DB8" i="12"/>
  <c r="DC8" i="12"/>
  <c r="DD8" i="12"/>
  <c r="DE8" i="12"/>
  <c r="DF8" i="12"/>
  <c r="DG8" i="12"/>
  <c r="DH8" i="12"/>
  <c r="DI8" i="12"/>
  <c r="DJ8" i="12"/>
  <c r="DK8" i="12"/>
  <c r="DL8" i="12"/>
  <c r="DM8" i="12"/>
  <c r="DN8" i="12"/>
  <c r="DO8" i="12"/>
  <c r="DP8" i="12"/>
  <c r="CY9" i="12"/>
  <c r="CZ9" i="12"/>
  <c r="DA9" i="12"/>
  <c r="DB9" i="12"/>
  <c r="DC9" i="12"/>
  <c r="DD9" i="12"/>
  <c r="DE9" i="12"/>
  <c r="DF9" i="12"/>
  <c r="DG9" i="12"/>
  <c r="DH9" i="12"/>
  <c r="DI9" i="12"/>
  <c r="DJ9" i="12"/>
  <c r="DK9" i="12"/>
  <c r="DL9" i="12"/>
  <c r="DM9" i="12"/>
  <c r="DN9" i="12"/>
  <c r="DO9" i="12"/>
  <c r="DP9" i="12"/>
  <c r="CY10" i="12"/>
  <c r="CZ10" i="12"/>
  <c r="DA10" i="12"/>
  <c r="DB10" i="12"/>
  <c r="DC10" i="12"/>
  <c r="DD10" i="12"/>
  <c r="DE10" i="12"/>
  <c r="DF10" i="12"/>
  <c r="DG10" i="12"/>
  <c r="DH10" i="12"/>
  <c r="DI10" i="12"/>
  <c r="DJ10" i="12"/>
  <c r="DK10" i="12"/>
  <c r="DL10" i="12"/>
  <c r="DM10" i="12"/>
  <c r="DN10" i="12"/>
  <c r="DO10" i="12"/>
  <c r="DP10" i="12"/>
  <c r="CY11" i="12"/>
  <c r="CZ11" i="12"/>
  <c r="DA11" i="12"/>
  <c r="DB11" i="12"/>
  <c r="DC11" i="12"/>
  <c r="DD11" i="12"/>
  <c r="DE11" i="12"/>
  <c r="DF11" i="12"/>
  <c r="DG11" i="12"/>
  <c r="DH11" i="12"/>
  <c r="DI11" i="12"/>
  <c r="DJ11" i="12"/>
  <c r="DK11" i="12"/>
  <c r="DL11" i="12"/>
  <c r="DM11" i="12"/>
  <c r="DN11" i="12"/>
  <c r="DO11" i="12"/>
  <c r="DP11" i="12"/>
  <c r="CY12" i="12"/>
  <c r="CZ12" i="12"/>
  <c r="DA12" i="12"/>
  <c r="DB12" i="12"/>
  <c r="DC12" i="12"/>
  <c r="DD12" i="12"/>
  <c r="DE12" i="12"/>
  <c r="DF12" i="12"/>
  <c r="DG12" i="12"/>
  <c r="DH12" i="12"/>
  <c r="DI12" i="12"/>
  <c r="DJ12" i="12"/>
  <c r="DK12" i="12"/>
  <c r="DL12" i="12"/>
  <c r="DM12" i="12"/>
  <c r="DN12" i="12"/>
  <c r="DO12" i="12"/>
  <c r="DP12" i="12"/>
  <c r="CY13" i="12"/>
  <c r="CZ13" i="12"/>
  <c r="DA13" i="12"/>
  <c r="DB13" i="12"/>
  <c r="DC13" i="12"/>
  <c r="DD13" i="12"/>
  <c r="DE13" i="12"/>
  <c r="DF13" i="12"/>
  <c r="DG13" i="12"/>
  <c r="DH13" i="12"/>
  <c r="DI13" i="12"/>
  <c r="DJ13" i="12"/>
  <c r="DK13" i="12"/>
  <c r="DL13" i="12"/>
  <c r="DM13" i="12"/>
  <c r="DN13" i="12"/>
  <c r="DO13" i="12"/>
  <c r="DP13" i="12"/>
  <c r="CY14" i="12"/>
  <c r="CZ14" i="12"/>
  <c r="DA14" i="12"/>
  <c r="DB14" i="12"/>
  <c r="DC14" i="12"/>
  <c r="DD14" i="12"/>
  <c r="DE14" i="12"/>
  <c r="DF14" i="12"/>
  <c r="DG14" i="12"/>
  <c r="DH14" i="12"/>
  <c r="DI14" i="12"/>
  <c r="DJ14" i="12"/>
  <c r="DK14" i="12"/>
  <c r="DL14" i="12"/>
  <c r="DM14" i="12"/>
  <c r="DN14" i="12"/>
  <c r="DO14" i="12"/>
  <c r="DP14" i="12"/>
  <c r="CY15" i="12"/>
  <c r="CZ15" i="12"/>
  <c r="DA15" i="12"/>
  <c r="DB15" i="12"/>
  <c r="DC15" i="12"/>
  <c r="DD15" i="12"/>
  <c r="DE15" i="12"/>
  <c r="DF15" i="12"/>
  <c r="DG15" i="12"/>
  <c r="DH15" i="12"/>
  <c r="DI15" i="12"/>
  <c r="DJ15" i="12"/>
  <c r="DK15" i="12"/>
  <c r="DL15" i="12"/>
  <c r="DM15" i="12"/>
  <c r="DN15" i="12"/>
  <c r="DO15" i="12"/>
  <c r="DP15" i="12"/>
  <c r="CY16" i="12"/>
  <c r="CZ16" i="12"/>
  <c r="DA16" i="12"/>
  <c r="DB16" i="12"/>
  <c r="DC16" i="12"/>
  <c r="DD16" i="12"/>
  <c r="DE16" i="12"/>
  <c r="DF16" i="12"/>
  <c r="DG16" i="12"/>
  <c r="DH16" i="12"/>
  <c r="DI16" i="12"/>
  <c r="DJ16" i="12"/>
  <c r="DK16" i="12"/>
  <c r="DL16" i="12"/>
  <c r="DM16" i="12"/>
  <c r="DN16" i="12"/>
  <c r="DO16" i="12"/>
  <c r="DP16" i="12"/>
  <c r="CY17" i="12"/>
  <c r="CZ17" i="12"/>
  <c r="DA17" i="12"/>
  <c r="DB17" i="12"/>
  <c r="DC17" i="12"/>
  <c r="DD17" i="12"/>
  <c r="DE17" i="12"/>
  <c r="DF17" i="12"/>
  <c r="DG17" i="12"/>
  <c r="DH17" i="12"/>
  <c r="DI17" i="12"/>
  <c r="DJ17" i="12"/>
  <c r="DK17" i="12"/>
  <c r="DL17" i="12"/>
  <c r="DM17" i="12"/>
  <c r="DN17" i="12"/>
  <c r="DO17" i="12"/>
  <c r="DP17" i="12"/>
  <c r="CY18" i="12"/>
  <c r="CZ18" i="12"/>
  <c r="DA18" i="12"/>
  <c r="DB18" i="12"/>
  <c r="DC18" i="12"/>
  <c r="DD18" i="12"/>
  <c r="DE18" i="12"/>
  <c r="DF18" i="12"/>
  <c r="DG18" i="12"/>
  <c r="DH18" i="12"/>
  <c r="DI18" i="12"/>
  <c r="DJ18" i="12"/>
  <c r="DK18" i="12"/>
  <c r="DL18" i="12"/>
  <c r="DM18" i="12"/>
  <c r="DN18" i="12"/>
  <c r="DO18" i="12"/>
  <c r="DP18" i="12"/>
  <c r="CY19" i="12"/>
  <c r="CZ19" i="12"/>
  <c r="DA19" i="12"/>
  <c r="DB19" i="12"/>
  <c r="DC19" i="12"/>
  <c r="DD19" i="12"/>
  <c r="DE19" i="12"/>
  <c r="DF19" i="12"/>
  <c r="DG19" i="12"/>
  <c r="DH19" i="12"/>
  <c r="DI19" i="12"/>
  <c r="DJ19" i="12"/>
  <c r="DK19" i="12"/>
  <c r="DL19" i="12"/>
  <c r="DM19" i="12"/>
  <c r="DN19" i="12"/>
  <c r="DO19" i="12"/>
  <c r="DP19" i="12"/>
  <c r="CY20" i="12"/>
  <c r="CZ20" i="12"/>
  <c r="DA20" i="12"/>
  <c r="DB20" i="12"/>
  <c r="DC20" i="12"/>
  <c r="DD20" i="12"/>
  <c r="DE20" i="12"/>
  <c r="DF20" i="12"/>
  <c r="DG20" i="12"/>
  <c r="DH20" i="12"/>
  <c r="DI20" i="12"/>
  <c r="DJ20" i="12"/>
  <c r="DK20" i="12"/>
  <c r="DL20" i="12"/>
  <c r="DM20" i="12"/>
  <c r="DN20" i="12"/>
  <c r="DO20" i="12"/>
  <c r="DP20" i="12"/>
  <c r="CY21" i="12"/>
  <c r="CZ21" i="12"/>
  <c r="DA21" i="12"/>
  <c r="DB21" i="12"/>
  <c r="DC21" i="12"/>
  <c r="DD21" i="12"/>
  <c r="DE21" i="12"/>
  <c r="DF21" i="12"/>
  <c r="DG21" i="12"/>
  <c r="DH21" i="12"/>
  <c r="DI21" i="12"/>
  <c r="DJ21" i="12"/>
  <c r="DK21" i="12"/>
  <c r="DL21" i="12"/>
  <c r="DM21" i="12"/>
  <c r="DN21" i="12"/>
  <c r="DO21" i="12"/>
  <c r="DP21" i="12"/>
  <c r="CY22" i="12"/>
  <c r="CZ22" i="12"/>
  <c r="DA22" i="12"/>
  <c r="DB22" i="12"/>
  <c r="DC22" i="12"/>
  <c r="DD22" i="12"/>
  <c r="DE22" i="12"/>
  <c r="DF22" i="12"/>
  <c r="DG22" i="12"/>
  <c r="DH22" i="12"/>
  <c r="DI22" i="12"/>
  <c r="DJ22" i="12"/>
  <c r="DK22" i="12"/>
  <c r="DL22" i="12"/>
  <c r="DM22" i="12"/>
  <c r="DN22" i="12"/>
  <c r="DO22" i="12"/>
  <c r="DP22" i="12"/>
  <c r="CY23" i="12"/>
  <c r="CZ23" i="12"/>
  <c r="DA23" i="12"/>
  <c r="DB23" i="12"/>
  <c r="DC23" i="12"/>
  <c r="DD23" i="12"/>
  <c r="DE23" i="12"/>
  <c r="DF23" i="12"/>
  <c r="DG23" i="12"/>
  <c r="DH23" i="12"/>
  <c r="DI23" i="12"/>
  <c r="DJ23" i="12"/>
  <c r="DK23" i="12"/>
  <c r="DL23" i="12"/>
  <c r="DM23" i="12"/>
  <c r="DN23" i="12"/>
  <c r="DO23" i="12"/>
  <c r="DP23" i="12"/>
  <c r="CY24" i="12"/>
  <c r="CZ24" i="12"/>
  <c r="DA24" i="12"/>
  <c r="DB24" i="12"/>
  <c r="DC24" i="12"/>
  <c r="DD24" i="12"/>
  <c r="DE24" i="12"/>
  <c r="DF24" i="12"/>
  <c r="DG24" i="12"/>
  <c r="DH24" i="12"/>
  <c r="DI24" i="12"/>
  <c r="DJ24" i="12"/>
  <c r="DK24" i="12"/>
  <c r="DL24" i="12"/>
  <c r="DM24" i="12"/>
  <c r="DN24" i="12"/>
  <c r="DO24" i="12"/>
  <c r="DP24" i="12"/>
  <c r="CY25" i="12"/>
  <c r="CZ25" i="12"/>
  <c r="DA25" i="12"/>
  <c r="DB25" i="12"/>
  <c r="DC25" i="12"/>
  <c r="DD25" i="12"/>
  <c r="DE25" i="12"/>
  <c r="DF25" i="12"/>
  <c r="DG25" i="12"/>
  <c r="DH25" i="12"/>
  <c r="DI25" i="12"/>
  <c r="DJ25" i="12"/>
  <c r="DK25" i="12"/>
  <c r="DL25" i="12"/>
  <c r="DM25" i="12"/>
  <c r="DN25" i="12"/>
  <c r="DO25" i="12"/>
  <c r="DP25" i="12"/>
  <c r="CY26" i="12"/>
  <c r="CZ26" i="12"/>
  <c r="DA26" i="12"/>
  <c r="DB26" i="12"/>
  <c r="DC26" i="12"/>
  <c r="DD26" i="12"/>
  <c r="DE26" i="12"/>
  <c r="DF26" i="12"/>
  <c r="DG26" i="12"/>
  <c r="DH26" i="12"/>
  <c r="DI26" i="12"/>
  <c r="DJ26" i="12"/>
  <c r="DK26" i="12"/>
  <c r="DL26" i="12"/>
  <c r="DM26" i="12"/>
  <c r="DN26" i="12"/>
  <c r="DO26" i="12"/>
  <c r="DP26" i="12"/>
  <c r="CY27" i="12"/>
  <c r="CZ27" i="12"/>
  <c r="DA27" i="12"/>
  <c r="DB27" i="12"/>
  <c r="DC27" i="12"/>
  <c r="DD27" i="12"/>
  <c r="DE27" i="12"/>
  <c r="DF27" i="12"/>
  <c r="DG27" i="12"/>
  <c r="DH27" i="12"/>
  <c r="DI27" i="12"/>
  <c r="DJ27" i="12"/>
  <c r="DK27" i="12"/>
  <c r="DL27" i="12"/>
  <c r="DM27" i="12"/>
  <c r="DN27" i="12"/>
  <c r="DO27" i="12"/>
  <c r="DP27" i="12"/>
  <c r="CY28" i="12"/>
  <c r="CZ28" i="12"/>
  <c r="DA28" i="12"/>
  <c r="DB28" i="12"/>
  <c r="DC28" i="12"/>
  <c r="DD28" i="12"/>
  <c r="DE28" i="12"/>
  <c r="DF28" i="12"/>
  <c r="DG28" i="12"/>
  <c r="DH28" i="12"/>
  <c r="DI28" i="12"/>
  <c r="DJ28" i="12"/>
  <c r="DK28" i="12"/>
  <c r="DL28" i="12"/>
  <c r="DM28" i="12"/>
  <c r="DN28" i="12"/>
  <c r="DO28" i="12"/>
  <c r="DP28" i="12"/>
  <c r="CY29" i="12"/>
  <c r="CZ29" i="12"/>
  <c r="DA29" i="12"/>
  <c r="DB29" i="12"/>
  <c r="DC29" i="12"/>
  <c r="DD29" i="12"/>
  <c r="DE29" i="12"/>
  <c r="DF29" i="12"/>
  <c r="DG29" i="12"/>
  <c r="DH29" i="12"/>
  <c r="DI29" i="12"/>
  <c r="DJ29" i="12"/>
  <c r="DK29" i="12"/>
  <c r="DL29" i="12"/>
  <c r="DM29" i="12"/>
  <c r="DN29" i="12"/>
  <c r="DO29" i="12"/>
  <c r="DP29" i="12"/>
  <c r="CY30" i="12"/>
  <c r="CZ30" i="12"/>
  <c r="DA30" i="12"/>
  <c r="DB30" i="12"/>
  <c r="DC30" i="12"/>
  <c r="DD30" i="12"/>
  <c r="DE30" i="12"/>
  <c r="DF30" i="12"/>
  <c r="DG30" i="12"/>
  <c r="DH30" i="12"/>
  <c r="DI30" i="12"/>
  <c r="DJ30" i="12"/>
  <c r="DK30" i="12"/>
  <c r="DL30" i="12"/>
  <c r="DM30" i="12"/>
  <c r="DN30" i="12"/>
  <c r="DO30" i="12"/>
  <c r="DP30" i="12"/>
  <c r="CY31" i="12"/>
  <c r="CZ31" i="12"/>
  <c r="DA31" i="12"/>
  <c r="DB31" i="12"/>
  <c r="DC31" i="12"/>
  <c r="DD31" i="12"/>
  <c r="DE31" i="12"/>
  <c r="DF31" i="12"/>
  <c r="DG31" i="12"/>
  <c r="DH31" i="12"/>
  <c r="DI31" i="12"/>
  <c r="DJ31" i="12"/>
  <c r="DK31" i="12"/>
  <c r="DL31" i="12"/>
  <c r="DM31" i="12"/>
  <c r="DN31" i="12"/>
  <c r="DO31" i="12"/>
  <c r="DP31" i="12"/>
  <c r="CY32" i="12"/>
  <c r="CZ32" i="12"/>
  <c r="DA32" i="12"/>
  <c r="DB32" i="12"/>
  <c r="DC32" i="12"/>
  <c r="DD32" i="12"/>
  <c r="DE32" i="12"/>
  <c r="DF32" i="12"/>
  <c r="DG32" i="12"/>
  <c r="DH32" i="12"/>
  <c r="DI32" i="12"/>
  <c r="DJ32" i="12"/>
  <c r="DK32" i="12"/>
  <c r="DL32" i="12"/>
  <c r="DM32" i="12"/>
  <c r="DN32" i="12"/>
  <c r="DO32" i="12"/>
  <c r="DP32" i="12"/>
  <c r="CY33" i="12"/>
  <c r="CZ33" i="12"/>
  <c r="DA33" i="12"/>
  <c r="DB33" i="12"/>
  <c r="DC33" i="12"/>
  <c r="DD33" i="12"/>
  <c r="DE33" i="12"/>
  <c r="DF33" i="12"/>
  <c r="DG33" i="12"/>
  <c r="DH33" i="12"/>
  <c r="DI33" i="12"/>
  <c r="DJ33" i="12"/>
  <c r="DK33" i="12"/>
  <c r="DL33" i="12"/>
  <c r="DM33" i="12"/>
  <c r="DN33" i="12"/>
  <c r="DO33" i="12"/>
  <c r="DP33" i="12"/>
  <c r="CY34" i="12"/>
  <c r="CZ34" i="12"/>
  <c r="DA34" i="12"/>
  <c r="DB34" i="12"/>
  <c r="DC34" i="12"/>
  <c r="DD34" i="12"/>
  <c r="DE34" i="12"/>
  <c r="DF34" i="12"/>
  <c r="DG34" i="12"/>
  <c r="DH34" i="12"/>
  <c r="DI34" i="12"/>
  <c r="DJ34" i="12"/>
  <c r="DK34" i="12"/>
  <c r="DL34" i="12"/>
  <c r="DM34" i="12"/>
  <c r="DN34" i="12"/>
  <c r="DO34" i="12"/>
  <c r="DP34" i="12"/>
  <c r="CY35" i="12"/>
  <c r="CZ35" i="12"/>
  <c r="DA35" i="12"/>
  <c r="DB35" i="12"/>
  <c r="DC35" i="12"/>
  <c r="DD35" i="12"/>
  <c r="DE35" i="12"/>
  <c r="DF35" i="12"/>
  <c r="DG35" i="12"/>
  <c r="DH35" i="12"/>
  <c r="DI35" i="12"/>
  <c r="DJ35" i="12"/>
  <c r="DK35" i="12"/>
  <c r="DL35" i="12"/>
  <c r="DM35" i="12"/>
  <c r="DN35" i="12"/>
  <c r="DO35" i="12"/>
  <c r="DP35" i="12"/>
  <c r="CY36" i="12"/>
  <c r="CZ36" i="12"/>
  <c r="DA36" i="12"/>
  <c r="DB36" i="12"/>
  <c r="DC36" i="12"/>
  <c r="DD36" i="12"/>
  <c r="DE36" i="12"/>
  <c r="DF36" i="12"/>
  <c r="DG36" i="12"/>
  <c r="DH36" i="12"/>
  <c r="DI36" i="12"/>
  <c r="DJ36" i="12"/>
  <c r="DK36" i="12"/>
  <c r="DL36" i="12"/>
  <c r="DM36" i="12"/>
  <c r="DN36" i="12"/>
  <c r="DO36" i="12"/>
  <c r="DP36" i="12"/>
  <c r="CY37" i="12"/>
  <c r="CZ37" i="12"/>
  <c r="DA37" i="12"/>
  <c r="DB37" i="12"/>
  <c r="DC37" i="12"/>
  <c r="DD37" i="12"/>
  <c r="DE37" i="12"/>
  <c r="DF37" i="12"/>
  <c r="DG37" i="12"/>
  <c r="DH37" i="12"/>
  <c r="DI37" i="12"/>
  <c r="DJ37" i="12"/>
  <c r="DK37" i="12"/>
  <c r="DL37" i="12"/>
  <c r="DM37" i="12"/>
  <c r="DN37" i="12"/>
  <c r="DO37" i="12"/>
  <c r="DP37" i="12"/>
  <c r="CX3" i="12"/>
  <c r="CX4" i="12"/>
  <c r="CX5" i="12"/>
  <c r="CX6" i="12"/>
  <c r="CX7" i="12"/>
  <c r="CX8" i="12"/>
  <c r="CX9" i="12"/>
  <c r="CX10" i="12"/>
  <c r="CX11" i="12"/>
  <c r="CX12" i="12"/>
  <c r="CX13" i="12"/>
  <c r="CX14" i="12"/>
  <c r="CX15" i="12"/>
  <c r="CX16" i="12"/>
  <c r="CX17" i="12"/>
  <c r="CX18" i="12"/>
  <c r="CX19" i="12"/>
  <c r="CX20" i="12"/>
  <c r="CX21" i="12"/>
  <c r="CX22" i="12"/>
  <c r="CX23" i="12"/>
  <c r="CX24" i="12"/>
  <c r="CX25" i="12"/>
  <c r="CX26" i="12"/>
  <c r="CX27" i="12"/>
  <c r="CX28" i="12"/>
  <c r="CX29" i="12"/>
  <c r="CX30" i="12"/>
  <c r="CX31" i="12"/>
  <c r="CX32" i="12"/>
  <c r="CX33" i="12"/>
  <c r="CX34" i="12"/>
  <c r="CX35" i="12"/>
  <c r="CX36" i="12"/>
  <c r="CX37" i="12"/>
  <c r="CX2" i="12"/>
  <c r="DX122" i="12"/>
  <c r="DW122" i="12"/>
  <c r="DV122" i="12"/>
  <c r="DU122" i="12"/>
  <c r="AN73" i="5"/>
  <c r="AN70" i="5"/>
  <c r="DA122" i="12"/>
  <c r="CZ122" i="12"/>
  <c r="CY122" i="12"/>
  <c r="C53" i="5"/>
  <c r="ED122" i="12"/>
  <c r="EC122" i="12"/>
  <c r="EB122" i="12"/>
  <c r="EA122" i="12"/>
  <c r="DZ122" i="12"/>
  <c r="DT122" i="12"/>
  <c r="DY122" i="12"/>
  <c r="DS122" i="12"/>
  <c r="BS2" i="12"/>
  <c r="BT2" i="12"/>
  <c r="BU2" i="12"/>
  <c r="BV2" i="12"/>
  <c r="BW2" i="12"/>
  <c r="BX2" i="12"/>
  <c r="BY2" i="12"/>
  <c r="BZ2" i="12"/>
  <c r="CA2" i="12"/>
  <c r="CB2" i="12"/>
  <c r="CC2" i="12"/>
  <c r="CD2" i="12"/>
  <c r="CE2" i="12"/>
  <c r="CF2" i="12"/>
  <c r="CG2" i="12"/>
  <c r="CH2" i="12"/>
  <c r="CI2" i="12"/>
  <c r="CJ2" i="12"/>
  <c r="CL2" i="12"/>
  <c r="CM2" i="12"/>
  <c r="CN2" i="12"/>
  <c r="CO2" i="12"/>
  <c r="CP2" i="12"/>
  <c r="CQ2" i="12"/>
  <c r="CR2" i="12"/>
  <c r="BS3" i="12"/>
  <c r="BT3" i="12"/>
  <c r="BU3" i="12"/>
  <c r="BV3" i="12"/>
  <c r="BW3" i="12"/>
  <c r="BX3" i="12"/>
  <c r="BY3" i="12"/>
  <c r="BZ3" i="12"/>
  <c r="CA3" i="12"/>
  <c r="CB3" i="12"/>
  <c r="CC3" i="12"/>
  <c r="CD3" i="12"/>
  <c r="CE3" i="12"/>
  <c r="CF3" i="12"/>
  <c r="CG3" i="12"/>
  <c r="CH3" i="12"/>
  <c r="CI3" i="12"/>
  <c r="CJ3" i="12"/>
  <c r="CL3" i="12"/>
  <c r="CM3" i="12"/>
  <c r="CN3" i="12"/>
  <c r="CO3" i="12"/>
  <c r="CP3" i="12"/>
  <c r="CQ3" i="12"/>
  <c r="CR3" i="12"/>
  <c r="BS4" i="12"/>
  <c r="BT4" i="12"/>
  <c r="BU4" i="12"/>
  <c r="BV4" i="12"/>
  <c r="BW4" i="12"/>
  <c r="BX4" i="12"/>
  <c r="BY4" i="12"/>
  <c r="BZ4" i="12"/>
  <c r="CA4" i="12"/>
  <c r="CB4" i="12"/>
  <c r="CC4" i="12"/>
  <c r="CD4" i="12"/>
  <c r="CE4" i="12"/>
  <c r="CF4" i="12"/>
  <c r="CG4" i="12"/>
  <c r="CH4" i="12"/>
  <c r="CI4" i="12"/>
  <c r="CJ4" i="12"/>
  <c r="CL4" i="12"/>
  <c r="CM4" i="12"/>
  <c r="CN4" i="12"/>
  <c r="CO4" i="12"/>
  <c r="CP4" i="12"/>
  <c r="CQ4" i="12"/>
  <c r="CR4" i="12"/>
  <c r="BS5" i="12"/>
  <c r="BT5" i="12"/>
  <c r="BU5" i="12"/>
  <c r="BV5" i="12"/>
  <c r="BW5" i="12"/>
  <c r="BX5" i="12"/>
  <c r="BY5" i="12"/>
  <c r="BZ5" i="12"/>
  <c r="CA5" i="12"/>
  <c r="CB5" i="12"/>
  <c r="CC5" i="12"/>
  <c r="CD5" i="12"/>
  <c r="CE5" i="12"/>
  <c r="CF5" i="12"/>
  <c r="CG5" i="12"/>
  <c r="CH5" i="12"/>
  <c r="CI5" i="12"/>
  <c r="CJ5" i="12"/>
  <c r="CL5" i="12"/>
  <c r="CM5" i="12"/>
  <c r="CN5" i="12"/>
  <c r="CO5" i="12"/>
  <c r="CP5" i="12"/>
  <c r="CQ5" i="12"/>
  <c r="CR5" i="12"/>
  <c r="BS6" i="12"/>
  <c r="BT6" i="12"/>
  <c r="BU6" i="12"/>
  <c r="BV6" i="12"/>
  <c r="BW6" i="12"/>
  <c r="BX6" i="12"/>
  <c r="BY6" i="12"/>
  <c r="BZ6" i="12"/>
  <c r="CA6" i="12"/>
  <c r="CB6" i="12"/>
  <c r="CC6" i="12"/>
  <c r="CD6" i="12"/>
  <c r="CE6" i="12"/>
  <c r="CF6" i="12"/>
  <c r="CG6" i="12"/>
  <c r="CH6" i="12"/>
  <c r="CI6" i="12"/>
  <c r="CJ6" i="12"/>
  <c r="CL6" i="12"/>
  <c r="CM6" i="12"/>
  <c r="CN6" i="12"/>
  <c r="CO6" i="12"/>
  <c r="CP6" i="12"/>
  <c r="CQ6" i="12"/>
  <c r="CR6" i="12"/>
  <c r="BS7" i="12"/>
  <c r="BT7" i="12"/>
  <c r="BU7" i="12"/>
  <c r="BV7" i="12"/>
  <c r="BW7" i="12"/>
  <c r="BX7" i="12"/>
  <c r="BY7" i="12"/>
  <c r="BZ7" i="12"/>
  <c r="CA7" i="12"/>
  <c r="CB7" i="12"/>
  <c r="CC7" i="12"/>
  <c r="CD7" i="12"/>
  <c r="CE7" i="12"/>
  <c r="CF7" i="12"/>
  <c r="CG7" i="12"/>
  <c r="CH7" i="12"/>
  <c r="CI7" i="12"/>
  <c r="CJ7" i="12"/>
  <c r="CL7" i="12"/>
  <c r="CM7" i="12"/>
  <c r="CN7" i="12"/>
  <c r="CO7" i="12"/>
  <c r="CP7" i="12"/>
  <c r="CQ7" i="12"/>
  <c r="CR7" i="12"/>
  <c r="BS8" i="12"/>
  <c r="BT8" i="12"/>
  <c r="BU8" i="12"/>
  <c r="BV8" i="12"/>
  <c r="BW8" i="12"/>
  <c r="BX8" i="12"/>
  <c r="BY8" i="12"/>
  <c r="BZ8" i="12"/>
  <c r="CA8" i="12"/>
  <c r="CB8" i="12"/>
  <c r="CC8" i="12"/>
  <c r="CD8" i="12"/>
  <c r="CE8" i="12"/>
  <c r="CF8" i="12"/>
  <c r="CG8" i="12"/>
  <c r="CH8" i="12"/>
  <c r="CI8" i="12"/>
  <c r="CJ8" i="12"/>
  <c r="CL8" i="12"/>
  <c r="CM8" i="12"/>
  <c r="CN8" i="12"/>
  <c r="CO8" i="12"/>
  <c r="CP8" i="12"/>
  <c r="CQ8" i="12"/>
  <c r="CR8" i="12"/>
  <c r="BS9" i="12"/>
  <c r="BT9" i="12"/>
  <c r="BU9" i="12"/>
  <c r="BV9" i="12"/>
  <c r="BW9" i="12"/>
  <c r="BX9" i="12"/>
  <c r="BY9" i="12"/>
  <c r="BZ9" i="12"/>
  <c r="CA9" i="12"/>
  <c r="CB9" i="12"/>
  <c r="CC9" i="12"/>
  <c r="CD9" i="12"/>
  <c r="CE9" i="12"/>
  <c r="CF9" i="12"/>
  <c r="CG9" i="12"/>
  <c r="CH9" i="12"/>
  <c r="CI9" i="12"/>
  <c r="CJ9" i="12"/>
  <c r="CL9" i="12"/>
  <c r="CM9" i="12"/>
  <c r="CN9" i="12"/>
  <c r="CO9" i="12"/>
  <c r="CP9" i="12"/>
  <c r="CQ9" i="12"/>
  <c r="CR9" i="12"/>
  <c r="BS10" i="12"/>
  <c r="BT10" i="12"/>
  <c r="BU10" i="12"/>
  <c r="BV10" i="12"/>
  <c r="BW10" i="12"/>
  <c r="BX10" i="12"/>
  <c r="BY10" i="12"/>
  <c r="BZ10" i="12"/>
  <c r="CA10" i="12"/>
  <c r="CB10" i="12"/>
  <c r="CC10" i="12"/>
  <c r="CD10" i="12"/>
  <c r="CE10" i="12"/>
  <c r="CF10" i="12"/>
  <c r="CG10" i="12"/>
  <c r="CH10" i="12"/>
  <c r="CI10" i="12"/>
  <c r="CJ10" i="12"/>
  <c r="CL10" i="12"/>
  <c r="CM10" i="12"/>
  <c r="CN10" i="12"/>
  <c r="CO10" i="12"/>
  <c r="CP10" i="12"/>
  <c r="CQ10" i="12"/>
  <c r="CR10" i="12"/>
  <c r="BS11" i="12"/>
  <c r="BT11" i="12"/>
  <c r="BU11" i="12"/>
  <c r="BV11" i="12"/>
  <c r="BW11" i="12"/>
  <c r="BX11" i="12"/>
  <c r="BY11" i="12"/>
  <c r="BZ11" i="12"/>
  <c r="CA11" i="12"/>
  <c r="CB11" i="12"/>
  <c r="CC11" i="12"/>
  <c r="CD11" i="12"/>
  <c r="CE11" i="12"/>
  <c r="CF11" i="12"/>
  <c r="CG11" i="12"/>
  <c r="CH11" i="12"/>
  <c r="CI11" i="12"/>
  <c r="CJ11" i="12"/>
  <c r="CL11" i="12"/>
  <c r="CM11" i="12"/>
  <c r="CN11" i="12"/>
  <c r="CO11" i="12"/>
  <c r="CP11" i="12"/>
  <c r="CQ11" i="12"/>
  <c r="CR11" i="12"/>
  <c r="BS12" i="12"/>
  <c r="BT12" i="12"/>
  <c r="BU12" i="12"/>
  <c r="BV12" i="12"/>
  <c r="BW12" i="12"/>
  <c r="BX12" i="12"/>
  <c r="BY12" i="12"/>
  <c r="BZ12" i="12"/>
  <c r="CA12" i="12"/>
  <c r="CB12" i="12"/>
  <c r="CC12" i="12"/>
  <c r="CD12" i="12"/>
  <c r="CE12" i="12"/>
  <c r="CF12" i="12"/>
  <c r="CG12" i="12"/>
  <c r="CH12" i="12"/>
  <c r="CI12" i="12"/>
  <c r="CJ12" i="12"/>
  <c r="CL12" i="12"/>
  <c r="CM12" i="12"/>
  <c r="CN12" i="12"/>
  <c r="CO12" i="12"/>
  <c r="CP12" i="12"/>
  <c r="CQ12" i="12"/>
  <c r="CR12" i="12"/>
  <c r="BS13" i="12"/>
  <c r="BT13" i="12"/>
  <c r="BU13" i="12"/>
  <c r="BV13" i="12"/>
  <c r="BW13" i="12"/>
  <c r="BX13" i="12"/>
  <c r="BY13" i="12"/>
  <c r="BZ13" i="12"/>
  <c r="CA13" i="12"/>
  <c r="CB13" i="12"/>
  <c r="CC13" i="12"/>
  <c r="CD13" i="12"/>
  <c r="CE13" i="12"/>
  <c r="CF13" i="12"/>
  <c r="CG13" i="12"/>
  <c r="CH13" i="12"/>
  <c r="CI13" i="12"/>
  <c r="CJ13" i="12"/>
  <c r="CL13" i="12"/>
  <c r="CM13" i="12"/>
  <c r="CN13" i="12"/>
  <c r="CO13" i="12"/>
  <c r="CP13" i="12"/>
  <c r="CQ13" i="12"/>
  <c r="CR13" i="12"/>
  <c r="BS14" i="12"/>
  <c r="BT14" i="12"/>
  <c r="BU14" i="12"/>
  <c r="BV14" i="12"/>
  <c r="BW14" i="12"/>
  <c r="BX14" i="12"/>
  <c r="BY14" i="12"/>
  <c r="BZ14" i="12"/>
  <c r="CA14" i="12"/>
  <c r="CB14" i="12"/>
  <c r="CC14" i="12"/>
  <c r="CD14" i="12"/>
  <c r="CE14" i="12"/>
  <c r="CF14" i="12"/>
  <c r="CG14" i="12"/>
  <c r="CH14" i="12"/>
  <c r="CI14" i="12"/>
  <c r="CJ14" i="12"/>
  <c r="CL14" i="12"/>
  <c r="CM14" i="12"/>
  <c r="CN14" i="12"/>
  <c r="CO14" i="12"/>
  <c r="CP14" i="12"/>
  <c r="CQ14" i="12"/>
  <c r="CR14" i="12"/>
  <c r="BS15" i="12"/>
  <c r="BT15" i="12"/>
  <c r="BU15" i="12"/>
  <c r="BV15" i="12"/>
  <c r="BW15" i="12"/>
  <c r="BX15" i="12"/>
  <c r="BY15" i="12"/>
  <c r="BZ15" i="12"/>
  <c r="CA15" i="12"/>
  <c r="CB15" i="12"/>
  <c r="CC15" i="12"/>
  <c r="CD15" i="12"/>
  <c r="CE15" i="12"/>
  <c r="CF15" i="12"/>
  <c r="CG15" i="12"/>
  <c r="CH15" i="12"/>
  <c r="CI15" i="12"/>
  <c r="CJ15" i="12"/>
  <c r="CL15" i="12"/>
  <c r="CM15" i="12"/>
  <c r="CN15" i="12"/>
  <c r="CO15" i="12"/>
  <c r="CP15" i="12"/>
  <c r="CQ15" i="12"/>
  <c r="CR15" i="12"/>
  <c r="BS16" i="12"/>
  <c r="BT16" i="12"/>
  <c r="BU16" i="12"/>
  <c r="BV16" i="12"/>
  <c r="BW16" i="12"/>
  <c r="BX16" i="12"/>
  <c r="BY16" i="12"/>
  <c r="BZ16" i="12"/>
  <c r="CA16" i="12"/>
  <c r="CB16" i="12"/>
  <c r="CC16" i="12"/>
  <c r="CD16" i="12"/>
  <c r="CE16" i="12"/>
  <c r="CF16" i="12"/>
  <c r="CG16" i="12"/>
  <c r="CH16" i="12"/>
  <c r="CI16" i="12"/>
  <c r="CJ16" i="12"/>
  <c r="CL16" i="12"/>
  <c r="CM16" i="12"/>
  <c r="CN16" i="12"/>
  <c r="CO16" i="12"/>
  <c r="CP16" i="12"/>
  <c r="CQ16" i="12"/>
  <c r="CR16" i="12"/>
  <c r="BS17" i="12"/>
  <c r="BT17" i="12"/>
  <c r="BU17" i="12"/>
  <c r="BV17" i="12"/>
  <c r="BW17" i="12"/>
  <c r="BX17" i="12"/>
  <c r="BY17" i="12"/>
  <c r="BZ17" i="12"/>
  <c r="CA17" i="12"/>
  <c r="CB17" i="12"/>
  <c r="CC17" i="12"/>
  <c r="CD17" i="12"/>
  <c r="CE17" i="12"/>
  <c r="CF17" i="12"/>
  <c r="CG17" i="12"/>
  <c r="CH17" i="12"/>
  <c r="CI17" i="12"/>
  <c r="CJ17" i="12"/>
  <c r="CL17" i="12"/>
  <c r="CM17" i="12"/>
  <c r="CN17" i="12"/>
  <c r="CO17" i="12"/>
  <c r="CP17" i="12"/>
  <c r="CQ17" i="12"/>
  <c r="CR17" i="12"/>
  <c r="BS18" i="12"/>
  <c r="BT18" i="12"/>
  <c r="BU18" i="12"/>
  <c r="BV18" i="12"/>
  <c r="BW18" i="12"/>
  <c r="BX18" i="12"/>
  <c r="BY18" i="12"/>
  <c r="BZ18" i="12"/>
  <c r="CA18" i="12"/>
  <c r="CB18" i="12"/>
  <c r="CC18" i="12"/>
  <c r="CD18" i="12"/>
  <c r="CE18" i="12"/>
  <c r="CF18" i="12"/>
  <c r="CG18" i="12"/>
  <c r="CH18" i="12"/>
  <c r="CI18" i="12"/>
  <c r="CJ18" i="12"/>
  <c r="CL18" i="12"/>
  <c r="CM18" i="12"/>
  <c r="CN18" i="12"/>
  <c r="CO18" i="12"/>
  <c r="CP18" i="12"/>
  <c r="CQ18" i="12"/>
  <c r="CR18" i="12"/>
  <c r="BS19" i="12"/>
  <c r="BT19" i="12"/>
  <c r="BU19" i="12"/>
  <c r="BV19" i="12"/>
  <c r="BW19" i="12"/>
  <c r="BX19" i="12"/>
  <c r="BY19" i="12"/>
  <c r="BZ19" i="12"/>
  <c r="CA19" i="12"/>
  <c r="CB19" i="12"/>
  <c r="CC19" i="12"/>
  <c r="CD19" i="12"/>
  <c r="CE19" i="12"/>
  <c r="CF19" i="12"/>
  <c r="CG19" i="12"/>
  <c r="CH19" i="12"/>
  <c r="CI19" i="12"/>
  <c r="CJ19" i="12"/>
  <c r="CL19" i="12"/>
  <c r="CM19" i="12"/>
  <c r="CN19" i="12"/>
  <c r="CO19" i="12"/>
  <c r="CP19" i="12"/>
  <c r="CQ19" i="12"/>
  <c r="CR19" i="12"/>
  <c r="BS20" i="12"/>
  <c r="BT20" i="12"/>
  <c r="BU20" i="12"/>
  <c r="BV20" i="12"/>
  <c r="BW20" i="12"/>
  <c r="BX20" i="12"/>
  <c r="BY20" i="12"/>
  <c r="BZ20" i="12"/>
  <c r="CA20" i="12"/>
  <c r="CB20" i="12"/>
  <c r="CC20" i="12"/>
  <c r="CD20" i="12"/>
  <c r="CE20" i="12"/>
  <c r="CF20" i="12"/>
  <c r="CG20" i="12"/>
  <c r="CH20" i="12"/>
  <c r="CI20" i="12"/>
  <c r="CJ20" i="12"/>
  <c r="CL20" i="12"/>
  <c r="CM20" i="12"/>
  <c r="CN20" i="12"/>
  <c r="CO20" i="12"/>
  <c r="CP20" i="12"/>
  <c r="CQ20" i="12"/>
  <c r="CR20" i="12"/>
  <c r="BS21" i="12"/>
  <c r="BT21" i="12"/>
  <c r="BU21" i="12"/>
  <c r="BV21" i="12"/>
  <c r="BW21" i="12"/>
  <c r="BX21" i="12"/>
  <c r="BY21" i="12"/>
  <c r="BZ21" i="12"/>
  <c r="CA21" i="12"/>
  <c r="CB21" i="12"/>
  <c r="CC21" i="12"/>
  <c r="CD21" i="12"/>
  <c r="CE21" i="12"/>
  <c r="CF21" i="12"/>
  <c r="CG21" i="12"/>
  <c r="CH21" i="12"/>
  <c r="CI21" i="12"/>
  <c r="CJ21" i="12"/>
  <c r="CL21" i="12"/>
  <c r="CM21" i="12"/>
  <c r="CN21" i="12"/>
  <c r="CO21" i="12"/>
  <c r="CP21" i="12"/>
  <c r="CQ21" i="12"/>
  <c r="CR21" i="12"/>
  <c r="BS22" i="12"/>
  <c r="BT22" i="12"/>
  <c r="BU22" i="12"/>
  <c r="BV22" i="12"/>
  <c r="BW22" i="12"/>
  <c r="BX22" i="12"/>
  <c r="BY22" i="12"/>
  <c r="BZ22" i="12"/>
  <c r="CA22" i="12"/>
  <c r="CB22" i="12"/>
  <c r="CC22" i="12"/>
  <c r="CD22" i="12"/>
  <c r="CE22" i="12"/>
  <c r="CF22" i="12"/>
  <c r="CG22" i="12"/>
  <c r="CH22" i="12"/>
  <c r="CI22" i="12"/>
  <c r="CJ22" i="12"/>
  <c r="CL22" i="12"/>
  <c r="CM22" i="12"/>
  <c r="CN22" i="12"/>
  <c r="CO22" i="12"/>
  <c r="CP22" i="12"/>
  <c r="CQ22" i="12"/>
  <c r="CR22" i="12"/>
  <c r="BS23" i="12"/>
  <c r="BT23" i="12"/>
  <c r="BU23" i="12"/>
  <c r="BV23" i="12"/>
  <c r="BW23" i="12"/>
  <c r="BX23" i="12"/>
  <c r="BY23" i="12"/>
  <c r="BZ23" i="12"/>
  <c r="CA23" i="12"/>
  <c r="CB23" i="12"/>
  <c r="CC23" i="12"/>
  <c r="CD23" i="12"/>
  <c r="CE23" i="12"/>
  <c r="CF23" i="12"/>
  <c r="CG23" i="12"/>
  <c r="CH23" i="12"/>
  <c r="CI23" i="12"/>
  <c r="CJ23" i="12"/>
  <c r="CL23" i="12"/>
  <c r="CM23" i="12"/>
  <c r="CN23" i="12"/>
  <c r="CO23" i="12"/>
  <c r="CP23" i="12"/>
  <c r="CQ23" i="12"/>
  <c r="CR23" i="12"/>
  <c r="BS24" i="12"/>
  <c r="BT24" i="12"/>
  <c r="BU24" i="12"/>
  <c r="BV24" i="12"/>
  <c r="BW24" i="12"/>
  <c r="BX24" i="12"/>
  <c r="BY24" i="12"/>
  <c r="BZ24" i="12"/>
  <c r="CA24" i="12"/>
  <c r="CB24" i="12"/>
  <c r="CC24" i="12"/>
  <c r="CD24" i="12"/>
  <c r="CE24" i="12"/>
  <c r="CF24" i="12"/>
  <c r="CG24" i="12"/>
  <c r="CH24" i="12"/>
  <c r="CI24" i="12"/>
  <c r="CJ24" i="12"/>
  <c r="CL24" i="12"/>
  <c r="CM24" i="12"/>
  <c r="CN24" i="12"/>
  <c r="CO24" i="12"/>
  <c r="CP24" i="12"/>
  <c r="CQ24" i="12"/>
  <c r="CR24" i="12"/>
  <c r="BS25" i="12"/>
  <c r="BT25" i="12"/>
  <c r="BU25" i="12"/>
  <c r="BV25" i="12"/>
  <c r="BW25" i="12"/>
  <c r="BX25" i="12"/>
  <c r="BY25" i="12"/>
  <c r="BZ25" i="12"/>
  <c r="CA25" i="12"/>
  <c r="CB25" i="12"/>
  <c r="CC25" i="12"/>
  <c r="CD25" i="12"/>
  <c r="CE25" i="12"/>
  <c r="CF25" i="12"/>
  <c r="CG25" i="12"/>
  <c r="CH25" i="12"/>
  <c r="CI25" i="12"/>
  <c r="CJ25" i="12"/>
  <c r="CL25" i="12"/>
  <c r="CM25" i="12"/>
  <c r="CN25" i="12"/>
  <c r="CO25" i="12"/>
  <c r="CP25" i="12"/>
  <c r="CQ25" i="12"/>
  <c r="CR25" i="12"/>
  <c r="BS26" i="12"/>
  <c r="BT26" i="12"/>
  <c r="BU26" i="12"/>
  <c r="BV26" i="12"/>
  <c r="BW26" i="12"/>
  <c r="BX26" i="12"/>
  <c r="BY26" i="12"/>
  <c r="BZ26" i="12"/>
  <c r="CA26" i="12"/>
  <c r="CB26" i="12"/>
  <c r="CC26" i="12"/>
  <c r="CD26" i="12"/>
  <c r="CE26" i="12"/>
  <c r="CF26" i="12"/>
  <c r="CG26" i="12"/>
  <c r="CH26" i="12"/>
  <c r="CI26" i="12"/>
  <c r="CJ26" i="12"/>
  <c r="CL26" i="12"/>
  <c r="CM26" i="12"/>
  <c r="CN26" i="12"/>
  <c r="CO26" i="12"/>
  <c r="CP26" i="12"/>
  <c r="CQ26" i="12"/>
  <c r="CR26" i="12"/>
  <c r="BS27" i="12"/>
  <c r="BT27" i="12"/>
  <c r="BU27" i="12"/>
  <c r="BV27" i="12"/>
  <c r="BW27" i="12"/>
  <c r="BX27" i="12"/>
  <c r="BY27" i="12"/>
  <c r="BZ27" i="12"/>
  <c r="CA27" i="12"/>
  <c r="CB27" i="12"/>
  <c r="CC27" i="12"/>
  <c r="CD27" i="12"/>
  <c r="CE27" i="12"/>
  <c r="CF27" i="12"/>
  <c r="CG27" i="12"/>
  <c r="CH27" i="12"/>
  <c r="CI27" i="12"/>
  <c r="CJ27" i="12"/>
  <c r="CL27" i="12"/>
  <c r="CM27" i="12"/>
  <c r="CN27" i="12"/>
  <c r="CO27" i="12"/>
  <c r="CP27" i="12"/>
  <c r="CQ27" i="12"/>
  <c r="CR27" i="12"/>
  <c r="BS28" i="12"/>
  <c r="BT28" i="12"/>
  <c r="BU28" i="12"/>
  <c r="BV28" i="12"/>
  <c r="BW28" i="12"/>
  <c r="BX28" i="12"/>
  <c r="BY28" i="12"/>
  <c r="BZ28" i="12"/>
  <c r="CA28" i="12"/>
  <c r="CB28" i="12"/>
  <c r="CC28" i="12"/>
  <c r="CD28" i="12"/>
  <c r="CE28" i="12"/>
  <c r="CF28" i="12"/>
  <c r="CG28" i="12"/>
  <c r="CH28" i="12"/>
  <c r="CI28" i="12"/>
  <c r="CJ28" i="12"/>
  <c r="CL28" i="12"/>
  <c r="CM28" i="12"/>
  <c r="CN28" i="12"/>
  <c r="CO28" i="12"/>
  <c r="CP28" i="12"/>
  <c r="CQ28" i="12"/>
  <c r="CR28" i="12"/>
  <c r="BS29" i="12"/>
  <c r="BT29" i="12"/>
  <c r="BU29" i="12"/>
  <c r="BV29" i="12"/>
  <c r="BW29" i="12"/>
  <c r="BX29" i="12"/>
  <c r="BY29" i="12"/>
  <c r="BZ29" i="12"/>
  <c r="CA29" i="12"/>
  <c r="CB29" i="12"/>
  <c r="CC29" i="12"/>
  <c r="CD29" i="12"/>
  <c r="CE29" i="12"/>
  <c r="CF29" i="12"/>
  <c r="CG29" i="12"/>
  <c r="CH29" i="12"/>
  <c r="CI29" i="12"/>
  <c r="CJ29" i="12"/>
  <c r="CL29" i="12"/>
  <c r="CM29" i="12"/>
  <c r="CN29" i="12"/>
  <c r="CO29" i="12"/>
  <c r="CP29" i="12"/>
  <c r="CQ29" i="12"/>
  <c r="CR29" i="12"/>
  <c r="BS30" i="12"/>
  <c r="BT30" i="12"/>
  <c r="BU30" i="12"/>
  <c r="BV30" i="12"/>
  <c r="BW30" i="12"/>
  <c r="BX30" i="12"/>
  <c r="BY30" i="12"/>
  <c r="BZ30" i="12"/>
  <c r="CA30" i="12"/>
  <c r="CB30" i="12"/>
  <c r="CC30" i="12"/>
  <c r="CD30" i="12"/>
  <c r="CE30" i="12"/>
  <c r="CF30" i="12"/>
  <c r="CG30" i="12"/>
  <c r="CH30" i="12"/>
  <c r="CI30" i="12"/>
  <c r="CJ30" i="12"/>
  <c r="CL30" i="12"/>
  <c r="CM30" i="12"/>
  <c r="CN30" i="12"/>
  <c r="CO30" i="12"/>
  <c r="CP30" i="12"/>
  <c r="CQ30" i="12"/>
  <c r="CR30" i="12"/>
  <c r="BS31" i="12"/>
  <c r="BT31" i="12"/>
  <c r="BU31" i="12"/>
  <c r="BV31" i="12"/>
  <c r="BW31" i="12"/>
  <c r="BX31" i="12"/>
  <c r="BY31" i="12"/>
  <c r="BZ31" i="12"/>
  <c r="CA31" i="12"/>
  <c r="CB31" i="12"/>
  <c r="CC31" i="12"/>
  <c r="CD31" i="12"/>
  <c r="CE31" i="12"/>
  <c r="CF31" i="12"/>
  <c r="CG31" i="12"/>
  <c r="CH31" i="12"/>
  <c r="CI31" i="12"/>
  <c r="CJ31" i="12"/>
  <c r="CL31" i="12"/>
  <c r="CM31" i="12"/>
  <c r="CN31" i="12"/>
  <c r="CO31" i="12"/>
  <c r="CP31" i="12"/>
  <c r="CQ31" i="12"/>
  <c r="CR31" i="12"/>
  <c r="BS32" i="12"/>
  <c r="BT32" i="12"/>
  <c r="BU32" i="12"/>
  <c r="BV32" i="12"/>
  <c r="BW32" i="12"/>
  <c r="BX32" i="12"/>
  <c r="BY32" i="12"/>
  <c r="BZ32" i="12"/>
  <c r="CA32" i="12"/>
  <c r="CB32" i="12"/>
  <c r="CC32" i="12"/>
  <c r="CD32" i="12"/>
  <c r="CE32" i="12"/>
  <c r="CF32" i="12"/>
  <c r="CG32" i="12"/>
  <c r="CH32" i="12"/>
  <c r="CI32" i="12"/>
  <c r="CJ32" i="12"/>
  <c r="CL32" i="12"/>
  <c r="CM32" i="12"/>
  <c r="CN32" i="12"/>
  <c r="CO32" i="12"/>
  <c r="CP32" i="12"/>
  <c r="CQ32" i="12"/>
  <c r="CR32" i="12"/>
  <c r="BS33" i="12"/>
  <c r="BT33" i="12"/>
  <c r="BU33" i="12"/>
  <c r="BV33" i="12"/>
  <c r="BW33" i="12"/>
  <c r="BX33" i="12"/>
  <c r="BY33" i="12"/>
  <c r="BZ33" i="12"/>
  <c r="CA33" i="12"/>
  <c r="CB33" i="12"/>
  <c r="CC33" i="12"/>
  <c r="CD33" i="12"/>
  <c r="CE33" i="12"/>
  <c r="CF33" i="12"/>
  <c r="CG33" i="12"/>
  <c r="CH33" i="12"/>
  <c r="CI33" i="12"/>
  <c r="CJ33" i="12"/>
  <c r="CL33" i="12"/>
  <c r="CM33" i="12"/>
  <c r="CN33" i="12"/>
  <c r="CO33" i="12"/>
  <c r="CP33" i="12"/>
  <c r="CQ33" i="12"/>
  <c r="CR33" i="12"/>
  <c r="BS34" i="12"/>
  <c r="BT34" i="12"/>
  <c r="BU34" i="12"/>
  <c r="BV34" i="12"/>
  <c r="BW34" i="12"/>
  <c r="BX34" i="12"/>
  <c r="BY34" i="12"/>
  <c r="BZ34" i="12"/>
  <c r="CA34" i="12"/>
  <c r="CB34" i="12"/>
  <c r="CC34" i="12"/>
  <c r="CD34" i="12"/>
  <c r="CE34" i="12"/>
  <c r="CF34" i="12"/>
  <c r="CG34" i="12"/>
  <c r="CH34" i="12"/>
  <c r="CI34" i="12"/>
  <c r="CJ34" i="12"/>
  <c r="CL34" i="12"/>
  <c r="CM34" i="12"/>
  <c r="CN34" i="12"/>
  <c r="CO34" i="12"/>
  <c r="CP34" i="12"/>
  <c r="CQ34" i="12"/>
  <c r="CR34" i="12"/>
  <c r="BS35" i="12"/>
  <c r="BT35" i="12"/>
  <c r="BU35" i="12"/>
  <c r="BV35" i="12"/>
  <c r="BW35" i="12"/>
  <c r="BX35" i="12"/>
  <c r="BY35" i="12"/>
  <c r="BZ35" i="12"/>
  <c r="CA35" i="12"/>
  <c r="CB35" i="12"/>
  <c r="CC35" i="12"/>
  <c r="CD35" i="12"/>
  <c r="CE35" i="12"/>
  <c r="CF35" i="12"/>
  <c r="CG35" i="12"/>
  <c r="CH35" i="12"/>
  <c r="CI35" i="12"/>
  <c r="CJ35" i="12"/>
  <c r="CL35" i="12"/>
  <c r="CM35" i="12"/>
  <c r="CN35" i="12"/>
  <c r="CO35" i="12"/>
  <c r="CP35" i="12"/>
  <c r="CQ35" i="12"/>
  <c r="CR35" i="12"/>
  <c r="BS36" i="12"/>
  <c r="BT36" i="12"/>
  <c r="BU36" i="12"/>
  <c r="BV36" i="12"/>
  <c r="BW36" i="12"/>
  <c r="BX36" i="12"/>
  <c r="BY36" i="12"/>
  <c r="BZ36" i="12"/>
  <c r="CA36" i="12"/>
  <c r="CB36" i="12"/>
  <c r="CC36" i="12"/>
  <c r="CD36" i="12"/>
  <c r="CE36" i="12"/>
  <c r="CF36" i="12"/>
  <c r="CG36" i="12"/>
  <c r="CH36" i="12"/>
  <c r="CI36" i="12"/>
  <c r="CJ36" i="12"/>
  <c r="CL36" i="12"/>
  <c r="CM36" i="12"/>
  <c r="CN36" i="12"/>
  <c r="CO36" i="12"/>
  <c r="CP36" i="12"/>
  <c r="CQ36" i="12"/>
  <c r="CR36" i="12"/>
  <c r="BS37" i="12"/>
  <c r="BT37" i="12"/>
  <c r="BU37" i="12"/>
  <c r="BV37" i="12"/>
  <c r="BW37" i="12"/>
  <c r="BX37" i="12"/>
  <c r="BY37" i="12"/>
  <c r="BZ37" i="12"/>
  <c r="CA37" i="12"/>
  <c r="CB37" i="12"/>
  <c r="CC37" i="12"/>
  <c r="CD37" i="12"/>
  <c r="CE37" i="12"/>
  <c r="CF37" i="12"/>
  <c r="CG37" i="12"/>
  <c r="CH37" i="12"/>
  <c r="CI37" i="12"/>
  <c r="CJ37" i="12"/>
  <c r="CL37" i="12"/>
  <c r="CM37" i="12"/>
  <c r="CN37" i="12"/>
  <c r="CO37" i="12"/>
  <c r="CP37" i="12"/>
  <c r="CQ37" i="12"/>
  <c r="CR37" i="12"/>
  <c r="BR3" i="12"/>
  <c r="BR4" i="12"/>
  <c r="BR5" i="12"/>
  <c r="BR6" i="12"/>
  <c r="BR7" i="12"/>
  <c r="BR8" i="12"/>
  <c r="BR9" i="12"/>
  <c r="BR10" i="12"/>
  <c r="BR11" i="12"/>
  <c r="BR12" i="12"/>
  <c r="BR13" i="12"/>
  <c r="BR14" i="12"/>
  <c r="BR15" i="12"/>
  <c r="BR16" i="12"/>
  <c r="BR17" i="12"/>
  <c r="BR18" i="12"/>
  <c r="BR19" i="12"/>
  <c r="BR20" i="12"/>
  <c r="BR21" i="12"/>
  <c r="BR22" i="12"/>
  <c r="BR23" i="12"/>
  <c r="BR24" i="12"/>
  <c r="BR25" i="12"/>
  <c r="BR26" i="12"/>
  <c r="BR27" i="12"/>
  <c r="BR28" i="12"/>
  <c r="BR29" i="12"/>
  <c r="BR30" i="12"/>
  <c r="BR31" i="12"/>
  <c r="BR32" i="12"/>
  <c r="BR33" i="12"/>
  <c r="BR34" i="12"/>
  <c r="BR35" i="12"/>
  <c r="BR36" i="12"/>
  <c r="BR37" i="12"/>
  <c r="BR2" i="12"/>
  <c r="CR39" i="12"/>
  <c r="CR40" i="12"/>
  <c r="CR41" i="12"/>
  <c r="CR42" i="12"/>
  <c r="CR43" i="12"/>
  <c r="CR44" i="12"/>
  <c r="CR45" i="12"/>
  <c r="CR46" i="12"/>
  <c r="CR47" i="12"/>
  <c r="CR48" i="12"/>
  <c r="CR49" i="12"/>
  <c r="CR50" i="12"/>
  <c r="CR51" i="12"/>
  <c r="CR52" i="12"/>
  <c r="CR53" i="12"/>
  <c r="CR54" i="12"/>
  <c r="CR55" i="12"/>
  <c r="CR56" i="12"/>
  <c r="CR57" i="12"/>
  <c r="CR58" i="12"/>
  <c r="CR59" i="12"/>
  <c r="CR60" i="12"/>
  <c r="CR61" i="12"/>
  <c r="CR62" i="12"/>
  <c r="CR63" i="12"/>
  <c r="CR64" i="12"/>
  <c r="CR65" i="12"/>
  <c r="CR66" i="12"/>
  <c r="CR67" i="12"/>
  <c r="CR68" i="12"/>
  <c r="CR69" i="12"/>
  <c r="CR70" i="12"/>
  <c r="CR71" i="12"/>
  <c r="CR72" i="12"/>
  <c r="CR73" i="12"/>
  <c r="CR74" i="12"/>
  <c r="CR75" i="12"/>
  <c r="CR76" i="12"/>
  <c r="CR77" i="12"/>
  <c r="CR78" i="12"/>
  <c r="CR79" i="12"/>
  <c r="CR80" i="12"/>
  <c r="CR81" i="12"/>
  <c r="CR82" i="12"/>
  <c r="BS39" i="12"/>
  <c r="BT39" i="12"/>
  <c r="BU39" i="12"/>
  <c r="BV39" i="12"/>
  <c r="BW39" i="12"/>
  <c r="BX39" i="12"/>
  <c r="BY39" i="12"/>
  <c r="BZ39" i="12"/>
  <c r="CA39" i="12"/>
  <c r="CB39" i="12"/>
  <c r="CC39" i="12"/>
  <c r="CD39" i="12"/>
  <c r="CE39" i="12"/>
  <c r="CF39" i="12"/>
  <c r="CG39" i="12"/>
  <c r="CH39" i="12"/>
  <c r="CI39" i="12"/>
  <c r="CJ39" i="12"/>
  <c r="CL39" i="12"/>
  <c r="CM39" i="12"/>
  <c r="CN39" i="12"/>
  <c r="CO39" i="12"/>
  <c r="CP39" i="12"/>
  <c r="CQ39" i="12"/>
  <c r="BS40" i="12"/>
  <c r="BT40" i="12"/>
  <c r="BU40" i="12"/>
  <c r="BV40" i="12"/>
  <c r="BW40" i="12"/>
  <c r="BX40" i="12"/>
  <c r="BY40" i="12"/>
  <c r="BZ40" i="12"/>
  <c r="CA40" i="12"/>
  <c r="CB40" i="12"/>
  <c r="CC40" i="12"/>
  <c r="CD40" i="12"/>
  <c r="CE40" i="12"/>
  <c r="CF40" i="12"/>
  <c r="CG40" i="12"/>
  <c r="CH40" i="12"/>
  <c r="CI40" i="12"/>
  <c r="CJ40" i="12"/>
  <c r="CL40" i="12"/>
  <c r="CM40" i="12"/>
  <c r="CN40" i="12"/>
  <c r="CO40" i="12"/>
  <c r="CP40" i="12"/>
  <c r="CQ40" i="12"/>
  <c r="BS41" i="12"/>
  <c r="BT41" i="12"/>
  <c r="BU41" i="12"/>
  <c r="BV41" i="12"/>
  <c r="BW41" i="12"/>
  <c r="BX41" i="12"/>
  <c r="BY41" i="12"/>
  <c r="BZ41" i="12"/>
  <c r="CA41" i="12"/>
  <c r="CB41" i="12"/>
  <c r="CC41" i="12"/>
  <c r="CD41" i="12"/>
  <c r="CE41" i="12"/>
  <c r="CF41" i="12"/>
  <c r="CG41" i="12"/>
  <c r="CH41" i="12"/>
  <c r="CI41" i="12"/>
  <c r="CJ41" i="12"/>
  <c r="CL41" i="12"/>
  <c r="CM41" i="12"/>
  <c r="CN41" i="12"/>
  <c r="CO41" i="12"/>
  <c r="CP41" i="12"/>
  <c r="CQ41" i="12"/>
  <c r="BS42" i="12"/>
  <c r="BT42" i="12"/>
  <c r="BU42" i="12"/>
  <c r="BV42" i="12"/>
  <c r="BW42" i="12"/>
  <c r="BX42" i="12"/>
  <c r="BY42" i="12"/>
  <c r="BZ42" i="12"/>
  <c r="CA42" i="12"/>
  <c r="CB42" i="12"/>
  <c r="CC42" i="12"/>
  <c r="CD42" i="12"/>
  <c r="CE42" i="12"/>
  <c r="CF42" i="12"/>
  <c r="CG42" i="12"/>
  <c r="CH42" i="12"/>
  <c r="CI42" i="12"/>
  <c r="CJ42" i="12"/>
  <c r="CL42" i="12"/>
  <c r="CM42" i="12"/>
  <c r="CN42" i="12"/>
  <c r="CO42" i="12"/>
  <c r="CP42" i="12"/>
  <c r="CQ42" i="12"/>
  <c r="BS43" i="12"/>
  <c r="BT43" i="12"/>
  <c r="BU43" i="12"/>
  <c r="BV43" i="12"/>
  <c r="BW43" i="12"/>
  <c r="BX43" i="12"/>
  <c r="BY43" i="12"/>
  <c r="BZ43" i="12"/>
  <c r="CA43" i="12"/>
  <c r="CB43" i="12"/>
  <c r="CC43" i="12"/>
  <c r="CD43" i="12"/>
  <c r="CE43" i="12"/>
  <c r="CF43" i="12"/>
  <c r="CG43" i="12"/>
  <c r="CH43" i="12"/>
  <c r="CI43" i="12"/>
  <c r="CJ43" i="12"/>
  <c r="CL43" i="12"/>
  <c r="CM43" i="12"/>
  <c r="CN43" i="12"/>
  <c r="CO43" i="12"/>
  <c r="CP43" i="12"/>
  <c r="CQ43" i="12"/>
  <c r="BS44" i="12"/>
  <c r="BT44" i="12"/>
  <c r="BU44" i="12"/>
  <c r="BV44" i="12"/>
  <c r="BW44" i="12"/>
  <c r="BX44" i="12"/>
  <c r="BY44" i="12"/>
  <c r="BZ44" i="12"/>
  <c r="CA44" i="12"/>
  <c r="CB44" i="12"/>
  <c r="CC44" i="12"/>
  <c r="CD44" i="12"/>
  <c r="CE44" i="12"/>
  <c r="CF44" i="12"/>
  <c r="CG44" i="12"/>
  <c r="CH44" i="12"/>
  <c r="CI44" i="12"/>
  <c r="CJ44" i="12"/>
  <c r="CL44" i="12"/>
  <c r="CM44" i="12"/>
  <c r="CN44" i="12"/>
  <c r="CO44" i="12"/>
  <c r="CP44" i="12"/>
  <c r="CQ44" i="12"/>
  <c r="BS45" i="12"/>
  <c r="BT45" i="12"/>
  <c r="BU45" i="12"/>
  <c r="BV45" i="12"/>
  <c r="BW45" i="12"/>
  <c r="BX45" i="12"/>
  <c r="BY45" i="12"/>
  <c r="BZ45" i="12"/>
  <c r="CA45" i="12"/>
  <c r="CB45" i="12"/>
  <c r="CC45" i="12"/>
  <c r="CD45" i="12"/>
  <c r="CE45" i="12"/>
  <c r="CF45" i="12"/>
  <c r="CG45" i="12"/>
  <c r="CH45" i="12"/>
  <c r="CI45" i="12"/>
  <c r="CJ45" i="12"/>
  <c r="CL45" i="12"/>
  <c r="CM45" i="12"/>
  <c r="CN45" i="12"/>
  <c r="CO45" i="12"/>
  <c r="CP45" i="12"/>
  <c r="CQ45" i="12"/>
  <c r="BS46" i="12"/>
  <c r="BT46" i="12"/>
  <c r="BU46" i="12"/>
  <c r="BV46" i="12"/>
  <c r="BW46" i="12"/>
  <c r="BX46" i="12"/>
  <c r="BY46" i="12"/>
  <c r="BZ46" i="12"/>
  <c r="CA46" i="12"/>
  <c r="CB46" i="12"/>
  <c r="CC46" i="12"/>
  <c r="CD46" i="12"/>
  <c r="CE46" i="12"/>
  <c r="CF46" i="12"/>
  <c r="CG46" i="12"/>
  <c r="CH46" i="12"/>
  <c r="CI46" i="12"/>
  <c r="CJ46" i="12"/>
  <c r="CL46" i="12"/>
  <c r="CM46" i="12"/>
  <c r="CN46" i="12"/>
  <c r="CO46" i="12"/>
  <c r="CP46" i="12"/>
  <c r="CQ46" i="12"/>
  <c r="BS47" i="12"/>
  <c r="BT47" i="12"/>
  <c r="BU47" i="12"/>
  <c r="BV47" i="12"/>
  <c r="BW47" i="12"/>
  <c r="BX47" i="12"/>
  <c r="BY47" i="12"/>
  <c r="BZ47" i="12"/>
  <c r="CA47" i="12"/>
  <c r="CB47" i="12"/>
  <c r="CC47" i="12"/>
  <c r="CD47" i="12"/>
  <c r="CE47" i="12"/>
  <c r="CF47" i="12"/>
  <c r="CG47" i="12"/>
  <c r="CH47" i="12"/>
  <c r="CI47" i="12"/>
  <c r="CJ47" i="12"/>
  <c r="CL47" i="12"/>
  <c r="CM47" i="12"/>
  <c r="CN47" i="12"/>
  <c r="CO47" i="12"/>
  <c r="CP47" i="12"/>
  <c r="CQ47" i="12"/>
  <c r="BS48" i="12"/>
  <c r="BT48" i="12"/>
  <c r="BU48" i="12"/>
  <c r="BV48" i="12"/>
  <c r="BW48" i="12"/>
  <c r="BX48" i="12"/>
  <c r="BY48" i="12"/>
  <c r="BZ48" i="12"/>
  <c r="CA48" i="12"/>
  <c r="CB48" i="12"/>
  <c r="CC48" i="12"/>
  <c r="CD48" i="12"/>
  <c r="CE48" i="12"/>
  <c r="CF48" i="12"/>
  <c r="CG48" i="12"/>
  <c r="CH48" i="12"/>
  <c r="CI48" i="12"/>
  <c r="CJ48" i="12"/>
  <c r="CL48" i="12"/>
  <c r="CM48" i="12"/>
  <c r="CN48" i="12"/>
  <c r="CO48" i="12"/>
  <c r="CP48" i="12"/>
  <c r="CQ48" i="12"/>
  <c r="BS49" i="12"/>
  <c r="BT49" i="12"/>
  <c r="BU49" i="12"/>
  <c r="BV49" i="12"/>
  <c r="BW49" i="12"/>
  <c r="BX49" i="12"/>
  <c r="BY49" i="12"/>
  <c r="BZ49" i="12"/>
  <c r="CA49" i="12"/>
  <c r="CB49" i="12"/>
  <c r="CC49" i="12"/>
  <c r="CD49" i="12"/>
  <c r="CE49" i="12"/>
  <c r="CF49" i="12"/>
  <c r="CG49" i="12"/>
  <c r="CH49" i="12"/>
  <c r="CI49" i="12"/>
  <c r="CJ49" i="12"/>
  <c r="CL49" i="12"/>
  <c r="CM49" i="12"/>
  <c r="CN49" i="12"/>
  <c r="CO49" i="12"/>
  <c r="CP49" i="12"/>
  <c r="CQ49" i="12"/>
  <c r="BS50" i="12"/>
  <c r="BT50" i="12"/>
  <c r="BU50" i="12"/>
  <c r="BV50" i="12"/>
  <c r="BW50" i="12"/>
  <c r="BX50" i="12"/>
  <c r="BY50" i="12"/>
  <c r="BZ50" i="12"/>
  <c r="CA50" i="12"/>
  <c r="CB50" i="12"/>
  <c r="CC50" i="12"/>
  <c r="CD50" i="12"/>
  <c r="CE50" i="12"/>
  <c r="CF50" i="12"/>
  <c r="CG50" i="12"/>
  <c r="CH50" i="12"/>
  <c r="CI50" i="12"/>
  <c r="CJ50" i="12"/>
  <c r="CL50" i="12"/>
  <c r="CM50" i="12"/>
  <c r="CN50" i="12"/>
  <c r="CO50" i="12"/>
  <c r="CP50" i="12"/>
  <c r="CQ50" i="12"/>
  <c r="BS51" i="12"/>
  <c r="BT51" i="12"/>
  <c r="BU51" i="12"/>
  <c r="BV51" i="12"/>
  <c r="BW51" i="12"/>
  <c r="BX51" i="12"/>
  <c r="BY51" i="12"/>
  <c r="BZ51" i="12"/>
  <c r="CA51" i="12"/>
  <c r="CB51" i="12"/>
  <c r="CC51" i="12"/>
  <c r="CD51" i="12"/>
  <c r="CE51" i="12"/>
  <c r="CF51" i="12"/>
  <c r="CG51" i="12"/>
  <c r="CH51" i="12"/>
  <c r="CI51" i="12"/>
  <c r="CJ51" i="12"/>
  <c r="CL51" i="12"/>
  <c r="CM51" i="12"/>
  <c r="CN51" i="12"/>
  <c r="CO51" i="12"/>
  <c r="CP51" i="12"/>
  <c r="CQ51" i="12"/>
  <c r="BS52" i="12"/>
  <c r="BT52" i="12"/>
  <c r="BU52" i="12"/>
  <c r="BV52" i="12"/>
  <c r="BW52" i="12"/>
  <c r="BX52" i="12"/>
  <c r="BY52" i="12"/>
  <c r="BZ52" i="12"/>
  <c r="CA52" i="12"/>
  <c r="CB52" i="12"/>
  <c r="CC52" i="12"/>
  <c r="CD52" i="12"/>
  <c r="CE52" i="12"/>
  <c r="CF52" i="12"/>
  <c r="CG52" i="12"/>
  <c r="CH52" i="12"/>
  <c r="CI52" i="12"/>
  <c r="CJ52" i="12"/>
  <c r="CL52" i="12"/>
  <c r="CM52" i="12"/>
  <c r="CN52" i="12"/>
  <c r="CO52" i="12"/>
  <c r="CP52" i="12"/>
  <c r="CQ52" i="12"/>
  <c r="BS53" i="12"/>
  <c r="BT53" i="12"/>
  <c r="BU53" i="12"/>
  <c r="BV53" i="12"/>
  <c r="BW53" i="12"/>
  <c r="BX53" i="12"/>
  <c r="BY53" i="12"/>
  <c r="BZ53" i="12"/>
  <c r="CA53" i="12"/>
  <c r="CB53" i="12"/>
  <c r="CC53" i="12"/>
  <c r="CD53" i="12"/>
  <c r="CE53" i="12"/>
  <c r="CF53" i="12"/>
  <c r="CG53" i="12"/>
  <c r="CH53" i="12"/>
  <c r="CI53" i="12"/>
  <c r="CJ53" i="12"/>
  <c r="CL53" i="12"/>
  <c r="CM53" i="12"/>
  <c r="CN53" i="12"/>
  <c r="CO53" i="12"/>
  <c r="CP53" i="12"/>
  <c r="CQ53" i="12"/>
  <c r="BS54" i="12"/>
  <c r="BT54" i="12"/>
  <c r="BU54" i="12"/>
  <c r="BV54" i="12"/>
  <c r="BW54" i="12"/>
  <c r="BX54" i="12"/>
  <c r="BY54" i="12"/>
  <c r="BZ54" i="12"/>
  <c r="CA54" i="12"/>
  <c r="CB54" i="12"/>
  <c r="CC54" i="12"/>
  <c r="CD54" i="12"/>
  <c r="CE54" i="12"/>
  <c r="CF54" i="12"/>
  <c r="CG54" i="12"/>
  <c r="CH54" i="12"/>
  <c r="CI54" i="12"/>
  <c r="CJ54" i="12"/>
  <c r="CL54" i="12"/>
  <c r="CM54" i="12"/>
  <c r="CN54" i="12"/>
  <c r="CO54" i="12"/>
  <c r="CP54" i="12"/>
  <c r="CQ54" i="12"/>
  <c r="BS55" i="12"/>
  <c r="BT55" i="12"/>
  <c r="BU55" i="12"/>
  <c r="BV55" i="12"/>
  <c r="BW55" i="12"/>
  <c r="BX55" i="12"/>
  <c r="BY55" i="12"/>
  <c r="BZ55" i="12"/>
  <c r="CA55" i="12"/>
  <c r="CB55" i="12"/>
  <c r="CC55" i="12"/>
  <c r="CD55" i="12"/>
  <c r="CE55" i="12"/>
  <c r="CF55" i="12"/>
  <c r="CG55" i="12"/>
  <c r="CH55" i="12"/>
  <c r="CI55" i="12"/>
  <c r="CJ55" i="12"/>
  <c r="CL55" i="12"/>
  <c r="CM55" i="12"/>
  <c r="CN55" i="12"/>
  <c r="CO55" i="12"/>
  <c r="CP55" i="12"/>
  <c r="CQ55" i="12"/>
  <c r="BS56" i="12"/>
  <c r="BT56" i="12"/>
  <c r="BU56" i="12"/>
  <c r="BV56" i="12"/>
  <c r="BW56" i="12"/>
  <c r="BX56" i="12"/>
  <c r="BY56" i="12"/>
  <c r="BZ56" i="12"/>
  <c r="CA56" i="12"/>
  <c r="CB56" i="12"/>
  <c r="CC56" i="12"/>
  <c r="CD56" i="12"/>
  <c r="CE56" i="12"/>
  <c r="CF56" i="12"/>
  <c r="CG56" i="12"/>
  <c r="CH56" i="12"/>
  <c r="CI56" i="12"/>
  <c r="CJ56" i="12"/>
  <c r="CL56" i="12"/>
  <c r="CM56" i="12"/>
  <c r="CN56" i="12"/>
  <c r="CO56" i="12"/>
  <c r="CP56" i="12"/>
  <c r="CQ56" i="12"/>
  <c r="BS57" i="12"/>
  <c r="BT57" i="12"/>
  <c r="BU57" i="12"/>
  <c r="BV57" i="12"/>
  <c r="BW57" i="12"/>
  <c r="BX57" i="12"/>
  <c r="BY57" i="12"/>
  <c r="BZ57" i="12"/>
  <c r="CA57" i="12"/>
  <c r="CB57" i="12"/>
  <c r="CC57" i="12"/>
  <c r="CD57" i="12"/>
  <c r="CE57" i="12"/>
  <c r="CF57" i="12"/>
  <c r="CG57" i="12"/>
  <c r="CH57" i="12"/>
  <c r="CI57" i="12"/>
  <c r="CJ57" i="12"/>
  <c r="CL57" i="12"/>
  <c r="CM57" i="12"/>
  <c r="CN57" i="12"/>
  <c r="CO57" i="12"/>
  <c r="CP57" i="12"/>
  <c r="CQ57" i="12"/>
  <c r="BS58" i="12"/>
  <c r="BT58" i="12"/>
  <c r="BU58" i="12"/>
  <c r="BV58" i="12"/>
  <c r="BW58" i="12"/>
  <c r="BX58" i="12"/>
  <c r="BY58" i="12"/>
  <c r="BZ58" i="12"/>
  <c r="CA58" i="12"/>
  <c r="CB58" i="12"/>
  <c r="CC58" i="12"/>
  <c r="CD58" i="12"/>
  <c r="CE58" i="12"/>
  <c r="CF58" i="12"/>
  <c r="CG58" i="12"/>
  <c r="CH58" i="12"/>
  <c r="CI58" i="12"/>
  <c r="CJ58" i="12"/>
  <c r="CL58" i="12"/>
  <c r="CM58" i="12"/>
  <c r="CN58" i="12"/>
  <c r="CO58" i="12"/>
  <c r="CP58" i="12"/>
  <c r="CQ58" i="12"/>
  <c r="BS59" i="12"/>
  <c r="BT59" i="12"/>
  <c r="BU59" i="12"/>
  <c r="BV59" i="12"/>
  <c r="BW59" i="12"/>
  <c r="BX59" i="12"/>
  <c r="BY59" i="12"/>
  <c r="BZ59" i="12"/>
  <c r="CA59" i="12"/>
  <c r="CB59" i="12"/>
  <c r="CC59" i="12"/>
  <c r="CD59" i="12"/>
  <c r="CE59" i="12"/>
  <c r="CF59" i="12"/>
  <c r="CG59" i="12"/>
  <c r="CH59" i="12"/>
  <c r="CI59" i="12"/>
  <c r="CJ59" i="12"/>
  <c r="CL59" i="12"/>
  <c r="CM59" i="12"/>
  <c r="CN59" i="12"/>
  <c r="CO59" i="12"/>
  <c r="CP59" i="12"/>
  <c r="CQ59" i="12"/>
  <c r="BS60" i="12"/>
  <c r="BT60" i="12"/>
  <c r="BU60" i="12"/>
  <c r="BV60" i="12"/>
  <c r="BW60" i="12"/>
  <c r="BX60" i="12"/>
  <c r="BY60" i="12"/>
  <c r="BZ60" i="12"/>
  <c r="CA60" i="12"/>
  <c r="CB60" i="12"/>
  <c r="CC60" i="12"/>
  <c r="CD60" i="12"/>
  <c r="CE60" i="12"/>
  <c r="CF60" i="12"/>
  <c r="CG60" i="12"/>
  <c r="CH60" i="12"/>
  <c r="CI60" i="12"/>
  <c r="CJ60" i="12"/>
  <c r="CL60" i="12"/>
  <c r="CM60" i="12"/>
  <c r="CN60" i="12"/>
  <c r="CO60" i="12"/>
  <c r="CP60" i="12"/>
  <c r="CQ60" i="12"/>
  <c r="BS61" i="12"/>
  <c r="BT61" i="12"/>
  <c r="BU61" i="12"/>
  <c r="BV61" i="12"/>
  <c r="BW61" i="12"/>
  <c r="BX61" i="12"/>
  <c r="BY61" i="12"/>
  <c r="BZ61" i="12"/>
  <c r="CA61" i="12"/>
  <c r="CB61" i="12"/>
  <c r="CC61" i="12"/>
  <c r="CD61" i="12"/>
  <c r="CE61" i="12"/>
  <c r="CF61" i="12"/>
  <c r="CG61" i="12"/>
  <c r="CH61" i="12"/>
  <c r="CI61" i="12"/>
  <c r="CJ61" i="12"/>
  <c r="CL61" i="12"/>
  <c r="CM61" i="12"/>
  <c r="CN61" i="12"/>
  <c r="CO61" i="12"/>
  <c r="CP61" i="12"/>
  <c r="CQ61" i="12"/>
  <c r="BS62" i="12"/>
  <c r="BT62" i="12"/>
  <c r="BU62" i="12"/>
  <c r="BV62" i="12"/>
  <c r="BW62" i="12"/>
  <c r="BX62" i="12"/>
  <c r="BY62" i="12"/>
  <c r="BZ62" i="12"/>
  <c r="CA62" i="12"/>
  <c r="CB62" i="12"/>
  <c r="CC62" i="12"/>
  <c r="CD62" i="12"/>
  <c r="CE62" i="12"/>
  <c r="CF62" i="12"/>
  <c r="CG62" i="12"/>
  <c r="CH62" i="12"/>
  <c r="CI62" i="12"/>
  <c r="CJ62" i="12"/>
  <c r="CL62" i="12"/>
  <c r="CM62" i="12"/>
  <c r="CN62" i="12"/>
  <c r="CO62" i="12"/>
  <c r="CP62" i="12"/>
  <c r="CQ62" i="12"/>
  <c r="BS63" i="12"/>
  <c r="BT63" i="12"/>
  <c r="BU63" i="12"/>
  <c r="BV63" i="12"/>
  <c r="BW63" i="12"/>
  <c r="BX63" i="12"/>
  <c r="BY63" i="12"/>
  <c r="BZ63" i="12"/>
  <c r="CA63" i="12"/>
  <c r="CB63" i="12"/>
  <c r="CC63" i="12"/>
  <c r="CD63" i="12"/>
  <c r="CE63" i="12"/>
  <c r="CF63" i="12"/>
  <c r="CG63" i="12"/>
  <c r="CH63" i="12"/>
  <c r="CI63" i="12"/>
  <c r="CJ63" i="12"/>
  <c r="CL63" i="12"/>
  <c r="CM63" i="12"/>
  <c r="CN63" i="12"/>
  <c r="CO63" i="12"/>
  <c r="CP63" i="12"/>
  <c r="CQ63" i="12"/>
  <c r="BS64" i="12"/>
  <c r="BT64" i="12"/>
  <c r="BU64" i="12"/>
  <c r="BV64" i="12"/>
  <c r="BW64" i="12"/>
  <c r="BX64" i="12"/>
  <c r="BY64" i="12"/>
  <c r="BZ64" i="12"/>
  <c r="CA64" i="12"/>
  <c r="CB64" i="12"/>
  <c r="CC64" i="12"/>
  <c r="CD64" i="12"/>
  <c r="CE64" i="12"/>
  <c r="CF64" i="12"/>
  <c r="CG64" i="12"/>
  <c r="CH64" i="12"/>
  <c r="CI64" i="12"/>
  <c r="CJ64" i="12"/>
  <c r="CL64" i="12"/>
  <c r="CM64" i="12"/>
  <c r="CN64" i="12"/>
  <c r="CO64" i="12"/>
  <c r="CP64" i="12"/>
  <c r="CQ64" i="12"/>
  <c r="BS65" i="12"/>
  <c r="BT65" i="12"/>
  <c r="BU65" i="12"/>
  <c r="BV65" i="12"/>
  <c r="BW65" i="12"/>
  <c r="BX65" i="12"/>
  <c r="BY65" i="12"/>
  <c r="BZ65" i="12"/>
  <c r="CA65" i="12"/>
  <c r="CB65" i="12"/>
  <c r="CC65" i="12"/>
  <c r="CD65" i="12"/>
  <c r="CE65" i="12"/>
  <c r="CF65" i="12"/>
  <c r="CG65" i="12"/>
  <c r="CH65" i="12"/>
  <c r="CI65" i="12"/>
  <c r="CJ65" i="12"/>
  <c r="CL65" i="12"/>
  <c r="CM65" i="12"/>
  <c r="CN65" i="12"/>
  <c r="CO65" i="12"/>
  <c r="CP65" i="12"/>
  <c r="CQ65" i="12"/>
  <c r="BS66" i="12"/>
  <c r="BT66" i="12"/>
  <c r="BU66" i="12"/>
  <c r="BV66" i="12"/>
  <c r="BW66" i="12"/>
  <c r="BX66" i="12"/>
  <c r="BY66" i="12"/>
  <c r="BZ66" i="12"/>
  <c r="CA66" i="12"/>
  <c r="CB66" i="12"/>
  <c r="CC66" i="12"/>
  <c r="CD66" i="12"/>
  <c r="CE66" i="12"/>
  <c r="CF66" i="12"/>
  <c r="CG66" i="12"/>
  <c r="CH66" i="12"/>
  <c r="CI66" i="12"/>
  <c r="CJ66" i="12"/>
  <c r="CL66" i="12"/>
  <c r="CM66" i="12"/>
  <c r="CN66" i="12"/>
  <c r="CO66" i="12"/>
  <c r="CP66" i="12"/>
  <c r="CQ66" i="12"/>
  <c r="BS67" i="12"/>
  <c r="BT67" i="12"/>
  <c r="BU67" i="12"/>
  <c r="BV67" i="12"/>
  <c r="BW67" i="12"/>
  <c r="BX67" i="12"/>
  <c r="BY67" i="12"/>
  <c r="BZ67" i="12"/>
  <c r="CA67" i="12"/>
  <c r="CB67" i="12"/>
  <c r="CC67" i="12"/>
  <c r="CD67" i="12"/>
  <c r="CE67" i="12"/>
  <c r="CF67" i="12"/>
  <c r="CG67" i="12"/>
  <c r="CH67" i="12"/>
  <c r="CI67" i="12"/>
  <c r="CJ67" i="12"/>
  <c r="CL67" i="12"/>
  <c r="CM67" i="12"/>
  <c r="CN67" i="12"/>
  <c r="CO67" i="12"/>
  <c r="CP67" i="12"/>
  <c r="CQ67" i="12"/>
  <c r="BS68" i="12"/>
  <c r="BT68" i="12"/>
  <c r="BU68" i="12"/>
  <c r="BV68" i="12"/>
  <c r="BW68" i="12"/>
  <c r="BX68" i="12"/>
  <c r="BY68" i="12"/>
  <c r="BZ68" i="12"/>
  <c r="CA68" i="12"/>
  <c r="CB68" i="12"/>
  <c r="CC68" i="12"/>
  <c r="CD68" i="12"/>
  <c r="CE68" i="12"/>
  <c r="CF68" i="12"/>
  <c r="CG68" i="12"/>
  <c r="CH68" i="12"/>
  <c r="CI68" i="12"/>
  <c r="CJ68" i="12"/>
  <c r="CL68" i="12"/>
  <c r="CM68" i="12"/>
  <c r="CN68" i="12"/>
  <c r="CO68" i="12"/>
  <c r="CP68" i="12"/>
  <c r="CQ68" i="12"/>
  <c r="BS69" i="12"/>
  <c r="BT69" i="12"/>
  <c r="BU69" i="12"/>
  <c r="BV69" i="12"/>
  <c r="BW69" i="12"/>
  <c r="BX69" i="12"/>
  <c r="BY69" i="12"/>
  <c r="BZ69" i="12"/>
  <c r="CA69" i="12"/>
  <c r="CB69" i="12"/>
  <c r="CC69" i="12"/>
  <c r="CD69" i="12"/>
  <c r="CE69" i="12"/>
  <c r="CF69" i="12"/>
  <c r="CG69" i="12"/>
  <c r="CH69" i="12"/>
  <c r="CI69" i="12"/>
  <c r="CJ69" i="12"/>
  <c r="CL69" i="12"/>
  <c r="CM69" i="12"/>
  <c r="CN69" i="12"/>
  <c r="CO69" i="12"/>
  <c r="CP69" i="12"/>
  <c r="CQ69" i="12"/>
  <c r="BS70" i="12"/>
  <c r="BT70" i="12"/>
  <c r="BU70" i="12"/>
  <c r="BV70" i="12"/>
  <c r="BW70" i="12"/>
  <c r="BX70" i="12"/>
  <c r="BY70" i="12"/>
  <c r="BZ70" i="12"/>
  <c r="CA70" i="12"/>
  <c r="CB70" i="12"/>
  <c r="CC70" i="12"/>
  <c r="CD70" i="12"/>
  <c r="CE70" i="12"/>
  <c r="CF70" i="12"/>
  <c r="CG70" i="12"/>
  <c r="CH70" i="12"/>
  <c r="CI70" i="12"/>
  <c r="CJ70" i="12"/>
  <c r="CL70" i="12"/>
  <c r="CM70" i="12"/>
  <c r="CN70" i="12"/>
  <c r="CO70" i="12"/>
  <c r="CP70" i="12"/>
  <c r="CQ70" i="12"/>
  <c r="BS71" i="12"/>
  <c r="BT71" i="12"/>
  <c r="BU71" i="12"/>
  <c r="BV71" i="12"/>
  <c r="BW71" i="12"/>
  <c r="BX71" i="12"/>
  <c r="BY71" i="12"/>
  <c r="BZ71" i="12"/>
  <c r="CA71" i="12"/>
  <c r="CB71" i="12"/>
  <c r="CC71" i="12"/>
  <c r="CD71" i="12"/>
  <c r="CE71" i="12"/>
  <c r="CF71" i="12"/>
  <c r="CG71" i="12"/>
  <c r="CH71" i="12"/>
  <c r="CI71" i="12"/>
  <c r="CJ71" i="12"/>
  <c r="CL71" i="12"/>
  <c r="CM71" i="12"/>
  <c r="CN71" i="12"/>
  <c r="CO71" i="12"/>
  <c r="CP71" i="12"/>
  <c r="CQ71" i="12"/>
  <c r="BS72" i="12"/>
  <c r="BT72" i="12"/>
  <c r="BU72" i="12"/>
  <c r="BV72" i="12"/>
  <c r="BW72" i="12"/>
  <c r="BX72" i="12"/>
  <c r="BY72" i="12"/>
  <c r="BZ72" i="12"/>
  <c r="CA72" i="12"/>
  <c r="CB72" i="12"/>
  <c r="CC72" i="12"/>
  <c r="CD72" i="12"/>
  <c r="CE72" i="12"/>
  <c r="CF72" i="12"/>
  <c r="CG72" i="12"/>
  <c r="CH72" i="12"/>
  <c r="CI72" i="12"/>
  <c r="CJ72" i="12"/>
  <c r="CL72" i="12"/>
  <c r="CM72" i="12"/>
  <c r="CN72" i="12"/>
  <c r="CO72" i="12"/>
  <c r="CP72" i="12"/>
  <c r="CQ72" i="12"/>
  <c r="BS73" i="12"/>
  <c r="BT73" i="12"/>
  <c r="BU73" i="12"/>
  <c r="BV73" i="12"/>
  <c r="BW73" i="12"/>
  <c r="BX73" i="12"/>
  <c r="BY73" i="12"/>
  <c r="BZ73" i="12"/>
  <c r="CA73" i="12"/>
  <c r="CB73" i="12"/>
  <c r="CC73" i="12"/>
  <c r="CD73" i="12"/>
  <c r="CE73" i="12"/>
  <c r="CF73" i="12"/>
  <c r="CG73" i="12"/>
  <c r="CH73" i="12"/>
  <c r="CI73" i="12"/>
  <c r="CJ73" i="12"/>
  <c r="CL73" i="12"/>
  <c r="CM73" i="12"/>
  <c r="CN73" i="12"/>
  <c r="CO73" i="12"/>
  <c r="CP73" i="12"/>
  <c r="CQ73" i="12"/>
  <c r="BS74" i="12"/>
  <c r="BT74" i="12"/>
  <c r="BU74" i="12"/>
  <c r="BV74" i="12"/>
  <c r="BW74" i="12"/>
  <c r="BX74" i="12"/>
  <c r="BY74" i="12"/>
  <c r="BZ74" i="12"/>
  <c r="CA74" i="12"/>
  <c r="CB74" i="12"/>
  <c r="CC74" i="12"/>
  <c r="CD74" i="12"/>
  <c r="CE74" i="12"/>
  <c r="CF74" i="12"/>
  <c r="CG74" i="12"/>
  <c r="CH74" i="12"/>
  <c r="CI74" i="12"/>
  <c r="CJ74" i="12"/>
  <c r="CL74" i="12"/>
  <c r="CM74" i="12"/>
  <c r="CN74" i="12"/>
  <c r="CO74" i="12"/>
  <c r="CP74" i="12"/>
  <c r="CQ74" i="12"/>
  <c r="BS75" i="12"/>
  <c r="BT75" i="12"/>
  <c r="BU75" i="12"/>
  <c r="BV75" i="12"/>
  <c r="BW75" i="12"/>
  <c r="BX75" i="12"/>
  <c r="BY75" i="12"/>
  <c r="BZ75" i="12"/>
  <c r="CA75" i="12"/>
  <c r="CB75" i="12"/>
  <c r="CC75" i="12"/>
  <c r="CD75" i="12"/>
  <c r="CE75" i="12"/>
  <c r="CF75" i="12"/>
  <c r="CG75" i="12"/>
  <c r="CH75" i="12"/>
  <c r="CI75" i="12"/>
  <c r="CJ75" i="12"/>
  <c r="CL75" i="12"/>
  <c r="CM75" i="12"/>
  <c r="CN75" i="12"/>
  <c r="CO75" i="12"/>
  <c r="CP75" i="12"/>
  <c r="CQ75" i="12"/>
  <c r="BS76" i="12"/>
  <c r="BT76" i="12"/>
  <c r="BU76" i="12"/>
  <c r="BV76" i="12"/>
  <c r="BW76" i="12"/>
  <c r="BX76" i="12"/>
  <c r="BY76" i="12"/>
  <c r="BZ76" i="12"/>
  <c r="CA76" i="12"/>
  <c r="CB76" i="12"/>
  <c r="CC76" i="12"/>
  <c r="CD76" i="12"/>
  <c r="CE76" i="12"/>
  <c r="CF76" i="12"/>
  <c r="CG76" i="12"/>
  <c r="CH76" i="12"/>
  <c r="CI76" i="12"/>
  <c r="CJ76" i="12"/>
  <c r="CL76" i="12"/>
  <c r="CM76" i="12"/>
  <c r="CN76" i="12"/>
  <c r="CO76" i="12"/>
  <c r="CP76" i="12"/>
  <c r="CQ76" i="12"/>
  <c r="BS77" i="12"/>
  <c r="BT77" i="12"/>
  <c r="BU77" i="12"/>
  <c r="BV77" i="12"/>
  <c r="BW77" i="12"/>
  <c r="BX77" i="12"/>
  <c r="BY77" i="12"/>
  <c r="BZ77" i="12"/>
  <c r="CA77" i="12"/>
  <c r="CB77" i="12"/>
  <c r="CC77" i="12"/>
  <c r="CD77" i="12"/>
  <c r="CE77" i="12"/>
  <c r="CF77" i="12"/>
  <c r="CG77" i="12"/>
  <c r="CH77" i="12"/>
  <c r="CI77" i="12"/>
  <c r="CJ77" i="12"/>
  <c r="CL77" i="12"/>
  <c r="CM77" i="12"/>
  <c r="CN77" i="12"/>
  <c r="CO77" i="12"/>
  <c r="CP77" i="12"/>
  <c r="CQ77" i="12"/>
  <c r="BS78" i="12"/>
  <c r="BT78" i="12"/>
  <c r="BU78" i="12"/>
  <c r="BV78" i="12"/>
  <c r="BW78" i="12"/>
  <c r="BX78" i="12"/>
  <c r="BY78" i="12"/>
  <c r="BZ78" i="12"/>
  <c r="CA78" i="12"/>
  <c r="CB78" i="12"/>
  <c r="CC78" i="12"/>
  <c r="CD78" i="12"/>
  <c r="CE78" i="12"/>
  <c r="CF78" i="12"/>
  <c r="CG78" i="12"/>
  <c r="CH78" i="12"/>
  <c r="CI78" i="12"/>
  <c r="CJ78" i="12"/>
  <c r="CL78" i="12"/>
  <c r="CM78" i="12"/>
  <c r="CN78" i="12"/>
  <c r="CO78" i="12"/>
  <c r="CP78" i="12"/>
  <c r="CQ78" i="12"/>
  <c r="BS79" i="12"/>
  <c r="BT79" i="12"/>
  <c r="BU79" i="12"/>
  <c r="BV79" i="12"/>
  <c r="BW79" i="12"/>
  <c r="BX79" i="12"/>
  <c r="BY79" i="12"/>
  <c r="BZ79" i="12"/>
  <c r="CA79" i="12"/>
  <c r="CB79" i="12"/>
  <c r="CC79" i="12"/>
  <c r="CD79" i="12"/>
  <c r="CE79" i="12"/>
  <c r="CF79" i="12"/>
  <c r="CG79" i="12"/>
  <c r="CH79" i="12"/>
  <c r="CI79" i="12"/>
  <c r="CJ79" i="12"/>
  <c r="CL79" i="12"/>
  <c r="CM79" i="12"/>
  <c r="CN79" i="12"/>
  <c r="CO79" i="12"/>
  <c r="CP79" i="12"/>
  <c r="CQ79" i="12"/>
  <c r="BS80" i="12"/>
  <c r="BT80" i="12"/>
  <c r="BU80" i="12"/>
  <c r="BV80" i="12"/>
  <c r="BW80" i="12"/>
  <c r="BX80" i="12"/>
  <c r="BY80" i="12"/>
  <c r="BZ80" i="12"/>
  <c r="CA80" i="12"/>
  <c r="CB80" i="12"/>
  <c r="CC80" i="12"/>
  <c r="CD80" i="12"/>
  <c r="CE80" i="12"/>
  <c r="CF80" i="12"/>
  <c r="CG80" i="12"/>
  <c r="CH80" i="12"/>
  <c r="CI80" i="12"/>
  <c r="CJ80" i="12"/>
  <c r="CL80" i="12"/>
  <c r="CM80" i="12"/>
  <c r="CN80" i="12"/>
  <c r="CO80" i="12"/>
  <c r="CP80" i="12"/>
  <c r="CQ80" i="12"/>
  <c r="BS81" i="12"/>
  <c r="BT81" i="12"/>
  <c r="BU81" i="12"/>
  <c r="BV81" i="12"/>
  <c r="BW81" i="12"/>
  <c r="BX81" i="12"/>
  <c r="BY81" i="12"/>
  <c r="BZ81" i="12"/>
  <c r="CA81" i="12"/>
  <c r="CB81" i="12"/>
  <c r="CC81" i="12"/>
  <c r="CD81" i="12"/>
  <c r="CE81" i="12"/>
  <c r="CF81" i="12"/>
  <c r="CG81" i="12"/>
  <c r="CH81" i="12"/>
  <c r="CI81" i="12"/>
  <c r="CJ81" i="12"/>
  <c r="CL81" i="12"/>
  <c r="CM81" i="12"/>
  <c r="CN81" i="12"/>
  <c r="CO81" i="12"/>
  <c r="CP81" i="12"/>
  <c r="CQ81" i="12"/>
  <c r="BS82" i="12"/>
  <c r="BT82" i="12"/>
  <c r="BU82" i="12"/>
  <c r="BV82" i="12"/>
  <c r="BW82" i="12"/>
  <c r="BX82" i="12"/>
  <c r="BY82" i="12"/>
  <c r="BZ82" i="12"/>
  <c r="CA82" i="12"/>
  <c r="CB82" i="12"/>
  <c r="CC82" i="12"/>
  <c r="CD82" i="12"/>
  <c r="CE82" i="12"/>
  <c r="CF82" i="12"/>
  <c r="CG82" i="12"/>
  <c r="CH82" i="12"/>
  <c r="CI82" i="12"/>
  <c r="CJ82" i="12"/>
  <c r="CL82" i="12"/>
  <c r="CM82" i="12"/>
  <c r="CN82" i="12"/>
  <c r="CO82" i="12"/>
  <c r="CP82" i="12"/>
  <c r="CQ82" i="12"/>
  <c r="BR40" i="12"/>
  <c r="BR41" i="12"/>
  <c r="BR42" i="12"/>
  <c r="BR43" i="12"/>
  <c r="BR44" i="12"/>
  <c r="BR45" i="12"/>
  <c r="BR46" i="12"/>
  <c r="BR47" i="12"/>
  <c r="BR48" i="12"/>
  <c r="BR49" i="12"/>
  <c r="BR50" i="12"/>
  <c r="BR51" i="12"/>
  <c r="BR52" i="12"/>
  <c r="BR53" i="12"/>
  <c r="BR54" i="12"/>
  <c r="BR55" i="12"/>
  <c r="BR56" i="12"/>
  <c r="BR57" i="12"/>
  <c r="BR58" i="12"/>
  <c r="BR59" i="12"/>
  <c r="BR60" i="12"/>
  <c r="BR61" i="12"/>
  <c r="BR62" i="12"/>
  <c r="BR63" i="12"/>
  <c r="BR64" i="12"/>
  <c r="BR65" i="12"/>
  <c r="BR66" i="12"/>
  <c r="BR67" i="12"/>
  <c r="BR68" i="12"/>
  <c r="BR69" i="12"/>
  <c r="BR70" i="12"/>
  <c r="BR71" i="12"/>
  <c r="BR72" i="12"/>
  <c r="BR73" i="12"/>
  <c r="BR74" i="12"/>
  <c r="BR75" i="12"/>
  <c r="BR76" i="12"/>
  <c r="BR77" i="12"/>
  <c r="BR78" i="12"/>
  <c r="BR79" i="12"/>
  <c r="BR80" i="12"/>
  <c r="BR81" i="12"/>
  <c r="BR82" i="12"/>
  <c r="BR39" i="12"/>
  <c r="BS84" i="12"/>
  <c r="BT84" i="12"/>
  <c r="BU84" i="12"/>
  <c r="BV84" i="12"/>
  <c r="DB84" i="12"/>
  <c r="C84" i="12"/>
  <c r="BW84" i="12"/>
  <c r="BX84" i="12"/>
  <c r="BY84" i="12"/>
  <c r="BZ84" i="12"/>
  <c r="CA84" i="12"/>
  <c r="CB84" i="12"/>
  <c r="CC84" i="12"/>
  <c r="DI84" i="12"/>
  <c r="CD84" i="12"/>
  <c r="CE84" i="12"/>
  <c r="CF84" i="12"/>
  <c r="CG84" i="12"/>
  <c r="DM84" i="12"/>
  <c r="CH84" i="12"/>
  <c r="CI84" i="12"/>
  <c r="CJ84" i="12"/>
  <c r="CL84" i="12"/>
  <c r="CM84" i="12"/>
  <c r="CN84" i="12"/>
  <c r="CO84" i="12"/>
  <c r="CP84" i="12"/>
  <c r="CQ84" i="12"/>
  <c r="BS85" i="12"/>
  <c r="BT85" i="12"/>
  <c r="BU85" i="12"/>
  <c r="BV85" i="12"/>
  <c r="DB85" i="12"/>
  <c r="C85" i="12"/>
  <c r="BW85" i="12"/>
  <c r="BX85" i="12"/>
  <c r="BY85" i="12"/>
  <c r="BZ85" i="12"/>
  <c r="CA85" i="12"/>
  <c r="CB85" i="12"/>
  <c r="CC85" i="12"/>
  <c r="CD85" i="12"/>
  <c r="CE85" i="12"/>
  <c r="CF85" i="12"/>
  <c r="DL85" i="12"/>
  <c r="CG85" i="12"/>
  <c r="CH85" i="12"/>
  <c r="DN85" i="12"/>
  <c r="CI85" i="12"/>
  <c r="CJ85" i="12"/>
  <c r="CL85" i="12"/>
  <c r="CM85" i="12"/>
  <c r="CN85" i="12"/>
  <c r="CO85" i="12"/>
  <c r="CP85" i="12"/>
  <c r="CQ85" i="12"/>
  <c r="BS86" i="12"/>
  <c r="BT86" i="12"/>
  <c r="BU86" i="12"/>
  <c r="BV86" i="12"/>
  <c r="BW86" i="12"/>
  <c r="BX86" i="12"/>
  <c r="BY86" i="12"/>
  <c r="BZ86" i="12"/>
  <c r="CA86" i="12"/>
  <c r="CB86" i="12"/>
  <c r="CC86" i="12"/>
  <c r="DI86" i="12"/>
  <c r="CD86" i="12"/>
  <c r="DJ86" i="12"/>
  <c r="CE86" i="12"/>
  <c r="CF86" i="12"/>
  <c r="CG86" i="12"/>
  <c r="DM86" i="12"/>
  <c r="CH86" i="12"/>
  <c r="CI86" i="12"/>
  <c r="CJ86" i="12"/>
  <c r="CL86" i="12"/>
  <c r="CM86" i="12"/>
  <c r="CN86" i="12"/>
  <c r="CO86" i="12"/>
  <c r="CP86" i="12"/>
  <c r="CQ86" i="12"/>
  <c r="BS87" i="12"/>
  <c r="BT87" i="12"/>
  <c r="CZ87" i="12"/>
  <c r="G87" i="12"/>
  <c r="BU87" i="12"/>
  <c r="BV87" i="12"/>
  <c r="DB87" i="12"/>
  <c r="C87" i="12"/>
  <c r="BW87" i="12"/>
  <c r="BX87" i="12"/>
  <c r="BY87" i="12"/>
  <c r="BZ87" i="12"/>
  <c r="CA87" i="12"/>
  <c r="CB87" i="12"/>
  <c r="CC87" i="12"/>
  <c r="CD87" i="12"/>
  <c r="CE87" i="12"/>
  <c r="CF87" i="12"/>
  <c r="DL87" i="12"/>
  <c r="CG87" i="12"/>
  <c r="CH87" i="12"/>
  <c r="CI87" i="12"/>
  <c r="CJ87" i="12"/>
  <c r="CL87" i="12"/>
  <c r="CM87" i="12"/>
  <c r="CN87" i="12"/>
  <c r="CO87" i="12"/>
  <c r="CP87" i="12"/>
  <c r="CQ87" i="12"/>
  <c r="BS88" i="12"/>
  <c r="BT88" i="12"/>
  <c r="CZ88" i="12"/>
  <c r="G88" i="12"/>
  <c r="BU88" i="12"/>
  <c r="BV88" i="12"/>
  <c r="BW88" i="12"/>
  <c r="BX88" i="12"/>
  <c r="BY88" i="12"/>
  <c r="BZ88" i="12"/>
  <c r="CA88" i="12"/>
  <c r="CB88" i="12"/>
  <c r="CC88" i="12"/>
  <c r="DI88" i="12"/>
  <c r="CD88" i="12"/>
  <c r="CE88" i="12"/>
  <c r="CF88" i="12"/>
  <c r="CG88" i="12"/>
  <c r="CH88" i="12"/>
  <c r="CI88" i="12"/>
  <c r="CJ88" i="12"/>
  <c r="CL88" i="12"/>
  <c r="CM88" i="12"/>
  <c r="CN88" i="12"/>
  <c r="CO88" i="12"/>
  <c r="CP88" i="12"/>
  <c r="CQ88" i="12"/>
  <c r="BS89" i="12"/>
  <c r="BT89" i="12"/>
  <c r="CZ89" i="12"/>
  <c r="G89" i="12"/>
  <c r="BU89" i="12"/>
  <c r="BV89" i="12"/>
  <c r="BW89" i="12"/>
  <c r="BX89" i="12"/>
  <c r="BY89" i="12"/>
  <c r="BZ89" i="12"/>
  <c r="CA89" i="12"/>
  <c r="CB89" i="12"/>
  <c r="CC89" i="12"/>
  <c r="CD89" i="12"/>
  <c r="CE89" i="12"/>
  <c r="CF89" i="12"/>
  <c r="CG89" i="12"/>
  <c r="CH89" i="12"/>
  <c r="DN89" i="12"/>
  <c r="CI89" i="12"/>
  <c r="DO89" i="12"/>
  <c r="CJ89" i="12"/>
  <c r="CL89" i="12"/>
  <c r="CM89" i="12"/>
  <c r="CN89" i="12"/>
  <c r="CO89" i="12"/>
  <c r="CP89" i="12"/>
  <c r="CQ89" i="12"/>
  <c r="BS90" i="12"/>
  <c r="BT90" i="12"/>
  <c r="BU90" i="12"/>
  <c r="BV90" i="12"/>
  <c r="DB90" i="12"/>
  <c r="C90" i="12"/>
  <c r="BW90" i="12"/>
  <c r="BX90" i="12"/>
  <c r="BY90" i="12"/>
  <c r="BZ90" i="12"/>
  <c r="CA90" i="12"/>
  <c r="CB90" i="12"/>
  <c r="CC90" i="12"/>
  <c r="DI90" i="12"/>
  <c r="CD90" i="12"/>
  <c r="CE90" i="12"/>
  <c r="CF90" i="12"/>
  <c r="CG90" i="12"/>
  <c r="CH90" i="12"/>
  <c r="CI90" i="12"/>
  <c r="CJ90" i="12"/>
  <c r="CL90" i="12"/>
  <c r="CM90" i="12"/>
  <c r="CN90" i="12"/>
  <c r="CO90" i="12"/>
  <c r="CP90" i="12"/>
  <c r="CQ90" i="12"/>
  <c r="BS91" i="12"/>
  <c r="BT91" i="12"/>
  <c r="BU91" i="12"/>
  <c r="BV91" i="12"/>
  <c r="BW91" i="12"/>
  <c r="DC91" i="12"/>
  <c r="BX91" i="12"/>
  <c r="BY91" i="12"/>
  <c r="BZ91" i="12"/>
  <c r="CA91" i="12"/>
  <c r="CB91" i="12"/>
  <c r="CC91" i="12"/>
  <c r="CD91" i="12"/>
  <c r="CE91" i="12"/>
  <c r="CF91" i="12"/>
  <c r="CG91" i="12"/>
  <c r="CH91" i="12"/>
  <c r="DN91" i="12"/>
  <c r="CI91" i="12"/>
  <c r="CJ91" i="12"/>
  <c r="CL91" i="12"/>
  <c r="CM91" i="12"/>
  <c r="CN91" i="12"/>
  <c r="CO91" i="12"/>
  <c r="CP91" i="12"/>
  <c r="CQ91" i="12"/>
  <c r="BS92" i="12"/>
  <c r="BT92" i="12"/>
  <c r="CZ92" i="12"/>
  <c r="G92" i="12"/>
  <c r="BU92" i="12"/>
  <c r="BV92" i="12"/>
  <c r="DB92" i="12"/>
  <c r="C92" i="12"/>
  <c r="BW92" i="12"/>
  <c r="BX92" i="12"/>
  <c r="DD92" i="12"/>
  <c r="BY92" i="12"/>
  <c r="BZ92" i="12"/>
  <c r="CA92" i="12"/>
  <c r="CB92" i="12"/>
  <c r="CC92" i="12"/>
  <c r="DI92" i="12"/>
  <c r="CD92" i="12"/>
  <c r="CE92" i="12"/>
  <c r="CF92" i="12"/>
  <c r="CG92" i="12"/>
  <c r="CH92" i="12"/>
  <c r="CI92" i="12"/>
  <c r="CJ92" i="12"/>
  <c r="CL92" i="12"/>
  <c r="CM92" i="12"/>
  <c r="CN92" i="12"/>
  <c r="CO92" i="12"/>
  <c r="CP92" i="12"/>
  <c r="CQ92" i="12"/>
  <c r="BS93" i="12"/>
  <c r="BT93" i="12"/>
  <c r="BU93" i="12"/>
  <c r="BV93" i="12"/>
  <c r="DB93" i="12"/>
  <c r="C93" i="12"/>
  <c r="BW93" i="12"/>
  <c r="DC93" i="12"/>
  <c r="BX93" i="12"/>
  <c r="BY93" i="12"/>
  <c r="BZ93" i="12"/>
  <c r="CA93" i="12"/>
  <c r="CB93" i="12"/>
  <c r="CC93" i="12"/>
  <c r="DI93" i="12"/>
  <c r="CD93" i="12"/>
  <c r="CE93" i="12"/>
  <c r="CF93" i="12"/>
  <c r="DL93" i="12"/>
  <c r="CG93" i="12"/>
  <c r="CH93" i="12"/>
  <c r="CI93" i="12"/>
  <c r="CJ93" i="12"/>
  <c r="CL93" i="12"/>
  <c r="CM93" i="12"/>
  <c r="CN93" i="12"/>
  <c r="CO93" i="12"/>
  <c r="CP93" i="12"/>
  <c r="CQ93" i="12"/>
  <c r="BS94" i="12"/>
  <c r="BT94" i="12"/>
  <c r="CZ94" i="12"/>
  <c r="G94" i="12"/>
  <c r="BU94" i="12"/>
  <c r="BV94" i="12"/>
  <c r="DB94" i="12"/>
  <c r="C94" i="12"/>
  <c r="BW94" i="12"/>
  <c r="DC94" i="12"/>
  <c r="BX94" i="12"/>
  <c r="DD94" i="12"/>
  <c r="BY94" i="12"/>
  <c r="DE94" i="12"/>
  <c r="BZ94" i="12"/>
  <c r="DF94" i="12"/>
  <c r="CA94" i="12"/>
  <c r="CB94" i="12"/>
  <c r="CC94" i="12"/>
  <c r="CD94" i="12"/>
  <c r="CE94" i="12"/>
  <c r="CF94" i="12"/>
  <c r="CG94" i="12"/>
  <c r="CH94" i="12"/>
  <c r="CI94" i="12"/>
  <c r="CJ94" i="12"/>
  <c r="CL94" i="12"/>
  <c r="CM94" i="12"/>
  <c r="CN94" i="12"/>
  <c r="CO94" i="12"/>
  <c r="CP94" i="12"/>
  <c r="CQ94" i="12"/>
  <c r="BS95" i="12"/>
  <c r="BT95" i="12"/>
  <c r="BU95" i="12"/>
  <c r="BV95" i="12"/>
  <c r="DB95" i="12"/>
  <c r="C95" i="12"/>
  <c r="BW95" i="12"/>
  <c r="DC95" i="12"/>
  <c r="BX95" i="12"/>
  <c r="BY95" i="12"/>
  <c r="BZ95" i="12"/>
  <c r="DF95" i="12"/>
  <c r="CA95" i="12"/>
  <c r="CB95" i="12"/>
  <c r="CC95" i="12"/>
  <c r="DI95" i="12"/>
  <c r="CD95" i="12"/>
  <c r="DJ95" i="12"/>
  <c r="CE95" i="12"/>
  <c r="CF95" i="12"/>
  <c r="CG95" i="12"/>
  <c r="CH95" i="12"/>
  <c r="DN95" i="12"/>
  <c r="CI95" i="12"/>
  <c r="DO95" i="12"/>
  <c r="CJ95" i="12"/>
  <c r="CL95" i="12"/>
  <c r="CM95" i="12"/>
  <c r="CN95" i="12"/>
  <c r="CO95" i="12"/>
  <c r="CP95" i="12"/>
  <c r="CQ95" i="12"/>
  <c r="BS96" i="12"/>
  <c r="BT96" i="12"/>
  <c r="CZ96" i="12"/>
  <c r="G96" i="12"/>
  <c r="BU96" i="12"/>
  <c r="BV96" i="12"/>
  <c r="DB96" i="12"/>
  <c r="C96" i="12"/>
  <c r="BW96" i="12"/>
  <c r="DC96" i="12"/>
  <c r="BX96" i="12"/>
  <c r="BY96" i="12"/>
  <c r="BZ96" i="12"/>
  <c r="CA96" i="12"/>
  <c r="CB96" i="12"/>
  <c r="CC96" i="12"/>
  <c r="DI96" i="12"/>
  <c r="CD96" i="12"/>
  <c r="CE96" i="12"/>
  <c r="CF96" i="12"/>
  <c r="DL96" i="12"/>
  <c r="CG96" i="12"/>
  <c r="DM96" i="12"/>
  <c r="CH96" i="12"/>
  <c r="DN96" i="12"/>
  <c r="CI96" i="12"/>
  <c r="CJ96" i="12"/>
  <c r="CL96" i="12"/>
  <c r="CM96" i="12"/>
  <c r="CN96" i="12"/>
  <c r="CO96" i="12"/>
  <c r="CP96" i="12"/>
  <c r="CQ96" i="12"/>
  <c r="BS97" i="12"/>
  <c r="BT97" i="12"/>
  <c r="CZ97" i="12"/>
  <c r="G97" i="12"/>
  <c r="BU97" i="12"/>
  <c r="BV97" i="12"/>
  <c r="DB97" i="12"/>
  <c r="C97" i="12"/>
  <c r="BW97" i="12"/>
  <c r="BX97" i="12"/>
  <c r="BY97" i="12"/>
  <c r="BZ97" i="12"/>
  <c r="DF97" i="12"/>
  <c r="CA97" i="12"/>
  <c r="CB97" i="12"/>
  <c r="CC97" i="12"/>
  <c r="CD97" i="12"/>
  <c r="CE97" i="12"/>
  <c r="CF97" i="12"/>
  <c r="CG97" i="12"/>
  <c r="CH97" i="12"/>
  <c r="CI97" i="12"/>
  <c r="CJ97" i="12"/>
  <c r="CL97" i="12"/>
  <c r="CM97" i="12"/>
  <c r="CN97" i="12"/>
  <c r="CO97" i="12"/>
  <c r="CP97" i="12"/>
  <c r="CQ97" i="12"/>
  <c r="BS98" i="12"/>
  <c r="BT98" i="12"/>
  <c r="BU98" i="12"/>
  <c r="BV98" i="12"/>
  <c r="BW98" i="12"/>
  <c r="DC98" i="12"/>
  <c r="BX98" i="12"/>
  <c r="BY98" i="12"/>
  <c r="BZ98" i="12"/>
  <c r="DF98" i="12"/>
  <c r="CA98" i="12"/>
  <c r="CB98" i="12"/>
  <c r="CC98" i="12"/>
  <c r="DI98" i="12"/>
  <c r="CD98" i="12"/>
  <c r="CE98" i="12"/>
  <c r="CF98" i="12"/>
  <c r="CG98" i="12"/>
  <c r="CH98" i="12"/>
  <c r="DN98" i="12"/>
  <c r="CI98" i="12"/>
  <c r="CJ98" i="12"/>
  <c r="CL98" i="12"/>
  <c r="CM98" i="12"/>
  <c r="CN98" i="12"/>
  <c r="CO98" i="12"/>
  <c r="CP98" i="12"/>
  <c r="CQ98" i="12"/>
  <c r="BS99" i="12"/>
  <c r="BT99" i="12"/>
  <c r="BU99" i="12"/>
  <c r="BV99" i="12"/>
  <c r="BW99" i="12"/>
  <c r="BX99" i="12"/>
  <c r="BY99" i="12"/>
  <c r="BZ99" i="12"/>
  <c r="CA99" i="12"/>
  <c r="CB99" i="12"/>
  <c r="CC99" i="12"/>
  <c r="CD99" i="12"/>
  <c r="CE99" i="12"/>
  <c r="CF99" i="12"/>
  <c r="CG99" i="12"/>
  <c r="CH99" i="12"/>
  <c r="CI99" i="12"/>
  <c r="CJ99" i="12"/>
  <c r="CL99" i="12"/>
  <c r="CM99" i="12"/>
  <c r="CN99" i="12"/>
  <c r="CO99" i="12"/>
  <c r="CP99" i="12"/>
  <c r="CQ99" i="12"/>
  <c r="BS100" i="12"/>
  <c r="BT100" i="12"/>
  <c r="BU100" i="12"/>
  <c r="BV100" i="12"/>
  <c r="BW100" i="12"/>
  <c r="DC100" i="12"/>
  <c r="BX100" i="12"/>
  <c r="BY100" i="12"/>
  <c r="BZ100" i="12"/>
  <c r="CA100" i="12"/>
  <c r="CB100" i="12"/>
  <c r="CC100" i="12"/>
  <c r="CD100" i="12"/>
  <c r="CE100" i="12"/>
  <c r="CF100" i="12"/>
  <c r="CG100" i="12"/>
  <c r="DM100" i="12"/>
  <c r="CH100" i="12"/>
  <c r="CI100" i="12"/>
  <c r="CJ100" i="12"/>
  <c r="CL100" i="12"/>
  <c r="CM100" i="12"/>
  <c r="CN100" i="12"/>
  <c r="CO100" i="12"/>
  <c r="CP100" i="12"/>
  <c r="CQ100" i="12"/>
  <c r="BS101" i="12"/>
  <c r="BT101" i="12"/>
  <c r="CZ101" i="12"/>
  <c r="G101" i="12"/>
  <c r="BU101" i="12"/>
  <c r="BV101" i="12"/>
  <c r="BW101" i="12"/>
  <c r="DC101" i="12"/>
  <c r="BX101" i="12"/>
  <c r="BY101" i="12"/>
  <c r="BZ101" i="12"/>
  <c r="DF101" i="12"/>
  <c r="CA101" i="12"/>
  <c r="CB101" i="12"/>
  <c r="CC101" i="12"/>
  <c r="CD101" i="12"/>
  <c r="CE101" i="12"/>
  <c r="CF101" i="12"/>
  <c r="DL101" i="12"/>
  <c r="CG101" i="12"/>
  <c r="CH101" i="12"/>
  <c r="CI101" i="12"/>
  <c r="CJ101" i="12"/>
  <c r="CL101" i="12"/>
  <c r="CM101" i="12"/>
  <c r="CN101" i="12"/>
  <c r="CO101" i="12"/>
  <c r="CP101" i="12"/>
  <c r="CQ101" i="12"/>
  <c r="BS102" i="12"/>
  <c r="BT102" i="12"/>
  <c r="CZ102" i="12"/>
  <c r="G102" i="12"/>
  <c r="BU102" i="12"/>
  <c r="BV102" i="12"/>
  <c r="BW102" i="12"/>
  <c r="BX102" i="12"/>
  <c r="BY102" i="12"/>
  <c r="DE102" i="12"/>
  <c r="BZ102" i="12"/>
  <c r="DF102" i="12"/>
  <c r="CA102" i="12"/>
  <c r="CB102" i="12"/>
  <c r="CC102" i="12"/>
  <c r="CD102" i="12"/>
  <c r="DJ102" i="12"/>
  <c r="CE102" i="12"/>
  <c r="CF102" i="12"/>
  <c r="CG102" i="12"/>
  <c r="DM102" i="12"/>
  <c r="CH102" i="12"/>
  <c r="DN102" i="12"/>
  <c r="CI102" i="12"/>
  <c r="CJ102" i="12"/>
  <c r="CL102" i="12"/>
  <c r="CM102" i="12"/>
  <c r="CN102" i="12"/>
  <c r="CO102" i="12"/>
  <c r="CP102" i="12"/>
  <c r="CQ102" i="12"/>
  <c r="BS103" i="12"/>
  <c r="BT103" i="12"/>
  <c r="CZ103" i="12"/>
  <c r="G103" i="12"/>
  <c r="BU103" i="12"/>
  <c r="BV103" i="12"/>
  <c r="BW103" i="12"/>
  <c r="DC103" i="12"/>
  <c r="BX103" i="12"/>
  <c r="BY103" i="12"/>
  <c r="DE103" i="12"/>
  <c r="BZ103" i="12"/>
  <c r="CA103" i="12"/>
  <c r="CB103" i="12"/>
  <c r="CC103" i="12"/>
  <c r="CD103" i="12"/>
  <c r="CE103" i="12"/>
  <c r="CF103" i="12"/>
  <c r="DL103" i="12"/>
  <c r="CG103" i="12"/>
  <c r="CH103" i="12"/>
  <c r="CI103" i="12"/>
  <c r="CJ103" i="12"/>
  <c r="CL103" i="12"/>
  <c r="CM103" i="12"/>
  <c r="CN103" i="12"/>
  <c r="CO103" i="12"/>
  <c r="CP103" i="12"/>
  <c r="CQ103" i="12"/>
  <c r="BS104" i="12"/>
  <c r="BT104" i="12"/>
  <c r="BU104" i="12"/>
  <c r="BV104" i="12"/>
  <c r="BW104" i="12"/>
  <c r="BX104" i="12"/>
  <c r="BY104" i="12"/>
  <c r="BZ104" i="12"/>
  <c r="DF104" i="12"/>
  <c r="CA104" i="12"/>
  <c r="CB104" i="12"/>
  <c r="CC104" i="12"/>
  <c r="DI104" i="12"/>
  <c r="CD104" i="12"/>
  <c r="CE104" i="12"/>
  <c r="CF104" i="12"/>
  <c r="DL104" i="12"/>
  <c r="CG104" i="12"/>
  <c r="CH104" i="12"/>
  <c r="DN104" i="12"/>
  <c r="CI104" i="12"/>
  <c r="CJ104" i="12"/>
  <c r="CL104" i="12"/>
  <c r="CM104" i="12"/>
  <c r="CN104" i="12"/>
  <c r="CO104" i="12"/>
  <c r="CP104" i="12"/>
  <c r="CQ104" i="12"/>
  <c r="BS105" i="12"/>
  <c r="BT105" i="12"/>
  <c r="CZ105" i="12"/>
  <c r="G105" i="12"/>
  <c r="BU105" i="12"/>
  <c r="BV105" i="12"/>
  <c r="DB105" i="12"/>
  <c r="C105" i="12"/>
  <c r="BW105" i="12"/>
  <c r="BX105" i="12"/>
  <c r="BY105" i="12"/>
  <c r="BZ105" i="12"/>
  <c r="CA105" i="12"/>
  <c r="CB105" i="12"/>
  <c r="CC105" i="12"/>
  <c r="CD105" i="12"/>
  <c r="DJ105" i="12"/>
  <c r="CE105" i="12"/>
  <c r="CF105" i="12"/>
  <c r="CG105" i="12"/>
  <c r="CH105" i="12"/>
  <c r="CI105" i="12"/>
  <c r="CJ105" i="12"/>
  <c r="CL105" i="12"/>
  <c r="CM105" i="12"/>
  <c r="CN105" i="12"/>
  <c r="CO105" i="12"/>
  <c r="CP105" i="12"/>
  <c r="CQ105" i="12"/>
  <c r="BS106" i="12"/>
  <c r="BT106" i="12"/>
  <c r="CZ106" i="12"/>
  <c r="G106" i="12"/>
  <c r="BU106" i="12"/>
  <c r="BV106" i="12"/>
  <c r="BW106" i="12"/>
  <c r="BX106" i="12"/>
  <c r="BY106" i="12"/>
  <c r="DE106" i="12"/>
  <c r="BZ106" i="12"/>
  <c r="CA106" i="12"/>
  <c r="CB106" i="12"/>
  <c r="CC106" i="12"/>
  <c r="CD106" i="12"/>
  <c r="DJ106" i="12"/>
  <c r="CE106" i="12"/>
  <c r="CF106" i="12"/>
  <c r="CG106" i="12"/>
  <c r="CH106" i="12"/>
  <c r="CI106" i="12"/>
  <c r="CJ106" i="12"/>
  <c r="CL106" i="12"/>
  <c r="CM106" i="12"/>
  <c r="CN106" i="12"/>
  <c r="CO106" i="12"/>
  <c r="CP106" i="12"/>
  <c r="CQ106" i="12"/>
  <c r="BS107" i="12"/>
  <c r="BT107" i="12"/>
  <c r="BU107" i="12"/>
  <c r="BV107" i="12"/>
  <c r="DB107" i="12"/>
  <c r="C107" i="12"/>
  <c r="BW107" i="12"/>
  <c r="BX107" i="12"/>
  <c r="BY107" i="12"/>
  <c r="BZ107" i="12"/>
  <c r="CA107" i="12"/>
  <c r="CB107" i="12"/>
  <c r="CC107" i="12"/>
  <c r="CD107" i="12"/>
  <c r="DJ107" i="12"/>
  <c r="CE107" i="12"/>
  <c r="CF107" i="12"/>
  <c r="DL107" i="12"/>
  <c r="CG107" i="12"/>
  <c r="CH107" i="12"/>
  <c r="CI107" i="12"/>
  <c r="CJ107" i="12"/>
  <c r="CL107" i="12"/>
  <c r="CM107" i="12"/>
  <c r="CN107" i="12"/>
  <c r="CO107" i="12"/>
  <c r="CP107" i="12"/>
  <c r="CQ107" i="12"/>
  <c r="BS108" i="12"/>
  <c r="BT108" i="12"/>
  <c r="BU108" i="12"/>
  <c r="BV108" i="12"/>
  <c r="DB108" i="12"/>
  <c r="C108" i="12"/>
  <c r="BW108" i="12"/>
  <c r="DC108" i="12"/>
  <c r="BX108" i="12"/>
  <c r="DD108" i="12"/>
  <c r="BY108" i="12"/>
  <c r="BZ108" i="12"/>
  <c r="CA108" i="12"/>
  <c r="CB108" i="12"/>
  <c r="CC108" i="12"/>
  <c r="CD108" i="12"/>
  <c r="CE108" i="12"/>
  <c r="CF108" i="12"/>
  <c r="DL108" i="12"/>
  <c r="CG108" i="12"/>
  <c r="DM108" i="12"/>
  <c r="CH108" i="12"/>
  <c r="CI108" i="12"/>
  <c r="CJ108" i="12"/>
  <c r="CL108" i="12"/>
  <c r="CM108" i="12"/>
  <c r="CN108" i="12"/>
  <c r="CO108" i="12"/>
  <c r="CP108" i="12"/>
  <c r="CQ108" i="12"/>
  <c r="BS109" i="12"/>
  <c r="BT109" i="12"/>
  <c r="BU109" i="12"/>
  <c r="BV109" i="12"/>
  <c r="DB109" i="12"/>
  <c r="C109" i="12"/>
  <c r="BW109" i="12"/>
  <c r="BX109" i="12"/>
  <c r="DD109" i="12"/>
  <c r="BY109" i="12"/>
  <c r="BZ109" i="12"/>
  <c r="CA109" i="12"/>
  <c r="CB109" i="12"/>
  <c r="CC109" i="12"/>
  <c r="CD109" i="12"/>
  <c r="CE109" i="12"/>
  <c r="CF109" i="12"/>
  <c r="CG109" i="12"/>
  <c r="CH109" i="12"/>
  <c r="CI109" i="12"/>
  <c r="CJ109" i="12"/>
  <c r="CL109" i="12"/>
  <c r="CM109" i="12"/>
  <c r="CN109" i="12"/>
  <c r="CO109" i="12"/>
  <c r="CP109" i="12"/>
  <c r="CQ109" i="12"/>
  <c r="BS110" i="12"/>
  <c r="BT110" i="12"/>
  <c r="CZ110" i="12"/>
  <c r="G110" i="12"/>
  <c r="BU110" i="12"/>
  <c r="BV110" i="12"/>
  <c r="BW110" i="12"/>
  <c r="BX110" i="12"/>
  <c r="DD110" i="12"/>
  <c r="BY110" i="12"/>
  <c r="BZ110" i="12"/>
  <c r="CA110" i="12"/>
  <c r="CB110" i="12"/>
  <c r="CC110" i="12"/>
  <c r="CD110" i="12"/>
  <c r="CE110" i="12"/>
  <c r="CF110" i="12"/>
  <c r="CG110" i="12"/>
  <c r="DM110" i="12"/>
  <c r="CH110" i="12"/>
  <c r="CI110" i="12"/>
  <c r="CJ110" i="12"/>
  <c r="CL110" i="12"/>
  <c r="CM110" i="12"/>
  <c r="CN110" i="12"/>
  <c r="CO110" i="12"/>
  <c r="CP110" i="12"/>
  <c r="CQ110" i="12"/>
  <c r="BS111" i="12"/>
  <c r="BT111" i="12"/>
  <c r="CZ111" i="12"/>
  <c r="G111" i="12"/>
  <c r="BU111" i="12"/>
  <c r="BV111" i="12"/>
  <c r="DB111" i="12"/>
  <c r="C111" i="12"/>
  <c r="BW111" i="12"/>
  <c r="BX111" i="12"/>
  <c r="DD111" i="12"/>
  <c r="BY111" i="12"/>
  <c r="BZ111" i="12"/>
  <c r="DF111" i="12"/>
  <c r="CA111" i="12"/>
  <c r="CB111" i="12"/>
  <c r="CC111" i="12"/>
  <c r="DI111" i="12"/>
  <c r="CD111" i="12"/>
  <c r="DJ111" i="12"/>
  <c r="CE111" i="12"/>
  <c r="CF111" i="12"/>
  <c r="DL111" i="12"/>
  <c r="CG111" i="12"/>
  <c r="CH111" i="12"/>
  <c r="DN111" i="12"/>
  <c r="CI111" i="12"/>
  <c r="DO111" i="12"/>
  <c r="CJ111" i="12"/>
  <c r="CL111" i="12"/>
  <c r="CM111" i="12"/>
  <c r="CN111" i="12"/>
  <c r="CO111" i="12"/>
  <c r="CP111" i="12"/>
  <c r="CQ111" i="12"/>
  <c r="BS112" i="12"/>
  <c r="BT112" i="12"/>
  <c r="CZ112" i="12"/>
  <c r="G112" i="12"/>
  <c r="BU112" i="12"/>
  <c r="BV112" i="12"/>
  <c r="BW112" i="12"/>
  <c r="DC112" i="12"/>
  <c r="BX112" i="12"/>
  <c r="DD112" i="12"/>
  <c r="BY112" i="12"/>
  <c r="BZ112" i="12"/>
  <c r="DF112" i="12"/>
  <c r="CA112" i="12"/>
  <c r="CB112" i="12"/>
  <c r="CC112" i="12"/>
  <c r="CD112" i="12"/>
  <c r="CE112" i="12"/>
  <c r="CF112" i="12"/>
  <c r="CG112" i="12"/>
  <c r="CH112" i="12"/>
  <c r="CI112" i="12"/>
  <c r="CJ112" i="12"/>
  <c r="CL112" i="12"/>
  <c r="CM112" i="12"/>
  <c r="CN112" i="12"/>
  <c r="CO112" i="12"/>
  <c r="CP112" i="12"/>
  <c r="CQ112" i="12"/>
  <c r="BS113" i="12"/>
  <c r="BT113" i="12"/>
  <c r="BU113" i="12"/>
  <c r="BV113" i="12"/>
  <c r="BW113" i="12"/>
  <c r="BX113" i="12"/>
  <c r="BY113" i="12"/>
  <c r="BZ113" i="12"/>
  <c r="CA113" i="12"/>
  <c r="CB113" i="12"/>
  <c r="CC113" i="12"/>
  <c r="DI113" i="12"/>
  <c r="CD113" i="12"/>
  <c r="CE113" i="12"/>
  <c r="CF113" i="12"/>
  <c r="DL113" i="12"/>
  <c r="CG113" i="12"/>
  <c r="CH113" i="12"/>
  <c r="CI113" i="12"/>
  <c r="CJ113" i="12"/>
  <c r="CL113" i="12"/>
  <c r="CM113" i="12"/>
  <c r="CN113" i="12"/>
  <c r="CO113" i="12"/>
  <c r="CP113" i="12"/>
  <c r="CQ113" i="12"/>
  <c r="BS114" i="12"/>
  <c r="BT114" i="12"/>
  <c r="BU114" i="12"/>
  <c r="BV114" i="12"/>
  <c r="DB114" i="12"/>
  <c r="C114" i="12"/>
  <c r="BW114" i="12"/>
  <c r="DC114" i="12"/>
  <c r="BX114" i="12"/>
  <c r="DD114" i="12"/>
  <c r="BY114" i="12"/>
  <c r="BZ114" i="12"/>
  <c r="DF114" i="12"/>
  <c r="CA114" i="12"/>
  <c r="CB114" i="12"/>
  <c r="CC114" i="12"/>
  <c r="CD114" i="12"/>
  <c r="DJ114" i="12"/>
  <c r="CE114" i="12"/>
  <c r="CF114" i="12"/>
  <c r="DL114" i="12"/>
  <c r="CG114" i="12"/>
  <c r="CH114" i="12"/>
  <c r="CI114" i="12"/>
  <c r="CJ114" i="12"/>
  <c r="CL114" i="12"/>
  <c r="CM114" i="12"/>
  <c r="CN114" i="12"/>
  <c r="CO114" i="12"/>
  <c r="CP114" i="12"/>
  <c r="CQ114" i="12"/>
  <c r="BS115" i="12"/>
  <c r="BT115" i="12"/>
  <c r="BU115" i="12"/>
  <c r="BV115" i="12"/>
  <c r="BW115" i="12"/>
  <c r="BX115" i="12"/>
  <c r="DD115" i="12"/>
  <c r="BY115" i="12"/>
  <c r="DE115" i="12"/>
  <c r="BZ115" i="12"/>
  <c r="CA115" i="12"/>
  <c r="CB115" i="12"/>
  <c r="CC115" i="12"/>
  <c r="CD115" i="12"/>
  <c r="DJ115" i="12"/>
  <c r="CE115" i="12"/>
  <c r="CF115" i="12"/>
  <c r="CG115" i="12"/>
  <c r="CH115" i="12"/>
  <c r="CI115" i="12"/>
  <c r="CJ115" i="12"/>
  <c r="CL115" i="12"/>
  <c r="CM115" i="12"/>
  <c r="CN115" i="12"/>
  <c r="CO115" i="12"/>
  <c r="CP115" i="12"/>
  <c r="CQ115" i="12"/>
  <c r="BS116" i="12"/>
  <c r="BT116" i="12"/>
  <c r="CZ116" i="12"/>
  <c r="G116" i="12"/>
  <c r="BU116" i="12"/>
  <c r="BV116" i="12"/>
  <c r="DB116" i="12"/>
  <c r="C116" i="12"/>
  <c r="BW116" i="12"/>
  <c r="BX116" i="12"/>
  <c r="DD116" i="12"/>
  <c r="BY116" i="12"/>
  <c r="BZ116" i="12"/>
  <c r="CA116" i="12"/>
  <c r="CB116" i="12"/>
  <c r="CC116" i="12"/>
  <c r="DI116" i="12"/>
  <c r="CD116" i="12"/>
  <c r="DJ116" i="12"/>
  <c r="CE116" i="12"/>
  <c r="CF116" i="12"/>
  <c r="DL116" i="12"/>
  <c r="CG116" i="12"/>
  <c r="CH116" i="12"/>
  <c r="CI116" i="12"/>
  <c r="CJ116" i="12"/>
  <c r="CL116" i="12"/>
  <c r="CM116" i="12"/>
  <c r="CN116" i="12"/>
  <c r="CO116" i="12"/>
  <c r="CP116" i="12"/>
  <c r="CQ116" i="12"/>
  <c r="BS117" i="12"/>
  <c r="BT117" i="12"/>
  <c r="CZ117" i="12"/>
  <c r="G117" i="12"/>
  <c r="BU117" i="12"/>
  <c r="BV117" i="12"/>
  <c r="DB117" i="12"/>
  <c r="C117" i="12"/>
  <c r="BW117" i="12"/>
  <c r="DC117" i="12"/>
  <c r="BX117" i="12"/>
  <c r="DD117" i="12"/>
  <c r="BY117" i="12"/>
  <c r="BZ117" i="12"/>
  <c r="CA117" i="12"/>
  <c r="CB117" i="12"/>
  <c r="CC117" i="12"/>
  <c r="DI117" i="12"/>
  <c r="CD117" i="12"/>
  <c r="DJ117" i="12"/>
  <c r="CE117" i="12"/>
  <c r="CF117" i="12"/>
  <c r="CG117" i="12"/>
  <c r="CH117" i="12"/>
  <c r="DN117" i="12"/>
  <c r="CI117" i="12"/>
  <c r="CJ117" i="12"/>
  <c r="CL117" i="12"/>
  <c r="CM117" i="12"/>
  <c r="CN117" i="12"/>
  <c r="CO117" i="12"/>
  <c r="CP117" i="12"/>
  <c r="CQ117" i="12"/>
  <c r="BS118" i="12"/>
  <c r="BT118" i="12"/>
  <c r="CZ118" i="12"/>
  <c r="G118" i="12"/>
  <c r="BU118" i="12"/>
  <c r="BV118" i="12"/>
  <c r="DB118" i="12"/>
  <c r="C118" i="12"/>
  <c r="BW118" i="12"/>
  <c r="BX118" i="12"/>
  <c r="DD118" i="12"/>
  <c r="BY118" i="12"/>
  <c r="BZ118" i="12"/>
  <c r="DF118" i="12"/>
  <c r="CA118" i="12"/>
  <c r="CB118" i="12"/>
  <c r="CC118" i="12"/>
  <c r="CD118" i="12"/>
  <c r="DJ118" i="12"/>
  <c r="CE118" i="12"/>
  <c r="CF118" i="12"/>
  <c r="CG118" i="12"/>
  <c r="DM118" i="12"/>
  <c r="CH118" i="12"/>
  <c r="CI118" i="12"/>
  <c r="DO118" i="12"/>
  <c r="CJ118" i="12"/>
  <c r="CL118" i="12"/>
  <c r="CM118" i="12"/>
  <c r="CN118" i="12"/>
  <c r="CO118" i="12"/>
  <c r="CP118" i="12"/>
  <c r="CQ118" i="12"/>
  <c r="BR85" i="12"/>
  <c r="CX85" i="12"/>
  <c r="BR86" i="12"/>
  <c r="BR87" i="12"/>
  <c r="CX87" i="12"/>
  <c r="BR88" i="12"/>
  <c r="BR89" i="12"/>
  <c r="CX89" i="12"/>
  <c r="BR90" i="12"/>
  <c r="BR91" i="12"/>
  <c r="BR92" i="12"/>
  <c r="BR93" i="12"/>
  <c r="CX93" i="12"/>
  <c r="BR94" i="12"/>
  <c r="BR95" i="12"/>
  <c r="BR96" i="12"/>
  <c r="BR97" i="12"/>
  <c r="CX97" i="12"/>
  <c r="BR98" i="12"/>
  <c r="CX98" i="12"/>
  <c r="BR99" i="12"/>
  <c r="CX99" i="12"/>
  <c r="BR100" i="12"/>
  <c r="BR101" i="12"/>
  <c r="BR102" i="12"/>
  <c r="BR103" i="12"/>
  <c r="CX103" i="12"/>
  <c r="BR104" i="12"/>
  <c r="CX104" i="12"/>
  <c r="BR105" i="12"/>
  <c r="CX105" i="12"/>
  <c r="BR106" i="12"/>
  <c r="BR107" i="12"/>
  <c r="BR108" i="12"/>
  <c r="BR109" i="12"/>
  <c r="BR110" i="12"/>
  <c r="BR111" i="12"/>
  <c r="CX111" i="12"/>
  <c r="BR112" i="12"/>
  <c r="BR113" i="12"/>
  <c r="BR114" i="12"/>
  <c r="CX114" i="12"/>
  <c r="BR115" i="12"/>
  <c r="BR116" i="12"/>
  <c r="BR117" i="12"/>
  <c r="BR118" i="12"/>
  <c r="BR84" i="12"/>
  <c r="CX84" i="12"/>
  <c r="T5" i="12"/>
  <c r="K109" i="12"/>
  <c r="T109" i="12"/>
  <c r="T108" i="12"/>
  <c r="K108" i="12"/>
  <c r="T104" i="12"/>
  <c r="AB104" i="12"/>
  <c r="K98" i="12"/>
  <c r="T98" i="12"/>
  <c r="K93" i="12"/>
  <c r="T93" i="12"/>
  <c r="T91" i="12"/>
  <c r="K91" i="12"/>
  <c r="K87" i="12"/>
  <c r="T87" i="12"/>
  <c r="T86" i="12"/>
  <c r="K86" i="12"/>
  <c r="K85" i="12"/>
  <c r="T85" i="12"/>
  <c r="T84" i="12"/>
  <c r="K84" i="12"/>
  <c r="T88" i="12"/>
  <c r="K88" i="12"/>
  <c r="K89" i="12"/>
  <c r="T89" i="12"/>
  <c r="K90" i="12"/>
  <c r="T90" i="12"/>
  <c r="K92" i="12"/>
  <c r="T92" i="12"/>
  <c r="T94" i="12"/>
  <c r="K94" i="12"/>
  <c r="T95" i="12"/>
  <c r="K95" i="12"/>
  <c r="T96" i="12"/>
  <c r="K96" i="12"/>
  <c r="K97" i="12"/>
  <c r="T97" i="12"/>
  <c r="T99" i="12"/>
  <c r="K99" i="12"/>
  <c r="T100" i="12"/>
  <c r="K100" i="12"/>
  <c r="K101" i="12"/>
  <c r="T101" i="12"/>
  <c r="K102" i="12"/>
  <c r="T102" i="12"/>
  <c r="K103" i="12"/>
  <c r="T103" i="12"/>
  <c r="V104" i="12"/>
  <c r="AC104" i="12"/>
  <c r="W104" i="12"/>
  <c r="Z104" i="12"/>
  <c r="AA104" i="12"/>
  <c r="U104" i="12"/>
  <c r="AD104" i="12"/>
  <c r="K104" i="12"/>
  <c r="K105" i="12"/>
  <c r="T105" i="12"/>
  <c r="T106" i="12"/>
  <c r="K106" i="12"/>
  <c r="T107" i="12"/>
  <c r="K107" i="12"/>
  <c r="K110" i="12"/>
  <c r="T110" i="12"/>
  <c r="T111" i="12"/>
  <c r="K111" i="12"/>
  <c r="K112" i="12"/>
  <c r="T112" i="12"/>
  <c r="K114" i="12"/>
  <c r="T114" i="12"/>
  <c r="K115" i="12"/>
  <c r="T115" i="12"/>
  <c r="K118" i="12"/>
  <c r="T118" i="12"/>
  <c r="K116" i="12"/>
  <c r="T116" i="12"/>
  <c r="K117" i="12"/>
  <c r="T117" i="12"/>
  <c r="T4" i="12"/>
  <c r="T3" i="12"/>
  <c r="AC2" i="12"/>
  <c r="V2" i="12"/>
  <c r="W2" i="12"/>
  <c r="Z2" i="12"/>
  <c r="AA2" i="12"/>
  <c r="AB51" i="11"/>
  <c r="AB63" i="11"/>
  <c r="T43" i="5"/>
  <c r="AC43" i="5"/>
  <c r="T42" i="5"/>
  <c r="AC42" i="5"/>
  <c r="T40" i="5"/>
  <c r="AC40" i="5"/>
  <c r="T39" i="5"/>
  <c r="AC39" i="5"/>
  <c r="T37" i="5"/>
  <c r="AC37" i="5"/>
  <c r="T36" i="5"/>
  <c r="AC36" i="5"/>
  <c r="T34" i="5"/>
  <c r="AA34" i="5"/>
  <c r="T33" i="5"/>
  <c r="AC33" i="5"/>
  <c r="K42" i="5"/>
  <c r="K43" i="5"/>
  <c r="P364" i="5"/>
  <c r="AB363" i="5"/>
  <c r="AB364" i="5"/>
  <c r="AA363" i="5"/>
  <c r="Z363" i="5"/>
  <c r="Z364" i="5"/>
  <c r="Y363" i="5"/>
  <c r="Y364" i="5"/>
  <c r="X363" i="5"/>
  <c r="X364" i="5"/>
  <c r="W363" i="5"/>
  <c r="W364" i="5"/>
  <c r="V363" i="5"/>
  <c r="V364" i="5"/>
  <c r="U363" i="5"/>
  <c r="U364" i="5"/>
  <c r="T363" i="5"/>
  <c r="T364" i="5"/>
  <c r="S363" i="5"/>
  <c r="S364" i="5"/>
  <c r="R363" i="5"/>
  <c r="R364" i="5"/>
  <c r="Q363" i="5"/>
  <c r="Q364" i="5"/>
  <c r="P363" i="5"/>
  <c r="O363" i="5"/>
  <c r="O364" i="5"/>
  <c r="N363" i="5"/>
  <c r="N364" i="5"/>
  <c r="M363" i="5"/>
  <c r="L363" i="5"/>
  <c r="K363" i="5"/>
  <c r="J363" i="5"/>
  <c r="J364" i="5"/>
  <c r="I363" i="5"/>
  <c r="I364" i="5"/>
  <c r="H363" i="5"/>
  <c r="H364" i="5"/>
  <c r="G363" i="5"/>
  <c r="F363" i="5"/>
  <c r="E363" i="5"/>
  <c r="D363" i="5"/>
  <c r="D364" i="5"/>
  <c r="C363" i="5"/>
  <c r="C364" i="5"/>
  <c r="B363" i="5"/>
  <c r="AB357" i="5"/>
  <c r="AB358" i="5"/>
  <c r="AA357" i="5"/>
  <c r="Z357" i="5"/>
  <c r="Z358" i="5"/>
  <c r="Y357" i="5"/>
  <c r="Y358" i="5"/>
  <c r="X357" i="5"/>
  <c r="X358" i="5"/>
  <c r="W357" i="5"/>
  <c r="W358" i="5"/>
  <c r="V357" i="5"/>
  <c r="V358" i="5"/>
  <c r="U357" i="5"/>
  <c r="U358" i="5"/>
  <c r="T357" i="5"/>
  <c r="T358" i="5"/>
  <c r="S357" i="5"/>
  <c r="S358" i="5"/>
  <c r="R357" i="5"/>
  <c r="R358" i="5"/>
  <c r="Q357" i="5"/>
  <c r="Q358" i="5"/>
  <c r="P357" i="5"/>
  <c r="P358" i="5"/>
  <c r="O357" i="5"/>
  <c r="O358" i="5"/>
  <c r="N357" i="5"/>
  <c r="N358" i="5"/>
  <c r="M357" i="5"/>
  <c r="L357" i="5"/>
  <c r="K357" i="5"/>
  <c r="J357" i="5"/>
  <c r="J358" i="5"/>
  <c r="I357" i="5"/>
  <c r="H357" i="5"/>
  <c r="G357" i="5"/>
  <c r="F357" i="5"/>
  <c r="E357" i="5"/>
  <c r="D357" i="5"/>
  <c r="C357" i="5"/>
  <c r="C358" i="5"/>
  <c r="B357" i="5"/>
  <c r="I379" i="5"/>
  <c r="H379" i="5"/>
  <c r="G379" i="5"/>
  <c r="F379" i="5"/>
  <c r="E379" i="5"/>
  <c r="D379" i="5"/>
  <c r="C379" i="5"/>
  <c r="B379" i="5"/>
  <c r="I376" i="5"/>
  <c r="H376" i="5"/>
  <c r="G376" i="5"/>
  <c r="F376" i="5"/>
  <c r="E376" i="5"/>
  <c r="D376" i="5"/>
  <c r="C376" i="5"/>
  <c r="B376" i="5"/>
  <c r="I370" i="5"/>
  <c r="H370" i="5"/>
  <c r="G370" i="5"/>
  <c r="F370" i="5"/>
  <c r="E370" i="5"/>
  <c r="D370" i="5"/>
  <c r="C370" i="5"/>
  <c r="B370" i="5"/>
  <c r="K33" i="5"/>
  <c r="K34" i="5"/>
  <c r="K36" i="5"/>
  <c r="K37" i="5"/>
  <c r="K39" i="5"/>
  <c r="K40" i="5"/>
  <c r="AB335" i="5"/>
  <c r="AB336" i="5"/>
  <c r="AA335" i="5"/>
  <c r="Z335" i="5"/>
  <c r="Z336" i="5"/>
  <c r="Y335" i="5"/>
  <c r="Y336" i="5"/>
  <c r="X335" i="5"/>
  <c r="X336" i="5"/>
  <c r="W335" i="5"/>
  <c r="W336" i="5"/>
  <c r="V335" i="5"/>
  <c r="V336" i="5"/>
  <c r="U335" i="5"/>
  <c r="U336" i="5"/>
  <c r="T335" i="5"/>
  <c r="T336" i="5"/>
  <c r="S335" i="5"/>
  <c r="S336" i="5"/>
  <c r="R335" i="5"/>
  <c r="R336" i="5"/>
  <c r="Q335" i="5"/>
  <c r="Q336" i="5"/>
  <c r="P335" i="5"/>
  <c r="P336" i="5"/>
  <c r="O335" i="5"/>
  <c r="O336" i="5"/>
  <c r="N335" i="5"/>
  <c r="N336" i="5"/>
  <c r="M335" i="5"/>
  <c r="L335" i="5"/>
  <c r="K335" i="5"/>
  <c r="J335" i="5"/>
  <c r="J336" i="5"/>
  <c r="I335" i="5"/>
  <c r="H335" i="5"/>
  <c r="G335" i="5"/>
  <c r="F335" i="5"/>
  <c r="E335" i="5"/>
  <c r="D335" i="5"/>
  <c r="C335" i="5"/>
  <c r="B335" i="5"/>
  <c r="AB329" i="5"/>
  <c r="AB330" i="5"/>
  <c r="AA329" i="5"/>
  <c r="Z329" i="5"/>
  <c r="Z330" i="5"/>
  <c r="Y329" i="5"/>
  <c r="Y330" i="5"/>
  <c r="X329" i="5"/>
  <c r="X330" i="5"/>
  <c r="W329" i="5"/>
  <c r="W330" i="5"/>
  <c r="V329" i="5"/>
  <c r="V330" i="5"/>
  <c r="U329" i="5"/>
  <c r="U330" i="5"/>
  <c r="T329" i="5"/>
  <c r="T330" i="5"/>
  <c r="S329" i="5"/>
  <c r="S330" i="5"/>
  <c r="R329" i="5"/>
  <c r="R330" i="5"/>
  <c r="Q329" i="5"/>
  <c r="Q330" i="5"/>
  <c r="P329" i="5"/>
  <c r="P330" i="5"/>
  <c r="O329" i="5"/>
  <c r="O330" i="5"/>
  <c r="N329" i="5"/>
  <c r="N330" i="5"/>
  <c r="M329" i="5"/>
  <c r="L329" i="5"/>
  <c r="K329" i="5"/>
  <c r="J329" i="5"/>
  <c r="J330" i="5"/>
  <c r="I329" i="5"/>
  <c r="H329" i="5"/>
  <c r="G329" i="5"/>
  <c r="F329" i="5"/>
  <c r="E329" i="5"/>
  <c r="D329" i="5"/>
  <c r="C329" i="5"/>
  <c r="B329" i="5"/>
  <c r="I351" i="5"/>
  <c r="H351" i="5"/>
  <c r="G351" i="5"/>
  <c r="F351" i="5"/>
  <c r="E351" i="5"/>
  <c r="D351" i="5"/>
  <c r="C351" i="5"/>
  <c r="B351" i="5"/>
  <c r="I348" i="5"/>
  <c r="H348" i="5"/>
  <c r="G348" i="5"/>
  <c r="F348" i="5"/>
  <c r="E348" i="5"/>
  <c r="D348" i="5"/>
  <c r="C348" i="5"/>
  <c r="B348" i="5"/>
  <c r="I342" i="5"/>
  <c r="H342" i="5"/>
  <c r="G342" i="5"/>
  <c r="F342" i="5"/>
  <c r="E342" i="5"/>
  <c r="D342" i="5"/>
  <c r="C342" i="5"/>
  <c r="B342" i="5"/>
  <c r="E43" i="11"/>
  <c r="F43" i="11"/>
  <c r="G43" i="11"/>
  <c r="H43" i="11"/>
  <c r="I43" i="11"/>
  <c r="J43" i="11"/>
  <c r="K43" i="11"/>
  <c r="L43" i="11"/>
  <c r="M43" i="11"/>
  <c r="N43" i="11"/>
  <c r="O43" i="11"/>
  <c r="P43" i="11"/>
  <c r="Q43" i="11"/>
  <c r="R43" i="11"/>
  <c r="S43" i="11"/>
  <c r="T43" i="11"/>
  <c r="U43" i="11"/>
  <c r="V43" i="11"/>
  <c r="W43" i="11"/>
  <c r="X43" i="11"/>
  <c r="Y43" i="11"/>
  <c r="Z43" i="11"/>
  <c r="AA43" i="11"/>
  <c r="AB43" i="11"/>
  <c r="AC43" i="11"/>
  <c r="D43" i="11"/>
  <c r="E42" i="11"/>
  <c r="F42" i="11"/>
  <c r="G42" i="11"/>
  <c r="H42" i="11"/>
  <c r="I42" i="11"/>
  <c r="J42" i="11"/>
  <c r="K42" i="11"/>
  <c r="L42" i="11"/>
  <c r="M42" i="11"/>
  <c r="N42" i="11"/>
  <c r="O42" i="11"/>
  <c r="P42" i="11"/>
  <c r="Q42" i="11"/>
  <c r="R42" i="11"/>
  <c r="S42" i="11"/>
  <c r="T42" i="11"/>
  <c r="U42" i="11"/>
  <c r="V42" i="11"/>
  <c r="W42" i="11"/>
  <c r="X42" i="11"/>
  <c r="Y42" i="11"/>
  <c r="Z42" i="11"/>
  <c r="AA42" i="11"/>
  <c r="AB42" i="11"/>
  <c r="AC42" i="11"/>
  <c r="D42" i="11"/>
  <c r="W40" i="11"/>
  <c r="X40" i="11"/>
  <c r="Y40" i="11"/>
  <c r="Z40" i="11"/>
  <c r="AA40" i="11"/>
  <c r="AB40" i="11"/>
  <c r="AC40" i="11"/>
  <c r="E41" i="11"/>
  <c r="F41" i="11"/>
  <c r="G41" i="11"/>
  <c r="H41" i="11"/>
  <c r="I41" i="11"/>
  <c r="J41" i="11"/>
  <c r="K41" i="11"/>
  <c r="L41" i="11"/>
  <c r="M41" i="11"/>
  <c r="N41" i="11"/>
  <c r="O41" i="11"/>
  <c r="P41" i="11"/>
  <c r="Q41" i="11"/>
  <c r="R41" i="11"/>
  <c r="S41" i="11"/>
  <c r="T41" i="11"/>
  <c r="U41" i="11"/>
  <c r="V41" i="11"/>
  <c r="W41" i="11"/>
  <c r="X41" i="11"/>
  <c r="Y41" i="11"/>
  <c r="Z41" i="11"/>
  <c r="AA41" i="11"/>
  <c r="AB41" i="11"/>
  <c r="AC41" i="11"/>
  <c r="D41" i="11"/>
  <c r="E40" i="11"/>
  <c r="E55" i="11"/>
  <c r="F40" i="11"/>
  <c r="G40" i="11"/>
  <c r="H40" i="11"/>
  <c r="I40" i="11"/>
  <c r="J40" i="11"/>
  <c r="K40" i="11"/>
  <c r="L40" i="11"/>
  <c r="L55" i="11"/>
  <c r="M40" i="11"/>
  <c r="M55" i="11"/>
  <c r="N40" i="11"/>
  <c r="N55" i="11"/>
  <c r="O40" i="11"/>
  <c r="O55" i="11"/>
  <c r="P40" i="11"/>
  <c r="P55" i="11"/>
  <c r="Q40" i="11"/>
  <c r="R40" i="11"/>
  <c r="S40" i="11"/>
  <c r="T40" i="11"/>
  <c r="U40" i="11"/>
  <c r="V40" i="11"/>
  <c r="D40" i="11"/>
  <c r="AB305" i="5"/>
  <c r="AB306" i="5"/>
  <c r="AA305" i="5"/>
  <c r="Z305" i="5"/>
  <c r="Z306" i="5"/>
  <c r="Y305" i="5"/>
  <c r="Y306" i="5"/>
  <c r="X305" i="5"/>
  <c r="X306" i="5"/>
  <c r="W305" i="5"/>
  <c r="W306" i="5"/>
  <c r="V305" i="5"/>
  <c r="V306" i="5"/>
  <c r="U305" i="5"/>
  <c r="U306" i="5"/>
  <c r="T305" i="5"/>
  <c r="T306" i="5"/>
  <c r="S305" i="5"/>
  <c r="S306" i="5"/>
  <c r="R305" i="5"/>
  <c r="R306" i="5"/>
  <c r="Q305" i="5"/>
  <c r="Q306" i="5"/>
  <c r="P305" i="5"/>
  <c r="P306" i="5"/>
  <c r="O305" i="5"/>
  <c r="O306" i="5"/>
  <c r="N305" i="5"/>
  <c r="N306" i="5"/>
  <c r="M305" i="5"/>
  <c r="L305" i="5"/>
  <c r="K305" i="5"/>
  <c r="J305" i="5"/>
  <c r="J306" i="5"/>
  <c r="I305" i="5"/>
  <c r="H305" i="5"/>
  <c r="G305" i="5"/>
  <c r="F305" i="5"/>
  <c r="E305" i="5"/>
  <c r="D305" i="5"/>
  <c r="C305" i="5"/>
  <c r="B305" i="5"/>
  <c r="AB299" i="5"/>
  <c r="AB300" i="5"/>
  <c r="AA299" i="5"/>
  <c r="Z299" i="5"/>
  <c r="Z300" i="5"/>
  <c r="Y299" i="5"/>
  <c r="Y300" i="5"/>
  <c r="X299" i="5"/>
  <c r="X300" i="5"/>
  <c r="W299" i="5"/>
  <c r="W300" i="5"/>
  <c r="V299" i="5"/>
  <c r="V300" i="5"/>
  <c r="U299" i="5"/>
  <c r="U300" i="5"/>
  <c r="T299" i="5"/>
  <c r="T300" i="5"/>
  <c r="S299" i="5"/>
  <c r="S300" i="5"/>
  <c r="R299" i="5"/>
  <c r="R300" i="5"/>
  <c r="Q299" i="5"/>
  <c r="Q300" i="5"/>
  <c r="P299" i="5"/>
  <c r="P300" i="5"/>
  <c r="O299" i="5"/>
  <c r="O300" i="5"/>
  <c r="N299" i="5"/>
  <c r="N300" i="5"/>
  <c r="M299" i="5"/>
  <c r="L299" i="5"/>
  <c r="K299" i="5"/>
  <c r="J299" i="5"/>
  <c r="J300" i="5"/>
  <c r="I299" i="5"/>
  <c r="H299" i="5"/>
  <c r="G299" i="5"/>
  <c r="F299" i="5"/>
  <c r="E299" i="5"/>
  <c r="D299" i="5"/>
  <c r="C299" i="5"/>
  <c r="B299" i="5"/>
  <c r="I321" i="5"/>
  <c r="H321" i="5"/>
  <c r="G321" i="5"/>
  <c r="F321" i="5"/>
  <c r="E321" i="5"/>
  <c r="D321" i="5"/>
  <c r="C321" i="5"/>
  <c r="B321" i="5"/>
  <c r="I318" i="5"/>
  <c r="H318" i="5"/>
  <c r="G318" i="5"/>
  <c r="F318" i="5"/>
  <c r="E318" i="5"/>
  <c r="D318" i="5"/>
  <c r="C318" i="5"/>
  <c r="B318" i="5"/>
  <c r="I312" i="5"/>
  <c r="H312" i="5"/>
  <c r="G312" i="5"/>
  <c r="F312" i="5"/>
  <c r="E312" i="5"/>
  <c r="D312" i="5"/>
  <c r="C312" i="5"/>
  <c r="B312" i="5"/>
  <c r="J274" i="5"/>
  <c r="J275" i="5"/>
  <c r="AB274" i="5"/>
  <c r="AB275" i="5"/>
  <c r="AA274" i="5"/>
  <c r="Z274" i="5"/>
  <c r="Z275" i="5"/>
  <c r="Y274" i="5"/>
  <c r="Y275" i="5"/>
  <c r="X274" i="5"/>
  <c r="X275" i="5"/>
  <c r="W274" i="5"/>
  <c r="W275" i="5"/>
  <c r="V274" i="5"/>
  <c r="V275" i="5"/>
  <c r="U274" i="5"/>
  <c r="U275" i="5"/>
  <c r="T274" i="5"/>
  <c r="T275" i="5"/>
  <c r="S274" i="5"/>
  <c r="S275" i="5"/>
  <c r="R274" i="5"/>
  <c r="R275" i="5"/>
  <c r="Q274" i="5"/>
  <c r="Q275" i="5"/>
  <c r="P274" i="5"/>
  <c r="P275" i="5"/>
  <c r="O274" i="5"/>
  <c r="O275" i="5"/>
  <c r="N274" i="5"/>
  <c r="N275" i="5"/>
  <c r="M274" i="5"/>
  <c r="L274" i="5"/>
  <c r="K274" i="5"/>
  <c r="I274" i="5"/>
  <c r="H274" i="5"/>
  <c r="G274" i="5"/>
  <c r="F274" i="5"/>
  <c r="E274" i="5"/>
  <c r="D274" i="5"/>
  <c r="C274" i="5"/>
  <c r="B274" i="5"/>
  <c r="AB268" i="5"/>
  <c r="AB269" i="5"/>
  <c r="AA268" i="5"/>
  <c r="Z268" i="5"/>
  <c r="Z269" i="5"/>
  <c r="Y268" i="5"/>
  <c r="Y269" i="5"/>
  <c r="X268" i="5"/>
  <c r="X269" i="5"/>
  <c r="W268" i="5"/>
  <c r="W269" i="5"/>
  <c r="V268" i="5"/>
  <c r="V269" i="5"/>
  <c r="U268" i="5"/>
  <c r="U269" i="5"/>
  <c r="T268" i="5"/>
  <c r="T269" i="5"/>
  <c r="S268" i="5"/>
  <c r="S269" i="5"/>
  <c r="R268" i="5"/>
  <c r="R269" i="5"/>
  <c r="Q268" i="5"/>
  <c r="Q269" i="5"/>
  <c r="P268" i="5"/>
  <c r="P269" i="5"/>
  <c r="O268" i="5"/>
  <c r="O269" i="5"/>
  <c r="N268" i="5"/>
  <c r="N269" i="5"/>
  <c r="M268" i="5"/>
  <c r="L268" i="5"/>
  <c r="K268" i="5"/>
  <c r="J268" i="5"/>
  <c r="J269" i="5"/>
  <c r="I268" i="5"/>
  <c r="H268" i="5"/>
  <c r="G268" i="5"/>
  <c r="F268" i="5"/>
  <c r="E268" i="5"/>
  <c r="D268" i="5"/>
  <c r="C268" i="5"/>
  <c r="B268" i="5"/>
  <c r="I290" i="5"/>
  <c r="H290" i="5"/>
  <c r="G290" i="5"/>
  <c r="F290" i="5"/>
  <c r="E290" i="5"/>
  <c r="D290" i="5"/>
  <c r="C290" i="5"/>
  <c r="B290" i="5"/>
  <c r="I287" i="5"/>
  <c r="H287" i="5"/>
  <c r="G287" i="5"/>
  <c r="F287" i="5"/>
  <c r="E287" i="5"/>
  <c r="D287" i="5"/>
  <c r="C287" i="5"/>
  <c r="B287" i="5"/>
  <c r="I281" i="5"/>
  <c r="H281" i="5"/>
  <c r="G281" i="5"/>
  <c r="F281" i="5"/>
  <c r="E281" i="5"/>
  <c r="D281" i="5"/>
  <c r="C281" i="5"/>
  <c r="B281" i="5"/>
  <c r="T24" i="5"/>
  <c r="Y24" i="5"/>
  <c r="T31" i="5"/>
  <c r="AC31" i="5"/>
  <c r="T30" i="5"/>
  <c r="AA30" i="5"/>
  <c r="T28" i="5"/>
  <c r="AC28" i="5"/>
  <c r="T27" i="5"/>
  <c r="AC27" i="5"/>
  <c r="T25" i="5"/>
  <c r="AC25" i="5"/>
  <c r="K24" i="5"/>
  <c r="K25" i="5"/>
  <c r="K27" i="5"/>
  <c r="K28" i="5"/>
  <c r="K30" i="5"/>
  <c r="K31" i="5"/>
  <c r="K21" i="5"/>
  <c r="AB246" i="5"/>
  <c r="AB247" i="5"/>
  <c r="AA246" i="5"/>
  <c r="Z246" i="5"/>
  <c r="Z247" i="5"/>
  <c r="Y246" i="5"/>
  <c r="Y247" i="5"/>
  <c r="X246" i="5"/>
  <c r="X247" i="5"/>
  <c r="W246" i="5"/>
  <c r="W247" i="5"/>
  <c r="V246" i="5"/>
  <c r="V247" i="5"/>
  <c r="U246" i="5"/>
  <c r="U247" i="5"/>
  <c r="T246" i="5"/>
  <c r="T247" i="5"/>
  <c r="S246" i="5"/>
  <c r="S247" i="5"/>
  <c r="R246" i="5"/>
  <c r="R247" i="5"/>
  <c r="Q246" i="5"/>
  <c r="Q247" i="5"/>
  <c r="P246" i="5"/>
  <c r="P247" i="5"/>
  <c r="O246" i="5"/>
  <c r="O247" i="5"/>
  <c r="N246" i="5"/>
  <c r="N247" i="5"/>
  <c r="M246" i="5"/>
  <c r="L246" i="5"/>
  <c r="K246" i="5"/>
  <c r="J246" i="5"/>
  <c r="J247" i="5"/>
  <c r="AB240" i="5"/>
  <c r="AB241" i="5"/>
  <c r="AA240" i="5"/>
  <c r="Z240" i="5"/>
  <c r="Z241" i="5"/>
  <c r="Y240" i="5"/>
  <c r="Y241" i="5"/>
  <c r="X240" i="5"/>
  <c r="X241" i="5"/>
  <c r="W240" i="5"/>
  <c r="W241" i="5"/>
  <c r="V240" i="5"/>
  <c r="V241" i="5"/>
  <c r="U240" i="5"/>
  <c r="U241" i="5"/>
  <c r="T240" i="5"/>
  <c r="T241" i="5"/>
  <c r="S240" i="5"/>
  <c r="S241" i="5"/>
  <c r="R240" i="5"/>
  <c r="R241" i="5"/>
  <c r="Q240" i="5"/>
  <c r="Q241" i="5"/>
  <c r="P240" i="5"/>
  <c r="P241" i="5"/>
  <c r="O240" i="5"/>
  <c r="O241" i="5"/>
  <c r="N240" i="5"/>
  <c r="N241" i="5"/>
  <c r="M240" i="5"/>
  <c r="L240" i="5"/>
  <c r="K240" i="5"/>
  <c r="J240" i="5"/>
  <c r="J241" i="5"/>
  <c r="I262" i="5"/>
  <c r="H262" i="5"/>
  <c r="G262" i="5"/>
  <c r="F262" i="5"/>
  <c r="E262" i="5"/>
  <c r="D262" i="5"/>
  <c r="C262" i="5"/>
  <c r="B262" i="5"/>
  <c r="I259" i="5"/>
  <c r="H259" i="5"/>
  <c r="G259" i="5"/>
  <c r="F259" i="5"/>
  <c r="E259" i="5"/>
  <c r="D259" i="5"/>
  <c r="C259" i="5"/>
  <c r="B259" i="5"/>
  <c r="I253" i="5"/>
  <c r="H253" i="5"/>
  <c r="G253" i="5"/>
  <c r="F253" i="5"/>
  <c r="E253" i="5"/>
  <c r="D253" i="5"/>
  <c r="C253" i="5"/>
  <c r="B253" i="5"/>
  <c r="AB218" i="5"/>
  <c r="AB219" i="5"/>
  <c r="AA218" i="5"/>
  <c r="Z218" i="5"/>
  <c r="Z219" i="5"/>
  <c r="Y218" i="5"/>
  <c r="Y219" i="5"/>
  <c r="X218" i="5"/>
  <c r="X219" i="5"/>
  <c r="W218" i="5"/>
  <c r="W219" i="5"/>
  <c r="V218" i="5"/>
  <c r="V219" i="5"/>
  <c r="U218" i="5"/>
  <c r="U219" i="5"/>
  <c r="T218" i="5"/>
  <c r="T219" i="5"/>
  <c r="S218" i="5"/>
  <c r="S219" i="5"/>
  <c r="R218" i="5"/>
  <c r="R219" i="5"/>
  <c r="Q218" i="5"/>
  <c r="Q219" i="5"/>
  <c r="P218" i="5"/>
  <c r="P219" i="5"/>
  <c r="O218" i="5"/>
  <c r="O219" i="5"/>
  <c r="N218" i="5"/>
  <c r="N219" i="5"/>
  <c r="M218" i="5"/>
  <c r="L218" i="5"/>
  <c r="K218" i="5"/>
  <c r="J218" i="5"/>
  <c r="J219" i="5"/>
  <c r="AB212" i="5"/>
  <c r="AB213" i="5"/>
  <c r="AA212" i="5"/>
  <c r="Z212" i="5"/>
  <c r="Z213" i="5"/>
  <c r="Y212" i="5"/>
  <c r="Y213" i="5"/>
  <c r="X212" i="5"/>
  <c r="X213" i="5"/>
  <c r="W212" i="5"/>
  <c r="W213" i="5"/>
  <c r="V212" i="5"/>
  <c r="V213" i="5"/>
  <c r="U212" i="5"/>
  <c r="U213" i="5"/>
  <c r="T212" i="5"/>
  <c r="T213" i="5"/>
  <c r="S212" i="5"/>
  <c r="S213" i="5"/>
  <c r="R212" i="5"/>
  <c r="R213" i="5"/>
  <c r="Q212" i="5"/>
  <c r="Q213" i="5"/>
  <c r="P212" i="5"/>
  <c r="P213" i="5"/>
  <c r="O212" i="5"/>
  <c r="O213" i="5"/>
  <c r="N212" i="5"/>
  <c r="N213" i="5"/>
  <c r="M212" i="5"/>
  <c r="L212" i="5"/>
  <c r="K212" i="5"/>
  <c r="J212" i="5"/>
  <c r="J213" i="5"/>
  <c r="I234" i="5"/>
  <c r="H234" i="5"/>
  <c r="G234" i="5"/>
  <c r="F234" i="5"/>
  <c r="E234" i="5"/>
  <c r="D234" i="5"/>
  <c r="C234" i="5"/>
  <c r="B234" i="5"/>
  <c r="I231" i="5"/>
  <c r="H231" i="5"/>
  <c r="G231" i="5"/>
  <c r="F231" i="5"/>
  <c r="E231" i="5"/>
  <c r="D231" i="5"/>
  <c r="C231" i="5"/>
  <c r="B231" i="5"/>
  <c r="I225" i="5"/>
  <c r="H225" i="5"/>
  <c r="G225" i="5"/>
  <c r="F225" i="5"/>
  <c r="E225" i="5"/>
  <c r="D225" i="5"/>
  <c r="C225" i="5"/>
  <c r="B225" i="5"/>
  <c r="I206" i="5"/>
  <c r="H206" i="5"/>
  <c r="G206" i="5"/>
  <c r="F206" i="5"/>
  <c r="E206" i="5"/>
  <c r="D206" i="5"/>
  <c r="C206" i="5"/>
  <c r="B206" i="5"/>
  <c r="I203" i="5"/>
  <c r="H203" i="5"/>
  <c r="G203" i="5"/>
  <c r="F203" i="5"/>
  <c r="E203" i="5"/>
  <c r="D203" i="5"/>
  <c r="C203" i="5"/>
  <c r="B203" i="5"/>
  <c r="I197" i="5"/>
  <c r="H197" i="5"/>
  <c r="G197" i="5"/>
  <c r="F197" i="5"/>
  <c r="E197" i="5"/>
  <c r="D197" i="5"/>
  <c r="C197" i="5"/>
  <c r="B197" i="5"/>
  <c r="J190" i="5"/>
  <c r="J191" i="5"/>
  <c r="AB190" i="5"/>
  <c r="AB191" i="5"/>
  <c r="AA190" i="5"/>
  <c r="Z190" i="5"/>
  <c r="Z191" i="5"/>
  <c r="Y190" i="5"/>
  <c r="Y191" i="5"/>
  <c r="X190" i="5"/>
  <c r="X191" i="5"/>
  <c r="W190" i="5"/>
  <c r="W191" i="5"/>
  <c r="V190" i="5"/>
  <c r="V191" i="5"/>
  <c r="U190" i="5"/>
  <c r="U191" i="5"/>
  <c r="T190" i="5"/>
  <c r="T191" i="5"/>
  <c r="S190" i="5"/>
  <c r="S191" i="5"/>
  <c r="R190" i="5"/>
  <c r="R191" i="5"/>
  <c r="Q190" i="5"/>
  <c r="Q191" i="5"/>
  <c r="P190" i="5"/>
  <c r="P191" i="5"/>
  <c r="O190" i="5"/>
  <c r="O191" i="5"/>
  <c r="N190" i="5"/>
  <c r="N191" i="5"/>
  <c r="M190" i="5"/>
  <c r="L190" i="5"/>
  <c r="K190" i="5"/>
  <c r="J184" i="5"/>
  <c r="J185" i="5"/>
  <c r="AB184" i="5"/>
  <c r="AB185" i="5"/>
  <c r="AA184" i="5"/>
  <c r="Z184" i="5"/>
  <c r="Z185" i="5"/>
  <c r="Y184" i="5"/>
  <c r="Y185" i="5"/>
  <c r="X184" i="5"/>
  <c r="X185" i="5"/>
  <c r="W184" i="5"/>
  <c r="W185" i="5"/>
  <c r="V184" i="5"/>
  <c r="V185" i="5"/>
  <c r="U184" i="5"/>
  <c r="U185" i="5"/>
  <c r="T184" i="5"/>
  <c r="T185" i="5"/>
  <c r="S184" i="5"/>
  <c r="S185" i="5"/>
  <c r="R184" i="5"/>
  <c r="R185" i="5"/>
  <c r="Q184" i="5"/>
  <c r="Q185" i="5"/>
  <c r="P184" i="5"/>
  <c r="P185" i="5"/>
  <c r="O184" i="5"/>
  <c r="O185" i="5"/>
  <c r="N184" i="5"/>
  <c r="N185" i="5"/>
  <c r="M184" i="5"/>
  <c r="L184" i="5"/>
  <c r="K184" i="5"/>
  <c r="J79" i="5"/>
  <c r="J80" i="5"/>
  <c r="E246" i="5"/>
  <c r="F246" i="5"/>
  <c r="G246" i="5"/>
  <c r="H246" i="5"/>
  <c r="I246" i="5"/>
  <c r="D246" i="5"/>
  <c r="E240" i="5"/>
  <c r="F240" i="5"/>
  <c r="G240" i="5"/>
  <c r="H240" i="5"/>
  <c r="I240" i="5"/>
  <c r="D240" i="5"/>
  <c r="F218" i="5"/>
  <c r="G218" i="5"/>
  <c r="H218" i="5"/>
  <c r="E218" i="5"/>
  <c r="D218" i="5"/>
  <c r="F212" i="5"/>
  <c r="G212" i="5"/>
  <c r="H212" i="5"/>
  <c r="I212" i="5"/>
  <c r="E212" i="5"/>
  <c r="D212" i="5"/>
  <c r="F190" i="5"/>
  <c r="G190" i="5"/>
  <c r="H190" i="5"/>
  <c r="E190" i="5"/>
  <c r="E191" i="5"/>
  <c r="C246" i="5"/>
  <c r="B246" i="5"/>
  <c r="C240" i="5"/>
  <c r="B240" i="5"/>
  <c r="I218" i="5"/>
  <c r="C218" i="5"/>
  <c r="B218" i="5"/>
  <c r="C212" i="5"/>
  <c r="B212" i="5"/>
  <c r="I190" i="5"/>
  <c r="C190" i="5"/>
  <c r="B190" i="5"/>
  <c r="H184" i="5"/>
  <c r="F184" i="5"/>
  <c r="E184" i="5"/>
  <c r="C184" i="5"/>
  <c r="B184" i="5"/>
  <c r="BQ39" i="11"/>
  <c r="BR39" i="11"/>
  <c r="BS39" i="11"/>
  <c r="BT39" i="11"/>
  <c r="BU39" i="11"/>
  <c r="BV39" i="11"/>
  <c r="BW39" i="11"/>
  <c r="BX39" i="11"/>
  <c r="BY39" i="11"/>
  <c r="BZ39" i="11"/>
  <c r="CA39" i="11"/>
  <c r="CB39" i="11"/>
  <c r="CC39" i="11"/>
  <c r="CD39" i="11"/>
  <c r="CE39" i="11"/>
  <c r="CF39" i="11"/>
  <c r="CG39" i="11"/>
  <c r="CH39" i="11"/>
  <c r="CI39" i="11"/>
  <c r="CJ39" i="11"/>
  <c r="CK39" i="11"/>
  <c r="CL39" i="11"/>
  <c r="CM39" i="11"/>
  <c r="CN39" i="11"/>
  <c r="CO39" i="11"/>
  <c r="BP39" i="11"/>
  <c r="BQ38" i="11"/>
  <c r="BR38" i="11"/>
  <c r="BS38" i="11"/>
  <c r="BT38" i="11"/>
  <c r="BU38" i="11"/>
  <c r="BV38" i="11"/>
  <c r="BW38" i="11"/>
  <c r="BX38" i="11"/>
  <c r="BY38" i="11"/>
  <c r="BZ38" i="11"/>
  <c r="CA38" i="11"/>
  <c r="CB38" i="11"/>
  <c r="CC38" i="11"/>
  <c r="CD38" i="11"/>
  <c r="CE38" i="11"/>
  <c r="CF38" i="11"/>
  <c r="CG38" i="11"/>
  <c r="CH38" i="11"/>
  <c r="CI38" i="11"/>
  <c r="CJ38" i="11"/>
  <c r="CK38" i="11"/>
  <c r="CL38" i="11"/>
  <c r="CM38" i="11"/>
  <c r="CN38" i="11"/>
  <c r="CO38" i="11"/>
  <c r="BP38" i="11"/>
  <c r="BO55" i="11"/>
  <c r="BP55" i="11"/>
  <c r="BQ55" i="11"/>
  <c r="BR55" i="11"/>
  <c r="BS55" i="11"/>
  <c r="BT55" i="11"/>
  <c r="BU55" i="11"/>
  <c r="BV55" i="11"/>
  <c r="BW55" i="11"/>
  <c r="BX55" i="11"/>
  <c r="BY55" i="11"/>
  <c r="BZ55" i="11"/>
  <c r="CA55" i="11"/>
  <c r="CB55" i="11"/>
  <c r="CC55" i="11"/>
  <c r="CD55" i="11"/>
  <c r="CE55" i="11"/>
  <c r="CF55" i="11"/>
  <c r="CH55" i="11"/>
  <c r="CI55" i="11"/>
  <c r="CJ55" i="11"/>
  <c r="CK55" i="11"/>
  <c r="CL55" i="11"/>
  <c r="CM55" i="11"/>
  <c r="CN55" i="11"/>
  <c r="BN55" i="11"/>
  <c r="BO54" i="11"/>
  <c r="BP54" i="11"/>
  <c r="BQ54" i="11"/>
  <c r="BR54" i="11"/>
  <c r="BS54" i="11"/>
  <c r="BT54" i="11"/>
  <c r="BU54" i="11"/>
  <c r="BV54" i="11"/>
  <c r="BW54" i="11"/>
  <c r="BX54" i="11"/>
  <c r="BY54" i="11"/>
  <c r="BZ54" i="11"/>
  <c r="CA54" i="11"/>
  <c r="CB54" i="11"/>
  <c r="CC54" i="11"/>
  <c r="CD54" i="11"/>
  <c r="CE54" i="11"/>
  <c r="CF54" i="11"/>
  <c r="CH54" i="11"/>
  <c r="CI54" i="11"/>
  <c r="CJ54" i="11"/>
  <c r="CK54" i="11"/>
  <c r="CL54" i="11"/>
  <c r="CM54" i="11"/>
  <c r="CN54" i="11"/>
  <c r="BN54" i="11"/>
  <c r="BO53" i="11"/>
  <c r="BP53" i="11"/>
  <c r="BQ53" i="11"/>
  <c r="BR53" i="11"/>
  <c r="BS53" i="11"/>
  <c r="BT53" i="11"/>
  <c r="BU53" i="11"/>
  <c r="BV53" i="11"/>
  <c r="BW53" i="11"/>
  <c r="BX53" i="11"/>
  <c r="BY53" i="11"/>
  <c r="BZ53" i="11"/>
  <c r="CA53" i="11"/>
  <c r="CB53" i="11"/>
  <c r="CC53" i="11"/>
  <c r="CD53" i="11"/>
  <c r="CE53" i="11"/>
  <c r="CF53" i="11"/>
  <c r="CH53" i="11"/>
  <c r="CI53" i="11"/>
  <c r="CJ53" i="11"/>
  <c r="CK53" i="11"/>
  <c r="CL53" i="11"/>
  <c r="CM53" i="11"/>
  <c r="CN53" i="11"/>
  <c r="BN53" i="11"/>
  <c r="BO52" i="11"/>
  <c r="BP52" i="11"/>
  <c r="BQ52" i="11"/>
  <c r="BR52" i="11"/>
  <c r="BS52" i="11"/>
  <c r="BT52" i="11"/>
  <c r="BU52" i="11"/>
  <c r="BV52" i="11"/>
  <c r="BW52" i="11"/>
  <c r="BX52" i="11"/>
  <c r="BY52" i="11"/>
  <c r="BZ52" i="11"/>
  <c r="CA52" i="11"/>
  <c r="CB52" i="11"/>
  <c r="CC52" i="11"/>
  <c r="CD52" i="11"/>
  <c r="CE52" i="11"/>
  <c r="CF52" i="11"/>
  <c r="CH52" i="11"/>
  <c r="CI52" i="11"/>
  <c r="CJ52" i="11"/>
  <c r="CK52" i="11"/>
  <c r="CL52" i="11"/>
  <c r="CM52" i="11"/>
  <c r="CN52" i="11"/>
  <c r="BN52" i="11"/>
  <c r="BO51" i="11"/>
  <c r="BP51" i="11"/>
  <c r="F64" i="11"/>
  <c r="BQ51" i="11"/>
  <c r="BR51" i="11"/>
  <c r="BS51" i="11"/>
  <c r="BT51" i="11"/>
  <c r="BU51" i="11"/>
  <c r="BV51" i="11"/>
  <c r="L64" i="11"/>
  <c r="BW51" i="11"/>
  <c r="M64" i="11"/>
  <c r="BX51" i="11"/>
  <c r="N64" i="11"/>
  <c r="BY51" i="11"/>
  <c r="O64" i="11"/>
  <c r="BZ51" i="11"/>
  <c r="CA51" i="11"/>
  <c r="CB51" i="11"/>
  <c r="R64" i="11"/>
  <c r="CC51" i="11"/>
  <c r="CD51" i="11"/>
  <c r="CE51" i="11"/>
  <c r="CF51" i="11"/>
  <c r="CH51" i="11"/>
  <c r="CI51" i="11"/>
  <c r="Y64" i="11"/>
  <c r="CJ51" i="11"/>
  <c r="Z64" i="11"/>
  <c r="CK51" i="11"/>
  <c r="AA64" i="11"/>
  <c r="CL51" i="11"/>
  <c r="AB64" i="11"/>
  <c r="CM51" i="11"/>
  <c r="AC64" i="11"/>
  <c r="CN51" i="11"/>
  <c r="BN51" i="11"/>
  <c r="BQ37" i="11"/>
  <c r="BR37" i="11"/>
  <c r="BS37" i="11"/>
  <c r="BT37" i="11"/>
  <c r="BU37" i="11"/>
  <c r="BV37" i="11"/>
  <c r="BW37" i="11"/>
  <c r="BX37" i="11"/>
  <c r="BY37" i="11"/>
  <c r="BZ37" i="11"/>
  <c r="CA37" i="11"/>
  <c r="CB37" i="11"/>
  <c r="CC37" i="11"/>
  <c r="CD37" i="11"/>
  <c r="CE37" i="11"/>
  <c r="CF37" i="11"/>
  <c r="CG37" i="11"/>
  <c r="CH37" i="11"/>
  <c r="CI37" i="11"/>
  <c r="CJ37" i="11"/>
  <c r="CK37" i="11"/>
  <c r="CL37" i="11"/>
  <c r="CM37" i="11"/>
  <c r="CN37" i="11"/>
  <c r="CO37" i="11"/>
  <c r="BP37" i="11"/>
  <c r="AI51" i="11"/>
  <c r="X54" i="11"/>
  <c r="Y55" i="11"/>
  <c r="Z55" i="11"/>
  <c r="AA55" i="11"/>
  <c r="AB55" i="11"/>
  <c r="AC55" i="11"/>
  <c r="AD55" i="11"/>
  <c r="X55" i="11"/>
  <c r="AL48" i="11"/>
  <c r="AM48" i="11"/>
  <c r="AN48" i="11"/>
  <c r="AO48" i="11"/>
  <c r="AP48" i="11"/>
  <c r="AQ48" i="11"/>
  <c r="AR48" i="11"/>
  <c r="AS48" i="11"/>
  <c r="AT48" i="11"/>
  <c r="AU48" i="11"/>
  <c r="AV48" i="11"/>
  <c r="AW48" i="11"/>
  <c r="AX48" i="11"/>
  <c r="AY48" i="11"/>
  <c r="AZ48" i="11"/>
  <c r="BA48" i="11"/>
  <c r="BB48" i="11"/>
  <c r="BC48" i="11"/>
  <c r="BD48" i="11"/>
  <c r="BE48" i="11"/>
  <c r="BF48" i="11"/>
  <c r="BG48" i="11"/>
  <c r="BH48" i="11"/>
  <c r="BI48" i="11"/>
  <c r="AK48" i="11"/>
  <c r="AL47" i="11"/>
  <c r="AM47" i="11"/>
  <c r="AN47" i="11"/>
  <c r="AO47" i="11"/>
  <c r="AP47" i="11"/>
  <c r="AQ47" i="11"/>
  <c r="AR47" i="11"/>
  <c r="AS47" i="11"/>
  <c r="AT47" i="11"/>
  <c r="AU47" i="11"/>
  <c r="AV47" i="11"/>
  <c r="AW47" i="11"/>
  <c r="AX47" i="11"/>
  <c r="AY47" i="11"/>
  <c r="AZ47" i="11"/>
  <c r="BA47" i="11"/>
  <c r="BB47" i="11"/>
  <c r="BC47" i="11"/>
  <c r="BD47" i="11"/>
  <c r="BE47" i="11"/>
  <c r="BF47" i="11"/>
  <c r="BG47" i="11"/>
  <c r="BH47" i="11"/>
  <c r="BI47" i="11"/>
  <c r="AK47" i="11"/>
  <c r="AL46" i="11"/>
  <c r="AM46" i="11"/>
  <c r="AN46" i="11"/>
  <c r="AO46" i="11"/>
  <c r="AP46" i="11"/>
  <c r="AQ46" i="11"/>
  <c r="AR46" i="11"/>
  <c r="AS46" i="11"/>
  <c r="AT46" i="11"/>
  <c r="AU46" i="11"/>
  <c r="AV46" i="11"/>
  <c r="AW46" i="11"/>
  <c r="AX46" i="11"/>
  <c r="AY46" i="11"/>
  <c r="AZ46" i="11"/>
  <c r="BA46" i="11"/>
  <c r="BB46" i="11"/>
  <c r="BC46" i="11"/>
  <c r="BD46" i="11"/>
  <c r="BE46" i="11"/>
  <c r="BF46" i="11"/>
  <c r="BG46" i="11"/>
  <c r="BH46" i="11"/>
  <c r="BI46" i="11"/>
  <c r="BJ46" i="11"/>
  <c r="AK46" i="11"/>
  <c r="G55" i="11"/>
  <c r="AM193" i="11"/>
  <c r="AS192" i="11"/>
  <c r="AQ192" i="11"/>
  <c r="AR192" i="11"/>
  <c r="AP192" i="11"/>
  <c r="AN192" i="11"/>
  <c r="AM192" i="11"/>
  <c r="JF65" i="11"/>
  <c r="JD65" i="11"/>
  <c r="IY57" i="11"/>
  <c r="LP56" i="11"/>
  <c r="LO56" i="11"/>
  <c r="LN56" i="11"/>
  <c r="LM56" i="11"/>
  <c r="LL56" i="11"/>
  <c r="LK56" i="11"/>
  <c r="LJ56" i="11"/>
  <c r="LH56" i="11"/>
  <c r="LG56" i="11"/>
  <c r="LF56" i="11"/>
  <c r="LE56" i="11"/>
  <c r="LD56" i="11"/>
  <c r="LC56" i="11"/>
  <c r="LB56" i="11"/>
  <c r="LA56" i="11"/>
  <c r="KZ56" i="11"/>
  <c r="KY56" i="11"/>
  <c r="KX56" i="11"/>
  <c r="KW56" i="11"/>
  <c r="KV56" i="11"/>
  <c r="KU56" i="11"/>
  <c r="KT56" i="11"/>
  <c r="KS56" i="11"/>
  <c r="KR56" i="11"/>
  <c r="KQ56" i="11"/>
  <c r="KP56" i="11"/>
  <c r="KK56" i="11"/>
  <c r="KJ56" i="11"/>
  <c r="KI56" i="11"/>
  <c r="KH56" i="11"/>
  <c r="KG56" i="11"/>
  <c r="KF56" i="11"/>
  <c r="KE56" i="11"/>
  <c r="KC56" i="11"/>
  <c r="KB56" i="11"/>
  <c r="KA56" i="11"/>
  <c r="JZ56" i="11"/>
  <c r="JY56" i="11"/>
  <c r="JX56" i="11"/>
  <c r="JW56" i="11"/>
  <c r="JV56" i="11"/>
  <c r="JU56" i="11"/>
  <c r="JT56" i="11"/>
  <c r="JS56" i="11"/>
  <c r="JR56" i="11"/>
  <c r="JQ56" i="11"/>
  <c r="JP56" i="11"/>
  <c r="JO56" i="11"/>
  <c r="JN56" i="11"/>
  <c r="JM56" i="11"/>
  <c r="JL56" i="11"/>
  <c r="JK56" i="11"/>
  <c r="JF56" i="11"/>
  <c r="JE56" i="11"/>
  <c r="JD56" i="11"/>
  <c r="JC56" i="11"/>
  <c r="JB56" i="11"/>
  <c r="JA56" i="11"/>
  <c r="IZ56" i="11"/>
  <c r="IX56" i="11"/>
  <c r="IW56" i="11"/>
  <c r="IV56" i="11"/>
  <c r="IU56" i="11"/>
  <c r="IT56" i="11"/>
  <c r="IS56" i="11"/>
  <c r="IR56" i="11"/>
  <c r="IQ56" i="11"/>
  <c r="IP56" i="11"/>
  <c r="IO56" i="11"/>
  <c r="IN56" i="11"/>
  <c r="IM56" i="11"/>
  <c r="IL56" i="11"/>
  <c r="IK56" i="11"/>
  <c r="IJ56" i="11"/>
  <c r="II56" i="11"/>
  <c r="IH56" i="11"/>
  <c r="IG56" i="11"/>
  <c r="IF56" i="11"/>
  <c r="LP55" i="11"/>
  <c r="LO55" i="11"/>
  <c r="LN55" i="11"/>
  <c r="LM55" i="11"/>
  <c r="LL55" i="11"/>
  <c r="LK55" i="11"/>
  <c r="LJ55" i="11"/>
  <c r="LH55" i="11"/>
  <c r="LG55" i="11"/>
  <c r="LF55" i="11"/>
  <c r="LE55" i="11"/>
  <c r="LD55" i="11"/>
  <c r="LC55" i="11"/>
  <c r="LB55" i="11"/>
  <c r="LA55" i="11"/>
  <c r="KZ55" i="11"/>
  <c r="KY55" i="11"/>
  <c r="KX55" i="11"/>
  <c r="KW55" i="11"/>
  <c r="KV55" i="11"/>
  <c r="KU55" i="11"/>
  <c r="KT55" i="11"/>
  <c r="KS55" i="11"/>
  <c r="KR55" i="11"/>
  <c r="KQ55" i="11"/>
  <c r="KP55" i="11"/>
  <c r="KK55" i="11"/>
  <c r="KJ55" i="11"/>
  <c r="KI55" i="11"/>
  <c r="KH55" i="11"/>
  <c r="KG55" i="11"/>
  <c r="KF55" i="11"/>
  <c r="KE55" i="11"/>
  <c r="KC55" i="11"/>
  <c r="KB55" i="11"/>
  <c r="KA55" i="11"/>
  <c r="JZ55" i="11"/>
  <c r="JY55" i="11"/>
  <c r="JX55" i="11"/>
  <c r="JW55" i="11"/>
  <c r="JV55" i="11"/>
  <c r="JU55" i="11"/>
  <c r="JT55" i="11"/>
  <c r="JS55" i="11"/>
  <c r="JR55" i="11"/>
  <c r="JQ55" i="11"/>
  <c r="JP55" i="11"/>
  <c r="JO55" i="11"/>
  <c r="JN55" i="11"/>
  <c r="JM55" i="11"/>
  <c r="JL55" i="11"/>
  <c r="JK55" i="11"/>
  <c r="JF55" i="11"/>
  <c r="JE55" i="11"/>
  <c r="JD55" i="11"/>
  <c r="JC55" i="11"/>
  <c r="JB55" i="11"/>
  <c r="JA55" i="11"/>
  <c r="IZ55" i="11"/>
  <c r="IX55" i="11"/>
  <c r="IW55" i="11"/>
  <c r="IV55" i="11"/>
  <c r="IU55" i="11"/>
  <c r="IT55" i="11"/>
  <c r="IS55" i="11"/>
  <c r="IR55" i="11"/>
  <c r="IQ55" i="11"/>
  <c r="IP55" i="11"/>
  <c r="IO55" i="11"/>
  <c r="IN55" i="11"/>
  <c r="IM55" i="11"/>
  <c r="IL55" i="11"/>
  <c r="IK55" i="11"/>
  <c r="IJ55" i="11"/>
  <c r="II55" i="11"/>
  <c r="IH55" i="11"/>
  <c r="IG55" i="11"/>
  <c r="IF55" i="11"/>
  <c r="LO54" i="11"/>
  <c r="LM54" i="11"/>
  <c r="LL54" i="11"/>
  <c r="LK54" i="11"/>
  <c r="LJ54" i="11"/>
  <c r="LH54" i="11"/>
  <c r="LG54" i="11"/>
  <c r="LF54" i="11"/>
  <c r="LE54" i="11"/>
  <c r="LD54" i="11"/>
  <c r="LC54" i="11"/>
  <c r="LB54" i="11"/>
  <c r="LA54" i="11"/>
  <c r="KZ54" i="11"/>
  <c r="KY54" i="11"/>
  <c r="KX54" i="11"/>
  <c r="KW54" i="11"/>
  <c r="KV54" i="11"/>
  <c r="KU54" i="11"/>
  <c r="KT54" i="11"/>
  <c r="KS54" i="11"/>
  <c r="KR54" i="11"/>
  <c r="KQ54" i="11"/>
  <c r="KP54" i="11"/>
  <c r="KK54" i="11"/>
  <c r="KJ54" i="11"/>
  <c r="KI54" i="11"/>
  <c r="KH54" i="11"/>
  <c r="KG54" i="11"/>
  <c r="KF54" i="11"/>
  <c r="KE54" i="11"/>
  <c r="KC54" i="11"/>
  <c r="KB54" i="11"/>
  <c r="KA54" i="11"/>
  <c r="JZ54" i="11"/>
  <c r="JY54" i="11"/>
  <c r="JX54" i="11"/>
  <c r="JW54" i="11"/>
  <c r="JV54" i="11"/>
  <c r="JU54" i="11"/>
  <c r="JT54" i="11"/>
  <c r="JS54" i="11"/>
  <c r="JR54" i="11"/>
  <c r="JQ54" i="11"/>
  <c r="JP54" i="11"/>
  <c r="JO54" i="11"/>
  <c r="JN54" i="11"/>
  <c r="JM54" i="11"/>
  <c r="JL54" i="11"/>
  <c r="JK54" i="11"/>
  <c r="JF54" i="11"/>
  <c r="JE54" i="11"/>
  <c r="JD54" i="11"/>
  <c r="JC54" i="11"/>
  <c r="JB54" i="11"/>
  <c r="JA54" i="11"/>
  <c r="IZ54" i="11"/>
  <c r="IX54" i="11"/>
  <c r="IW54" i="11"/>
  <c r="IV54" i="11"/>
  <c r="IU54" i="11"/>
  <c r="IT54" i="11"/>
  <c r="IS54" i="11"/>
  <c r="IR54" i="11"/>
  <c r="IQ54" i="11"/>
  <c r="IP54" i="11"/>
  <c r="IO54" i="11"/>
  <c r="IN54" i="11"/>
  <c r="IM54" i="11"/>
  <c r="IL54" i="11"/>
  <c r="IK54" i="11"/>
  <c r="IJ54" i="11"/>
  <c r="II54" i="11"/>
  <c r="IH54" i="11"/>
  <c r="IG54" i="11"/>
  <c r="IF54" i="11"/>
  <c r="LO53" i="11"/>
  <c r="LM53" i="11"/>
  <c r="LL53" i="11"/>
  <c r="LK53" i="11"/>
  <c r="LJ53" i="11"/>
  <c r="LH53" i="11"/>
  <c r="LG53" i="11"/>
  <c r="LF53" i="11"/>
  <c r="LE53" i="11"/>
  <c r="LD53" i="11"/>
  <c r="LC53" i="11"/>
  <c r="LB53" i="11"/>
  <c r="LA53" i="11"/>
  <c r="KZ53" i="11"/>
  <c r="KY53" i="11"/>
  <c r="KX53" i="11"/>
  <c r="KW53" i="11"/>
  <c r="KV53" i="11"/>
  <c r="KU53" i="11"/>
  <c r="KT53" i="11"/>
  <c r="KS53" i="11"/>
  <c r="KR53" i="11"/>
  <c r="KQ53" i="11"/>
  <c r="KP53" i="11"/>
  <c r="KK53" i="11"/>
  <c r="KJ53" i="11"/>
  <c r="KI53" i="11"/>
  <c r="KH53" i="11"/>
  <c r="KG53" i="11"/>
  <c r="KF53" i="11"/>
  <c r="KE53" i="11"/>
  <c r="KC53" i="11"/>
  <c r="KB53" i="11"/>
  <c r="KA53" i="11"/>
  <c r="JZ53" i="11"/>
  <c r="JY53" i="11"/>
  <c r="JX53" i="11"/>
  <c r="JW53" i="11"/>
  <c r="JV53" i="11"/>
  <c r="JU53" i="11"/>
  <c r="JT53" i="11"/>
  <c r="JS53" i="11"/>
  <c r="JR53" i="11"/>
  <c r="JQ53" i="11"/>
  <c r="JP53" i="11"/>
  <c r="JO53" i="11"/>
  <c r="JN53" i="11"/>
  <c r="JM53" i="11"/>
  <c r="JL53" i="11"/>
  <c r="JK53" i="11"/>
  <c r="JF53" i="11"/>
  <c r="JE53" i="11"/>
  <c r="JD53" i="11"/>
  <c r="JC53" i="11"/>
  <c r="JB53" i="11"/>
  <c r="JA53" i="11"/>
  <c r="IZ53" i="11"/>
  <c r="IX53" i="11"/>
  <c r="IW53" i="11"/>
  <c r="IV53" i="11"/>
  <c r="IU53" i="11"/>
  <c r="IT53" i="11"/>
  <c r="IS53" i="11"/>
  <c r="IR53" i="11"/>
  <c r="IQ53" i="11"/>
  <c r="IP53" i="11"/>
  <c r="IO53" i="11"/>
  <c r="IN53" i="11"/>
  <c r="IM53" i="11"/>
  <c r="IL53" i="11"/>
  <c r="IK53" i="11"/>
  <c r="IJ53" i="11"/>
  <c r="II53" i="11"/>
  <c r="IH53" i="11"/>
  <c r="IG53" i="11"/>
  <c r="IF53" i="11"/>
  <c r="LO52" i="11"/>
  <c r="JE65" i="11"/>
  <c r="LM52" i="11"/>
  <c r="JC65" i="11"/>
  <c r="LL52" i="11"/>
  <c r="JB65" i="11"/>
  <c r="LK52" i="11"/>
  <c r="JA65" i="11"/>
  <c r="LJ52" i="11"/>
  <c r="IZ65" i="11"/>
  <c r="LH52" i="11"/>
  <c r="IX65" i="11"/>
  <c r="LG52" i="11"/>
  <c r="IW65" i="11"/>
  <c r="LF52" i="11"/>
  <c r="IV65" i="11"/>
  <c r="LE52" i="11"/>
  <c r="IU65" i="11"/>
  <c r="LD52" i="11"/>
  <c r="IT65" i="11"/>
  <c r="LC52" i="11"/>
  <c r="IS65" i="11"/>
  <c r="LB52" i="11"/>
  <c r="IR65" i="11"/>
  <c r="LA52" i="11"/>
  <c r="IQ65" i="11"/>
  <c r="KZ52" i="11"/>
  <c r="IP65" i="11"/>
  <c r="KY52" i="11"/>
  <c r="IO65" i="11"/>
  <c r="KX52" i="11"/>
  <c r="IN65" i="11"/>
  <c r="KW52" i="11"/>
  <c r="IM65" i="11"/>
  <c r="KV52" i="11"/>
  <c r="IL65" i="11"/>
  <c r="KU52" i="11"/>
  <c r="IK65" i="11"/>
  <c r="KT52" i="11"/>
  <c r="IJ65" i="11"/>
  <c r="KS52" i="11"/>
  <c r="II65" i="11"/>
  <c r="KR52" i="11"/>
  <c r="IH65" i="11"/>
  <c r="KQ52" i="11"/>
  <c r="IG65" i="11"/>
  <c r="KP52" i="11"/>
  <c r="IF65" i="11"/>
  <c r="KK52" i="11"/>
  <c r="JF63" i="11"/>
  <c r="KJ52" i="11"/>
  <c r="JE63" i="11"/>
  <c r="KI52" i="11"/>
  <c r="JD63" i="11"/>
  <c r="KH52" i="11"/>
  <c r="JC63" i="11"/>
  <c r="KG52" i="11"/>
  <c r="JB63" i="11"/>
  <c r="KF52" i="11"/>
  <c r="JA63" i="11"/>
  <c r="KE52" i="11"/>
  <c r="IZ63" i="11"/>
  <c r="KC52" i="11"/>
  <c r="IX63" i="11"/>
  <c r="KB52" i="11"/>
  <c r="IW63" i="11"/>
  <c r="KA52" i="11"/>
  <c r="IV63" i="11"/>
  <c r="JZ52" i="11"/>
  <c r="IU63" i="11"/>
  <c r="JY52" i="11"/>
  <c r="IT63" i="11"/>
  <c r="JX52" i="11"/>
  <c r="IS63" i="11"/>
  <c r="JW52" i="11"/>
  <c r="JV52" i="11"/>
  <c r="IQ63" i="11"/>
  <c r="JU52" i="11"/>
  <c r="IP63" i="11"/>
  <c r="JT52" i="11"/>
  <c r="IO63" i="11"/>
  <c r="JS52" i="11"/>
  <c r="IN63" i="11"/>
  <c r="JR52" i="11"/>
  <c r="IM63" i="11"/>
  <c r="JQ52" i="11"/>
  <c r="IL63" i="11"/>
  <c r="JP52" i="11"/>
  <c r="IK63" i="11"/>
  <c r="JO52" i="11"/>
  <c r="IJ63" i="11"/>
  <c r="JN52" i="11"/>
  <c r="II63" i="11"/>
  <c r="JM52" i="11"/>
  <c r="IH63" i="11"/>
  <c r="JL52" i="11"/>
  <c r="IG63" i="11"/>
  <c r="JK52" i="11"/>
  <c r="IF63" i="11"/>
  <c r="JF52" i="11"/>
  <c r="JF64" i="11"/>
  <c r="JE52" i="11"/>
  <c r="JE64" i="11"/>
  <c r="JD52" i="11"/>
  <c r="JD64" i="11"/>
  <c r="JC52" i="11"/>
  <c r="JC64" i="11"/>
  <c r="JB52" i="11"/>
  <c r="JB64" i="11"/>
  <c r="JA52" i="11"/>
  <c r="JA64" i="11"/>
  <c r="IZ52" i="11"/>
  <c r="IZ64" i="11"/>
  <c r="IX52" i="11"/>
  <c r="IX64" i="11"/>
  <c r="IW52" i="11"/>
  <c r="IW64" i="11"/>
  <c r="IV52" i="11"/>
  <c r="IV64" i="11"/>
  <c r="IU52" i="11"/>
  <c r="IU64" i="11"/>
  <c r="IT52" i="11"/>
  <c r="IT64" i="11"/>
  <c r="IS52" i="11"/>
  <c r="IS64" i="11"/>
  <c r="IR52" i="11"/>
  <c r="IR64" i="11"/>
  <c r="IQ52" i="11"/>
  <c r="IQ64" i="11"/>
  <c r="IP52" i="11"/>
  <c r="IP64" i="11"/>
  <c r="IO52" i="11"/>
  <c r="IO64" i="11"/>
  <c r="IN52" i="11"/>
  <c r="IN64" i="11"/>
  <c r="IM52" i="11"/>
  <c r="IM64" i="11"/>
  <c r="IL52" i="11"/>
  <c r="IL64" i="11"/>
  <c r="IK52" i="11"/>
  <c r="IK64" i="11"/>
  <c r="IJ52" i="11"/>
  <c r="IJ64" i="11"/>
  <c r="II52" i="11"/>
  <c r="II64" i="11"/>
  <c r="IH52" i="11"/>
  <c r="IH64" i="11"/>
  <c r="IG52" i="11"/>
  <c r="IG64" i="11"/>
  <c r="IF52" i="11"/>
  <c r="IF64" i="11"/>
  <c r="Z57" i="9"/>
  <c r="AA57" i="9"/>
  <c r="AB57" i="9"/>
  <c r="Z58" i="9"/>
  <c r="AA58" i="9"/>
  <c r="AB58" i="9"/>
  <c r="Z59" i="9"/>
  <c r="AA59" i="9"/>
  <c r="AB59" i="9"/>
  <c r="Z60" i="9"/>
  <c r="AA60" i="9"/>
  <c r="AB60" i="9"/>
  <c r="Z61" i="9"/>
  <c r="AA61" i="9"/>
  <c r="AB61" i="9"/>
  <c r="Z62" i="9"/>
  <c r="AA62" i="9"/>
  <c r="AB62" i="9"/>
  <c r="Z63" i="9"/>
  <c r="AA63" i="9"/>
  <c r="AB63" i="9"/>
  <c r="Z64" i="9"/>
  <c r="AA64" i="9"/>
  <c r="AB64" i="9"/>
  <c r="Z65" i="9"/>
  <c r="AA65" i="9"/>
  <c r="AB65" i="9"/>
  <c r="Z66" i="9"/>
  <c r="AA66" i="9"/>
  <c r="AB66" i="9"/>
  <c r="Z67" i="9"/>
  <c r="AA67" i="9"/>
  <c r="AB67" i="9"/>
  <c r="Z68" i="9"/>
  <c r="AA68" i="9"/>
  <c r="AB68" i="9"/>
  <c r="Z69" i="9"/>
  <c r="AA69" i="9"/>
  <c r="AB69" i="9"/>
  <c r="Z70" i="9"/>
  <c r="AA70" i="9"/>
  <c r="AB70" i="9"/>
  <c r="Z71" i="9"/>
  <c r="AA71" i="9"/>
  <c r="AB71" i="9"/>
  <c r="Z72" i="9"/>
  <c r="AA72" i="9"/>
  <c r="AB72" i="9"/>
  <c r="Z73" i="9"/>
  <c r="AA73" i="9"/>
  <c r="AB73" i="9"/>
  <c r="Z74" i="9"/>
  <c r="AA74" i="9"/>
  <c r="AB74" i="9"/>
  <c r="Z75" i="9"/>
  <c r="AA75" i="9"/>
  <c r="AB75" i="9"/>
  <c r="Z76" i="9"/>
  <c r="AA76" i="9"/>
  <c r="AB76" i="9"/>
  <c r="Z77" i="9"/>
  <c r="AA77" i="9"/>
  <c r="AB77" i="9"/>
  <c r="Z78" i="9"/>
  <c r="AA78" i="9"/>
  <c r="AB78" i="9"/>
  <c r="Z79" i="9"/>
  <c r="AA79" i="9"/>
  <c r="AB79" i="9"/>
  <c r="Z80" i="9"/>
  <c r="AA80" i="9"/>
  <c r="AB80" i="9"/>
  <c r="Z81" i="9"/>
  <c r="AA81" i="9"/>
  <c r="AB81" i="9"/>
  <c r="Z82" i="9"/>
  <c r="AA82" i="9"/>
  <c r="AB82" i="9"/>
  <c r="Z83" i="9"/>
  <c r="AA83" i="9"/>
  <c r="AB83" i="9"/>
  <c r="Z84" i="9"/>
  <c r="AA84" i="9"/>
  <c r="AB84" i="9"/>
  <c r="Z85" i="9"/>
  <c r="AA85" i="9"/>
  <c r="AB85" i="9"/>
  <c r="Z86" i="9"/>
  <c r="AA86" i="9"/>
  <c r="AB86" i="9"/>
  <c r="Z87" i="9"/>
  <c r="AA87" i="9"/>
  <c r="AB87" i="9"/>
  <c r="Z88" i="9"/>
  <c r="AA88" i="9"/>
  <c r="AB88" i="9"/>
  <c r="Z89" i="9"/>
  <c r="AA89" i="9"/>
  <c r="AB89" i="9"/>
  <c r="Z90" i="9"/>
  <c r="AA90" i="9"/>
  <c r="AB90" i="9"/>
  <c r="Z91" i="9"/>
  <c r="AA91" i="9"/>
  <c r="AB91" i="9"/>
  <c r="Z92" i="9"/>
  <c r="AA92" i="9"/>
  <c r="AB92" i="9"/>
  <c r="Z93" i="9"/>
  <c r="AA93" i="9"/>
  <c r="AB93" i="9"/>
  <c r="Z94" i="9"/>
  <c r="AA94" i="9"/>
  <c r="AB94" i="9"/>
  <c r="Z95" i="9"/>
  <c r="AA95" i="9"/>
  <c r="AB95" i="9"/>
  <c r="Z96" i="9"/>
  <c r="AA96" i="9"/>
  <c r="AB96" i="9"/>
  <c r="Z97" i="9"/>
  <c r="AA97" i="9"/>
  <c r="AB97" i="9"/>
  <c r="Z98" i="9"/>
  <c r="AA98" i="9"/>
  <c r="AB98" i="9"/>
  <c r="Z99" i="9"/>
  <c r="AA99" i="9"/>
  <c r="AB99" i="9"/>
  <c r="Z100" i="9"/>
  <c r="AA100" i="9"/>
  <c r="AB100" i="9"/>
  <c r="Y58" i="9"/>
  <c r="Y59" i="9"/>
  <c r="Y60" i="9"/>
  <c r="Y61" i="9"/>
  <c r="Y62" i="9"/>
  <c r="Y63" i="9"/>
  <c r="Y64" i="9"/>
  <c r="Y65" i="9"/>
  <c r="Y66" i="9"/>
  <c r="Y67" i="9"/>
  <c r="Y68" i="9"/>
  <c r="Y69" i="9"/>
  <c r="Y70" i="9"/>
  <c r="Y71" i="9"/>
  <c r="Y72" i="9"/>
  <c r="Y73" i="9"/>
  <c r="Y74" i="9"/>
  <c r="Y75" i="9"/>
  <c r="Y76" i="9"/>
  <c r="Y77" i="9"/>
  <c r="Y78" i="9"/>
  <c r="Y79" i="9"/>
  <c r="Y80" i="9"/>
  <c r="Y81" i="9"/>
  <c r="Y82" i="9"/>
  <c r="Y83" i="9"/>
  <c r="Y84" i="9"/>
  <c r="Y85" i="9"/>
  <c r="Y86" i="9"/>
  <c r="Y87" i="9"/>
  <c r="Y88" i="9"/>
  <c r="Y89" i="9"/>
  <c r="Y90" i="9"/>
  <c r="Y91" i="9"/>
  <c r="Y92" i="9"/>
  <c r="Y93" i="9"/>
  <c r="Y94" i="9"/>
  <c r="Y95" i="9"/>
  <c r="Y96" i="9"/>
  <c r="Y97" i="9"/>
  <c r="Y98" i="9"/>
  <c r="Y99" i="9"/>
  <c r="Y100" i="9"/>
  <c r="Y57" i="9"/>
  <c r="AD64" i="11"/>
  <c r="X64" i="11"/>
  <c r="V64" i="11"/>
  <c r="U64" i="11"/>
  <c r="T64" i="11"/>
  <c r="Q64" i="11"/>
  <c r="K64" i="11"/>
  <c r="J64" i="11"/>
  <c r="I64" i="11"/>
  <c r="H64" i="11"/>
  <c r="E64" i="11"/>
  <c r="D64" i="11"/>
  <c r="AJ55" i="11"/>
  <c r="AK55" i="11"/>
  <c r="AL55" i="11"/>
  <c r="AM55" i="11"/>
  <c r="AN55" i="11"/>
  <c r="AO55" i="11"/>
  <c r="AP55" i="11"/>
  <c r="AQ55" i="11"/>
  <c r="AR55" i="11"/>
  <c r="AS55" i="11"/>
  <c r="AT55" i="11"/>
  <c r="AU55" i="11"/>
  <c r="AV55" i="11"/>
  <c r="AW55" i="11"/>
  <c r="AX55" i="11"/>
  <c r="AY55" i="11"/>
  <c r="AZ55" i="11"/>
  <c r="BA55" i="11"/>
  <c r="BC55" i="11"/>
  <c r="BD55" i="11"/>
  <c r="BE55" i="11"/>
  <c r="BF55" i="11"/>
  <c r="BG55" i="11"/>
  <c r="BH55" i="11"/>
  <c r="BI55" i="11"/>
  <c r="AI55" i="11"/>
  <c r="AJ54" i="11"/>
  <c r="AK54" i="11"/>
  <c r="AL54" i="11"/>
  <c r="AM54" i="11"/>
  <c r="AN54" i="11"/>
  <c r="AO54" i="11"/>
  <c r="AP54" i="11"/>
  <c r="AQ54" i="11"/>
  <c r="AR54" i="11"/>
  <c r="AS54" i="11"/>
  <c r="AT54" i="11"/>
  <c r="AU54" i="11"/>
  <c r="AV54" i="11"/>
  <c r="AW54" i="11"/>
  <c r="AX54" i="11"/>
  <c r="AY54" i="11"/>
  <c r="AZ54" i="11"/>
  <c r="BA54" i="11"/>
  <c r="BC54" i="11"/>
  <c r="BD54" i="11"/>
  <c r="BE54" i="11"/>
  <c r="BF54" i="11"/>
  <c r="BG54" i="11"/>
  <c r="BH54" i="11"/>
  <c r="BI54" i="11"/>
  <c r="AI54" i="11"/>
  <c r="AJ53" i="11"/>
  <c r="AK53" i="11"/>
  <c r="AL53" i="11"/>
  <c r="AM53" i="11"/>
  <c r="AN53" i="11"/>
  <c r="AO53" i="11"/>
  <c r="AP53" i="11"/>
  <c r="AQ53" i="11"/>
  <c r="AR53" i="11"/>
  <c r="AS53" i="11"/>
  <c r="AT53" i="11"/>
  <c r="AU53" i="11"/>
  <c r="AV53" i="11"/>
  <c r="AW53" i="11"/>
  <c r="AX53" i="11"/>
  <c r="AY53" i="11"/>
  <c r="AZ53" i="11"/>
  <c r="BA53" i="11"/>
  <c r="BC53" i="11"/>
  <c r="BD53" i="11"/>
  <c r="BE53" i="11"/>
  <c r="BF53" i="11"/>
  <c r="BG53" i="11"/>
  <c r="BH53" i="11"/>
  <c r="BI53" i="11"/>
  <c r="AI53" i="11"/>
  <c r="AJ52" i="11"/>
  <c r="AK52" i="11"/>
  <c r="AL52" i="11"/>
  <c r="AM52" i="11"/>
  <c r="AN52" i="11"/>
  <c r="AO52" i="11"/>
  <c r="AP52" i="11"/>
  <c r="AQ52" i="11"/>
  <c r="AR52" i="11"/>
  <c r="AS52" i="11"/>
  <c r="AT52" i="11"/>
  <c r="AU52" i="11"/>
  <c r="AV52" i="11"/>
  <c r="AW52" i="11"/>
  <c r="AX52" i="11"/>
  <c r="AY52" i="11"/>
  <c r="AZ52" i="11"/>
  <c r="BA52" i="11"/>
  <c r="BC52" i="11"/>
  <c r="BD52" i="11"/>
  <c r="BE52" i="11"/>
  <c r="BF52" i="11"/>
  <c r="BG52" i="11"/>
  <c r="BH52" i="11"/>
  <c r="BI52" i="11"/>
  <c r="AI52" i="11"/>
  <c r="AJ51" i="11"/>
  <c r="E62" i="11"/>
  <c r="AK51" i="11"/>
  <c r="F62" i="11"/>
  <c r="AL51" i="11"/>
  <c r="G62" i="11"/>
  <c r="AM51" i="11"/>
  <c r="H62" i="11"/>
  <c r="AN51" i="11"/>
  <c r="I62" i="11"/>
  <c r="AO51" i="11"/>
  <c r="J62" i="11"/>
  <c r="AP51" i="11"/>
  <c r="K62" i="11"/>
  <c r="AQ51" i="11"/>
  <c r="L62" i="11"/>
  <c r="AR51" i="11"/>
  <c r="M62" i="11"/>
  <c r="AS51" i="11"/>
  <c r="N62" i="11"/>
  <c r="AT51" i="11"/>
  <c r="O62" i="11"/>
  <c r="AU51" i="11"/>
  <c r="AV51" i="11"/>
  <c r="Q62" i="11"/>
  <c r="AW51" i="11"/>
  <c r="R62" i="11"/>
  <c r="AX51" i="11"/>
  <c r="S62" i="11"/>
  <c r="AY51" i="11"/>
  <c r="T62" i="11"/>
  <c r="AZ51" i="11"/>
  <c r="U62" i="11"/>
  <c r="BA51" i="11"/>
  <c r="V62" i="11"/>
  <c r="BC51" i="11"/>
  <c r="X62" i="11"/>
  <c r="BD51" i="11"/>
  <c r="Y62" i="11"/>
  <c r="BE51" i="11"/>
  <c r="Z62" i="11"/>
  <c r="BF51" i="11"/>
  <c r="AA62" i="11"/>
  <c r="BG51" i="11"/>
  <c r="AB62" i="11"/>
  <c r="BH51" i="11"/>
  <c r="AC62" i="11"/>
  <c r="BI51" i="11"/>
  <c r="AD62" i="11"/>
  <c r="D62" i="11"/>
  <c r="W56" i="11"/>
  <c r="D55" i="11"/>
  <c r="E54" i="11"/>
  <c r="F54" i="11"/>
  <c r="G54" i="11"/>
  <c r="H54" i="11"/>
  <c r="I54" i="11"/>
  <c r="J54" i="11"/>
  <c r="K54" i="11"/>
  <c r="L54" i="11"/>
  <c r="M54" i="11"/>
  <c r="N54" i="11"/>
  <c r="O54" i="11"/>
  <c r="P54" i="11"/>
  <c r="Q54" i="11"/>
  <c r="R54" i="11"/>
  <c r="S54" i="11"/>
  <c r="T54" i="11"/>
  <c r="U54" i="11"/>
  <c r="V54" i="11"/>
  <c r="Y54" i="11"/>
  <c r="Z54" i="11"/>
  <c r="AA54" i="11"/>
  <c r="AB54" i="11"/>
  <c r="AC54" i="11"/>
  <c r="AD54" i="11"/>
  <c r="D54" i="11"/>
  <c r="E53" i="11"/>
  <c r="F53" i="11"/>
  <c r="G53" i="11"/>
  <c r="H53" i="11"/>
  <c r="I53" i="11"/>
  <c r="J53" i="11"/>
  <c r="K53" i="11"/>
  <c r="L53" i="11"/>
  <c r="M53" i="11"/>
  <c r="N53" i="11"/>
  <c r="O53" i="11"/>
  <c r="P53" i="11"/>
  <c r="Q53" i="11"/>
  <c r="R53" i="11"/>
  <c r="S53" i="11"/>
  <c r="T53" i="11"/>
  <c r="U53" i="11"/>
  <c r="V53" i="11"/>
  <c r="X53" i="11"/>
  <c r="Y53" i="11"/>
  <c r="Z53" i="11"/>
  <c r="AA53" i="11"/>
  <c r="AB53" i="11"/>
  <c r="AC53" i="11"/>
  <c r="AD53" i="11"/>
  <c r="D53" i="11"/>
  <c r="E52" i="11"/>
  <c r="F52" i="11"/>
  <c r="G52" i="11"/>
  <c r="H52" i="11"/>
  <c r="I52" i="11"/>
  <c r="J52" i="11"/>
  <c r="K52" i="11"/>
  <c r="L52" i="11"/>
  <c r="M52" i="11"/>
  <c r="N52" i="11"/>
  <c r="O52" i="11"/>
  <c r="P52" i="11"/>
  <c r="Q52" i="11"/>
  <c r="R52" i="11"/>
  <c r="S52" i="11"/>
  <c r="T52" i="11"/>
  <c r="U52" i="11"/>
  <c r="V52" i="11"/>
  <c r="X52" i="11"/>
  <c r="Y52" i="11"/>
  <c r="Z52" i="11"/>
  <c r="AA52" i="11"/>
  <c r="AB52" i="11"/>
  <c r="AC52" i="11"/>
  <c r="AD52" i="11"/>
  <c r="D52" i="11"/>
  <c r="Y51" i="11"/>
  <c r="Y63" i="11"/>
  <c r="Z51" i="11"/>
  <c r="Z63" i="11"/>
  <c r="AA51" i="11"/>
  <c r="AA63" i="11"/>
  <c r="AC51" i="11"/>
  <c r="AC63" i="11"/>
  <c r="AD51" i="11"/>
  <c r="AD63" i="11"/>
  <c r="X51" i="11"/>
  <c r="X63" i="11"/>
  <c r="E51" i="11"/>
  <c r="E63" i="11"/>
  <c r="F51" i="11"/>
  <c r="F63" i="11"/>
  <c r="G51" i="11"/>
  <c r="G63" i="11"/>
  <c r="H51" i="11"/>
  <c r="H63" i="11"/>
  <c r="I51" i="11"/>
  <c r="I63" i="11"/>
  <c r="J51" i="11"/>
  <c r="J63" i="11"/>
  <c r="K51" i="11"/>
  <c r="K63" i="11"/>
  <c r="L51" i="11"/>
  <c r="L63" i="11"/>
  <c r="M51" i="11"/>
  <c r="M63" i="11"/>
  <c r="N51" i="11"/>
  <c r="N63" i="11"/>
  <c r="O51" i="11"/>
  <c r="O63" i="11"/>
  <c r="P51" i="11"/>
  <c r="P63" i="11"/>
  <c r="Q51" i="11"/>
  <c r="Q63" i="11"/>
  <c r="R51" i="11"/>
  <c r="R63" i="11"/>
  <c r="S51" i="11"/>
  <c r="S63" i="11"/>
  <c r="T51" i="11"/>
  <c r="T63" i="11"/>
  <c r="U51" i="11"/>
  <c r="U63" i="11"/>
  <c r="V51" i="11"/>
  <c r="V63" i="11"/>
  <c r="D51" i="11"/>
  <c r="D63" i="11"/>
  <c r="V55" i="11"/>
  <c r="U55" i="11"/>
  <c r="T55" i="11"/>
  <c r="S55" i="11"/>
  <c r="R55" i="11"/>
  <c r="Q55" i="11"/>
  <c r="K55" i="11"/>
  <c r="J55" i="11"/>
  <c r="I55" i="11"/>
  <c r="H55" i="11"/>
  <c r="F55" i="11"/>
  <c r="AD41" i="10"/>
  <c r="AD42" i="10"/>
  <c r="AD43" i="10"/>
  <c r="AD44" i="10"/>
  <c r="AD45" i="10"/>
  <c r="AD46" i="10"/>
  <c r="AD47" i="10"/>
  <c r="AD48" i="10"/>
  <c r="AD49" i="10"/>
  <c r="AD50" i="10"/>
  <c r="AD51" i="10"/>
  <c r="AD52" i="10"/>
  <c r="AD53" i="10"/>
  <c r="AD54" i="10"/>
  <c r="AD55" i="10"/>
  <c r="AD56" i="10"/>
  <c r="AD57" i="10"/>
  <c r="AD58" i="10"/>
  <c r="AD59" i="10"/>
  <c r="AD60" i="10"/>
  <c r="AD61" i="10"/>
  <c r="AD62" i="10"/>
  <c r="AD63" i="10"/>
  <c r="AD64" i="10"/>
  <c r="AD65" i="10"/>
  <c r="AD66" i="10"/>
  <c r="AD67" i="10"/>
  <c r="AD68" i="10"/>
  <c r="AD69" i="10"/>
  <c r="AD70" i="10"/>
  <c r="AD71" i="10"/>
  <c r="AD72" i="10"/>
  <c r="AD73" i="10"/>
  <c r="AD74" i="10"/>
  <c r="AD75" i="10"/>
  <c r="AD76" i="10"/>
  <c r="AD77" i="10"/>
  <c r="AD78" i="10"/>
  <c r="AD79" i="10"/>
  <c r="AD80" i="10"/>
  <c r="AD81" i="10"/>
  <c r="AD82" i="10"/>
  <c r="AE40" i="10"/>
  <c r="AD39" i="10"/>
  <c r="AD40" i="10"/>
  <c r="AD2" i="10"/>
  <c r="Z2" i="9"/>
  <c r="AA2" i="9"/>
  <c r="AB2" i="9"/>
  <c r="AC2" i="9"/>
  <c r="Z3" i="9"/>
  <c r="AA3" i="9"/>
  <c r="AB3" i="9"/>
  <c r="AC3" i="9"/>
  <c r="Z4" i="9"/>
  <c r="AA4" i="9"/>
  <c r="AB4" i="9"/>
  <c r="AC4" i="9"/>
  <c r="Z5" i="9"/>
  <c r="AA5" i="9"/>
  <c r="AB5" i="9"/>
  <c r="AC5" i="9"/>
  <c r="Z6" i="9"/>
  <c r="AA6" i="9"/>
  <c r="AB6" i="9"/>
  <c r="AC6" i="9"/>
  <c r="Z7" i="9"/>
  <c r="AA7" i="9"/>
  <c r="AB7" i="9"/>
  <c r="AC7" i="9"/>
  <c r="Z8" i="9"/>
  <c r="AA8" i="9"/>
  <c r="AB8" i="9"/>
  <c r="AC8" i="9"/>
  <c r="Z9" i="9"/>
  <c r="AA9" i="9"/>
  <c r="AB9" i="9"/>
  <c r="AC9" i="9"/>
  <c r="Z10" i="9"/>
  <c r="AA10" i="9"/>
  <c r="AB10" i="9"/>
  <c r="AC10" i="9"/>
  <c r="Z11" i="9"/>
  <c r="AA11" i="9"/>
  <c r="AB11" i="9"/>
  <c r="AC11" i="9"/>
  <c r="Z12" i="9"/>
  <c r="AA12" i="9"/>
  <c r="AB12" i="9"/>
  <c r="AC12" i="9"/>
  <c r="Z13" i="9"/>
  <c r="AA13" i="9"/>
  <c r="AB13" i="9"/>
  <c r="AC13" i="9"/>
  <c r="Z14" i="9"/>
  <c r="AA14" i="9"/>
  <c r="AB14" i="9"/>
  <c r="AC14" i="9"/>
  <c r="Z15" i="9"/>
  <c r="AA15" i="9"/>
  <c r="AB15" i="9"/>
  <c r="AC15" i="9"/>
  <c r="Z16" i="9"/>
  <c r="AA16" i="9"/>
  <c r="AB16" i="9"/>
  <c r="AC16" i="9"/>
  <c r="Z17" i="9"/>
  <c r="AA17" i="9"/>
  <c r="AB17" i="9"/>
  <c r="AC17" i="9"/>
  <c r="Z18" i="9"/>
  <c r="AA18" i="9"/>
  <c r="AB18" i="9"/>
  <c r="AC18" i="9"/>
  <c r="Z19" i="9"/>
  <c r="AA19" i="9"/>
  <c r="AB19" i="9"/>
  <c r="AC19" i="9"/>
  <c r="Z20" i="9"/>
  <c r="AA20" i="9"/>
  <c r="AB20" i="9"/>
  <c r="AC20" i="9"/>
  <c r="Z21" i="9"/>
  <c r="AA21" i="9"/>
  <c r="AB21" i="9"/>
  <c r="AC21" i="9"/>
  <c r="Z22" i="9"/>
  <c r="AA22" i="9"/>
  <c r="AB22" i="9"/>
  <c r="AC22" i="9"/>
  <c r="Z23" i="9"/>
  <c r="AA23" i="9"/>
  <c r="AB23" i="9"/>
  <c r="AC23" i="9"/>
  <c r="Z24" i="9"/>
  <c r="AA24" i="9"/>
  <c r="AB24" i="9"/>
  <c r="AC24" i="9"/>
  <c r="Z25" i="9"/>
  <c r="AA25" i="9"/>
  <c r="AB25" i="9"/>
  <c r="AC25" i="9"/>
  <c r="Z26" i="9"/>
  <c r="AA26" i="9"/>
  <c r="AB26" i="9"/>
  <c r="AC26" i="9"/>
  <c r="Z27" i="9"/>
  <c r="AA27" i="9"/>
  <c r="AB27" i="9"/>
  <c r="AC27" i="9"/>
  <c r="Z28" i="9"/>
  <c r="AA28" i="9"/>
  <c r="AB28" i="9"/>
  <c r="AC28" i="9"/>
  <c r="Z29" i="9"/>
  <c r="AA29" i="9"/>
  <c r="AB29" i="9"/>
  <c r="AC29" i="9"/>
  <c r="Z30" i="9"/>
  <c r="AA30" i="9"/>
  <c r="AB30" i="9"/>
  <c r="AC30" i="9"/>
  <c r="Z31" i="9"/>
  <c r="AA31" i="9"/>
  <c r="AB31" i="9"/>
  <c r="AC31" i="9"/>
  <c r="Z32" i="9"/>
  <c r="AA32" i="9"/>
  <c r="AB32" i="9"/>
  <c r="AC32" i="9"/>
  <c r="Z33" i="9"/>
  <c r="AA33" i="9"/>
  <c r="AB33" i="9"/>
  <c r="AC33" i="9"/>
  <c r="Z34" i="9"/>
  <c r="AA34" i="9"/>
  <c r="AB34" i="9"/>
  <c r="AC34" i="9"/>
  <c r="Z35" i="9"/>
  <c r="AA35" i="9"/>
  <c r="AB35" i="9"/>
  <c r="AC35" i="9"/>
  <c r="Z36" i="9"/>
  <c r="AA36" i="9"/>
  <c r="AB36" i="9"/>
  <c r="AC36" i="9"/>
  <c r="Y36" i="9"/>
  <c r="Y3" i="9"/>
  <c r="Y4" i="9"/>
  <c r="Y5" i="9"/>
  <c r="Y6" i="9"/>
  <c r="Y7" i="9"/>
  <c r="Y8" i="9"/>
  <c r="Y9" i="9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3" i="9"/>
  <c r="Y24" i="9"/>
  <c r="Y25" i="9"/>
  <c r="Y26" i="9"/>
  <c r="Y27" i="9"/>
  <c r="Y28" i="9"/>
  <c r="Y29" i="9"/>
  <c r="Y30" i="9"/>
  <c r="Y31" i="9"/>
  <c r="Y32" i="9"/>
  <c r="Y33" i="9"/>
  <c r="Y34" i="9"/>
  <c r="Y35" i="9"/>
  <c r="Y2" i="9"/>
  <c r="AF82" i="10"/>
  <c r="AE82" i="10"/>
  <c r="AF81" i="10"/>
  <c r="AE81" i="10"/>
  <c r="AF80" i="10"/>
  <c r="AE80" i="10"/>
  <c r="AF79" i="10"/>
  <c r="AE79" i="10"/>
  <c r="AF78" i="10"/>
  <c r="AE78" i="10"/>
  <c r="AF77" i="10"/>
  <c r="AE77" i="10"/>
  <c r="AF76" i="10"/>
  <c r="AE76" i="10"/>
  <c r="AF75" i="10"/>
  <c r="AE75" i="10"/>
  <c r="AF74" i="10"/>
  <c r="AE74" i="10"/>
  <c r="AF73" i="10"/>
  <c r="AE73" i="10"/>
  <c r="AF72" i="10"/>
  <c r="AE72" i="10"/>
  <c r="AF71" i="10"/>
  <c r="AE71" i="10"/>
  <c r="AF70" i="10"/>
  <c r="AE70" i="10"/>
  <c r="AF69" i="10"/>
  <c r="AE69" i="10"/>
  <c r="AF68" i="10"/>
  <c r="AE68" i="10"/>
  <c r="AF67" i="10"/>
  <c r="AE67" i="10"/>
  <c r="AF66" i="10"/>
  <c r="AE66" i="10"/>
  <c r="AF65" i="10"/>
  <c r="AE65" i="10"/>
  <c r="AF64" i="10"/>
  <c r="AE64" i="10"/>
  <c r="AF63" i="10"/>
  <c r="AE63" i="10"/>
  <c r="AF62" i="10"/>
  <c r="AE62" i="10"/>
  <c r="AF61" i="10"/>
  <c r="AE61" i="10"/>
  <c r="AF60" i="10"/>
  <c r="AE60" i="10"/>
  <c r="AF59" i="10"/>
  <c r="AE59" i="10"/>
  <c r="AF58" i="10"/>
  <c r="AE58" i="10"/>
  <c r="AF57" i="10"/>
  <c r="AE57" i="10"/>
  <c r="AF56" i="10"/>
  <c r="AE56" i="10"/>
  <c r="AF55" i="10"/>
  <c r="AE55" i="10"/>
  <c r="AF54" i="10"/>
  <c r="AE54" i="10"/>
  <c r="AF53" i="10"/>
  <c r="AE53" i="10"/>
  <c r="AF52" i="10"/>
  <c r="AE52" i="10"/>
  <c r="AF51" i="10"/>
  <c r="AE51" i="10"/>
  <c r="AF50" i="10"/>
  <c r="AE50" i="10"/>
  <c r="AF49" i="10"/>
  <c r="AE49" i="10"/>
  <c r="AF48" i="10"/>
  <c r="AE48" i="10"/>
  <c r="AF47" i="10"/>
  <c r="AE47" i="10"/>
  <c r="AF46" i="10"/>
  <c r="AE46" i="10"/>
  <c r="AF45" i="10"/>
  <c r="AE45" i="10"/>
  <c r="AF44" i="10"/>
  <c r="AE44" i="10"/>
  <c r="AF43" i="10"/>
  <c r="AE43" i="10"/>
  <c r="AF42" i="10"/>
  <c r="AE42" i="10"/>
  <c r="AF41" i="10"/>
  <c r="AE41" i="10"/>
  <c r="AF40" i="10"/>
  <c r="AF39" i="10"/>
  <c r="AE39" i="10"/>
  <c r="AF37" i="10"/>
  <c r="AE37" i="10"/>
  <c r="AD37" i="10"/>
  <c r="AF36" i="10"/>
  <c r="AE36" i="10"/>
  <c r="AD36" i="10"/>
  <c r="AF35" i="10"/>
  <c r="AE35" i="10"/>
  <c r="AD35" i="10"/>
  <c r="AF34" i="10"/>
  <c r="AE34" i="10"/>
  <c r="AD34" i="10"/>
  <c r="AF33" i="10"/>
  <c r="AE33" i="10"/>
  <c r="AD33" i="10"/>
  <c r="AF32" i="10"/>
  <c r="AE32" i="10"/>
  <c r="AD32" i="10"/>
  <c r="AF31" i="10"/>
  <c r="AE31" i="10"/>
  <c r="AD31" i="10"/>
  <c r="AF30" i="10"/>
  <c r="AE30" i="10"/>
  <c r="AD30" i="10"/>
  <c r="AF29" i="10"/>
  <c r="AE29" i="10"/>
  <c r="AD29" i="10"/>
  <c r="AF28" i="10"/>
  <c r="AE28" i="10"/>
  <c r="AD28" i="10"/>
  <c r="AF27" i="10"/>
  <c r="AE27" i="10"/>
  <c r="AD27" i="10"/>
  <c r="AF26" i="10"/>
  <c r="AE26" i="10"/>
  <c r="AD26" i="10"/>
  <c r="AF25" i="10"/>
  <c r="AE25" i="10"/>
  <c r="AD25" i="10"/>
  <c r="AF24" i="10"/>
  <c r="AE24" i="10"/>
  <c r="AD24" i="10"/>
  <c r="AF23" i="10"/>
  <c r="AE23" i="10"/>
  <c r="AD23" i="10"/>
  <c r="AF22" i="10"/>
  <c r="AE22" i="10"/>
  <c r="AD22" i="10"/>
  <c r="AF21" i="10"/>
  <c r="AE21" i="10"/>
  <c r="AD21" i="10"/>
  <c r="AF20" i="10"/>
  <c r="AE20" i="10"/>
  <c r="AD20" i="10"/>
  <c r="AF19" i="10"/>
  <c r="AE19" i="10"/>
  <c r="AD19" i="10"/>
  <c r="AF18" i="10"/>
  <c r="AE18" i="10"/>
  <c r="AD18" i="10"/>
  <c r="AF17" i="10"/>
  <c r="AE17" i="10"/>
  <c r="AD17" i="10"/>
  <c r="AF16" i="10"/>
  <c r="AE16" i="10"/>
  <c r="AD16" i="10"/>
  <c r="AF15" i="10"/>
  <c r="AE15" i="10"/>
  <c r="AD15" i="10"/>
  <c r="AF14" i="10"/>
  <c r="AE14" i="10"/>
  <c r="AD14" i="10"/>
  <c r="AF13" i="10"/>
  <c r="AE13" i="10"/>
  <c r="AD13" i="10"/>
  <c r="AF12" i="10"/>
  <c r="AE12" i="10"/>
  <c r="AD12" i="10"/>
  <c r="AF11" i="10"/>
  <c r="AE11" i="10"/>
  <c r="AD11" i="10"/>
  <c r="AF10" i="10"/>
  <c r="AE10" i="10"/>
  <c r="AD10" i="10"/>
  <c r="AF9" i="10"/>
  <c r="AE9" i="10"/>
  <c r="AD9" i="10"/>
  <c r="AF8" i="10"/>
  <c r="AE8" i="10"/>
  <c r="AD8" i="10"/>
  <c r="AF7" i="10"/>
  <c r="AE7" i="10"/>
  <c r="AD7" i="10"/>
  <c r="AF6" i="10"/>
  <c r="AE6" i="10"/>
  <c r="AD6" i="10"/>
  <c r="AF5" i="10"/>
  <c r="AE5" i="10"/>
  <c r="AD5" i="10"/>
  <c r="AF4" i="10"/>
  <c r="AE4" i="10"/>
  <c r="AD4" i="10"/>
  <c r="AF3" i="10"/>
  <c r="AE3" i="10"/>
  <c r="AD3" i="10"/>
  <c r="AF2" i="10"/>
  <c r="AE2" i="10"/>
  <c r="AC109" i="12"/>
  <c r="Y109" i="12"/>
  <c r="AA109" i="12"/>
  <c r="Z109" i="12"/>
  <c r="V109" i="12"/>
  <c r="U109" i="12"/>
  <c r="AD109" i="12"/>
  <c r="AB109" i="12"/>
  <c r="W109" i="12"/>
  <c r="Y108" i="12"/>
  <c r="AB108" i="12"/>
  <c r="U108" i="12"/>
  <c r="AD108" i="12"/>
  <c r="AC108" i="12"/>
  <c r="V108" i="12"/>
  <c r="W108" i="12"/>
  <c r="Z108" i="12"/>
  <c r="AA108" i="12"/>
  <c r="AE108" i="12"/>
  <c r="AE104" i="12"/>
  <c r="Y104" i="12"/>
  <c r="U98" i="12"/>
  <c r="AD98" i="12"/>
  <c r="V98" i="12"/>
  <c r="AC98" i="12"/>
  <c r="W98" i="12"/>
  <c r="AB98" i="12"/>
  <c r="Z98" i="12"/>
  <c r="Y98" i="12"/>
  <c r="AA98" i="12"/>
  <c r="AE98" i="12"/>
  <c r="Z93" i="12"/>
  <c r="AA93" i="12"/>
  <c r="Y93" i="12"/>
  <c r="W93" i="12"/>
  <c r="V93" i="12"/>
  <c r="U93" i="12"/>
  <c r="AD93" i="12"/>
  <c r="AC93" i="12"/>
  <c r="AB93" i="12"/>
  <c r="AC91" i="12"/>
  <c r="AF91" i="12"/>
  <c r="AB91" i="12"/>
  <c r="Y91" i="12"/>
  <c r="AA91" i="12"/>
  <c r="W91" i="12"/>
  <c r="U91" i="12"/>
  <c r="AD91" i="12"/>
  <c r="Z91" i="12"/>
  <c r="V91" i="12"/>
  <c r="Y87" i="12"/>
  <c r="W87" i="12"/>
  <c r="U87" i="12"/>
  <c r="AD87" i="12"/>
  <c r="AA87" i="12"/>
  <c r="Z87" i="12"/>
  <c r="AC87" i="12"/>
  <c r="V87" i="12"/>
  <c r="AB87" i="12"/>
  <c r="AA86" i="12"/>
  <c r="AE86" i="12"/>
  <c r="V86" i="12"/>
  <c r="Z86" i="12"/>
  <c r="U86" i="12"/>
  <c r="AD86" i="12"/>
  <c r="AC86" i="12"/>
  <c r="AF86" i="12"/>
  <c r="W86" i="12"/>
  <c r="Y86" i="12"/>
  <c r="AB86" i="12"/>
  <c r="AB85" i="12"/>
  <c r="Y85" i="12"/>
  <c r="U85" i="12"/>
  <c r="AD85" i="12"/>
  <c r="AC85" i="12"/>
  <c r="W85" i="12"/>
  <c r="AA85" i="12"/>
  <c r="V85" i="12"/>
  <c r="Z85" i="12"/>
  <c r="AC84" i="12"/>
  <c r="U84" i="12"/>
  <c r="AD84" i="12"/>
  <c r="W84" i="12"/>
  <c r="Z84" i="12"/>
  <c r="AB84" i="12"/>
  <c r="V84" i="12"/>
  <c r="AA84" i="12"/>
  <c r="AE84" i="12"/>
  <c r="Y84" i="12"/>
  <c r="AB88" i="12"/>
  <c r="Z88" i="12"/>
  <c r="V88" i="12"/>
  <c r="W88" i="12"/>
  <c r="U88" i="12"/>
  <c r="AD88" i="12"/>
  <c r="Y88" i="12"/>
  <c r="AA88" i="12"/>
  <c r="AC88" i="12"/>
  <c r="AA89" i="12"/>
  <c r="U89" i="12"/>
  <c r="AD89" i="12"/>
  <c r="Z89" i="12"/>
  <c r="Y89" i="12"/>
  <c r="AB89" i="12"/>
  <c r="V89" i="12"/>
  <c r="AC89" i="12"/>
  <c r="W89" i="12"/>
  <c r="Y90" i="12"/>
  <c r="U90" i="12"/>
  <c r="AD90" i="12"/>
  <c r="AA90" i="12"/>
  <c r="AC90" i="12"/>
  <c r="Z90" i="12"/>
  <c r="V90" i="12"/>
  <c r="AB90" i="12"/>
  <c r="W90" i="12"/>
  <c r="U92" i="12"/>
  <c r="AD92" i="12"/>
  <c r="AA92" i="12"/>
  <c r="V92" i="12"/>
  <c r="AB92" i="12"/>
  <c r="W92" i="12"/>
  <c r="AC92" i="12"/>
  <c r="AF92" i="12"/>
  <c r="Y92" i="12"/>
  <c r="Z92" i="12"/>
  <c r="U94" i="12"/>
  <c r="AD94" i="12"/>
  <c r="AC94" i="12"/>
  <c r="V94" i="12"/>
  <c r="AB94" i="12"/>
  <c r="W94" i="12"/>
  <c r="AA94" i="12"/>
  <c r="Y94" i="12"/>
  <c r="Z94" i="12"/>
  <c r="V95" i="12"/>
  <c r="W95" i="12"/>
  <c r="AC95" i="12"/>
  <c r="Z95" i="12"/>
  <c r="Y95" i="12"/>
  <c r="AA95" i="12"/>
  <c r="AB95" i="12"/>
  <c r="U95" i="12"/>
  <c r="AD95" i="12"/>
  <c r="AC96" i="12"/>
  <c r="AB96" i="12"/>
  <c r="AA96" i="12"/>
  <c r="Z96" i="12"/>
  <c r="Y96" i="12"/>
  <c r="W96" i="12"/>
  <c r="V96" i="12"/>
  <c r="U96" i="12"/>
  <c r="AD96" i="12"/>
  <c r="AC97" i="12"/>
  <c r="AB97" i="12"/>
  <c r="AA97" i="12"/>
  <c r="Z97" i="12"/>
  <c r="Y97" i="12"/>
  <c r="W97" i="12"/>
  <c r="V97" i="12"/>
  <c r="U97" i="12"/>
  <c r="AD97" i="12"/>
  <c r="Z99" i="12"/>
  <c r="Y99" i="12"/>
  <c r="AC99" i="12"/>
  <c r="V99" i="12"/>
  <c r="AB99" i="12"/>
  <c r="W99" i="12"/>
  <c r="AA99" i="12"/>
  <c r="U99" i="12"/>
  <c r="AD99" i="12"/>
  <c r="AB100" i="12"/>
  <c r="W100" i="12"/>
  <c r="AA100" i="12"/>
  <c r="V100" i="12"/>
  <c r="U100" i="12"/>
  <c r="AD100" i="12"/>
  <c r="AC100" i="12"/>
  <c r="AF100" i="12"/>
  <c r="Y100" i="12"/>
  <c r="Z100" i="12"/>
  <c r="AC101" i="12"/>
  <c r="Z101" i="12"/>
  <c r="V101" i="12"/>
  <c r="Y101" i="12"/>
  <c r="AA101" i="12"/>
  <c r="W101" i="12"/>
  <c r="AB101" i="12"/>
  <c r="U101" i="12"/>
  <c r="AD101" i="12"/>
  <c r="V102" i="12"/>
  <c r="AC102" i="12"/>
  <c r="W102" i="12"/>
  <c r="Z102" i="12"/>
  <c r="Y102" i="12"/>
  <c r="AA102" i="12"/>
  <c r="U102" i="12"/>
  <c r="AD102" i="12"/>
  <c r="AB102" i="12"/>
  <c r="V103" i="12"/>
  <c r="AB103" i="12"/>
  <c r="Z103" i="12"/>
  <c r="W103" i="12"/>
  <c r="U103" i="12"/>
  <c r="AD103" i="12"/>
  <c r="AC103" i="12"/>
  <c r="AA103" i="12"/>
  <c r="Y103" i="12"/>
  <c r="AF104" i="12"/>
  <c r="AC105" i="12"/>
  <c r="AB105" i="12"/>
  <c r="Y105" i="12"/>
  <c r="U105" i="12"/>
  <c r="AD105" i="12"/>
  <c r="Z105" i="12"/>
  <c r="V105" i="12"/>
  <c r="AA105" i="12"/>
  <c r="W105" i="12"/>
  <c r="Z106" i="12"/>
  <c r="U106" i="12"/>
  <c r="AD106" i="12"/>
  <c r="Y106" i="12"/>
  <c r="AA106" i="12"/>
  <c r="AB106" i="12"/>
  <c r="V106" i="12"/>
  <c r="W106" i="12"/>
  <c r="AC106" i="12"/>
  <c r="AB107" i="12"/>
  <c r="U107" i="12"/>
  <c r="AD107" i="12"/>
  <c r="Z107" i="12"/>
  <c r="AC107" i="12"/>
  <c r="V107" i="12"/>
  <c r="AA107" i="12"/>
  <c r="W107" i="12"/>
  <c r="Y107" i="12"/>
  <c r="U110" i="12"/>
  <c r="AD110" i="12"/>
  <c r="V110" i="12"/>
  <c r="W110" i="12"/>
  <c r="Z110" i="12"/>
  <c r="Y110" i="12"/>
  <c r="AA110" i="12"/>
  <c r="AB110" i="12"/>
  <c r="AC110" i="12"/>
  <c r="AF110" i="12"/>
  <c r="AC111" i="12"/>
  <c r="AB111" i="12"/>
  <c r="AA111" i="12"/>
  <c r="AE111" i="12"/>
  <c r="Z111" i="12"/>
  <c r="Y111" i="12"/>
  <c r="W111" i="12"/>
  <c r="V111" i="12"/>
  <c r="U111" i="12"/>
  <c r="AD111" i="12"/>
  <c r="U112" i="12"/>
  <c r="AD112" i="12"/>
  <c r="Z112" i="12"/>
  <c r="Y112" i="12"/>
  <c r="V112" i="12"/>
  <c r="AC112" i="12"/>
  <c r="AB112" i="12"/>
  <c r="AA112" i="12"/>
  <c r="AE112" i="12"/>
  <c r="W112" i="12"/>
  <c r="U114" i="12"/>
  <c r="AD114" i="12"/>
  <c r="AA114" i="12"/>
  <c r="Z114" i="12"/>
  <c r="Y114" i="12"/>
  <c r="AC114" i="12"/>
  <c r="V114" i="12"/>
  <c r="AB114" i="12"/>
  <c r="W114" i="12"/>
  <c r="U115" i="12"/>
  <c r="AD115" i="12"/>
  <c r="AC115" i="12"/>
  <c r="Y115" i="12"/>
  <c r="V115" i="12"/>
  <c r="AB115" i="12"/>
  <c r="AA115" i="12"/>
  <c r="W115" i="12"/>
  <c r="Z115" i="12"/>
  <c r="AC118" i="12"/>
  <c r="V118" i="12"/>
  <c r="AB118" i="12"/>
  <c r="AA118" i="12"/>
  <c r="Z118" i="12"/>
  <c r="W118" i="12"/>
  <c r="Y118" i="12"/>
  <c r="U118" i="12"/>
  <c r="AD118" i="12"/>
  <c r="AC116" i="12"/>
  <c r="AB116" i="12"/>
  <c r="V116" i="12"/>
  <c r="Y116" i="12"/>
  <c r="W116" i="12"/>
  <c r="U116" i="12"/>
  <c r="AD116" i="12"/>
  <c r="Z116" i="12"/>
  <c r="AA116" i="12"/>
  <c r="AC117" i="12"/>
  <c r="AA117" i="12"/>
  <c r="Y117" i="12"/>
  <c r="V117" i="12"/>
  <c r="W117" i="12"/>
  <c r="AB117" i="12"/>
  <c r="Z117" i="12"/>
  <c r="U117" i="12"/>
  <c r="AD117" i="12"/>
  <c r="X56" i="11"/>
  <c r="X57" i="11"/>
  <c r="O56" i="11"/>
  <c r="O57" i="11"/>
  <c r="AE4" i="12"/>
  <c r="AE6" i="12"/>
  <c r="AE5" i="12"/>
  <c r="AE2" i="12"/>
  <c r="AD2" i="12"/>
  <c r="AF2" i="12"/>
  <c r="Y33" i="5"/>
  <c r="Z33" i="5"/>
  <c r="G358" i="5"/>
  <c r="M364" i="5"/>
  <c r="Y34" i="5"/>
  <c r="H358" i="5"/>
  <c r="Z34" i="5"/>
  <c r="I358" i="5"/>
  <c r="D358" i="5"/>
  <c r="K358" i="5"/>
  <c r="E364" i="5"/>
  <c r="E358" i="5"/>
  <c r="L358" i="5"/>
  <c r="M358" i="5"/>
  <c r="U42" i="5"/>
  <c r="V42" i="5"/>
  <c r="V43" i="5"/>
  <c r="W42" i="5"/>
  <c r="W43" i="5"/>
  <c r="Y42" i="5"/>
  <c r="Z42" i="5"/>
  <c r="Z43" i="5"/>
  <c r="U43" i="5"/>
  <c r="Y43" i="5"/>
  <c r="AA42" i="5"/>
  <c r="AA43" i="5"/>
  <c r="AB42" i="5"/>
  <c r="AF42" i="5"/>
  <c r="AB43" i="5"/>
  <c r="V39" i="5"/>
  <c r="V40" i="5"/>
  <c r="W39" i="5"/>
  <c r="W40" i="5"/>
  <c r="Y40" i="5"/>
  <c r="Z39" i="5"/>
  <c r="Z40" i="5"/>
  <c r="U40" i="5"/>
  <c r="Y39" i="5"/>
  <c r="AA39" i="5"/>
  <c r="AA40" i="5"/>
  <c r="U39" i="5"/>
  <c r="AB39" i="5"/>
  <c r="AF39" i="5"/>
  <c r="AB40" i="5"/>
  <c r="AF40" i="5"/>
  <c r="AF36" i="5"/>
  <c r="V36" i="5"/>
  <c r="V37" i="5"/>
  <c r="W36" i="5"/>
  <c r="W37" i="5"/>
  <c r="U36" i="5"/>
  <c r="Y36" i="5"/>
  <c r="Y37" i="5"/>
  <c r="U37" i="5"/>
  <c r="Z36" i="5"/>
  <c r="Z37" i="5"/>
  <c r="AA36" i="5"/>
  <c r="AA37" i="5"/>
  <c r="AB36" i="5"/>
  <c r="AB37" i="5"/>
  <c r="AF37" i="5"/>
  <c r="U34" i="5"/>
  <c r="V33" i="5"/>
  <c r="V34" i="5"/>
  <c r="U33" i="5"/>
  <c r="W33" i="5"/>
  <c r="W34" i="5"/>
  <c r="AA33" i="5"/>
  <c r="AB33" i="5"/>
  <c r="AF33" i="5"/>
  <c r="AB34" i="5"/>
  <c r="AC34" i="5"/>
  <c r="AF34" i="5"/>
  <c r="F364" i="5"/>
  <c r="G364" i="5"/>
  <c r="F358" i="5"/>
  <c r="K364" i="5"/>
  <c r="L364" i="5"/>
  <c r="F330" i="5"/>
  <c r="D330" i="5"/>
  <c r="E330" i="5"/>
  <c r="C336" i="5"/>
  <c r="G330" i="5"/>
  <c r="H330" i="5"/>
  <c r="D336" i="5"/>
  <c r="I330" i="5"/>
  <c r="I336" i="5"/>
  <c r="E336" i="5"/>
  <c r="M330" i="5"/>
  <c r="H336" i="5"/>
  <c r="C330" i="5"/>
  <c r="M336" i="5"/>
  <c r="K330" i="5"/>
  <c r="F336" i="5"/>
  <c r="L330" i="5"/>
  <c r="G336" i="5"/>
  <c r="K336" i="5"/>
  <c r="L336" i="5"/>
  <c r="K300" i="5"/>
  <c r="C300" i="5"/>
  <c r="H306" i="5"/>
  <c r="E306" i="5"/>
  <c r="L300" i="5"/>
  <c r="I306" i="5"/>
  <c r="M300" i="5"/>
  <c r="F306" i="5"/>
  <c r="K306" i="5"/>
  <c r="D300" i="5"/>
  <c r="M306" i="5"/>
  <c r="E300" i="5"/>
  <c r="G300" i="5"/>
  <c r="D306" i="5"/>
  <c r="G306" i="5"/>
  <c r="F300" i="5"/>
  <c r="L306" i="5"/>
  <c r="H300" i="5"/>
  <c r="I300" i="5"/>
  <c r="C306" i="5"/>
  <c r="H275" i="5"/>
  <c r="I275" i="5"/>
  <c r="H269" i="5"/>
  <c r="C269" i="5"/>
  <c r="D269" i="5"/>
  <c r="E269" i="5"/>
  <c r="C275" i="5"/>
  <c r="E275" i="5"/>
  <c r="D275" i="5"/>
  <c r="L275" i="5"/>
  <c r="M275" i="5"/>
  <c r="I269" i="5"/>
  <c r="M269" i="5"/>
  <c r="F269" i="5"/>
  <c r="G269" i="5"/>
  <c r="F275" i="5"/>
  <c r="G275" i="5"/>
  <c r="K269" i="5"/>
  <c r="L269" i="5"/>
  <c r="K275" i="5"/>
  <c r="AC24" i="5"/>
  <c r="Y25" i="5"/>
  <c r="E241" i="5"/>
  <c r="Y30" i="5"/>
  <c r="Z30" i="5"/>
  <c r="Y31" i="5"/>
  <c r="Z31" i="5"/>
  <c r="U30" i="5"/>
  <c r="V30" i="5"/>
  <c r="V31" i="5"/>
  <c r="U31" i="5"/>
  <c r="W30" i="5"/>
  <c r="W31" i="5"/>
  <c r="AB30" i="5"/>
  <c r="AB31" i="5"/>
  <c r="AA31" i="5"/>
  <c r="AC30" i="5"/>
  <c r="U27" i="5"/>
  <c r="U28" i="5"/>
  <c r="V27" i="5"/>
  <c r="V28" i="5"/>
  <c r="W27" i="5"/>
  <c r="W28" i="5"/>
  <c r="Y28" i="5"/>
  <c r="Z27" i="5"/>
  <c r="Z28" i="5"/>
  <c r="AA27" i="5"/>
  <c r="AA28" i="5"/>
  <c r="Y27" i="5"/>
  <c r="AB27" i="5"/>
  <c r="AB28" i="5"/>
  <c r="U25" i="5"/>
  <c r="V24" i="5"/>
  <c r="V25" i="5"/>
  <c r="U24" i="5"/>
  <c r="W24" i="5"/>
  <c r="W25" i="5"/>
  <c r="Z25" i="5"/>
  <c r="AA24" i="5"/>
  <c r="AA25" i="5"/>
  <c r="AB24" i="5"/>
  <c r="AB25" i="5"/>
  <c r="Z24" i="5"/>
  <c r="K185" i="5"/>
  <c r="L191" i="5"/>
  <c r="M213" i="5"/>
  <c r="H247" i="5"/>
  <c r="C219" i="5"/>
  <c r="F213" i="5"/>
  <c r="F241" i="5"/>
  <c r="E213" i="5"/>
  <c r="F185" i="5"/>
  <c r="K191" i="5"/>
  <c r="G247" i="5"/>
  <c r="C191" i="5"/>
  <c r="M191" i="5"/>
  <c r="E185" i="5"/>
  <c r="L247" i="5"/>
  <c r="M247" i="5"/>
  <c r="H185" i="5"/>
  <c r="I247" i="5"/>
  <c r="L213" i="5"/>
  <c r="M219" i="5"/>
  <c r="F191" i="5"/>
  <c r="E247" i="5"/>
  <c r="L185" i="5"/>
  <c r="F247" i="5"/>
  <c r="M185" i="5"/>
  <c r="K247" i="5"/>
  <c r="I241" i="5"/>
  <c r="H191" i="5"/>
  <c r="D213" i="5"/>
  <c r="H213" i="5"/>
  <c r="K213" i="5"/>
  <c r="K219" i="5"/>
  <c r="D241" i="5"/>
  <c r="L219" i="5"/>
  <c r="H241" i="5"/>
  <c r="K241" i="5"/>
  <c r="L241" i="5"/>
  <c r="M241" i="5"/>
  <c r="C241" i="5"/>
  <c r="G213" i="5"/>
  <c r="C213" i="5"/>
  <c r="I219" i="5"/>
  <c r="C185" i="5"/>
  <c r="G191" i="5"/>
  <c r="I191" i="5"/>
  <c r="C247" i="5"/>
  <c r="D247" i="5"/>
  <c r="G241" i="5"/>
  <c r="F219" i="5"/>
  <c r="H219" i="5"/>
  <c r="D219" i="5"/>
  <c r="E219" i="5"/>
  <c r="G219" i="5"/>
  <c r="P64" i="11"/>
  <c r="BZ56" i="11"/>
  <c r="BZ57" i="11"/>
  <c r="G64" i="11"/>
  <c r="S64" i="11"/>
  <c r="JB57" i="11"/>
  <c r="JB59" i="11"/>
  <c r="KE57" i="11"/>
  <c r="KE59" i="11"/>
  <c r="AB56" i="11"/>
  <c r="AB58" i="11"/>
  <c r="IU57" i="11"/>
  <c r="IU58" i="11"/>
  <c r="LA57" i="11"/>
  <c r="LA58" i="11"/>
  <c r="LG57" i="11"/>
  <c r="LG59" i="11"/>
  <c r="JC57" i="11"/>
  <c r="JC59" i="11"/>
  <c r="IP57" i="11"/>
  <c r="IP59" i="11"/>
  <c r="KF57" i="11"/>
  <c r="KF59" i="11"/>
  <c r="LH57" i="11"/>
  <c r="LH59" i="11"/>
  <c r="JT57" i="11"/>
  <c r="JT59" i="11"/>
  <c r="KG57" i="11"/>
  <c r="KG59" i="11"/>
  <c r="P56" i="11"/>
  <c r="P58" i="11"/>
  <c r="AC56" i="11"/>
  <c r="AC58" i="11"/>
  <c r="IO57" i="11"/>
  <c r="IO59" i="11"/>
  <c r="KV57" i="11"/>
  <c r="KV59" i="11"/>
  <c r="KU57" i="11"/>
  <c r="KU59" i="11"/>
  <c r="JS57" i="11"/>
  <c r="JS59" i="11"/>
  <c r="JR57" i="11"/>
  <c r="JR59" i="11"/>
  <c r="JM57" i="11"/>
  <c r="JM58" i="11"/>
  <c r="IV57" i="11"/>
  <c r="IV58" i="11"/>
  <c r="IF57" i="11"/>
  <c r="IF59" i="11"/>
  <c r="IQ57" i="11"/>
  <c r="IQ59" i="11"/>
  <c r="JD57" i="11"/>
  <c r="JD59" i="11"/>
  <c r="IR57" i="11"/>
  <c r="IR59" i="11"/>
  <c r="KH57" i="11"/>
  <c r="KH59" i="11"/>
  <c r="KX57" i="11"/>
  <c r="KX59" i="11"/>
  <c r="KR57" i="11"/>
  <c r="KR58" i="11"/>
  <c r="LD57" i="11"/>
  <c r="LD58" i="11"/>
  <c r="LK57" i="11"/>
  <c r="LK59" i="11"/>
  <c r="JO57" i="11"/>
  <c r="JO58" i="11"/>
  <c r="JE57" i="11"/>
  <c r="JE59" i="11"/>
  <c r="IL57" i="11"/>
  <c r="IL58" i="11"/>
  <c r="IX57" i="11"/>
  <c r="IX58" i="11"/>
  <c r="JU57" i="11"/>
  <c r="JU59" i="11"/>
  <c r="KA57" i="11"/>
  <c r="KA58" i="11"/>
  <c r="KW57" i="11"/>
  <c r="KW59" i="11"/>
  <c r="IK57" i="11"/>
  <c r="IK58" i="11"/>
  <c r="IW57" i="11"/>
  <c r="IW58" i="11"/>
  <c r="JN57" i="11"/>
  <c r="JN58" i="11"/>
  <c r="JZ57" i="11"/>
  <c r="JZ58" i="11"/>
  <c r="KQ57" i="11"/>
  <c r="KQ58" i="11"/>
  <c r="LC57" i="11"/>
  <c r="LC58" i="11"/>
  <c r="LP57" i="11"/>
  <c r="LP58" i="11"/>
  <c r="LJ57" i="11"/>
  <c r="LJ59" i="11"/>
  <c r="IG57" i="11"/>
  <c r="IG59" i="11"/>
  <c r="IH57" i="11"/>
  <c r="IH59" i="11"/>
  <c r="JF57" i="11"/>
  <c r="JF59" i="11"/>
  <c r="KI57" i="11"/>
  <c r="KI59" i="11"/>
  <c r="LL57" i="11"/>
  <c r="LL59" i="11"/>
  <c r="II57" i="11"/>
  <c r="II58" i="11"/>
  <c r="KJ57" i="11"/>
  <c r="KJ59" i="11"/>
  <c r="LM57" i="11"/>
  <c r="LM59" i="11"/>
  <c r="IJ57" i="11"/>
  <c r="IJ58" i="11"/>
  <c r="JL57" i="11"/>
  <c r="JL58" i="11"/>
  <c r="JX57" i="11"/>
  <c r="JX58" i="11"/>
  <c r="KK57" i="11"/>
  <c r="KK58" i="11"/>
  <c r="LN57" i="11"/>
  <c r="LN58" i="11"/>
  <c r="JY57" i="11"/>
  <c r="JY58" i="11"/>
  <c r="KP57" i="11"/>
  <c r="KP58" i="11"/>
  <c r="LO57" i="11"/>
  <c r="LO58" i="11"/>
  <c r="IM57" i="11"/>
  <c r="IM58" i="11"/>
  <c r="IS57" i="11"/>
  <c r="IS59" i="11"/>
  <c r="IT57" i="11"/>
  <c r="IT59" i="11"/>
  <c r="JV57" i="11"/>
  <c r="JV59" i="11"/>
  <c r="KY57" i="11"/>
  <c r="KY59" i="11"/>
  <c r="JK57" i="11"/>
  <c r="JK59" i="11"/>
  <c r="JW57" i="11"/>
  <c r="JW59" i="11"/>
  <c r="KZ57" i="11"/>
  <c r="KZ59" i="11"/>
  <c r="LB57" i="11"/>
  <c r="LB58" i="11"/>
  <c r="IN57" i="11"/>
  <c r="IN58" i="11"/>
  <c r="IZ57" i="11"/>
  <c r="IZ58" i="11"/>
  <c r="JP57" i="11"/>
  <c r="JP58" i="11"/>
  <c r="KB57" i="11"/>
  <c r="KB58" i="11"/>
  <c r="KS57" i="11"/>
  <c r="KS58" i="11"/>
  <c r="LE57" i="11"/>
  <c r="LE58" i="11"/>
  <c r="JA57" i="11"/>
  <c r="JA58" i="11"/>
  <c r="JQ57" i="11"/>
  <c r="JQ58" i="11"/>
  <c r="KC57" i="11"/>
  <c r="KC58" i="11"/>
  <c r="KT57" i="11"/>
  <c r="KT58" i="11"/>
  <c r="LF57" i="11"/>
  <c r="LF58" i="11"/>
  <c r="BT56" i="11"/>
  <c r="BT57" i="11"/>
  <c r="AL56" i="11"/>
  <c r="AL58" i="11"/>
  <c r="K56" i="11"/>
  <c r="K57" i="11"/>
  <c r="BX56" i="11"/>
  <c r="BX57" i="11"/>
  <c r="BY56" i="11"/>
  <c r="BY57" i="11"/>
  <c r="CL56" i="11"/>
  <c r="CL57" i="11"/>
  <c r="AX56" i="11"/>
  <c r="AX58" i="11"/>
  <c r="E56" i="11"/>
  <c r="E58" i="11"/>
  <c r="G56" i="11"/>
  <c r="G57" i="11"/>
  <c r="S56" i="11"/>
  <c r="S57" i="11"/>
  <c r="Q56" i="11"/>
  <c r="Q58" i="11"/>
  <c r="BD56" i="11"/>
  <c r="BD58" i="11"/>
  <c r="BP56" i="11"/>
  <c r="BP57" i="11"/>
  <c r="AZ56" i="11"/>
  <c r="AZ57" i="11"/>
  <c r="CB56" i="11"/>
  <c r="CB57" i="11"/>
  <c r="L56" i="11"/>
  <c r="L57" i="11"/>
  <c r="Y56" i="11"/>
  <c r="Y58" i="11"/>
  <c r="M56" i="11"/>
  <c r="M58" i="11"/>
  <c r="Z56" i="11"/>
  <c r="Z58" i="11"/>
  <c r="CK56" i="11"/>
  <c r="CK57" i="11"/>
  <c r="I56" i="11"/>
  <c r="I58" i="11"/>
  <c r="J56" i="11"/>
  <c r="J58" i="11"/>
  <c r="V56" i="11"/>
  <c r="V58" i="11"/>
  <c r="BQ56" i="11"/>
  <c r="BQ57" i="11"/>
  <c r="CC56" i="11"/>
  <c r="CC58" i="11"/>
  <c r="BR56" i="11"/>
  <c r="BR57" i="11"/>
  <c r="CD56" i="11"/>
  <c r="CD58" i="11"/>
  <c r="BS56" i="11"/>
  <c r="BS57" i="11"/>
  <c r="CE56" i="11"/>
  <c r="CE57" i="11"/>
  <c r="CF56" i="11"/>
  <c r="CF58" i="11"/>
  <c r="U56" i="11"/>
  <c r="U57" i="11"/>
  <c r="BU56" i="11"/>
  <c r="BU58" i="11"/>
  <c r="CH56" i="11"/>
  <c r="CH58" i="11"/>
  <c r="BV56" i="11"/>
  <c r="BV58" i="11"/>
  <c r="CI56" i="11"/>
  <c r="CI58" i="11"/>
  <c r="AA56" i="11"/>
  <c r="AA58" i="11"/>
  <c r="BW56" i="11"/>
  <c r="BW58" i="11"/>
  <c r="CJ56" i="11"/>
  <c r="CJ58" i="11"/>
  <c r="CM56" i="11"/>
  <c r="CM57" i="11"/>
  <c r="BN56" i="11"/>
  <c r="BN57" i="11"/>
  <c r="BO56" i="11"/>
  <c r="BO58" i="11"/>
  <c r="CN56" i="11"/>
  <c r="CN58" i="11"/>
  <c r="CA56" i="11"/>
  <c r="CA58" i="11"/>
  <c r="N56" i="11"/>
  <c r="N57" i="11"/>
  <c r="F56" i="11"/>
  <c r="F57" i="11"/>
  <c r="R56" i="11"/>
  <c r="R58" i="11"/>
  <c r="AD56" i="11"/>
  <c r="AD58" i="11"/>
  <c r="T56" i="11"/>
  <c r="T58" i="11"/>
  <c r="H56" i="11"/>
  <c r="H58" i="11"/>
  <c r="AQ56" i="11"/>
  <c r="AQ58" i="11"/>
  <c r="AP56" i="11"/>
  <c r="AP57" i="11"/>
  <c r="AM56" i="11"/>
  <c r="AM57" i="11"/>
  <c r="AN56" i="11"/>
  <c r="AN57" i="11"/>
  <c r="BC56" i="11"/>
  <c r="BC57" i="11"/>
  <c r="AY56" i="11"/>
  <c r="AY57" i="11"/>
  <c r="AO56" i="11"/>
  <c r="AO57" i="11"/>
  <c r="BA56" i="11"/>
  <c r="BA57" i="11"/>
  <c r="AS56" i="11"/>
  <c r="AS58" i="11"/>
  <c r="AT56" i="11"/>
  <c r="AT57" i="11"/>
  <c r="BF56" i="11"/>
  <c r="BF57" i="11"/>
  <c r="BE56" i="11"/>
  <c r="BE58" i="11"/>
  <c r="AI56" i="11"/>
  <c r="AI57" i="11"/>
  <c r="AU56" i="11"/>
  <c r="AU57" i="11"/>
  <c r="BG56" i="11"/>
  <c r="BG57" i="11"/>
  <c r="AJ56" i="11"/>
  <c r="AJ58" i="11"/>
  <c r="AV56" i="11"/>
  <c r="AV58" i="11"/>
  <c r="BH56" i="11"/>
  <c r="BH58" i="11"/>
  <c r="AR56" i="11"/>
  <c r="AR58" i="11"/>
  <c r="AK56" i="11"/>
  <c r="AK58" i="11"/>
  <c r="AW56" i="11"/>
  <c r="AW58" i="11"/>
  <c r="BI56" i="11"/>
  <c r="BI58" i="11"/>
  <c r="D56" i="11"/>
  <c r="D57" i="11"/>
  <c r="AA116" i="7"/>
  <c r="AA117" i="7"/>
  <c r="AA118" i="7"/>
  <c r="AA119" i="7"/>
  <c r="AA120" i="7"/>
  <c r="AA121" i="7"/>
  <c r="AA122" i="7"/>
  <c r="AA123" i="7"/>
  <c r="AA124" i="7"/>
  <c r="AA125" i="7"/>
  <c r="AA126" i="7"/>
  <c r="AA127" i="7"/>
  <c r="AA128" i="7"/>
  <c r="AA129" i="7"/>
  <c r="AA130" i="7"/>
  <c r="AA131" i="7"/>
  <c r="AA132" i="7"/>
  <c r="AA133" i="7"/>
  <c r="AA134" i="7"/>
  <c r="AA135" i="7"/>
  <c r="AA136" i="7"/>
  <c r="AA137" i="7"/>
  <c r="AA138" i="7"/>
  <c r="AA139" i="7"/>
  <c r="AA140" i="7"/>
  <c r="AA141" i="7"/>
  <c r="AA142" i="7"/>
  <c r="AA143" i="7"/>
  <c r="AA144" i="7"/>
  <c r="AA145" i="7"/>
  <c r="AA146" i="7"/>
  <c r="AA147" i="7"/>
  <c r="AA148" i="7"/>
  <c r="AA149" i="7"/>
  <c r="AA150" i="7"/>
  <c r="AA115" i="7"/>
  <c r="Z150" i="7"/>
  <c r="Z116" i="7"/>
  <c r="Z117" i="7"/>
  <c r="Z118" i="7"/>
  <c r="Z119" i="7"/>
  <c r="Z120" i="7"/>
  <c r="Z121" i="7"/>
  <c r="Z122" i="7"/>
  <c r="Z123" i="7"/>
  <c r="Z124" i="7"/>
  <c r="Z125" i="7"/>
  <c r="Z126" i="7"/>
  <c r="Z127" i="7"/>
  <c r="Z128" i="7"/>
  <c r="Z129" i="7"/>
  <c r="Z130" i="7"/>
  <c r="Z131" i="7"/>
  <c r="Z132" i="7"/>
  <c r="Z133" i="7"/>
  <c r="Z134" i="7"/>
  <c r="Z135" i="7"/>
  <c r="Z136" i="7"/>
  <c r="Z137" i="7"/>
  <c r="Z138" i="7"/>
  <c r="Z139" i="7"/>
  <c r="Z140" i="7"/>
  <c r="Z141" i="7"/>
  <c r="Z142" i="7"/>
  <c r="Z143" i="7"/>
  <c r="Z144" i="7"/>
  <c r="Z145" i="7"/>
  <c r="Z146" i="7"/>
  <c r="Z147" i="7"/>
  <c r="Z148" i="7"/>
  <c r="Z149" i="7"/>
  <c r="Z115" i="7"/>
  <c r="AA159" i="7"/>
  <c r="AA160" i="7"/>
  <c r="AA161" i="7"/>
  <c r="AA162" i="7"/>
  <c r="AA163" i="7"/>
  <c r="AA164" i="7"/>
  <c r="AA165" i="7"/>
  <c r="AA166" i="7"/>
  <c r="AA167" i="7"/>
  <c r="AA168" i="7"/>
  <c r="AA169" i="7"/>
  <c r="AA170" i="7"/>
  <c r="AA171" i="7"/>
  <c r="AA172" i="7"/>
  <c r="AA173" i="7"/>
  <c r="AA174" i="7"/>
  <c r="AA175" i="7"/>
  <c r="AA176" i="7"/>
  <c r="AA177" i="7"/>
  <c r="AA178" i="7"/>
  <c r="AA179" i="7"/>
  <c r="AA180" i="7"/>
  <c r="AA181" i="7"/>
  <c r="AA182" i="7"/>
  <c r="AA183" i="7"/>
  <c r="AA184" i="7"/>
  <c r="AA185" i="7"/>
  <c r="AA186" i="7"/>
  <c r="AA187" i="7"/>
  <c r="AA188" i="7"/>
  <c r="AA189" i="7"/>
  <c r="AA190" i="7"/>
  <c r="AA191" i="7"/>
  <c r="AA192" i="7"/>
  <c r="AA193" i="7"/>
  <c r="AA194" i="7"/>
  <c r="AA195" i="7"/>
  <c r="AA196" i="7"/>
  <c r="AA197" i="7"/>
  <c r="AA198" i="7"/>
  <c r="AA199" i="7"/>
  <c r="AA200" i="7"/>
  <c r="AA201" i="7"/>
  <c r="AA158" i="7"/>
  <c r="Z159" i="7"/>
  <c r="Z160" i="7"/>
  <c r="Z161" i="7"/>
  <c r="Z162" i="7"/>
  <c r="Z163" i="7"/>
  <c r="Z164" i="7"/>
  <c r="Z165" i="7"/>
  <c r="Z166" i="7"/>
  <c r="Z167" i="7"/>
  <c r="Z168" i="7"/>
  <c r="Z169" i="7"/>
  <c r="Z170" i="7"/>
  <c r="Z171" i="7"/>
  <c r="Z172" i="7"/>
  <c r="Z173" i="7"/>
  <c r="Z174" i="7"/>
  <c r="Z175" i="7"/>
  <c r="Z176" i="7"/>
  <c r="Z177" i="7"/>
  <c r="Z178" i="7"/>
  <c r="Z179" i="7"/>
  <c r="Z180" i="7"/>
  <c r="Z181" i="7"/>
  <c r="Z182" i="7"/>
  <c r="Z183" i="7"/>
  <c r="Z184" i="7"/>
  <c r="Z185" i="7"/>
  <c r="Z186" i="7"/>
  <c r="Z187" i="7"/>
  <c r="Z188" i="7"/>
  <c r="Z189" i="7"/>
  <c r="Z190" i="7"/>
  <c r="Z191" i="7"/>
  <c r="Z192" i="7"/>
  <c r="Z193" i="7"/>
  <c r="Z194" i="7"/>
  <c r="Z195" i="7"/>
  <c r="Z196" i="7"/>
  <c r="Z197" i="7"/>
  <c r="Z198" i="7"/>
  <c r="Z199" i="7"/>
  <c r="Z200" i="7"/>
  <c r="Z201" i="7"/>
  <c r="Z158" i="7"/>
  <c r="X158" i="7"/>
  <c r="Y158" i="7"/>
  <c r="AB158" i="7"/>
  <c r="X159" i="7"/>
  <c r="Y159" i="7"/>
  <c r="AB159" i="7"/>
  <c r="X160" i="7"/>
  <c r="Y160" i="7"/>
  <c r="AB160" i="7"/>
  <c r="X161" i="7"/>
  <c r="Y161" i="7"/>
  <c r="AB161" i="7"/>
  <c r="X162" i="7"/>
  <c r="Y162" i="7"/>
  <c r="AB162" i="7"/>
  <c r="X163" i="7"/>
  <c r="Y163" i="7"/>
  <c r="AB163" i="7"/>
  <c r="X164" i="7"/>
  <c r="Y164" i="7"/>
  <c r="AB164" i="7"/>
  <c r="X165" i="7"/>
  <c r="Y165" i="7"/>
  <c r="AB165" i="7"/>
  <c r="X166" i="7"/>
  <c r="Y166" i="7"/>
  <c r="AB166" i="7"/>
  <c r="X167" i="7"/>
  <c r="Y167" i="7"/>
  <c r="AB167" i="7"/>
  <c r="X168" i="7"/>
  <c r="Y168" i="7"/>
  <c r="AB168" i="7"/>
  <c r="X169" i="7"/>
  <c r="Y169" i="7"/>
  <c r="AB169" i="7"/>
  <c r="X170" i="7"/>
  <c r="Y170" i="7"/>
  <c r="AB170" i="7"/>
  <c r="X171" i="7"/>
  <c r="Y171" i="7"/>
  <c r="AB171" i="7"/>
  <c r="X172" i="7"/>
  <c r="Y172" i="7"/>
  <c r="AB172" i="7"/>
  <c r="X173" i="7"/>
  <c r="Y173" i="7"/>
  <c r="AB173" i="7"/>
  <c r="X174" i="7"/>
  <c r="Y174" i="7"/>
  <c r="AB174" i="7"/>
  <c r="X175" i="7"/>
  <c r="Y175" i="7"/>
  <c r="AB175" i="7"/>
  <c r="X176" i="7"/>
  <c r="Y176" i="7"/>
  <c r="AB176" i="7"/>
  <c r="X177" i="7"/>
  <c r="Y177" i="7"/>
  <c r="AB177" i="7"/>
  <c r="X178" i="7"/>
  <c r="Y178" i="7"/>
  <c r="AB178" i="7"/>
  <c r="X179" i="7"/>
  <c r="Y179" i="7"/>
  <c r="AB179" i="7"/>
  <c r="X180" i="7"/>
  <c r="Y180" i="7"/>
  <c r="AB180" i="7"/>
  <c r="X181" i="7"/>
  <c r="Y181" i="7"/>
  <c r="AB181" i="7"/>
  <c r="X182" i="7"/>
  <c r="Y182" i="7"/>
  <c r="AB182" i="7"/>
  <c r="X183" i="7"/>
  <c r="Y183" i="7"/>
  <c r="AB183" i="7"/>
  <c r="X184" i="7"/>
  <c r="Y184" i="7"/>
  <c r="AB184" i="7"/>
  <c r="X185" i="7"/>
  <c r="Y185" i="7"/>
  <c r="AB185" i="7"/>
  <c r="X186" i="7"/>
  <c r="Y186" i="7"/>
  <c r="AB186" i="7"/>
  <c r="X187" i="7"/>
  <c r="Y187" i="7"/>
  <c r="AB187" i="7"/>
  <c r="X188" i="7"/>
  <c r="Y188" i="7"/>
  <c r="AB188" i="7"/>
  <c r="X189" i="7"/>
  <c r="Y189" i="7"/>
  <c r="AB189" i="7"/>
  <c r="X190" i="7"/>
  <c r="Y190" i="7"/>
  <c r="AB190" i="7"/>
  <c r="X191" i="7"/>
  <c r="Y191" i="7"/>
  <c r="AB191" i="7"/>
  <c r="X192" i="7"/>
  <c r="Y192" i="7"/>
  <c r="AB192" i="7"/>
  <c r="X193" i="7"/>
  <c r="Y193" i="7"/>
  <c r="AB193" i="7"/>
  <c r="X194" i="7"/>
  <c r="Y194" i="7"/>
  <c r="AB194" i="7"/>
  <c r="X195" i="7"/>
  <c r="Y195" i="7"/>
  <c r="AB195" i="7"/>
  <c r="X196" i="7"/>
  <c r="Y196" i="7"/>
  <c r="AB196" i="7"/>
  <c r="X197" i="7"/>
  <c r="Y197" i="7"/>
  <c r="AB197" i="7"/>
  <c r="X198" i="7"/>
  <c r="Y198" i="7"/>
  <c r="AB198" i="7"/>
  <c r="X199" i="7"/>
  <c r="Y199" i="7"/>
  <c r="AB199" i="7"/>
  <c r="X200" i="7"/>
  <c r="Y200" i="7"/>
  <c r="AB200" i="7"/>
  <c r="X201" i="7"/>
  <c r="Y201" i="7"/>
  <c r="AB201" i="7"/>
  <c r="W159" i="7"/>
  <c r="W160" i="7"/>
  <c r="W161" i="7"/>
  <c r="W162" i="7"/>
  <c r="W163" i="7"/>
  <c r="W164" i="7"/>
  <c r="W165" i="7"/>
  <c r="W166" i="7"/>
  <c r="W167" i="7"/>
  <c r="W168" i="7"/>
  <c r="W169" i="7"/>
  <c r="W170" i="7"/>
  <c r="W171" i="7"/>
  <c r="W172" i="7"/>
  <c r="W173" i="7"/>
  <c r="W174" i="7"/>
  <c r="W175" i="7"/>
  <c r="W176" i="7"/>
  <c r="W177" i="7"/>
  <c r="W178" i="7"/>
  <c r="W179" i="7"/>
  <c r="W180" i="7"/>
  <c r="W181" i="7"/>
  <c r="W182" i="7"/>
  <c r="W183" i="7"/>
  <c r="W184" i="7"/>
  <c r="W185" i="7"/>
  <c r="W186" i="7"/>
  <c r="W187" i="7"/>
  <c r="W188" i="7"/>
  <c r="W189" i="7"/>
  <c r="W190" i="7"/>
  <c r="W191" i="7"/>
  <c r="W192" i="7"/>
  <c r="W193" i="7"/>
  <c r="W194" i="7"/>
  <c r="W195" i="7"/>
  <c r="W196" i="7"/>
  <c r="W197" i="7"/>
  <c r="W198" i="7"/>
  <c r="W199" i="7"/>
  <c r="W200" i="7"/>
  <c r="W201" i="7"/>
  <c r="W158" i="7"/>
  <c r="X115" i="7"/>
  <c r="Y115" i="7"/>
  <c r="AB115" i="7"/>
  <c r="X116" i="7"/>
  <c r="Y116" i="7"/>
  <c r="AB116" i="7"/>
  <c r="X117" i="7"/>
  <c r="Y117" i="7"/>
  <c r="AB117" i="7"/>
  <c r="X118" i="7"/>
  <c r="Y118" i="7"/>
  <c r="AB118" i="7"/>
  <c r="X119" i="7"/>
  <c r="Y119" i="7"/>
  <c r="AB119" i="7"/>
  <c r="X120" i="7"/>
  <c r="Y120" i="7"/>
  <c r="AB120" i="7"/>
  <c r="X121" i="7"/>
  <c r="Y121" i="7"/>
  <c r="AB121" i="7"/>
  <c r="X122" i="7"/>
  <c r="Y122" i="7"/>
  <c r="AB122" i="7"/>
  <c r="X123" i="7"/>
  <c r="Y123" i="7"/>
  <c r="AB123" i="7"/>
  <c r="X124" i="7"/>
  <c r="Y124" i="7"/>
  <c r="AB124" i="7"/>
  <c r="X125" i="7"/>
  <c r="Y125" i="7"/>
  <c r="AB125" i="7"/>
  <c r="X126" i="7"/>
  <c r="Y126" i="7"/>
  <c r="AB126" i="7"/>
  <c r="X127" i="7"/>
  <c r="Y127" i="7"/>
  <c r="AB127" i="7"/>
  <c r="X128" i="7"/>
  <c r="Y128" i="7"/>
  <c r="AB128" i="7"/>
  <c r="X129" i="7"/>
  <c r="Y129" i="7"/>
  <c r="AB129" i="7"/>
  <c r="X130" i="7"/>
  <c r="Y130" i="7"/>
  <c r="AB130" i="7"/>
  <c r="X131" i="7"/>
  <c r="Y131" i="7"/>
  <c r="AB131" i="7"/>
  <c r="X132" i="7"/>
  <c r="Y132" i="7"/>
  <c r="AB132" i="7"/>
  <c r="X133" i="7"/>
  <c r="Y133" i="7"/>
  <c r="AB133" i="7"/>
  <c r="X134" i="7"/>
  <c r="Y134" i="7"/>
  <c r="AB134" i="7"/>
  <c r="X135" i="7"/>
  <c r="Y135" i="7"/>
  <c r="AB135" i="7"/>
  <c r="X136" i="7"/>
  <c r="Y136" i="7"/>
  <c r="AB136" i="7"/>
  <c r="X137" i="7"/>
  <c r="Y137" i="7"/>
  <c r="AB137" i="7"/>
  <c r="X138" i="7"/>
  <c r="Y138" i="7"/>
  <c r="AB138" i="7"/>
  <c r="X139" i="7"/>
  <c r="Y139" i="7"/>
  <c r="AB139" i="7"/>
  <c r="X140" i="7"/>
  <c r="Y140" i="7"/>
  <c r="AB140" i="7"/>
  <c r="X141" i="7"/>
  <c r="Y141" i="7"/>
  <c r="AB141" i="7"/>
  <c r="X142" i="7"/>
  <c r="Y142" i="7"/>
  <c r="AB142" i="7"/>
  <c r="X143" i="7"/>
  <c r="Y143" i="7"/>
  <c r="AB143" i="7"/>
  <c r="X144" i="7"/>
  <c r="Y144" i="7"/>
  <c r="AB144" i="7"/>
  <c r="X145" i="7"/>
  <c r="Y145" i="7"/>
  <c r="AB145" i="7"/>
  <c r="X146" i="7"/>
  <c r="Y146" i="7"/>
  <c r="AB146" i="7"/>
  <c r="X147" i="7"/>
  <c r="Y147" i="7"/>
  <c r="AB147" i="7"/>
  <c r="X148" i="7"/>
  <c r="Y148" i="7"/>
  <c r="AB148" i="7"/>
  <c r="X149" i="7"/>
  <c r="Y149" i="7"/>
  <c r="AB149" i="7"/>
  <c r="X150" i="7"/>
  <c r="Y150" i="7"/>
  <c r="AB150" i="7"/>
  <c r="W116" i="7"/>
  <c r="W117" i="7"/>
  <c r="W118" i="7"/>
  <c r="W119" i="7"/>
  <c r="W120" i="7"/>
  <c r="W121" i="7"/>
  <c r="W122" i="7"/>
  <c r="W123" i="7"/>
  <c r="W124" i="7"/>
  <c r="W125" i="7"/>
  <c r="W126" i="7"/>
  <c r="W127" i="7"/>
  <c r="W128" i="7"/>
  <c r="W129" i="7"/>
  <c r="W130" i="7"/>
  <c r="W131" i="7"/>
  <c r="W132" i="7"/>
  <c r="W133" i="7"/>
  <c r="W134" i="7"/>
  <c r="W135" i="7"/>
  <c r="W136" i="7"/>
  <c r="W137" i="7"/>
  <c r="W138" i="7"/>
  <c r="W139" i="7"/>
  <c r="W140" i="7"/>
  <c r="W141" i="7"/>
  <c r="W142" i="7"/>
  <c r="W143" i="7"/>
  <c r="W144" i="7"/>
  <c r="W145" i="7"/>
  <c r="W146" i="7"/>
  <c r="W147" i="7"/>
  <c r="W148" i="7"/>
  <c r="W149" i="7"/>
  <c r="W150" i="7"/>
  <c r="W115" i="7"/>
  <c r="I169" i="5"/>
  <c r="H169" i="5"/>
  <c r="G169" i="5"/>
  <c r="F169" i="5"/>
  <c r="E169" i="5"/>
  <c r="D169" i="5"/>
  <c r="C169" i="5"/>
  <c r="B169" i="5"/>
  <c r="I166" i="5"/>
  <c r="H166" i="5"/>
  <c r="G166" i="5"/>
  <c r="F166" i="5"/>
  <c r="E166" i="5"/>
  <c r="D166" i="5"/>
  <c r="C166" i="5"/>
  <c r="B166" i="5"/>
  <c r="I160" i="5"/>
  <c r="H160" i="5"/>
  <c r="G160" i="5"/>
  <c r="F160" i="5"/>
  <c r="E160" i="5"/>
  <c r="D160" i="5"/>
  <c r="C160" i="5"/>
  <c r="B160" i="5"/>
  <c r="I153" i="5"/>
  <c r="H153" i="5"/>
  <c r="G153" i="5"/>
  <c r="F153" i="5"/>
  <c r="E153" i="5"/>
  <c r="D153" i="5"/>
  <c r="C153" i="5"/>
  <c r="B153" i="5"/>
  <c r="I147" i="5"/>
  <c r="H147" i="5"/>
  <c r="G147" i="5"/>
  <c r="F147" i="5"/>
  <c r="E147" i="5"/>
  <c r="D147" i="5"/>
  <c r="C147" i="5"/>
  <c r="B147" i="5"/>
  <c r="AF117" i="12"/>
  <c r="AE116" i="12"/>
  <c r="AE115" i="12"/>
  <c r="AE109" i="12"/>
  <c r="AF109" i="12"/>
  <c r="AF108" i="12"/>
  <c r="AF107" i="12"/>
  <c r="AF106" i="12"/>
  <c r="AE105" i="12"/>
  <c r="AE103" i="12"/>
  <c r="AE99" i="12"/>
  <c r="AF98" i="12"/>
  <c r="AE96" i="12"/>
  <c r="AE94" i="12"/>
  <c r="AF93" i="12"/>
  <c r="AE93" i="12"/>
  <c r="AE91" i="12"/>
  <c r="AF89" i="12"/>
  <c r="AF88" i="12"/>
  <c r="AF87" i="12"/>
  <c r="AE87" i="12"/>
  <c r="AE85" i="12"/>
  <c r="AF85" i="12"/>
  <c r="AF84" i="12"/>
  <c r="AE88" i="12"/>
  <c r="AE89" i="12"/>
  <c r="AF90" i="12"/>
  <c r="AE90" i="12"/>
  <c r="AE92" i="12"/>
  <c r="AF94" i="12"/>
  <c r="AE95" i="12"/>
  <c r="AF95" i="12"/>
  <c r="AF96" i="12"/>
  <c r="AF97" i="12"/>
  <c r="AE97" i="12"/>
  <c r="AF99" i="12"/>
  <c r="AE100" i="12"/>
  <c r="AE101" i="12"/>
  <c r="AF101" i="12"/>
  <c r="AE102" i="12"/>
  <c r="AF102" i="12"/>
  <c r="AF103" i="12"/>
  <c r="AF105" i="12"/>
  <c r="AE106" i="12"/>
  <c r="AE107" i="12"/>
  <c r="AE110" i="12"/>
  <c r="AF111" i="12"/>
  <c r="AF112" i="12"/>
  <c r="AF114" i="12"/>
  <c r="AE114" i="12"/>
  <c r="AF115" i="12"/>
  <c r="AE118" i="12"/>
  <c r="AF118" i="12"/>
  <c r="AF116" i="12"/>
  <c r="AE117" i="12"/>
  <c r="LA59" i="11"/>
  <c r="AE3" i="12"/>
  <c r="AE36" i="5"/>
  <c r="AF43" i="5"/>
  <c r="AD42" i="5"/>
  <c r="AE42" i="5"/>
  <c r="AD43" i="5"/>
  <c r="AE43" i="5"/>
  <c r="AE39" i="5"/>
  <c r="AD40" i="5"/>
  <c r="AD39" i="5"/>
  <c r="AE40" i="5"/>
  <c r="AD37" i="5"/>
  <c r="AD36" i="5"/>
  <c r="AE37" i="5"/>
  <c r="AE33" i="5"/>
  <c r="AD33" i="5"/>
  <c r="AD34" i="5"/>
  <c r="AE34" i="5"/>
  <c r="AE31" i="5"/>
  <c r="AF30" i="5"/>
  <c r="AE25" i="5"/>
  <c r="AE28" i="5"/>
  <c r="AE27" i="5"/>
  <c r="AF28" i="5"/>
  <c r="AF25" i="5"/>
  <c r="AF24" i="5"/>
  <c r="AF31" i="5"/>
  <c r="AD31" i="5"/>
  <c r="AD30" i="5"/>
  <c r="AE30" i="5"/>
  <c r="AD28" i="5"/>
  <c r="AD27" i="5"/>
  <c r="AF27" i="5"/>
  <c r="AE24" i="5"/>
  <c r="AD25" i="5"/>
  <c r="AD24" i="5"/>
  <c r="C148" i="5"/>
  <c r="H148" i="5"/>
  <c r="G148" i="5"/>
  <c r="E148" i="5"/>
  <c r="F148" i="5"/>
  <c r="D148" i="5"/>
  <c r="I148" i="5"/>
  <c r="C154" i="5"/>
  <c r="F154" i="5"/>
  <c r="D154" i="5"/>
  <c r="E154" i="5"/>
  <c r="LK58" i="11"/>
  <c r="IP58" i="11"/>
  <c r="KE58" i="11"/>
  <c r="JB58" i="11"/>
  <c r="IU59" i="11"/>
  <c r="KH58" i="11"/>
  <c r="JT58" i="11"/>
  <c r="LH58" i="11"/>
  <c r="KF58" i="11"/>
  <c r="JC58" i="11"/>
  <c r="LG58" i="11"/>
  <c r="IL59" i="11"/>
  <c r="LO59" i="11"/>
  <c r="KZ58" i="11"/>
  <c r="AX57" i="11"/>
  <c r="KG58" i="11"/>
  <c r="IO58" i="11"/>
  <c r="LP59" i="11"/>
  <c r="LC59" i="11"/>
  <c r="AL57" i="11"/>
  <c r="LN59" i="11"/>
  <c r="KI58" i="11"/>
  <c r="JL59" i="11"/>
  <c r="JF58" i="11"/>
  <c r="KV58" i="11"/>
  <c r="KU58" i="11"/>
  <c r="KR59" i="11"/>
  <c r="JW58" i="11"/>
  <c r="JS58" i="11"/>
  <c r="JR58" i="11"/>
  <c r="JM59" i="11"/>
  <c r="IW59" i="11"/>
  <c r="IV59" i="11"/>
  <c r="IR58" i="11"/>
  <c r="IM59" i="11"/>
  <c r="IF58" i="11"/>
  <c r="JD58" i="11"/>
  <c r="IQ58" i="11"/>
  <c r="IN59" i="11"/>
  <c r="IG58" i="11"/>
  <c r="IS58" i="11"/>
  <c r="JQ59" i="11"/>
  <c r="KQ59" i="11"/>
  <c r="KA59" i="11"/>
  <c r="LM58" i="11"/>
  <c r="JZ59" i="11"/>
  <c r="JE58" i="11"/>
  <c r="LD59" i="11"/>
  <c r="KP59" i="11"/>
  <c r="IT58" i="11"/>
  <c r="IH58" i="11"/>
  <c r="IK59" i="11"/>
  <c r="IJ59" i="11"/>
  <c r="IX59" i="11"/>
  <c r="KB59" i="11"/>
  <c r="KT59" i="11"/>
  <c r="LE59" i="11"/>
  <c r="KY58" i="11"/>
  <c r="JY59" i="11"/>
  <c r="II59" i="11"/>
  <c r="LF59" i="11"/>
  <c r="LJ58" i="11"/>
  <c r="IZ59" i="11"/>
  <c r="KC59" i="11"/>
  <c r="JP59" i="11"/>
  <c r="KW58" i="11"/>
  <c r="JV58" i="11"/>
  <c r="JA59" i="11"/>
  <c r="JU58" i="11"/>
  <c r="KJ58" i="11"/>
  <c r="KX58" i="11"/>
  <c r="JN59" i="11"/>
  <c r="KK59" i="11"/>
  <c r="JO59" i="11"/>
  <c r="KS59" i="11"/>
  <c r="LB59" i="11"/>
  <c r="JX59" i="11"/>
  <c r="LL58" i="11"/>
  <c r="JK58" i="11"/>
  <c r="BR58" i="11"/>
  <c r="BT58" i="11"/>
  <c r="BY58" i="11"/>
  <c r="Y57" i="11"/>
  <c r="BD57" i="11"/>
  <c r="AM58" i="11"/>
  <c r="CB58" i="11"/>
  <c r="CJ57" i="11"/>
  <c r="BN58" i="11"/>
  <c r="CL58" i="11"/>
  <c r="BX58" i="11"/>
  <c r="CN57" i="11"/>
  <c r="BV57" i="11"/>
  <c r="CE58" i="11"/>
  <c r="CI57" i="11"/>
  <c r="CK58" i="11"/>
  <c r="AZ58" i="11"/>
  <c r="CH57" i="11"/>
  <c r="BP58" i="11"/>
  <c r="CD57" i="11"/>
  <c r="CF57" i="11"/>
  <c r="CC57" i="11"/>
  <c r="BQ58" i="11"/>
  <c r="BS58" i="11"/>
  <c r="BW57" i="11"/>
  <c r="BZ58" i="11"/>
  <c r="CA57" i="11"/>
  <c r="BO57" i="11"/>
  <c r="BU57" i="11"/>
  <c r="CM58" i="11"/>
  <c r="AY58" i="11"/>
  <c r="AQ57" i="11"/>
  <c r="BE57" i="11"/>
  <c r="BC58" i="11"/>
  <c r="AS57" i="11"/>
  <c r="AR57" i="11"/>
  <c r="AO58" i="11"/>
  <c r="BH57" i="11"/>
  <c r="AN58" i="11"/>
  <c r="AU58" i="11"/>
  <c r="AI58" i="11"/>
  <c r="AW57" i="11"/>
  <c r="AK57" i="11"/>
  <c r="BA58" i="11"/>
  <c r="AP58" i="11"/>
  <c r="AJ57" i="11"/>
  <c r="BF58" i="11"/>
  <c r="AV57" i="11"/>
  <c r="BG58" i="11"/>
  <c r="AT58" i="11"/>
  <c r="BI57" i="11"/>
  <c r="G58" i="11"/>
  <c r="AD57" i="11"/>
  <c r="R57" i="11"/>
  <c r="H57" i="11"/>
  <c r="S58" i="11"/>
  <c r="F58" i="11"/>
  <c r="D58" i="11"/>
  <c r="P57" i="11"/>
  <c r="Z57" i="11"/>
  <c r="E57" i="11"/>
  <c r="L58" i="11"/>
  <c r="AA57" i="11"/>
  <c r="U58" i="11"/>
  <c r="V57" i="11"/>
  <c r="M57" i="11"/>
  <c r="J57" i="11"/>
  <c r="I57" i="11"/>
  <c r="Q57" i="11"/>
  <c r="AC57" i="11"/>
  <c r="O58" i="11"/>
  <c r="K58" i="11"/>
  <c r="T57" i="11"/>
  <c r="AB57" i="11"/>
  <c r="X58" i="11"/>
  <c r="N58" i="11"/>
  <c r="G154" i="5"/>
  <c r="H154" i="5"/>
  <c r="I154" i="5"/>
  <c r="AC100" i="8"/>
  <c r="AB100" i="8"/>
  <c r="AA100" i="8"/>
  <c r="Z100" i="8"/>
  <c r="Y100" i="8"/>
  <c r="X100" i="8"/>
  <c r="W100" i="8"/>
  <c r="V100" i="8"/>
  <c r="U100" i="8"/>
  <c r="T100" i="8"/>
  <c r="S100" i="8"/>
  <c r="R100" i="8"/>
  <c r="Q100" i="8"/>
  <c r="P100" i="8"/>
  <c r="O100" i="8"/>
  <c r="N100" i="8"/>
  <c r="M100" i="8"/>
  <c r="L100" i="8"/>
  <c r="K100" i="8"/>
  <c r="J100" i="8"/>
  <c r="I100" i="8"/>
  <c r="H100" i="8"/>
  <c r="G100" i="8"/>
  <c r="F100" i="8"/>
  <c r="E100" i="8"/>
  <c r="D100" i="8"/>
  <c r="C100" i="8"/>
  <c r="AC99" i="8"/>
  <c r="AB99" i="8"/>
  <c r="AA99" i="8"/>
  <c r="Z99" i="8"/>
  <c r="Y99" i="8"/>
  <c r="X99" i="8"/>
  <c r="W99" i="8"/>
  <c r="V99" i="8"/>
  <c r="V101" i="8"/>
  <c r="U99" i="8"/>
  <c r="T99" i="8"/>
  <c r="S99" i="8"/>
  <c r="R99" i="8"/>
  <c r="Q99" i="8"/>
  <c r="P99" i="8"/>
  <c r="O99" i="8"/>
  <c r="N99" i="8"/>
  <c r="M99" i="8"/>
  <c r="L99" i="8"/>
  <c r="K99" i="8"/>
  <c r="J99" i="8"/>
  <c r="J101" i="8"/>
  <c r="I99" i="8"/>
  <c r="H99" i="8"/>
  <c r="G99" i="8"/>
  <c r="F99" i="8"/>
  <c r="E99" i="8"/>
  <c r="D99" i="8"/>
  <c r="C99" i="8"/>
  <c r="AC98" i="8"/>
  <c r="AB98" i="8"/>
  <c r="AA98" i="8"/>
  <c r="Z98" i="8"/>
  <c r="Y98" i="8"/>
  <c r="X98" i="8"/>
  <c r="W98" i="8"/>
  <c r="V98" i="8"/>
  <c r="U98" i="8"/>
  <c r="T98" i="8"/>
  <c r="S98" i="8"/>
  <c r="R98" i="8"/>
  <c r="Q98" i="8"/>
  <c r="P98" i="8"/>
  <c r="O98" i="8"/>
  <c r="N98" i="8"/>
  <c r="M98" i="8"/>
  <c r="L98" i="8"/>
  <c r="K98" i="8"/>
  <c r="J98" i="8"/>
  <c r="I98" i="8"/>
  <c r="H98" i="8"/>
  <c r="G98" i="8"/>
  <c r="F98" i="8"/>
  <c r="E98" i="8"/>
  <c r="D98" i="8"/>
  <c r="C98" i="8"/>
  <c r="AC97" i="8"/>
  <c r="AB97" i="8"/>
  <c r="AA97" i="8"/>
  <c r="Z97" i="8"/>
  <c r="Y97" i="8"/>
  <c r="X97" i="8"/>
  <c r="W97" i="8"/>
  <c r="V97" i="8"/>
  <c r="U97" i="8"/>
  <c r="T97" i="8"/>
  <c r="S97" i="8"/>
  <c r="R97" i="8"/>
  <c r="Q97" i="8"/>
  <c r="P97" i="8"/>
  <c r="O97" i="8"/>
  <c r="N97" i="8"/>
  <c r="M97" i="8"/>
  <c r="L97" i="8"/>
  <c r="K97" i="8"/>
  <c r="J97" i="8"/>
  <c r="I97" i="8"/>
  <c r="H97" i="8"/>
  <c r="G97" i="8"/>
  <c r="F97" i="8"/>
  <c r="E97" i="8"/>
  <c r="D97" i="8"/>
  <c r="C97" i="8"/>
  <c r="AC96" i="8"/>
  <c r="AB96" i="8"/>
  <c r="AA96" i="8"/>
  <c r="Z96" i="8"/>
  <c r="Y96" i="8"/>
  <c r="X96" i="8"/>
  <c r="W96" i="8"/>
  <c r="V96" i="8"/>
  <c r="U96" i="8"/>
  <c r="T96" i="8"/>
  <c r="S96" i="8"/>
  <c r="R96" i="8"/>
  <c r="Q96" i="8"/>
  <c r="P96" i="8"/>
  <c r="O96" i="8"/>
  <c r="N96" i="8"/>
  <c r="M96" i="8"/>
  <c r="L96" i="8"/>
  <c r="K96" i="8"/>
  <c r="J96" i="8"/>
  <c r="I96" i="8"/>
  <c r="H96" i="8"/>
  <c r="G96" i="8"/>
  <c r="F96" i="8"/>
  <c r="E96" i="8"/>
  <c r="D96" i="8"/>
  <c r="C96" i="8"/>
  <c r="AC90" i="8"/>
  <c r="AB90" i="8"/>
  <c r="AA90" i="8"/>
  <c r="Z90" i="8"/>
  <c r="Y90" i="8"/>
  <c r="X90" i="8"/>
  <c r="W90" i="8"/>
  <c r="V90" i="8"/>
  <c r="U90" i="8"/>
  <c r="T90" i="8"/>
  <c r="S90" i="8"/>
  <c r="R90" i="8"/>
  <c r="Q90" i="8"/>
  <c r="P90" i="8"/>
  <c r="O90" i="8"/>
  <c r="N90" i="8"/>
  <c r="M90" i="8"/>
  <c r="L90" i="8"/>
  <c r="K90" i="8"/>
  <c r="J90" i="8"/>
  <c r="I90" i="8"/>
  <c r="H90" i="8"/>
  <c r="G90" i="8"/>
  <c r="F90" i="8"/>
  <c r="E90" i="8"/>
  <c r="D90" i="8"/>
  <c r="C90" i="8"/>
  <c r="AC89" i="8"/>
  <c r="AB89" i="8"/>
  <c r="AA89" i="8"/>
  <c r="Z89" i="8"/>
  <c r="Y89" i="8"/>
  <c r="X89" i="8"/>
  <c r="W89" i="8"/>
  <c r="V89" i="8"/>
  <c r="U89" i="8"/>
  <c r="T89" i="8"/>
  <c r="S89" i="8"/>
  <c r="R89" i="8"/>
  <c r="Q89" i="8"/>
  <c r="P89" i="8"/>
  <c r="O89" i="8"/>
  <c r="N89" i="8"/>
  <c r="M89" i="8"/>
  <c r="L89" i="8"/>
  <c r="K89" i="8"/>
  <c r="J89" i="8"/>
  <c r="I89" i="8"/>
  <c r="H89" i="8"/>
  <c r="G89" i="8"/>
  <c r="F89" i="8"/>
  <c r="E89" i="8"/>
  <c r="D89" i="8"/>
  <c r="C89" i="8"/>
  <c r="AC88" i="8"/>
  <c r="AB88" i="8"/>
  <c r="AA88" i="8"/>
  <c r="Z88" i="8"/>
  <c r="Y88" i="8"/>
  <c r="X88" i="8"/>
  <c r="W88" i="8"/>
  <c r="V88" i="8"/>
  <c r="U88" i="8"/>
  <c r="T88" i="8"/>
  <c r="S88" i="8"/>
  <c r="R88" i="8"/>
  <c r="Q88" i="8"/>
  <c r="P88" i="8"/>
  <c r="O88" i="8"/>
  <c r="N88" i="8"/>
  <c r="M88" i="8"/>
  <c r="L88" i="8"/>
  <c r="K88" i="8"/>
  <c r="J88" i="8"/>
  <c r="I88" i="8"/>
  <c r="H88" i="8"/>
  <c r="G88" i="8"/>
  <c r="F88" i="8"/>
  <c r="E88" i="8"/>
  <c r="D88" i="8"/>
  <c r="C88" i="8"/>
  <c r="AC87" i="8"/>
  <c r="AB87" i="8"/>
  <c r="AA87" i="8"/>
  <c r="Z87" i="8"/>
  <c r="Y87" i="8"/>
  <c r="X87" i="8"/>
  <c r="W87" i="8"/>
  <c r="V87" i="8"/>
  <c r="U87" i="8"/>
  <c r="T87" i="8"/>
  <c r="S87" i="8"/>
  <c r="R87" i="8"/>
  <c r="Q87" i="8"/>
  <c r="P87" i="8"/>
  <c r="O87" i="8"/>
  <c r="N87" i="8"/>
  <c r="M87" i="8"/>
  <c r="L87" i="8"/>
  <c r="K87" i="8"/>
  <c r="J87" i="8"/>
  <c r="I87" i="8"/>
  <c r="H87" i="8"/>
  <c r="G87" i="8"/>
  <c r="F87" i="8"/>
  <c r="E87" i="8"/>
  <c r="D87" i="8"/>
  <c r="C87" i="8"/>
  <c r="AC86" i="8"/>
  <c r="AB86" i="8"/>
  <c r="AA86" i="8"/>
  <c r="Z86" i="8"/>
  <c r="Y86" i="8"/>
  <c r="X86" i="8"/>
  <c r="W86" i="8"/>
  <c r="V86" i="8"/>
  <c r="U86" i="8"/>
  <c r="T86" i="8"/>
  <c r="S86" i="8"/>
  <c r="R86" i="8"/>
  <c r="Q86" i="8"/>
  <c r="P86" i="8"/>
  <c r="O86" i="8"/>
  <c r="N86" i="8"/>
  <c r="M86" i="8"/>
  <c r="L86" i="8"/>
  <c r="K86" i="8"/>
  <c r="J86" i="8"/>
  <c r="I86" i="8"/>
  <c r="H86" i="8"/>
  <c r="G86" i="8"/>
  <c r="F86" i="8"/>
  <c r="E86" i="8"/>
  <c r="D86" i="8"/>
  <c r="C86" i="8"/>
  <c r="O86" i="7"/>
  <c r="Z254" i="7"/>
  <c r="AA254" i="7"/>
  <c r="AB254" i="7"/>
  <c r="AC254" i="7"/>
  <c r="AD254" i="7"/>
  <c r="AE254" i="7"/>
  <c r="AF254" i="7"/>
  <c r="AG254" i="7"/>
  <c r="AH254" i="7"/>
  <c r="AI254" i="7"/>
  <c r="AJ254" i="7"/>
  <c r="AK254" i="7"/>
  <c r="AL254" i="7"/>
  <c r="AM254" i="7"/>
  <c r="AN254" i="7"/>
  <c r="AO254" i="7"/>
  <c r="AP254" i="7"/>
  <c r="AQ254" i="7"/>
  <c r="Z255" i="7"/>
  <c r="AA255" i="7"/>
  <c r="AB255" i="7"/>
  <c r="AC255" i="7"/>
  <c r="AD255" i="7"/>
  <c r="AE255" i="7"/>
  <c r="AF255" i="7"/>
  <c r="AG255" i="7"/>
  <c r="AH255" i="7"/>
  <c r="AI255" i="7"/>
  <c r="AJ255" i="7"/>
  <c r="AK255" i="7"/>
  <c r="AL255" i="7"/>
  <c r="AM255" i="7"/>
  <c r="AN255" i="7"/>
  <c r="AO255" i="7"/>
  <c r="AP255" i="7"/>
  <c r="AQ255" i="7"/>
  <c r="Z256" i="7"/>
  <c r="AA256" i="7"/>
  <c r="AB256" i="7"/>
  <c r="AC256" i="7"/>
  <c r="AD256" i="7"/>
  <c r="AE256" i="7"/>
  <c r="AF256" i="7"/>
  <c r="AG256" i="7"/>
  <c r="AH256" i="7"/>
  <c r="AI256" i="7"/>
  <c r="AJ256" i="7"/>
  <c r="AK256" i="7"/>
  <c r="AL256" i="7"/>
  <c r="AM256" i="7"/>
  <c r="AN256" i="7"/>
  <c r="AO256" i="7"/>
  <c r="AP256" i="7"/>
  <c r="AQ256" i="7"/>
  <c r="Z257" i="7"/>
  <c r="AA257" i="7"/>
  <c r="AB257" i="7"/>
  <c r="AC257" i="7"/>
  <c r="AD257" i="7"/>
  <c r="AE257" i="7"/>
  <c r="AF257" i="7"/>
  <c r="AG257" i="7"/>
  <c r="AH257" i="7"/>
  <c r="AI257" i="7"/>
  <c r="AJ257" i="7"/>
  <c r="AK257" i="7"/>
  <c r="AL257" i="7"/>
  <c r="AM257" i="7"/>
  <c r="AN257" i="7"/>
  <c r="AO257" i="7"/>
  <c r="AP257" i="7"/>
  <c r="AQ257" i="7"/>
  <c r="Z258" i="7"/>
  <c r="AA258" i="7"/>
  <c r="AB258" i="7"/>
  <c r="AC258" i="7"/>
  <c r="AD258" i="7"/>
  <c r="AE258" i="7"/>
  <c r="AF258" i="7"/>
  <c r="AG258" i="7"/>
  <c r="AH258" i="7"/>
  <c r="AI258" i="7"/>
  <c r="AJ258" i="7"/>
  <c r="AK258" i="7"/>
  <c r="AL258" i="7"/>
  <c r="AM258" i="7"/>
  <c r="AN258" i="7"/>
  <c r="AO258" i="7"/>
  <c r="AP258" i="7"/>
  <c r="AQ258" i="7"/>
  <c r="Z259" i="7"/>
  <c r="AA259" i="7"/>
  <c r="AB259" i="7"/>
  <c r="AC259" i="7"/>
  <c r="AD259" i="7"/>
  <c r="AE259" i="7"/>
  <c r="AF259" i="7"/>
  <c r="AG259" i="7"/>
  <c r="AH259" i="7"/>
  <c r="AI259" i="7"/>
  <c r="AJ259" i="7"/>
  <c r="AK259" i="7"/>
  <c r="AL259" i="7"/>
  <c r="AM259" i="7"/>
  <c r="AN259" i="7"/>
  <c r="AO259" i="7"/>
  <c r="AP259" i="7"/>
  <c r="AQ259" i="7"/>
  <c r="Z260" i="7"/>
  <c r="AA260" i="7"/>
  <c r="AB260" i="7"/>
  <c r="AC260" i="7"/>
  <c r="AD260" i="7"/>
  <c r="AE260" i="7"/>
  <c r="AF260" i="7"/>
  <c r="AG260" i="7"/>
  <c r="AH260" i="7"/>
  <c r="AI260" i="7"/>
  <c r="AJ260" i="7"/>
  <c r="AK260" i="7"/>
  <c r="AL260" i="7"/>
  <c r="AM260" i="7"/>
  <c r="AN260" i="7"/>
  <c r="AO260" i="7"/>
  <c r="AP260" i="7"/>
  <c r="AQ260" i="7"/>
  <c r="Z261" i="7"/>
  <c r="AA261" i="7"/>
  <c r="AB261" i="7"/>
  <c r="AC261" i="7"/>
  <c r="AD261" i="7"/>
  <c r="AE261" i="7"/>
  <c r="AF261" i="7"/>
  <c r="AG261" i="7"/>
  <c r="AH261" i="7"/>
  <c r="AI261" i="7"/>
  <c r="AJ261" i="7"/>
  <c r="AK261" i="7"/>
  <c r="AL261" i="7"/>
  <c r="AM261" i="7"/>
  <c r="AN261" i="7"/>
  <c r="AO261" i="7"/>
  <c r="AP261" i="7"/>
  <c r="AQ261" i="7"/>
  <c r="Z262" i="7"/>
  <c r="AA262" i="7"/>
  <c r="AB262" i="7"/>
  <c r="AC262" i="7"/>
  <c r="AD262" i="7"/>
  <c r="AE262" i="7"/>
  <c r="AF262" i="7"/>
  <c r="AG262" i="7"/>
  <c r="AH262" i="7"/>
  <c r="AI262" i="7"/>
  <c r="AJ262" i="7"/>
  <c r="AK262" i="7"/>
  <c r="AL262" i="7"/>
  <c r="AM262" i="7"/>
  <c r="AN262" i="7"/>
  <c r="AO262" i="7"/>
  <c r="AP262" i="7"/>
  <c r="AQ262" i="7"/>
  <c r="Z263" i="7"/>
  <c r="AA263" i="7"/>
  <c r="AB263" i="7"/>
  <c r="AC263" i="7"/>
  <c r="AD263" i="7"/>
  <c r="AE263" i="7"/>
  <c r="AF263" i="7"/>
  <c r="AG263" i="7"/>
  <c r="AH263" i="7"/>
  <c r="AI263" i="7"/>
  <c r="AJ263" i="7"/>
  <c r="AK263" i="7"/>
  <c r="AL263" i="7"/>
  <c r="AM263" i="7"/>
  <c r="AN263" i="7"/>
  <c r="AO263" i="7"/>
  <c r="AP263" i="7"/>
  <c r="AQ263" i="7"/>
  <c r="Z264" i="7"/>
  <c r="AA264" i="7"/>
  <c r="AB264" i="7"/>
  <c r="AC264" i="7"/>
  <c r="AD264" i="7"/>
  <c r="AE264" i="7"/>
  <c r="AF264" i="7"/>
  <c r="AG264" i="7"/>
  <c r="AH264" i="7"/>
  <c r="AI264" i="7"/>
  <c r="AJ264" i="7"/>
  <c r="AK264" i="7"/>
  <c r="AL264" i="7"/>
  <c r="AM264" i="7"/>
  <c r="AN264" i="7"/>
  <c r="AO264" i="7"/>
  <c r="AP264" i="7"/>
  <c r="AQ264" i="7"/>
  <c r="Z265" i="7"/>
  <c r="AA265" i="7"/>
  <c r="AB265" i="7"/>
  <c r="AC265" i="7"/>
  <c r="AD265" i="7"/>
  <c r="AE265" i="7"/>
  <c r="AF265" i="7"/>
  <c r="AG265" i="7"/>
  <c r="AH265" i="7"/>
  <c r="AI265" i="7"/>
  <c r="AJ265" i="7"/>
  <c r="AK265" i="7"/>
  <c r="AL265" i="7"/>
  <c r="AM265" i="7"/>
  <c r="AN265" i="7"/>
  <c r="AO265" i="7"/>
  <c r="AP265" i="7"/>
  <c r="AQ265" i="7"/>
  <c r="Z266" i="7"/>
  <c r="AA266" i="7"/>
  <c r="AB266" i="7"/>
  <c r="AC266" i="7"/>
  <c r="AD266" i="7"/>
  <c r="AE266" i="7"/>
  <c r="AF266" i="7"/>
  <c r="AG266" i="7"/>
  <c r="AH266" i="7"/>
  <c r="AI266" i="7"/>
  <c r="AJ266" i="7"/>
  <c r="AK266" i="7"/>
  <c r="AL266" i="7"/>
  <c r="AM266" i="7"/>
  <c r="AN266" i="7"/>
  <c r="AO266" i="7"/>
  <c r="AP266" i="7"/>
  <c r="AQ266" i="7"/>
  <c r="Z267" i="7"/>
  <c r="AA267" i="7"/>
  <c r="AB267" i="7"/>
  <c r="AC267" i="7"/>
  <c r="AD267" i="7"/>
  <c r="AE267" i="7"/>
  <c r="AF267" i="7"/>
  <c r="AG267" i="7"/>
  <c r="AH267" i="7"/>
  <c r="AI267" i="7"/>
  <c r="AJ267" i="7"/>
  <c r="AK267" i="7"/>
  <c r="AL267" i="7"/>
  <c r="AM267" i="7"/>
  <c r="AN267" i="7"/>
  <c r="AO267" i="7"/>
  <c r="AP267" i="7"/>
  <c r="AQ267" i="7"/>
  <c r="Z268" i="7"/>
  <c r="AA268" i="7"/>
  <c r="AB268" i="7"/>
  <c r="AC268" i="7"/>
  <c r="AD268" i="7"/>
  <c r="AE268" i="7"/>
  <c r="AF268" i="7"/>
  <c r="AG268" i="7"/>
  <c r="AH268" i="7"/>
  <c r="AI268" i="7"/>
  <c r="AJ268" i="7"/>
  <c r="AK268" i="7"/>
  <c r="AL268" i="7"/>
  <c r="AM268" i="7"/>
  <c r="AN268" i="7"/>
  <c r="AO268" i="7"/>
  <c r="AP268" i="7"/>
  <c r="AQ268" i="7"/>
  <c r="Z269" i="7"/>
  <c r="AA269" i="7"/>
  <c r="AB269" i="7"/>
  <c r="AC269" i="7"/>
  <c r="AD269" i="7"/>
  <c r="AE269" i="7"/>
  <c r="AF269" i="7"/>
  <c r="AG269" i="7"/>
  <c r="AH269" i="7"/>
  <c r="AI269" i="7"/>
  <c r="AJ269" i="7"/>
  <c r="AK269" i="7"/>
  <c r="AL269" i="7"/>
  <c r="AM269" i="7"/>
  <c r="AN269" i="7"/>
  <c r="AO269" i="7"/>
  <c r="AP269" i="7"/>
  <c r="AQ269" i="7"/>
  <c r="Z270" i="7"/>
  <c r="AA270" i="7"/>
  <c r="AB270" i="7"/>
  <c r="AC270" i="7"/>
  <c r="AD270" i="7"/>
  <c r="AE270" i="7"/>
  <c r="AF270" i="7"/>
  <c r="AG270" i="7"/>
  <c r="AH270" i="7"/>
  <c r="AI270" i="7"/>
  <c r="AJ270" i="7"/>
  <c r="AK270" i="7"/>
  <c r="AL270" i="7"/>
  <c r="AM270" i="7"/>
  <c r="AN270" i="7"/>
  <c r="AO270" i="7"/>
  <c r="AP270" i="7"/>
  <c r="AQ270" i="7"/>
  <c r="Z271" i="7"/>
  <c r="AA271" i="7"/>
  <c r="AB271" i="7"/>
  <c r="AC271" i="7"/>
  <c r="AD271" i="7"/>
  <c r="AE271" i="7"/>
  <c r="AF271" i="7"/>
  <c r="AG271" i="7"/>
  <c r="AH271" i="7"/>
  <c r="AI271" i="7"/>
  <c r="AJ271" i="7"/>
  <c r="AK271" i="7"/>
  <c r="AL271" i="7"/>
  <c r="AM271" i="7"/>
  <c r="AN271" i="7"/>
  <c r="AO271" i="7"/>
  <c r="AP271" i="7"/>
  <c r="AQ271" i="7"/>
  <c r="Z272" i="7"/>
  <c r="AA272" i="7"/>
  <c r="AB272" i="7"/>
  <c r="AC272" i="7"/>
  <c r="AD272" i="7"/>
  <c r="AE272" i="7"/>
  <c r="AF272" i="7"/>
  <c r="AG272" i="7"/>
  <c r="AH272" i="7"/>
  <c r="AI272" i="7"/>
  <c r="AJ272" i="7"/>
  <c r="AK272" i="7"/>
  <c r="AL272" i="7"/>
  <c r="AM272" i="7"/>
  <c r="AN272" i="7"/>
  <c r="AO272" i="7"/>
  <c r="AP272" i="7"/>
  <c r="AQ272" i="7"/>
  <c r="Z273" i="7"/>
  <c r="AA273" i="7"/>
  <c r="AB273" i="7"/>
  <c r="AC273" i="7"/>
  <c r="AD273" i="7"/>
  <c r="AE273" i="7"/>
  <c r="AF273" i="7"/>
  <c r="AG273" i="7"/>
  <c r="AH273" i="7"/>
  <c r="AI273" i="7"/>
  <c r="AJ273" i="7"/>
  <c r="AK273" i="7"/>
  <c r="AL273" i="7"/>
  <c r="AM273" i="7"/>
  <c r="AN273" i="7"/>
  <c r="AO273" i="7"/>
  <c r="AP273" i="7"/>
  <c r="AQ273" i="7"/>
  <c r="Z274" i="7"/>
  <c r="AA274" i="7"/>
  <c r="AB274" i="7"/>
  <c r="AC274" i="7"/>
  <c r="AD274" i="7"/>
  <c r="AE274" i="7"/>
  <c r="AF274" i="7"/>
  <c r="AG274" i="7"/>
  <c r="AH274" i="7"/>
  <c r="AI274" i="7"/>
  <c r="AJ274" i="7"/>
  <c r="AK274" i="7"/>
  <c r="AL274" i="7"/>
  <c r="AM274" i="7"/>
  <c r="AN274" i="7"/>
  <c r="AO274" i="7"/>
  <c r="AP274" i="7"/>
  <c r="AQ274" i="7"/>
  <c r="Z275" i="7"/>
  <c r="AA275" i="7"/>
  <c r="AB275" i="7"/>
  <c r="AC275" i="7"/>
  <c r="AD275" i="7"/>
  <c r="AE275" i="7"/>
  <c r="AF275" i="7"/>
  <c r="AG275" i="7"/>
  <c r="AH275" i="7"/>
  <c r="AI275" i="7"/>
  <c r="AJ275" i="7"/>
  <c r="AK275" i="7"/>
  <c r="AL275" i="7"/>
  <c r="AM275" i="7"/>
  <c r="AN275" i="7"/>
  <c r="AO275" i="7"/>
  <c r="AP275" i="7"/>
  <c r="AQ275" i="7"/>
  <c r="Z276" i="7"/>
  <c r="AA276" i="7"/>
  <c r="AB276" i="7"/>
  <c r="AC276" i="7"/>
  <c r="AD276" i="7"/>
  <c r="AE276" i="7"/>
  <c r="AF276" i="7"/>
  <c r="AG276" i="7"/>
  <c r="AH276" i="7"/>
  <c r="AI276" i="7"/>
  <c r="AJ276" i="7"/>
  <c r="AK276" i="7"/>
  <c r="AL276" i="7"/>
  <c r="AM276" i="7"/>
  <c r="AN276" i="7"/>
  <c r="AO276" i="7"/>
  <c r="AP276" i="7"/>
  <c r="AQ276" i="7"/>
  <c r="Z277" i="7"/>
  <c r="AA277" i="7"/>
  <c r="AB277" i="7"/>
  <c r="AC277" i="7"/>
  <c r="AD277" i="7"/>
  <c r="AE277" i="7"/>
  <c r="AF277" i="7"/>
  <c r="AG277" i="7"/>
  <c r="AH277" i="7"/>
  <c r="AI277" i="7"/>
  <c r="AJ277" i="7"/>
  <c r="AK277" i="7"/>
  <c r="AL277" i="7"/>
  <c r="AM277" i="7"/>
  <c r="AN277" i="7"/>
  <c r="AO277" i="7"/>
  <c r="AP277" i="7"/>
  <c r="AQ277" i="7"/>
  <c r="Z278" i="7"/>
  <c r="AA278" i="7"/>
  <c r="AB278" i="7"/>
  <c r="AC278" i="7"/>
  <c r="AD278" i="7"/>
  <c r="AE278" i="7"/>
  <c r="AF278" i="7"/>
  <c r="AG278" i="7"/>
  <c r="AH278" i="7"/>
  <c r="AI278" i="7"/>
  <c r="AJ278" i="7"/>
  <c r="AK278" i="7"/>
  <c r="AL278" i="7"/>
  <c r="AM278" i="7"/>
  <c r="AN278" i="7"/>
  <c r="AO278" i="7"/>
  <c r="AP278" i="7"/>
  <c r="AQ278" i="7"/>
  <c r="Z279" i="7"/>
  <c r="AA279" i="7"/>
  <c r="AB279" i="7"/>
  <c r="AC279" i="7"/>
  <c r="AD279" i="7"/>
  <c r="AE279" i="7"/>
  <c r="AF279" i="7"/>
  <c r="AG279" i="7"/>
  <c r="AH279" i="7"/>
  <c r="AI279" i="7"/>
  <c r="AJ279" i="7"/>
  <c r="AK279" i="7"/>
  <c r="AL279" i="7"/>
  <c r="AM279" i="7"/>
  <c r="AN279" i="7"/>
  <c r="AO279" i="7"/>
  <c r="AP279" i="7"/>
  <c r="AQ279" i="7"/>
  <c r="Z280" i="7"/>
  <c r="AA280" i="7"/>
  <c r="AB280" i="7"/>
  <c r="AC280" i="7"/>
  <c r="AD280" i="7"/>
  <c r="AE280" i="7"/>
  <c r="AF280" i="7"/>
  <c r="AG280" i="7"/>
  <c r="AH280" i="7"/>
  <c r="AI280" i="7"/>
  <c r="AJ280" i="7"/>
  <c r="AK280" i="7"/>
  <c r="AL280" i="7"/>
  <c r="AM280" i="7"/>
  <c r="AN280" i="7"/>
  <c r="AO280" i="7"/>
  <c r="AP280" i="7"/>
  <c r="AQ280" i="7"/>
  <c r="Z281" i="7"/>
  <c r="AA281" i="7"/>
  <c r="AB281" i="7"/>
  <c r="AC281" i="7"/>
  <c r="AD281" i="7"/>
  <c r="AE281" i="7"/>
  <c r="AF281" i="7"/>
  <c r="AG281" i="7"/>
  <c r="AH281" i="7"/>
  <c r="AI281" i="7"/>
  <c r="AJ281" i="7"/>
  <c r="AK281" i="7"/>
  <c r="AL281" i="7"/>
  <c r="AM281" i="7"/>
  <c r="AN281" i="7"/>
  <c r="AO281" i="7"/>
  <c r="AP281" i="7"/>
  <c r="AQ281" i="7"/>
  <c r="Z282" i="7"/>
  <c r="AA282" i="7"/>
  <c r="AB282" i="7"/>
  <c r="AC282" i="7"/>
  <c r="AD282" i="7"/>
  <c r="AE282" i="7"/>
  <c r="AF282" i="7"/>
  <c r="AG282" i="7"/>
  <c r="AH282" i="7"/>
  <c r="AI282" i="7"/>
  <c r="AJ282" i="7"/>
  <c r="AK282" i="7"/>
  <c r="AL282" i="7"/>
  <c r="AM282" i="7"/>
  <c r="AN282" i="7"/>
  <c r="AO282" i="7"/>
  <c r="AP282" i="7"/>
  <c r="AQ282" i="7"/>
  <c r="Z283" i="7"/>
  <c r="AA283" i="7"/>
  <c r="AB283" i="7"/>
  <c r="AC283" i="7"/>
  <c r="AD283" i="7"/>
  <c r="AE283" i="7"/>
  <c r="AF283" i="7"/>
  <c r="AG283" i="7"/>
  <c r="AH283" i="7"/>
  <c r="AI283" i="7"/>
  <c r="AJ283" i="7"/>
  <c r="AK283" i="7"/>
  <c r="AL283" i="7"/>
  <c r="AM283" i="7"/>
  <c r="AN283" i="7"/>
  <c r="AO283" i="7"/>
  <c r="AP283" i="7"/>
  <c r="AQ283" i="7"/>
  <c r="Z284" i="7"/>
  <c r="AA284" i="7"/>
  <c r="AB284" i="7"/>
  <c r="AC284" i="7"/>
  <c r="AD284" i="7"/>
  <c r="AE284" i="7"/>
  <c r="AF284" i="7"/>
  <c r="AG284" i="7"/>
  <c r="AH284" i="7"/>
  <c r="AI284" i="7"/>
  <c r="AJ284" i="7"/>
  <c r="AK284" i="7"/>
  <c r="AL284" i="7"/>
  <c r="AM284" i="7"/>
  <c r="AN284" i="7"/>
  <c r="AO284" i="7"/>
  <c r="AP284" i="7"/>
  <c r="AQ284" i="7"/>
  <c r="Z285" i="7"/>
  <c r="AA285" i="7"/>
  <c r="AB285" i="7"/>
  <c r="AC285" i="7"/>
  <c r="AD285" i="7"/>
  <c r="AE285" i="7"/>
  <c r="AF285" i="7"/>
  <c r="AG285" i="7"/>
  <c r="AH285" i="7"/>
  <c r="AI285" i="7"/>
  <c r="AJ285" i="7"/>
  <c r="AK285" i="7"/>
  <c r="AL285" i="7"/>
  <c r="AM285" i="7"/>
  <c r="AN285" i="7"/>
  <c r="AO285" i="7"/>
  <c r="AP285" i="7"/>
  <c r="AQ285" i="7"/>
  <c r="Z286" i="7"/>
  <c r="AA286" i="7"/>
  <c r="AB286" i="7"/>
  <c r="AC286" i="7"/>
  <c r="AD286" i="7"/>
  <c r="AE286" i="7"/>
  <c r="AF286" i="7"/>
  <c r="AG286" i="7"/>
  <c r="AH286" i="7"/>
  <c r="AI286" i="7"/>
  <c r="AJ286" i="7"/>
  <c r="AK286" i="7"/>
  <c r="AL286" i="7"/>
  <c r="AM286" i="7"/>
  <c r="AN286" i="7"/>
  <c r="AO286" i="7"/>
  <c r="AP286" i="7"/>
  <c r="AQ286" i="7"/>
  <c r="Z287" i="7"/>
  <c r="AA287" i="7"/>
  <c r="AB287" i="7"/>
  <c r="AC287" i="7"/>
  <c r="AD287" i="7"/>
  <c r="AE287" i="7"/>
  <c r="AF287" i="7"/>
  <c r="AG287" i="7"/>
  <c r="AH287" i="7"/>
  <c r="AI287" i="7"/>
  <c r="AJ287" i="7"/>
  <c r="AK287" i="7"/>
  <c r="AL287" i="7"/>
  <c r="AM287" i="7"/>
  <c r="AN287" i="7"/>
  <c r="AO287" i="7"/>
  <c r="AP287" i="7"/>
  <c r="AQ287" i="7"/>
  <c r="Z288" i="7"/>
  <c r="AA288" i="7"/>
  <c r="AB288" i="7"/>
  <c r="AC288" i="7"/>
  <c r="AD288" i="7"/>
  <c r="AE288" i="7"/>
  <c r="AF288" i="7"/>
  <c r="AG288" i="7"/>
  <c r="AH288" i="7"/>
  <c r="AI288" i="7"/>
  <c r="AJ288" i="7"/>
  <c r="AK288" i="7"/>
  <c r="AL288" i="7"/>
  <c r="AM288" i="7"/>
  <c r="AN288" i="7"/>
  <c r="AO288" i="7"/>
  <c r="AP288" i="7"/>
  <c r="AQ288" i="7"/>
  <c r="Z289" i="7"/>
  <c r="AA289" i="7"/>
  <c r="AB289" i="7"/>
  <c r="AC289" i="7"/>
  <c r="AD289" i="7"/>
  <c r="AE289" i="7"/>
  <c r="AF289" i="7"/>
  <c r="AG289" i="7"/>
  <c r="AH289" i="7"/>
  <c r="AI289" i="7"/>
  <c r="AJ289" i="7"/>
  <c r="AK289" i="7"/>
  <c r="AL289" i="7"/>
  <c r="AM289" i="7"/>
  <c r="AN289" i="7"/>
  <c r="AO289" i="7"/>
  <c r="AP289" i="7"/>
  <c r="AQ289" i="7"/>
  <c r="Z290" i="7"/>
  <c r="AA290" i="7"/>
  <c r="AB290" i="7"/>
  <c r="AC290" i="7"/>
  <c r="AD290" i="7"/>
  <c r="AE290" i="7"/>
  <c r="AF290" i="7"/>
  <c r="AG290" i="7"/>
  <c r="AH290" i="7"/>
  <c r="AI290" i="7"/>
  <c r="AJ290" i="7"/>
  <c r="AK290" i="7"/>
  <c r="AL290" i="7"/>
  <c r="AM290" i="7"/>
  <c r="AN290" i="7"/>
  <c r="AO290" i="7"/>
  <c r="AP290" i="7"/>
  <c r="AQ290" i="7"/>
  <c r="Z291" i="7"/>
  <c r="AA291" i="7"/>
  <c r="AB291" i="7"/>
  <c r="AC291" i="7"/>
  <c r="AD291" i="7"/>
  <c r="AE291" i="7"/>
  <c r="AF291" i="7"/>
  <c r="AG291" i="7"/>
  <c r="AH291" i="7"/>
  <c r="AI291" i="7"/>
  <c r="AJ291" i="7"/>
  <c r="AK291" i="7"/>
  <c r="AL291" i="7"/>
  <c r="AM291" i="7"/>
  <c r="AN291" i="7"/>
  <c r="AO291" i="7"/>
  <c r="AP291" i="7"/>
  <c r="AQ291" i="7"/>
  <c r="Z292" i="7"/>
  <c r="AA292" i="7"/>
  <c r="AB292" i="7"/>
  <c r="AC292" i="7"/>
  <c r="AD292" i="7"/>
  <c r="AE292" i="7"/>
  <c r="AF292" i="7"/>
  <c r="AG292" i="7"/>
  <c r="AH292" i="7"/>
  <c r="AI292" i="7"/>
  <c r="AJ292" i="7"/>
  <c r="AK292" i="7"/>
  <c r="AL292" i="7"/>
  <c r="AM292" i="7"/>
  <c r="AN292" i="7"/>
  <c r="AO292" i="7"/>
  <c r="AP292" i="7"/>
  <c r="AQ292" i="7"/>
  <c r="Z293" i="7"/>
  <c r="AA293" i="7"/>
  <c r="AB293" i="7"/>
  <c r="AC293" i="7"/>
  <c r="AD293" i="7"/>
  <c r="AE293" i="7"/>
  <c r="AF293" i="7"/>
  <c r="AG293" i="7"/>
  <c r="AH293" i="7"/>
  <c r="AI293" i="7"/>
  <c r="AJ293" i="7"/>
  <c r="AK293" i="7"/>
  <c r="AL293" i="7"/>
  <c r="AM293" i="7"/>
  <c r="AN293" i="7"/>
  <c r="AO293" i="7"/>
  <c r="AP293" i="7"/>
  <c r="AQ293" i="7"/>
  <c r="Z294" i="7"/>
  <c r="AA294" i="7"/>
  <c r="AB294" i="7"/>
  <c r="AC294" i="7"/>
  <c r="AD294" i="7"/>
  <c r="AE294" i="7"/>
  <c r="AF294" i="7"/>
  <c r="AG294" i="7"/>
  <c r="AH294" i="7"/>
  <c r="AI294" i="7"/>
  <c r="AJ294" i="7"/>
  <c r="AK294" i="7"/>
  <c r="AL294" i="7"/>
  <c r="AM294" i="7"/>
  <c r="AN294" i="7"/>
  <c r="AO294" i="7"/>
  <c r="AP294" i="7"/>
  <c r="AQ294" i="7"/>
  <c r="Z295" i="7"/>
  <c r="AA295" i="7"/>
  <c r="AB295" i="7"/>
  <c r="AC295" i="7"/>
  <c r="AD295" i="7"/>
  <c r="AE295" i="7"/>
  <c r="AF295" i="7"/>
  <c r="AG295" i="7"/>
  <c r="AH295" i="7"/>
  <c r="AI295" i="7"/>
  <c r="AJ295" i="7"/>
  <c r="AK295" i="7"/>
  <c r="AL295" i="7"/>
  <c r="AM295" i="7"/>
  <c r="AN295" i="7"/>
  <c r="AO295" i="7"/>
  <c r="AP295" i="7"/>
  <c r="AQ295" i="7"/>
  <c r="Z296" i="7"/>
  <c r="AA296" i="7"/>
  <c r="AB296" i="7"/>
  <c r="AC296" i="7"/>
  <c r="AD296" i="7"/>
  <c r="AE296" i="7"/>
  <c r="AF296" i="7"/>
  <c r="AG296" i="7"/>
  <c r="AH296" i="7"/>
  <c r="AI296" i="7"/>
  <c r="AJ296" i="7"/>
  <c r="AK296" i="7"/>
  <c r="AL296" i="7"/>
  <c r="AM296" i="7"/>
  <c r="AN296" i="7"/>
  <c r="AO296" i="7"/>
  <c r="AP296" i="7"/>
  <c r="AQ296" i="7"/>
  <c r="Z297" i="7"/>
  <c r="AA297" i="7"/>
  <c r="AB297" i="7"/>
  <c r="AC297" i="7"/>
  <c r="AD297" i="7"/>
  <c r="AE297" i="7"/>
  <c r="AF297" i="7"/>
  <c r="AG297" i="7"/>
  <c r="AH297" i="7"/>
  <c r="AI297" i="7"/>
  <c r="AJ297" i="7"/>
  <c r="AK297" i="7"/>
  <c r="AL297" i="7"/>
  <c r="AM297" i="7"/>
  <c r="AN297" i="7"/>
  <c r="AO297" i="7"/>
  <c r="AP297" i="7"/>
  <c r="AQ297" i="7"/>
  <c r="Y255" i="7"/>
  <c r="Y256" i="7"/>
  <c r="Y257" i="7"/>
  <c r="Y258" i="7"/>
  <c r="Y259" i="7"/>
  <c r="Y260" i="7"/>
  <c r="Y261" i="7"/>
  <c r="Y262" i="7"/>
  <c r="Y263" i="7"/>
  <c r="Y264" i="7"/>
  <c r="Y265" i="7"/>
  <c r="Y266" i="7"/>
  <c r="Y267" i="7"/>
  <c r="Y268" i="7"/>
  <c r="Y269" i="7"/>
  <c r="Y270" i="7"/>
  <c r="Y271" i="7"/>
  <c r="Y272" i="7"/>
  <c r="Y273" i="7"/>
  <c r="Y274" i="7"/>
  <c r="Y275" i="7"/>
  <c r="Y276" i="7"/>
  <c r="Y277" i="7"/>
  <c r="Y278" i="7"/>
  <c r="Y279" i="7"/>
  <c r="Y280" i="7"/>
  <c r="Y281" i="7"/>
  <c r="Y282" i="7"/>
  <c r="Y283" i="7"/>
  <c r="Y284" i="7"/>
  <c r="Y285" i="7"/>
  <c r="Y286" i="7"/>
  <c r="Y287" i="7"/>
  <c r="Y288" i="7"/>
  <c r="Y289" i="7"/>
  <c r="Y290" i="7"/>
  <c r="Y291" i="7"/>
  <c r="Y292" i="7"/>
  <c r="Y293" i="7"/>
  <c r="Y294" i="7"/>
  <c r="Y295" i="7"/>
  <c r="Y296" i="7"/>
  <c r="Y297" i="7"/>
  <c r="Y254" i="7"/>
  <c r="AA211" i="7"/>
  <c r="AB211" i="7"/>
  <c r="AC211" i="7"/>
  <c r="AD211" i="7"/>
  <c r="AE211" i="7"/>
  <c r="AF211" i="7"/>
  <c r="AG211" i="7"/>
  <c r="AH211" i="7"/>
  <c r="AI211" i="7"/>
  <c r="AJ211" i="7"/>
  <c r="AK211" i="7"/>
  <c r="AL211" i="7"/>
  <c r="AM211" i="7"/>
  <c r="AN211" i="7"/>
  <c r="AO211" i="7"/>
  <c r="AP211" i="7"/>
  <c r="AQ211" i="7"/>
  <c r="AA212" i="7"/>
  <c r="AB212" i="7"/>
  <c r="AC212" i="7"/>
  <c r="AD212" i="7"/>
  <c r="AE212" i="7"/>
  <c r="AF212" i="7"/>
  <c r="AG212" i="7"/>
  <c r="AH212" i="7"/>
  <c r="AI212" i="7"/>
  <c r="AJ212" i="7"/>
  <c r="AK212" i="7"/>
  <c r="AL212" i="7"/>
  <c r="AM212" i="7"/>
  <c r="AN212" i="7"/>
  <c r="AO212" i="7"/>
  <c r="AP212" i="7"/>
  <c r="AQ212" i="7"/>
  <c r="AA213" i="7"/>
  <c r="AB213" i="7"/>
  <c r="AC213" i="7"/>
  <c r="AD213" i="7"/>
  <c r="AE213" i="7"/>
  <c r="AF213" i="7"/>
  <c r="AG213" i="7"/>
  <c r="AH213" i="7"/>
  <c r="AI213" i="7"/>
  <c r="AJ213" i="7"/>
  <c r="AK213" i="7"/>
  <c r="AL213" i="7"/>
  <c r="AM213" i="7"/>
  <c r="AN213" i="7"/>
  <c r="AO213" i="7"/>
  <c r="AP213" i="7"/>
  <c r="AQ213" i="7"/>
  <c r="AA214" i="7"/>
  <c r="AB214" i="7"/>
  <c r="AC214" i="7"/>
  <c r="AD214" i="7"/>
  <c r="AE214" i="7"/>
  <c r="AF214" i="7"/>
  <c r="AG214" i="7"/>
  <c r="AH214" i="7"/>
  <c r="AI214" i="7"/>
  <c r="AJ214" i="7"/>
  <c r="AK214" i="7"/>
  <c r="AL214" i="7"/>
  <c r="AM214" i="7"/>
  <c r="AN214" i="7"/>
  <c r="AO214" i="7"/>
  <c r="AP214" i="7"/>
  <c r="AQ214" i="7"/>
  <c r="AA215" i="7"/>
  <c r="AB215" i="7"/>
  <c r="AC215" i="7"/>
  <c r="AD215" i="7"/>
  <c r="AE215" i="7"/>
  <c r="AF215" i="7"/>
  <c r="AG215" i="7"/>
  <c r="AH215" i="7"/>
  <c r="AI215" i="7"/>
  <c r="AJ215" i="7"/>
  <c r="AK215" i="7"/>
  <c r="AL215" i="7"/>
  <c r="AM215" i="7"/>
  <c r="AN215" i="7"/>
  <c r="AO215" i="7"/>
  <c r="AP215" i="7"/>
  <c r="AQ215" i="7"/>
  <c r="AA216" i="7"/>
  <c r="AB216" i="7"/>
  <c r="AC216" i="7"/>
  <c r="AD216" i="7"/>
  <c r="AE216" i="7"/>
  <c r="AF216" i="7"/>
  <c r="AG216" i="7"/>
  <c r="AH216" i="7"/>
  <c r="AI216" i="7"/>
  <c r="AJ216" i="7"/>
  <c r="AK216" i="7"/>
  <c r="AL216" i="7"/>
  <c r="AM216" i="7"/>
  <c r="AN216" i="7"/>
  <c r="AO216" i="7"/>
  <c r="AP216" i="7"/>
  <c r="AQ216" i="7"/>
  <c r="AA217" i="7"/>
  <c r="AB217" i="7"/>
  <c r="AC217" i="7"/>
  <c r="AD217" i="7"/>
  <c r="AE217" i="7"/>
  <c r="AF217" i="7"/>
  <c r="AG217" i="7"/>
  <c r="AH217" i="7"/>
  <c r="AI217" i="7"/>
  <c r="AJ217" i="7"/>
  <c r="AK217" i="7"/>
  <c r="AL217" i="7"/>
  <c r="AM217" i="7"/>
  <c r="AN217" i="7"/>
  <c r="AO217" i="7"/>
  <c r="AP217" i="7"/>
  <c r="AQ217" i="7"/>
  <c r="AA218" i="7"/>
  <c r="AB218" i="7"/>
  <c r="AC218" i="7"/>
  <c r="AD218" i="7"/>
  <c r="AE218" i="7"/>
  <c r="AF218" i="7"/>
  <c r="AG218" i="7"/>
  <c r="AH218" i="7"/>
  <c r="AI218" i="7"/>
  <c r="AJ218" i="7"/>
  <c r="AK218" i="7"/>
  <c r="AL218" i="7"/>
  <c r="AM218" i="7"/>
  <c r="AN218" i="7"/>
  <c r="AO218" i="7"/>
  <c r="AP218" i="7"/>
  <c r="AQ218" i="7"/>
  <c r="AA219" i="7"/>
  <c r="AB219" i="7"/>
  <c r="AC219" i="7"/>
  <c r="AD219" i="7"/>
  <c r="AE219" i="7"/>
  <c r="AF219" i="7"/>
  <c r="AG219" i="7"/>
  <c r="AH219" i="7"/>
  <c r="AI219" i="7"/>
  <c r="AJ219" i="7"/>
  <c r="AK219" i="7"/>
  <c r="AL219" i="7"/>
  <c r="AM219" i="7"/>
  <c r="AN219" i="7"/>
  <c r="AO219" i="7"/>
  <c r="AP219" i="7"/>
  <c r="AQ219" i="7"/>
  <c r="AA220" i="7"/>
  <c r="AB220" i="7"/>
  <c r="AC220" i="7"/>
  <c r="AD220" i="7"/>
  <c r="AE220" i="7"/>
  <c r="AF220" i="7"/>
  <c r="AG220" i="7"/>
  <c r="AH220" i="7"/>
  <c r="AI220" i="7"/>
  <c r="AJ220" i="7"/>
  <c r="AK220" i="7"/>
  <c r="AL220" i="7"/>
  <c r="AM220" i="7"/>
  <c r="AN220" i="7"/>
  <c r="AO220" i="7"/>
  <c r="AP220" i="7"/>
  <c r="AQ220" i="7"/>
  <c r="AA221" i="7"/>
  <c r="AB221" i="7"/>
  <c r="AC221" i="7"/>
  <c r="AD221" i="7"/>
  <c r="AE221" i="7"/>
  <c r="AF221" i="7"/>
  <c r="AG221" i="7"/>
  <c r="AH221" i="7"/>
  <c r="AI221" i="7"/>
  <c r="AJ221" i="7"/>
  <c r="AK221" i="7"/>
  <c r="AL221" i="7"/>
  <c r="AM221" i="7"/>
  <c r="AN221" i="7"/>
  <c r="AO221" i="7"/>
  <c r="AP221" i="7"/>
  <c r="AQ221" i="7"/>
  <c r="AA222" i="7"/>
  <c r="AB222" i="7"/>
  <c r="AC222" i="7"/>
  <c r="AD222" i="7"/>
  <c r="AE222" i="7"/>
  <c r="AF222" i="7"/>
  <c r="AG222" i="7"/>
  <c r="AH222" i="7"/>
  <c r="AI222" i="7"/>
  <c r="AJ222" i="7"/>
  <c r="AK222" i="7"/>
  <c r="AL222" i="7"/>
  <c r="AM222" i="7"/>
  <c r="AN222" i="7"/>
  <c r="AO222" i="7"/>
  <c r="AP222" i="7"/>
  <c r="AQ222" i="7"/>
  <c r="AA223" i="7"/>
  <c r="AB223" i="7"/>
  <c r="AC223" i="7"/>
  <c r="AD223" i="7"/>
  <c r="AE223" i="7"/>
  <c r="AF223" i="7"/>
  <c r="AG223" i="7"/>
  <c r="AH223" i="7"/>
  <c r="AI223" i="7"/>
  <c r="AJ223" i="7"/>
  <c r="AK223" i="7"/>
  <c r="AL223" i="7"/>
  <c r="AM223" i="7"/>
  <c r="AN223" i="7"/>
  <c r="AO223" i="7"/>
  <c r="AP223" i="7"/>
  <c r="AQ223" i="7"/>
  <c r="AA224" i="7"/>
  <c r="AB224" i="7"/>
  <c r="AC224" i="7"/>
  <c r="AD224" i="7"/>
  <c r="AE224" i="7"/>
  <c r="AF224" i="7"/>
  <c r="AG224" i="7"/>
  <c r="AH224" i="7"/>
  <c r="AI224" i="7"/>
  <c r="AJ224" i="7"/>
  <c r="AK224" i="7"/>
  <c r="AL224" i="7"/>
  <c r="AM224" i="7"/>
  <c r="AN224" i="7"/>
  <c r="AO224" i="7"/>
  <c r="AP224" i="7"/>
  <c r="AQ224" i="7"/>
  <c r="AA225" i="7"/>
  <c r="AB225" i="7"/>
  <c r="AC225" i="7"/>
  <c r="AD225" i="7"/>
  <c r="AE225" i="7"/>
  <c r="AF225" i="7"/>
  <c r="AG225" i="7"/>
  <c r="AH225" i="7"/>
  <c r="AI225" i="7"/>
  <c r="AJ225" i="7"/>
  <c r="AK225" i="7"/>
  <c r="AL225" i="7"/>
  <c r="AM225" i="7"/>
  <c r="AN225" i="7"/>
  <c r="AO225" i="7"/>
  <c r="AP225" i="7"/>
  <c r="AQ225" i="7"/>
  <c r="AA226" i="7"/>
  <c r="AB226" i="7"/>
  <c r="AC226" i="7"/>
  <c r="AD226" i="7"/>
  <c r="AE226" i="7"/>
  <c r="AF226" i="7"/>
  <c r="AG226" i="7"/>
  <c r="AH226" i="7"/>
  <c r="AI226" i="7"/>
  <c r="AJ226" i="7"/>
  <c r="AK226" i="7"/>
  <c r="AL226" i="7"/>
  <c r="AM226" i="7"/>
  <c r="AN226" i="7"/>
  <c r="AO226" i="7"/>
  <c r="AP226" i="7"/>
  <c r="AQ226" i="7"/>
  <c r="AA227" i="7"/>
  <c r="AB227" i="7"/>
  <c r="AC227" i="7"/>
  <c r="AD227" i="7"/>
  <c r="AE227" i="7"/>
  <c r="AF227" i="7"/>
  <c r="AG227" i="7"/>
  <c r="AH227" i="7"/>
  <c r="AI227" i="7"/>
  <c r="AJ227" i="7"/>
  <c r="AK227" i="7"/>
  <c r="AL227" i="7"/>
  <c r="AM227" i="7"/>
  <c r="AN227" i="7"/>
  <c r="AO227" i="7"/>
  <c r="AP227" i="7"/>
  <c r="AQ227" i="7"/>
  <c r="AA228" i="7"/>
  <c r="AB228" i="7"/>
  <c r="AC228" i="7"/>
  <c r="AD228" i="7"/>
  <c r="AE228" i="7"/>
  <c r="AF228" i="7"/>
  <c r="AG228" i="7"/>
  <c r="AH228" i="7"/>
  <c r="AI228" i="7"/>
  <c r="AJ228" i="7"/>
  <c r="AK228" i="7"/>
  <c r="AL228" i="7"/>
  <c r="AM228" i="7"/>
  <c r="AN228" i="7"/>
  <c r="AO228" i="7"/>
  <c r="AP228" i="7"/>
  <c r="AQ228" i="7"/>
  <c r="AA229" i="7"/>
  <c r="AB229" i="7"/>
  <c r="AC229" i="7"/>
  <c r="AD229" i="7"/>
  <c r="AE229" i="7"/>
  <c r="AF229" i="7"/>
  <c r="AG229" i="7"/>
  <c r="AH229" i="7"/>
  <c r="AI229" i="7"/>
  <c r="AJ229" i="7"/>
  <c r="AK229" i="7"/>
  <c r="AL229" i="7"/>
  <c r="AM229" i="7"/>
  <c r="AN229" i="7"/>
  <c r="AO229" i="7"/>
  <c r="AP229" i="7"/>
  <c r="AQ229" i="7"/>
  <c r="AA230" i="7"/>
  <c r="AB230" i="7"/>
  <c r="AC230" i="7"/>
  <c r="AD230" i="7"/>
  <c r="AE230" i="7"/>
  <c r="AF230" i="7"/>
  <c r="AG230" i="7"/>
  <c r="AH230" i="7"/>
  <c r="AI230" i="7"/>
  <c r="AJ230" i="7"/>
  <c r="AK230" i="7"/>
  <c r="AL230" i="7"/>
  <c r="AM230" i="7"/>
  <c r="AN230" i="7"/>
  <c r="AO230" i="7"/>
  <c r="AP230" i="7"/>
  <c r="AQ230" i="7"/>
  <c r="AA231" i="7"/>
  <c r="AB231" i="7"/>
  <c r="AC231" i="7"/>
  <c r="AD231" i="7"/>
  <c r="AE231" i="7"/>
  <c r="AF231" i="7"/>
  <c r="AG231" i="7"/>
  <c r="AH231" i="7"/>
  <c r="AI231" i="7"/>
  <c r="AJ231" i="7"/>
  <c r="AK231" i="7"/>
  <c r="AL231" i="7"/>
  <c r="AM231" i="7"/>
  <c r="AN231" i="7"/>
  <c r="AO231" i="7"/>
  <c r="AP231" i="7"/>
  <c r="AQ231" i="7"/>
  <c r="AA232" i="7"/>
  <c r="AB232" i="7"/>
  <c r="AC232" i="7"/>
  <c r="AD232" i="7"/>
  <c r="AE232" i="7"/>
  <c r="AF232" i="7"/>
  <c r="AG232" i="7"/>
  <c r="AH232" i="7"/>
  <c r="AI232" i="7"/>
  <c r="AJ232" i="7"/>
  <c r="AK232" i="7"/>
  <c r="AL232" i="7"/>
  <c r="AM232" i="7"/>
  <c r="AN232" i="7"/>
  <c r="AO232" i="7"/>
  <c r="AP232" i="7"/>
  <c r="AQ232" i="7"/>
  <c r="AA233" i="7"/>
  <c r="AB233" i="7"/>
  <c r="AC233" i="7"/>
  <c r="AD233" i="7"/>
  <c r="AE233" i="7"/>
  <c r="AF233" i="7"/>
  <c r="AG233" i="7"/>
  <c r="AH233" i="7"/>
  <c r="AI233" i="7"/>
  <c r="AJ233" i="7"/>
  <c r="AK233" i="7"/>
  <c r="AL233" i="7"/>
  <c r="AM233" i="7"/>
  <c r="AN233" i="7"/>
  <c r="AO233" i="7"/>
  <c r="AP233" i="7"/>
  <c r="AQ233" i="7"/>
  <c r="AA234" i="7"/>
  <c r="AB234" i="7"/>
  <c r="AC234" i="7"/>
  <c r="AD234" i="7"/>
  <c r="AE234" i="7"/>
  <c r="AF234" i="7"/>
  <c r="AG234" i="7"/>
  <c r="AH234" i="7"/>
  <c r="AI234" i="7"/>
  <c r="AJ234" i="7"/>
  <c r="AK234" i="7"/>
  <c r="AL234" i="7"/>
  <c r="AM234" i="7"/>
  <c r="AN234" i="7"/>
  <c r="AO234" i="7"/>
  <c r="AP234" i="7"/>
  <c r="AQ234" i="7"/>
  <c r="AA235" i="7"/>
  <c r="AB235" i="7"/>
  <c r="AC235" i="7"/>
  <c r="AD235" i="7"/>
  <c r="AE235" i="7"/>
  <c r="AF235" i="7"/>
  <c r="AG235" i="7"/>
  <c r="AH235" i="7"/>
  <c r="AI235" i="7"/>
  <c r="AJ235" i="7"/>
  <c r="AK235" i="7"/>
  <c r="AL235" i="7"/>
  <c r="AM235" i="7"/>
  <c r="AN235" i="7"/>
  <c r="AO235" i="7"/>
  <c r="AP235" i="7"/>
  <c r="AQ235" i="7"/>
  <c r="AA236" i="7"/>
  <c r="AB236" i="7"/>
  <c r="AC236" i="7"/>
  <c r="AD236" i="7"/>
  <c r="AE236" i="7"/>
  <c r="AF236" i="7"/>
  <c r="AG236" i="7"/>
  <c r="AH236" i="7"/>
  <c r="AI236" i="7"/>
  <c r="AJ236" i="7"/>
  <c r="AK236" i="7"/>
  <c r="AL236" i="7"/>
  <c r="AM236" i="7"/>
  <c r="AN236" i="7"/>
  <c r="AO236" i="7"/>
  <c r="AP236" i="7"/>
  <c r="AQ236" i="7"/>
  <c r="AA237" i="7"/>
  <c r="AB237" i="7"/>
  <c r="AC237" i="7"/>
  <c r="AD237" i="7"/>
  <c r="AE237" i="7"/>
  <c r="AF237" i="7"/>
  <c r="AG237" i="7"/>
  <c r="AH237" i="7"/>
  <c r="AI237" i="7"/>
  <c r="AJ237" i="7"/>
  <c r="AK237" i="7"/>
  <c r="AL237" i="7"/>
  <c r="AM237" i="7"/>
  <c r="AN237" i="7"/>
  <c r="AO237" i="7"/>
  <c r="AP237" i="7"/>
  <c r="AQ237" i="7"/>
  <c r="AA238" i="7"/>
  <c r="AB238" i="7"/>
  <c r="AC238" i="7"/>
  <c r="AD238" i="7"/>
  <c r="AE238" i="7"/>
  <c r="AF238" i="7"/>
  <c r="AG238" i="7"/>
  <c r="AH238" i="7"/>
  <c r="AI238" i="7"/>
  <c r="AJ238" i="7"/>
  <c r="AK238" i="7"/>
  <c r="AL238" i="7"/>
  <c r="AM238" i="7"/>
  <c r="AN238" i="7"/>
  <c r="AO238" i="7"/>
  <c r="AP238" i="7"/>
  <c r="AQ238" i="7"/>
  <c r="AA239" i="7"/>
  <c r="AB239" i="7"/>
  <c r="AC239" i="7"/>
  <c r="AD239" i="7"/>
  <c r="AE239" i="7"/>
  <c r="AF239" i="7"/>
  <c r="AG239" i="7"/>
  <c r="AH239" i="7"/>
  <c r="AI239" i="7"/>
  <c r="AJ239" i="7"/>
  <c r="AK239" i="7"/>
  <c r="AL239" i="7"/>
  <c r="AM239" i="7"/>
  <c r="AN239" i="7"/>
  <c r="AO239" i="7"/>
  <c r="AP239" i="7"/>
  <c r="AQ239" i="7"/>
  <c r="AA240" i="7"/>
  <c r="AB240" i="7"/>
  <c r="AC240" i="7"/>
  <c r="AD240" i="7"/>
  <c r="AE240" i="7"/>
  <c r="AF240" i="7"/>
  <c r="AG240" i="7"/>
  <c r="AH240" i="7"/>
  <c r="AI240" i="7"/>
  <c r="AJ240" i="7"/>
  <c r="AK240" i="7"/>
  <c r="AL240" i="7"/>
  <c r="AM240" i="7"/>
  <c r="AN240" i="7"/>
  <c r="AO240" i="7"/>
  <c r="AP240" i="7"/>
  <c r="AQ240" i="7"/>
  <c r="AA241" i="7"/>
  <c r="AB241" i="7"/>
  <c r="AC241" i="7"/>
  <c r="AD241" i="7"/>
  <c r="AE241" i="7"/>
  <c r="AF241" i="7"/>
  <c r="AG241" i="7"/>
  <c r="AH241" i="7"/>
  <c r="AI241" i="7"/>
  <c r="AJ241" i="7"/>
  <c r="AK241" i="7"/>
  <c r="AL241" i="7"/>
  <c r="AM241" i="7"/>
  <c r="AN241" i="7"/>
  <c r="AO241" i="7"/>
  <c r="AP241" i="7"/>
  <c r="AQ241" i="7"/>
  <c r="AA242" i="7"/>
  <c r="AB242" i="7"/>
  <c r="AC242" i="7"/>
  <c r="AD242" i="7"/>
  <c r="AE242" i="7"/>
  <c r="AF242" i="7"/>
  <c r="AG242" i="7"/>
  <c r="AH242" i="7"/>
  <c r="AI242" i="7"/>
  <c r="AJ242" i="7"/>
  <c r="AK242" i="7"/>
  <c r="AL242" i="7"/>
  <c r="AM242" i="7"/>
  <c r="AN242" i="7"/>
  <c r="AO242" i="7"/>
  <c r="AP242" i="7"/>
  <c r="AQ242" i="7"/>
  <c r="AA243" i="7"/>
  <c r="AB243" i="7"/>
  <c r="AC243" i="7"/>
  <c r="AD243" i="7"/>
  <c r="AE243" i="7"/>
  <c r="AF243" i="7"/>
  <c r="AG243" i="7"/>
  <c r="AH243" i="7"/>
  <c r="AI243" i="7"/>
  <c r="AJ243" i="7"/>
  <c r="AK243" i="7"/>
  <c r="AL243" i="7"/>
  <c r="AM243" i="7"/>
  <c r="AN243" i="7"/>
  <c r="AO243" i="7"/>
  <c r="AP243" i="7"/>
  <c r="AQ243" i="7"/>
  <c r="AA244" i="7"/>
  <c r="AB244" i="7"/>
  <c r="AC244" i="7"/>
  <c r="AD244" i="7"/>
  <c r="AE244" i="7"/>
  <c r="AF244" i="7"/>
  <c r="AG244" i="7"/>
  <c r="AH244" i="7"/>
  <c r="AI244" i="7"/>
  <c r="AJ244" i="7"/>
  <c r="AK244" i="7"/>
  <c r="AL244" i="7"/>
  <c r="AM244" i="7"/>
  <c r="AN244" i="7"/>
  <c r="AO244" i="7"/>
  <c r="AP244" i="7"/>
  <c r="AQ244" i="7"/>
  <c r="AA245" i="7"/>
  <c r="AB245" i="7"/>
  <c r="AC245" i="7"/>
  <c r="AD245" i="7"/>
  <c r="AE245" i="7"/>
  <c r="AF245" i="7"/>
  <c r="AG245" i="7"/>
  <c r="AH245" i="7"/>
  <c r="AI245" i="7"/>
  <c r="AJ245" i="7"/>
  <c r="AK245" i="7"/>
  <c r="AL245" i="7"/>
  <c r="AM245" i="7"/>
  <c r="AN245" i="7"/>
  <c r="AO245" i="7"/>
  <c r="AP245" i="7"/>
  <c r="AQ245" i="7"/>
  <c r="Z211" i="7"/>
  <c r="Z212" i="7"/>
  <c r="Z213" i="7"/>
  <c r="Z214" i="7"/>
  <c r="Z215" i="7"/>
  <c r="Z216" i="7"/>
  <c r="Z217" i="7"/>
  <c r="Z218" i="7"/>
  <c r="Z219" i="7"/>
  <c r="Z220" i="7"/>
  <c r="Z221" i="7"/>
  <c r="Z222" i="7"/>
  <c r="Z223" i="7"/>
  <c r="Z224" i="7"/>
  <c r="Z225" i="7"/>
  <c r="Z226" i="7"/>
  <c r="Z227" i="7"/>
  <c r="Z228" i="7"/>
  <c r="Z229" i="7"/>
  <c r="Z230" i="7"/>
  <c r="Z231" i="7"/>
  <c r="Z232" i="7"/>
  <c r="Z233" i="7"/>
  <c r="Z234" i="7"/>
  <c r="Z235" i="7"/>
  <c r="Z236" i="7"/>
  <c r="Z237" i="7"/>
  <c r="Z238" i="7"/>
  <c r="Z239" i="7"/>
  <c r="Z240" i="7"/>
  <c r="Z241" i="7"/>
  <c r="Z242" i="7"/>
  <c r="Z243" i="7"/>
  <c r="Z244" i="7"/>
  <c r="Z245" i="7"/>
  <c r="Z210" i="7"/>
  <c r="AA210" i="7"/>
  <c r="AB210" i="7"/>
  <c r="AC210" i="7"/>
  <c r="AD210" i="7"/>
  <c r="AE210" i="7"/>
  <c r="AF210" i="7"/>
  <c r="AG210" i="7"/>
  <c r="AH210" i="7"/>
  <c r="AI210" i="7"/>
  <c r="AJ210" i="7"/>
  <c r="AK210" i="7"/>
  <c r="AL210" i="7"/>
  <c r="AM210" i="7"/>
  <c r="AN210" i="7"/>
  <c r="AO210" i="7"/>
  <c r="AP210" i="7"/>
  <c r="AQ210" i="7"/>
  <c r="Y211" i="7"/>
  <c r="Y212" i="7"/>
  <c r="Y213" i="7"/>
  <c r="Y214" i="7"/>
  <c r="Y215" i="7"/>
  <c r="Y216" i="7"/>
  <c r="Y217" i="7"/>
  <c r="Y218" i="7"/>
  <c r="Y219" i="7"/>
  <c r="Y220" i="7"/>
  <c r="Y221" i="7"/>
  <c r="Y222" i="7"/>
  <c r="Y223" i="7"/>
  <c r="Y224" i="7"/>
  <c r="Y225" i="7"/>
  <c r="Y226" i="7"/>
  <c r="Y227" i="7"/>
  <c r="Y228" i="7"/>
  <c r="Y229" i="7"/>
  <c r="Y230" i="7"/>
  <c r="Y231" i="7"/>
  <c r="Y232" i="7"/>
  <c r="Y233" i="7"/>
  <c r="Y234" i="7"/>
  <c r="Y235" i="7"/>
  <c r="Y236" i="7"/>
  <c r="Y237" i="7"/>
  <c r="Y238" i="7"/>
  <c r="Y239" i="7"/>
  <c r="Y240" i="7"/>
  <c r="Y241" i="7"/>
  <c r="Y242" i="7"/>
  <c r="Y243" i="7"/>
  <c r="Y244" i="7"/>
  <c r="Y245" i="7"/>
  <c r="Y210" i="7"/>
  <c r="S96" i="7"/>
  <c r="R96" i="7"/>
  <c r="AC100" i="7"/>
  <c r="AB100" i="7"/>
  <c r="AA100" i="7"/>
  <c r="Z100" i="7"/>
  <c r="Y100" i="7"/>
  <c r="X100" i="7"/>
  <c r="W100" i="7"/>
  <c r="V100" i="7"/>
  <c r="U100" i="7"/>
  <c r="T100" i="7"/>
  <c r="S100" i="7"/>
  <c r="R100" i="7"/>
  <c r="Q100" i="7"/>
  <c r="P100" i="7"/>
  <c r="O100" i="7"/>
  <c r="N100" i="7"/>
  <c r="M100" i="7"/>
  <c r="L100" i="7"/>
  <c r="K100" i="7"/>
  <c r="J100" i="7"/>
  <c r="I100" i="7"/>
  <c r="H100" i="7"/>
  <c r="G100" i="7"/>
  <c r="F100" i="7"/>
  <c r="E100" i="7"/>
  <c r="D100" i="7"/>
  <c r="C100" i="7"/>
  <c r="AC99" i="7"/>
  <c r="AB99" i="7"/>
  <c r="AA99" i="7"/>
  <c r="Z99" i="7"/>
  <c r="Y99" i="7"/>
  <c r="X99" i="7"/>
  <c r="W99" i="7"/>
  <c r="V99" i="7"/>
  <c r="U99" i="7"/>
  <c r="T99" i="7"/>
  <c r="S99" i="7"/>
  <c r="R99" i="7"/>
  <c r="Q99" i="7"/>
  <c r="P99" i="7"/>
  <c r="O99" i="7"/>
  <c r="N99" i="7"/>
  <c r="M99" i="7"/>
  <c r="L99" i="7"/>
  <c r="K99" i="7"/>
  <c r="J99" i="7"/>
  <c r="I99" i="7"/>
  <c r="H99" i="7"/>
  <c r="G99" i="7"/>
  <c r="F99" i="7"/>
  <c r="E99" i="7"/>
  <c r="D99" i="7"/>
  <c r="C99" i="7"/>
  <c r="AC98" i="7"/>
  <c r="AB98" i="7"/>
  <c r="AA98" i="7"/>
  <c r="Z98" i="7"/>
  <c r="Y98" i="7"/>
  <c r="X98" i="7"/>
  <c r="W98" i="7"/>
  <c r="V98" i="7"/>
  <c r="U98" i="7"/>
  <c r="T98" i="7"/>
  <c r="S98" i="7"/>
  <c r="R98" i="7"/>
  <c r="Q98" i="7"/>
  <c r="P98" i="7"/>
  <c r="O98" i="7"/>
  <c r="N98" i="7"/>
  <c r="M98" i="7"/>
  <c r="L98" i="7"/>
  <c r="K98" i="7"/>
  <c r="J98" i="7"/>
  <c r="I98" i="7"/>
  <c r="H98" i="7"/>
  <c r="G98" i="7"/>
  <c r="F98" i="7"/>
  <c r="E98" i="7"/>
  <c r="D98" i="7"/>
  <c r="C98" i="7"/>
  <c r="AC97" i="7"/>
  <c r="AB97" i="7"/>
  <c r="AA97" i="7"/>
  <c r="Z97" i="7"/>
  <c r="Y97" i="7"/>
  <c r="X97" i="7"/>
  <c r="W97" i="7"/>
  <c r="V97" i="7"/>
  <c r="U97" i="7"/>
  <c r="T97" i="7"/>
  <c r="S97" i="7"/>
  <c r="R97" i="7"/>
  <c r="Q97" i="7"/>
  <c r="P97" i="7"/>
  <c r="O97" i="7"/>
  <c r="N97" i="7"/>
  <c r="M97" i="7"/>
  <c r="L97" i="7"/>
  <c r="K97" i="7"/>
  <c r="J97" i="7"/>
  <c r="I97" i="7"/>
  <c r="H97" i="7"/>
  <c r="G97" i="7"/>
  <c r="F97" i="7"/>
  <c r="E97" i="7"/>
  <c r="D97" i="7"/>
  <c r="C97" i="7"/>
  <c r="AC96" i="7"/>
  <c r="AB96" i="7"/>
  <c r="AA96" i="7"/>
  <c r="Z96" i="7"/>
  <c r="Y96" i="7"/>
  <c r="X96" i="7"/>
  <c r="W96" i="7"/>
  <c r="V96" i="7"/>
  <c r="U96" i="7"/>
  <c r="T96" i="7"/>
  <c r="Q96" i="7"/>
  <c r="P96" i="7"/>
  <c r="O96" i="7"/>
  <c r="N96" i="7"/>
  <c r="M96" i="7"/>
  <c r="L96" i="7"/>
  <c r="K96" i="7"/>
  <c r="J96" i="7"/>
  <c r="I96" i="7"/>
  <c r="H96" i="7"/>
  <c r="G96" i="7"/>
  <c r="F96" i="7"/>
  <c r="E96" i="7"/>
  <c r="D96" i="7"/>
  <c r="C96" i="7"/>
  <c r="AC90" i="7"/>
  <c r="AB90" i="7"/>
  <c r="AA90" i="7"/>
  <c r="Z90" i="7"/>
  <c r="Y90" i="7"/>
  <c r="X90" i="7"/>
  <c r="W90" i="7"/>
  <c r="V90" i="7"/>
  <c r="U90" i="7"/>
  <c r="T90" i="7"/>
  <c r="S90" i="7"/>
  <c r="R90" i="7"/>
  <c r="Q90" i="7"/>
  <c r="P90" i="7"/>
  <c r="O90" i="7"/>
  <c r="N90" i="7"/>
  <c r="M90" i="7"/>
  <c r="L90" i="7"/>
  <c r="K90" i="7"/>
  <c r="J90" i="7"/>
  <c r="I90" i="7"/>
  <c r="H90" i="7"/>
  <c r="G90" i="7"/>
  <c r="F90" i="7"/>
  <c r="E90" i="7"/>
  <c r="D90" i="7"/>
  <c r="C90" i="7"/>
  <c r="AC89" i="7"/>
  <c r="AB89" i="7"/>
  <c r="AA89" i="7"/>
  <c r="Z89" i="7"/>
  <c r="Y89" i="7"/>
  <c r="X89" i="7"/>
  <c r="X91" i="7"/>
  <c r="W89" i="7"/>
  <c r="V89" i="7"/>
  <c r="U89" i="7"/>
  <c r="T89" i="7"/>
  <c r="S89" i="7"/>
  <c r="R89" i="7"/>
  <c r="Q89" i="7"/>
  <c r="P89" i="7"/>
  <c r="O89" i="7"/>
  <c r="N89" i="7"/>
  <c r="M89" i="7"/>
  <c r="L89" i="7"/>
  <c r="K89" i="7"/>
  <c r="J89" i="7"/>
  <c r="I89" i="7"/>
  <c r="H89" i="7"/>
  <c r="G89" i="7"/>
  <c r="F89" i="7"/>
  <c r="E89" i="7"/>
  <c r="D89" i="7"/>
  <c r="C89" i="7"/>
  <c r="AC88" i="7"/>
  <c r="AB88" i="7"/>
  <c r="AA88" i="7"/>
  <c r="Z88" i="7"/>
  <c r="Y88" i="7"/>
  <c r="X88" i="7"/>
  <c r="W88" i="7"/>
  <c r="V88" i="7"/>
  <c r="U88" i="7"/>
  <c r="T88" i="7"/>
  <c r="S88" i="7"/>
  <c r="R88" i="7"/>
  <c r="Q88" i="7"/>
  <c r="P88" i="7"/>
  <c r="O88" i="7"/>
  <c r="N88" i="7"/>
  <c r="M88" i="7"/>
  <c r="L88" i="7"/>
  <c r="K88" i="7"/>
  <c r="J88" i="7"/>
  <c r="I88" i="7"/>
  <c r="H88" i="7"/>
  <c r="G88" i="7"/>
  <c r="F88" i="7"/>
  <c r="E88" i="7"/>
  <c r="D88" i="7"/>
  <c r="C88" i="7"/>
  <c r="AC87" i="7"/>
  <c r="AB87" i="7"/>
  <c r="AA87" i="7"/>
  <c r="Z87" i="7"/>
  <c r="Y87" i="7"/>
  <c r="X87" i="7"/>
  <c r="W87" i="7"/>
  <c r="V87" i="7"/>
  <c r="U87" i="7"/>
  <c r="T87" i="7"/>
  <c r="S87" i="7"/>
  <c r="R87" i="7"/>
  <c r="Q87" i="7"/>
  <c r="P87" i="7"/>
  <c r="O87" i="7"/>
  <c r="N87" i="7"/>
  <c r="M87" i="7"/>
  <c r="L87" i="7"/>
  <c r="K87" i="7"/>
  <c r="J87" i="7"/>
  <c r="I87" i="7"/>
  <c r="H87" i="7"/>
  <c r="G87" i="7"/>
  <c r="F87" i="7"/>
  <c r="E87" i="7"/>
  <c r="D87" i="7"/>
  <c r="C87" i="7"/>
  <c r="AC86" i="7"/>
  <c r="AB86" i="7"/>
  <c r="AA86" i="7"/>
  <c r="Z86" i="7"/>
  <c r="Y86" i="7"/>
  <c r="X86" i="7"/>
  <c r="W86" i="7"/>
  <c r="V86" i="7"/>
  <c r="U86" i="7"/>
  <c r="T86" i="7"/>
  <c r="S86" i="7"/>
  <c r="R86" i="7"/>
  <c r="Q86" i="7"/>
  <c r="P86" i="7"/>
  <c r="N86" i="7"/>
  <c r="M86" i="7"/>
  <c r="L86" i="7"/>
  <c r="K86" i="7"/>
  <c r="J86" i="7"/>
  <c r="I86" i="7"/>
  <c r="H86" i="7"/>
  <c r="G86" i="7"/>
  <c r="F86" i="7"/>
  <c r="E86" i="7"/>
  <c r="D86" i="7"/>
  <c r="C86" i="7"/>
  <c r="AK82" i="7"/>
  <c r="AF82" i="7"/>
  <c r="AE82" i="7"/>
  <c r="AK81" i="7"/>
  <c r="AF81" i="7"/>
  <c r="AE81" i="7"/>
  <c r="AK80" i="7"/>
  <c r="AF80" i="7"/>
  <c r="AE80" i="7"/>
  <c r="AK79" i="7"/>
  <c r="AF79" i="7"/>
  <c r="AE79" i="7"/>
  <c r="AK78" i="7"/>
  <c r="AF78" i="7"/>
  <c r="AE78" i="7"/>
  <c r="AK77" i="7"/>
  <c r="AF77" i="7"/>
  <c r="AE77" i="7"/>
  <c r="AK76" i="7"/>
  <c r="AF76" i="7"/>
  <c r="AE76" i="7"/>
  <c r="AK75" i="7"/>
  <c r="AF75" i="7"/>
  <c r="AE75" i="7"/>
  <c r="AK74" i="7"/>
  <c r="AF74" i="7"/>
  <c r="AE74" i="7"/>
  <c r="AK73" i="7"/>
  <c r="AF73" i="7"/>
  <c r="AE73" i="7"/>
  <c r="AK72" i="7"/>
  <c r="AF72" i="7"/>
  <c r="AE72" i="7"/>
  <c r="AK71" i="7"/>
  <c r="AF71" i="7"/>
  <c r="AE71" i="7"/>
  <c r="AK70" i="7"/>
  <c r="AF70" i="7"/>
  <c r="AE70" i="7"/>
  <c r="AK69" i="7"/>
  <c r="AF69" i="7"/>
  <c r="AE69" i="7"/>
  <c r="AK68" i="7"/>
  <c r="AF68" i="7"/>
  <c r="AE68" i="7"/>
  <c r="AK67" i="7"/>
  <c r="AF67" i="7"/>
  <c r="AE67" i="7"/>
  <c r="AK66" i="7"/>
  <c r="AF66" i="7"/>
  <c r="AE66" i="7"/>
  <c r="AK65" i="7"/>
  <c r="AF65" i="7"/>
  <c r="AE65" i="7"/>
  <c r="AK64" i="7"/>
  <c r="AF64" i="7"/>
  <c r="AE64" i="7"/>
  <c r="AK63" i="7"/>
  <c r="AF63" i="7"/>
  <c r="AE63" i="7"/>
  <c r="AK62" i="7"/>
  <c r="AF62" i="7"/>
  <c r="AE62" i="7"/>
  <c r="AK61" i="7"/>
  <c r="AF61" i="7"/>
  <c r="AE61" i="7"/>
  <c r="AK60" i="7"/>
  <c r="AF60" i="7"/>
  <c r="AE60" i="7"/>
  <c r="AK59" i="7"/>
  <c r="AF59" i="7"/>
  <c r="AE59" i="7"/>
  <c r="AK58" i="7"/>
  <c r="AF58" i="7"/>
  <c r="AE58" i="7"/>
  <c r="AK57" i="7"/>
  <c r="AF57" i="7"/>
  <c r="AE57" i="7"/>
  <c r="AK56" i="7"/>
  <c r="AF56" i="7"/>
  <c r="AE56" i="7"/>
  <c r="AK55" i="7"/>
  <c r="AF55" i="7"/>
  <c r="AE55" i="7"/>
  <c r="AK54" i="7"/>
  <c r="AF54" i="7"/>
  <c r="AE54" i="7"/>
  <c r="AK53" i="7"/>
  <c r="AF53" i="7"/>
  <c r="AE53" i="7"/>
  <c r="AK52" i="7"/>
  <c r="AF52" i="7"/>
  <c r="AE52" i="7"/>
  <c r="AK51" i="7"/>
  <c r="AF51" i="7"/>
  <c r="AE51" i="7"/>
  <c r="AK50" i="7"/>
  <c r="AF50" i="7"/>
  <c r="AE50" i="7"/>
  <c r="AK49" i="7"/>
  <c r="AF49" i="7"/>
  <c r="AE49" i="7"/>
  <c r="AK48" i="7"/>
  <c r="AF48" i="7"/>
  <c r="AE48" i="7"/>
  <c r="AK47" i="7"/>
  <c r="AF47" i="7"/>
  <c r="AE47" i="7"/>
  <c r="AK46" i="7"/>
  <c r="AF46" i="7"/>
  <c r="AE46" i="7"/>
  <c r="AK45" i="7"/>
  <c r="AF45" i="7"/>
  <c r="AE45" i="7"/>
  <c r="AK44" i="7"/>
  <c r="AF44" i="7"/>
  <c r="AE44" i="7"/>
  <c r="AK43" i="7"/>
  <c r="AF43" i="7"/>
  <c r="AE43" i="7"/>
  <c r="AK42" i="7"/>
  <c r="AF42" i="7"/>
  <c r="AE42" i="7"/>
  <c r="AK41" i="7"/>
  <c r="AF41" i="7"/>
  <c r="AE41" i="7"/>
  <c r="AK40" i="7"/>
  <c r="AF40" i="7"/>
  <c r="AE40" i="7"/>
  <c r="AK39" i="7"/>
  <c r="AF39" i="7"/>
  <c r="AE39" i="7"/>
  <c r="AK37" i="7"/>
  <c r="AF37" i="7"/>
  <c r="AE37" i="7"/>
  <c r="AD37" i="7"/>
  <c r="AK36" i="7"/>
  <c r="AF36" i="7"/>
  <c r="AE36" i="7"/>
  <c r="AD36" i="7"/>
  <c r="AK35" i="7"/>
  <c r="AF35" i="7"/>
  <c r="AE35" i="7"/>
  <c r="AD35" i="7"/>
  <c r="AK34" i="7"/>
  <c r="AF34" i="7"/>
  <c r="AE34" i="7"/>
  <c r="AD34" i="7"/>
  <c r="AK33" i="7"/>
  <c r="AF33" i="7"/>
  <c r="AE33" i="7"/>
  <c r="AD33" i="7"/>
  <c r="AK32" i="7"/>
  <c r="AF32" i="7"/>
  <c r="AE32" i="7"/>
  <c r="AD32" i="7"/>
  <c r="AK31" i="7"/>
  <c r="AF31" i="7"/>
  <c r="AE31" i="7"/>
  <c r="AD31" i="7"/>
  <c r="AK30" i="7"/>
  <c r="AF30" i="7"/>
  <c r="AE30" i="7"/>
  <c r="AD30" i="7"/>
  <c r="AK29" i="7"/>
  <c r="AF29" i="7"/>
  <c r="AE29" i="7"/>
  <c r="AD29" i="7"/>
  <c r="AK28" i="7"/>
  <c r="AF28" i="7"/>
  <c r="AE28" i="7"/>
  <c r="AD28" i="7"/>
  <c r="AK27" i="7"/>
  <c r="AF27" i="7"/>
  <c r="AE27" i="7"/>
  <c r="AD27" i="7"/>
  <c r="AK26" i="7"/>
  <c r="AF26" i="7"/>
  <c r="AE26" i="7"/>
  <c r="AD26" i="7"/>
  <c r="AK25" i="7"/>
  <c r="AF25" i="7"/>
  <c r="AE25" i="7"/>
  <c r="AD25" i="7"/>
  <c r="AK24" i="7"/>
  <c r="AF24" i="7"/>
  <c r="AE24" i="7"/>
  <c r="AD24" i="7"/>
  <c r="AK23" i="7"/>
  <c r="AF23" i="7"/>
  <c r="AE23" i="7"/>
  <c r="AD23" i="7"/>
  <c r="AK22" i="7"/>
  <c r="AF22" i="7"/>
  <c r="AE22" i="7"/>
  <c r="AD22" i="7"/>
  <c r="AK21" i="7"/>
  <c r="AF21" i="7"/>
  <c r="AE21" i="7"/>
  <c r="AD21" i="7"/>
  <c r="AK20" i="7"/>
  <c r="AF20" i="7"/>
  <c r="AE20" i="7"/>
  <c r="AD20" i="7"/>
  <c r="AK19" i="7"/>
  <c r="AF19" i="7"/>
  <c r="AE19" i="7"/>
  <c r="AD19" i="7"/>
  <c r="AK18" i="7"/>
  <c r="AF18" i="7"/>
  <c r="AE18" i="7"/>
  <c r="AD18" i="7"/>
  <c r="AK17" i="7"/>
  <c r="AF17" i="7"/>
  <c r="AE17" i="7"/>
  <c r="AD17" i="7"/>
  <c r="AK16" i="7"/>
  <c r="AF16" i="7"/>
  <c r="AE16" i="7"/>
  <c r="AD16" i="7"/>
  <c r="AK15" i="7"/>
  <c r="AF15" i="7"/>
  <c r="AE15" i="7"/>
  <c r="AD15" i="7"/>
  <c r="AK14" i="7"/>
  <c r="AF14" i="7"/>
  <c r="AE14" i="7"/>
  <c r="AD14" i="7"/>
  <c r="AK13" i="7"/>
  <c r="AF13" i="7"/>
  <c r="AE13" i="7"/>
  <c r="AD13" i="7"/>
  <c r="AK12" i="7"/>
  <c r="AF12" i="7"/>
  <c r="AE12" i="7"/>
  <c r="AD12" i="7"/>
  <c r="AK11" i="7"/>
  <c r="AF11" i="7"/>
  <c r="AE11" i="7"/>
  <c r="AD11" i="7"/>
  <c r="AK10" i="7"/>
  <c r="AF10" i="7"/>
  <c r="AE10" i="7"/>
  <c r="AD10" i="7"/>
  <c r="AK9" i="7"/>
  <c r="AF9" i="7"/>
  <c r="AE9" i="7"/>
  <c r="AD9" i="7"/>
  <c r="AK8" i="7"/>
  <c r="AF8" i="7"/>
  <c r="AE8" i="7"/>
  <c r="AD8" i="7"/>
  <c r="AK7" i="7"/>
  <c r="AF7" i="7"/>
  <c r="AE7" i="7"/>
  <c r="AD7" i="7"/>
  <c r="AK6" i="7"/>
  <c r="AF6" i="7"/>
  <c r="AE6" i="7"/>
  <c r="AD6" i="7"/>
  <c r="AK5" i="7"/>
  <c r="AF5" i="7"/>
  <c r="AE5" i="7"/>
  <c r="AD5" i="7"/>
  <c r="AK4" i="7"/>
  <c r="AF4" i="7"/>
  <c r="AE4" i="7"/>
  <c r="AD4" i="7"/>
  <c r="AK3" i="7"/>
  <c r="AF3" i="7"/>
  <c r="AE3" i="7"/>
  <c r="AD3" i="7"/>
  <c r="AK2" i="7"/>
  <c r="AF2" i="7"/>
  <c r="AE2" i="7"/>
  <c r="AD2" i="7"/>
  <c r="AF3" i="6"/>
  <c r="AF4" i="6"/>
  <c r="AF5" i="6"/>
  <c r="AF6" i="6"/>
  <c r="AF7" i="6"/>
  <c r="AF8" i="6"/>
  <c r="AF9" i="6"/>
  <c r="AF10" i="6"/>
  <c r="AF11" i="6"/>
  <c r="AF12" i="6"/>
  <c r="AF13" i="6"/>
  <c r="AF14" i="6"/>
  <c r="AF15" i="6"/>
  <c r="AF16" i="6"/>
  <c r="AF17" i="6"/>
  <c r="AF18" i="6"/>
  <c r="AF19" i="6"/>
  <c r="AF20" i="6"/>
  <c r="AF21" i="6"/>
  <c r="AF22" i="6"/>
  <c r="AF23" i="6"/>
  <c r="AF24" i="6"/>
  <c r="AF25" i="6"/>
  <c r="AF26" i="6"/>
  <c r="AF27" i="6"/>
  <c r="AF28" i="6"/>
  <c r="AF29" i="6"/>
  <c r="AF30" i="6"/>
  <c r="AF31" i="6"/>
  <c r="AF32" i="6"/>
  <c r="AF33" i="6"/>
  <c r="AF34" i="6"/>
  <c r="AF35" i="6"/>
  <c r="AF36" i="6"/>
  <c r="AF37" i="6"/>
  <c r="AF39" i="6"/>
  <c r="AF40" i="6"/>
  <c r="AF41" i="6"/>
  <c r="AF42" i="6"/>
  <c r="AF43" i="6"/>
  <c r="AF44" i="6"/>
  <c r="AF45" i="6"/>
  <c r="AF46" i="6"/>
  <c r="AF47" i="6"/>
  <c r="AF48" i="6"/>
  <c r="AF49" i="6"/>
  <c r="AF50" i="6"/>
  <c r="AF51" i="6"/>
  <c r="AF52" i="6"/>
  <c r="AF53" i="6"/>
  <c r="AF54" i="6"/>
  <c r="AF55" i="6"/>
  <c r="AF56" i="6"/>
  <c r="AF57" i="6"/>
  <c r="AF58" i="6"/>
  <c r="AF59" i="6"/>
  <c r="AF60" i="6"/>
  <c r="AF61" i="6"/>
  <c r="AF62" i="6"/>
  <c r="AF63" i="6"/>
  <c r="AF64" i="6"/>
  <c r="AF65" i="6"/>
  <c r="AF66" i="6"/>
  <c r="AF67" i="6"/>
  <c r="AF68" i="6"/>
  <c r="AF69" i="6"/>
  <c r="AF70" i="6"/>
  <c r="AF71" i="6"/>
  <c r="AF72" i="6"/>
  <c r="AF73" i="6"/>
  <c r="AF74" i="6"/>
  <c r="AF75" i="6"/>
  <c r="AF76" i="6"/>
  <c r="AF77" i="6"/>
  <c r="AF78" i="6"/>
  <c r="AF79" i="6"/>
  <c r="AF80" i="6"/>
  <c r="AF81" i="6"/>
  <c r="AF82" i="6"/>
  <c r="AF2" i="6"/>
  <c r="AK3" i="6"/>
  <c r="AK4" i="6"/>
  <c r="AK5" i="6"/>
  <c r="AK6" i="6"/>
  <c r="AK7" i="6"/>
  <c r="AK8" i="6"/>
  <c r="AK9" i="6"/>
  <c r="AK10" i="6"/>
  <c r="AK11" i="6"/>
  <c r="AK12" i="6"/>
  <c r="AK13" i="6"/>
  <c r="AK14" i="6"/>
  <c r="AK15" i="6"/>
  <c r="AK16" i="6"/>
  <c r="AK17" i="6"/>
  <c r="AK18" i="6"/>
  <c r="AK19" i="6"/>
  <c r="AK20" i="6"/>
  <c r="AK21" i="6"/>
  <c r="AK22" i="6"/>
  <c r="AK23" i="6"/>
  <c r="AK24" i="6"/>
  <c r="AK25" i="6"/>
  <c r="AK26" i="6"/>
  <c r="AK27" i="6"/>
  <c r="AK28" i="6"/>
  <c r="AK29" i="6"/>
  <c r="AK30" i="6"/>
  <c r="AK31" i="6"/>
  <c r="AK32" i="6"/>
  <c r="AK33" i="6"/>
  <c r="AK34" i="6"/>
  <c r="AK35" i="6"/>
  <c r="AK36" i="6"/>
  <c r="AK37" i="6"/>
  <c r="AK39" i="6"/>
  <c r="AK40" i="6"/>
  <c r="AK41" i="6"/>
  <c r="AK42" i="6"/>
  <c r="AK43" i="6"/>
  <c r="AK44" i="6"/>
  <c r="AK45" i="6"/>
  <c r="AK46" i="6"/>
  <c r="AK47" i="6"/>
  <c r="AK48" i="6"/>
  <c r="AK49" i="6"/>
  <c r="AK50" i="6"/>
  <c r="AK51" i="6"/>
  <c r="AK52" i="6"/>
  <c r="AK53" i="6"/>
  <c r="AK54" i="6"/>
  <c r="AK55" i="6"/>
  <c r="AK56" i="6"/>
  <c r="AK57" i="6"/>
  <c r="AK58" i="6"/>
  <c r="AK59" i="6"/>
  <c r="AK60" i="6"/>
  <c r="AK61" i="6"/>
  <c r="AK62" i="6"/>
  <c r="AK63" i="6"/>
  <c r="AK64" i="6"/>
  <c r="AK65" i="6"/>
  <c r="AK66" i="6"/>
  <c r="AK67" i="6"/>
  <c r="AK68" i="6"/>
  <c r="AK69" i="6"/>
  <c r="AK70" i="6"/>
  <c r="AK71" i="6"/>
  <c r="AK72" i="6"/>
  <c r="AK73" i="6"/>
  <c r="AK74" i="6"/>
  <c r="AK75" i="6"/>
  <c r="AK76" i="6"/>
  <c r="AK77" i="6"/>
  <c r="AK78" i="6"/>
  <c r="AK79" i="6"/>
  <c r="AK80" i="6"/>
  <c r="AK81" i="6"/>
  <c r="AK82" i="6"/>
  <c r="AK2" i="6"/>
  <c r="T22" i="5"/>
  <c r="AC22" i="5"/>
  <c r="K22" i="5"/>
  <c r="I130" i="5"/>
  <c r="H130" i="5"/>
  <c r="G130" i="5"/>
  <c r="F130" i="5"/>
  <c r="E130" i="5"/>
  <c r="D130" i="5"/>
  <c r="C130" i="5"/>
  <c r="B130" i="5"/>
  <c r="AB114" i="5"/>
  <c r="AB115" i="5"/>
  <c r="AA114" i="5"/>
  <c r="Z114" i="5"/>
  <c r="Z115" i="5"/>
  <c r="Y114" i="5"/>
  <c r="Y115" i="5"/>
  <c r="X114" i="5"/>
  <c r="X115" i="5"/>
  <c r="W114" i="5"/>
  <c r="W115" i="5"/>
  <c r="V114" i="5"/>
  <c r="V115" i="5"/>
  <c r="U114" i="5"/>
  <c r="U115" i="5"/>
  <c r="T114" i="5"/>
  <c r="T115" i="5"/>
  <c r="S114" i="5"/>
  <c r="S115" i="5"/>
  <c r="R114" i="5"/>
  <c r="R115" i="5"/>
  <c r="Q114" i="5"/>
  <c r="Q115" i="5"/>
  <c r="P114" i="5"/>
  <c r="P115" i="5"/>
  <c r="O114" i="5"/>
  <c r="O115" i="5"/>
  <c r="N114" i="5"/>
  <c r="N115" i="5"/>
  <c r="M114" i="5"/>
  <c r="L114" i="5"/>
  <c r="K114" i="5"/>
  <c r="J114" i="5"/>
  <c r="J115" i="5"/>
  <c r="I114" i="5"/>
  <c r="H114" i="5"/>
  <c r="G114" i="5"/>
  <c r="F114" i="5"/>
  <c r="E114" i="5"/>
  <c r="D114" i="5"/>
  <c r="C114" i="5"/>
  <c r="B114" i="5"/>
  <c r="T21" i="5"/>
  <c r="AC21" i="5"/>
  <c r="I125" i="5"/>
  <c r="H125" i="5"/>
  <c r="G125" i="5"/>
  <c r="F125" i="5"/>
  <c r="E125" i="5"/>
  <c r="D125" i="5"/>
  <c r="C125" i="5"/>
  <c r="B125" i="5"/>
  <c r="AB109" i="5"/>
  <c r="AB110" i="5"/>
  <c r="AA109" i="5"/>
  <c r="Z109" i="5"/>
  <c r="Z110" i="5"/>
  <c r="Y109" i="5"/>
  <c r="Y110" i="5"/>
  <c r="X109" i="5"/>
  <c r="X110" i="5"/>
  <c r="W109" i="5"/>
  <c r="W110" i="5"/>
  <c r="V109" i="5"/>
  <c r="V110" i="5"/>
  <c r="U109" i="5"/>
  <c r="U110" i="5"/>
  <c r="T109" i="5"/>
  <c r="T110" i="5"/>
  <c r="S109" i="5"/>
  <c r="S110" i="5"/>
  <c r="R109" i="5"/>
  <c r="R110" i="5"/>
  <c r="Q109" i="5"/>
  <c r="Q110" i="5"/>
  <c r="P109" i="5"/>
  <c r="P110" i="5"/>
  <c r="O109" i="5"/>
  <c r="O110" i="5"/>
  <c r="N109" i="5"/>
  <c r="N110" i="5"/>
  <c r="M109" i="5"/>
  <c r="L109" i="5"/>
  <c r="K109" i="5"/>
  <c r="J109" i="5"/>
  <c r="J110" i="5"/>
  <c r="I109" i="5"/>
  <c r="H109" i="5"/>
  <c r="G109" i="5"/>
  <c r="F109" i="5"/>
  <c r="E109" i="5"/>
  <c r="D109" i="5"/>
  <c r="C109" i="5"/>
  <c r="B109" i="5"/>
  <c r="AE3" i="6"/>
  <c r="AE4" i="6"/>
  <c r="AE5" i="6"/>
  <c r="AE6" i="6"/>
  <c r="AE7" i="6"/>
  <c r="AE8" i="6"/>
  <c r="AE9" i="6"/>
  <c r="AE10" i="6"/>
  <c r="AE11" i="6"/>
  <c r="AE12" i="6"/>
  <c r="AE13" i="6"/>
  <c r="AE14" i="6"/>
  <c r="AE15" i="6"/>
  <c r="AE16" i="6"/>
  <c r="AE17" i="6"/>
  <c r="AE18" i="6"/>
  <c r="AE19" i="6"/>
  <c r="AE20" i="6"/>
  <c r="AE21" i="6"/>
  <c r="AE22" i="6"/>
  <c r="AE23" i="6"/>
  <c r="AE24" i="6"/>
  <c r="AE25" i="6"/>
  <c r="AE26" i="6"/>
  <c r="AE27" i="6"/>
  <c r="AE28" i="6"/>
  <c r="AE29" i="6"/>
  <c r="AE30" i="6"/>
  <c r="AE31" i="6"/>
  <c r="AE32" i="6"/>
  <c r="AE33" i="6"/>
  <c r="AE34" i="6"/>
  <c r="AE35" i="6"/>
  <c r="AE36" i="6"/>
  <c r="AE37" i="6"/>
  <c r="AE39" i="6"/>
  <c r="AE40" i="6"/>
  <c r="AE41" i="6"/>
  <c r="AE42" i="6"/>
  <c r="AE43" i="6"/>
  <c r="AE44" i="6"/>
  <c r="AE45" i="6"/>
  <c r="AE46" i="6"/>
  <c r="AE47" i="6"/>
  <c r="AE48" i="6"/>
  <c r="AE49" i="6"/>
  <c r="AE50" i="6"/>
  <c r="AE51" i="6"/>
  <c r="AE52" i="6"/>
  <c r="AE53" i="6"/>
  <c r="AE54" i="6"/>
  <c r="AE55" i="6"/>
  <c r="AE56" i="6"/>
  <c r="AE57" i="6"/>
  <c r="AE58" i="6"/>
  <c r="AE59" i="6"/>
  <c r="AE60" i="6"/>
  <c r="AE61" i="6"/>
  <c r="AE62" i="6"/>
  <c r="AE63" i="6"/>
  <c r="AE64" i="6"/>
  <c r="AE65" i="6"/>
  <c r="AE66" i="6"/>
  <c r="AE67" i="6"/>
  <c r="AE68" i="6"/>
  <c r="AE69" i="6"/>
  <c r="AE70" i="6"/>
  <c r="AE71" i="6"/>
  <c r="AE72" i="6"/>
  <c r="AE73" i="6"/>
  <c r="AE74" i="6"/>
  <c r="AE75" i="6"/>
  <c r="AE76" i="6"/>
  <c r="AE77" i="6"/>
  <c r="AE78" i="6"/>
  <c r="AE79" i="6"/>
  <c r="AE80" i="6"/>
  <c r="AE81" i="6"/>
  <c r="AE82" i="6"/>
  <c r="AE2" i="6"/>
  <c r="T19" i="5"/>
  <c r="AC19" i="5"/>
  <c r="K19" i="5"/>
  <c r="T18" i="5"/>
  <c r="AA18" i="5"/>
  <c r="K18" i="5"/>
  <c r="I74" i="5"/>
  <c r="H74" i="5"/>
  <c r="G74" i="5"/>
  <c r="F74" i="5"/>
  <c r="E74" i="5"/>
  <c r="D74" i="5"/>
  <c r="C74" i="5"/>
  <c r="B74" i="5"/>
  <c r="AB58" i="5"/>
  <c r="AB59" i="5"/>
  <c r="AA58" i="5"/>
  <c r="Z58" i="5"/>
  <c r="Z59" i="5"/>
  <c r="Y58" i="5"/>
  <c r="Y59" i="5"/>
  <c r="X58" i="5"/>
  <c r="X59" i="5"/>
  <c r="W58" i="5"/>
  <c r="W59" i="5"/>
  <c r="V58" i="5"/>
  <c r="V59" i="5"/>
  <c r="U58" i="5"/>
  <c r="U59" i="5"/>
  <c r="T58" i="5"/>
  <c r="T59" i="5"/>
  <c r="S58" i="5"/>
  <c r="S59" i="5"/>
  <c r="R58" i="5"/>
  <c r="R59" i="5"/>
  <c r="Q58" i="5"/>
  <c r="Q59" i="5"/>
  <c r="P58" i="5"/>
  <c r="P59" i="5"/>
  <c r="O58" i="5"/>
  <c r="O59" i="5"/>
  <c r="N58" i="5"/>
  <c r="N59" i="5"/>
  <c r="M58" i="5"/>
  <c r="L58" i="5"/>
  <c r="K58" i="5"/>
  <c r="J58" i="5"/>
  <c r="J59" i="5"/>
  <c r="I58" i="5"/>
  <c r="H58" i="5"/>
  <c r="G58" i="5"/>
  <c r="F58" i="5"/>
  <c r="E58" i="5"/>
  <c r="D58" i="5"/>
  <c r="C58" i="5"/>
  <c r="B58" i="5"/>
  <c r="I65" i="5"/>
  <c r="H65" i="5"/>
  <c r="G65" i="5"/>
  <c r="F65" i="5"/>
  <c r="E65" i="5"/>
  <c r="D65" i="5"/>
  <c r="C65" i="5"/>
  <c r="B65" i="5"/>
  <c r="I71" i="5"/>
  <c r="H71" i="5"/>
  <c r="G71" i="5"/>
  <c r="F71" i="5"/>
  <c r="E71" i="5"/>
  <c r="D71" i="5"/>
  <c r="C71" i="5"/>
  <c r="B71" i="5"/>
  <c r="AB52" i="5"/>
  <c r="AB53" i="5"/>
  <c r="AA52" i="5"/>
  <c r="Z52" i="5"/>
  <c r="Z53" i="5"/>
  <c r="Y52" i="5"/>
  <c r="Y53" i="5"/>
  <c r="X52" i="5"/>
  <c r="X53" i="5"/>
  <c r="W52" i="5"/>
  <c r="W53" i="5"/>
  <c r="V52" i="5"/>
  <c r="V53" i="5"/>
  <c r="U52" i="5"/>
  <c r="U53" i="5"/>
  <c r="T52" i="5"/>
  <c r="T53" i="5"/>
  <c r="S52" i="5"/>
  <c r="S53" i="5"/>
  <c r="R52" i="5"/>
  <c r="R53" i="5"/>
  <c r="Q52" i="5"/>
  <c r="Q53" i="5"/>
  <c r="P52" i="5"/>
  <c r="P53" i="5"/>
  <c r="O52" i="5"/>
  <c r="O53" i="5"/>
  <c r="N52" i="5"/>
  <c r="N53" i="5"/>
  <c r="M52" i="5"/>
  <c r="L52" i="5"/>
  <c r="K52" i="5"/>
  <c r="J52" i="5"/>
  <c r="J53" i="5"/>
  <c r="I52" i="5"/>
  <c r="H52" i="5"/>
  <c r="G52" i="5"/>
  <c r="F52" i="5"/>
  <c r="E52" i="5"/>
  <c r="D52" i="5"/>
  <c r="C52" i="5"/>
  <c r="B52" i="5"/>
  <c r="AC100" i="6"/>
  <c r="AB100" i="6"/>
  <c r="AA100" i="6"/>
  <c r="Z100" i="6"/>
  <c r="Y100" i="6"/>
  <c r="X100" i="6"/>
  <c r="W100" i="6"/>
  <c r="V100" i="6"/>
  <c r="U100" i="6"/>
  <c r="T100" i="6"/>
  <c r="S100" i="6"/>
  <c r="R100" i="6"/>
  <c r="Q100" i="6"/>
  <c r="P100" i="6"/>
  <c r="O100" i="6"/>
  <c r="N100" i="6"/>
  <c r="M100" i="6"/>
  <c r="L100" i="6"/>
  <c r="K100" i="6"/>
  <c r="J100" i="6"/>
  <c r="I100" i="6"/>
  <c r="H100" i="6"/>
  <c r="G100" i="6"/>
  <c r="F100" i="6"/>
  <c r="E100" i="6"/>
  <c r="D100" i="6"/>
  <c r="C100" i="6"/>
  <c r="AC99" i="6"/>
  <c r="AB99" i="6"/>
  <c r="AA99" i="6"/>
  <c r="Z99" i="6"/>
  <c r="Y99" i="6"/>
  <c r="X99" i="6"/>
  <c r="W99" i="6"/>
  <c r="V99" i="6"/>
  <c r="U99" i="6"/>
  <c r="T99" i="6"/>
  <c r="S99" i="6"/>
  <c r="R99" i="6"/>
  <c r="Q99" i="6"/>
  <c r="P99" i="6"/>
  <c r="O99" i="6"/>
  <c r="N99" i="6"/>
  <c r="M99" i="6"/>
  <c r="L99" i="6"/>
  <c r="K99" i="6"/>
  <c r="J99" i="6"/>
  <c r="I99" i="6"/>
  <c r="H99" i="6"/>
  <c r="G99" i="6"/>
  <c r="F99" i="6"/>
  <c r="E99" i="6"/>
  <c r="D99" i="6"/>
  <c r="C99" i="6"/>
  <c r="AC98" i="6"/>
  <c r="AB98" i="6"/>
  <c r="AA98" i="6"/>
  <c r="Z98" i="6"/>
  <c r="Y98" i="6"/>
  <c r="X98" i="6"/>
  <c r="W98" i="6"/>
  <c r="V98" i="6"/>
  <c r="U98" i="6"/>
  <c r="T98" i="6"/>
  <c r="S98" i="6"/>
  <c r="R98" i="6"/>
  <c r="Q98" i="6"/>
  <c r="P98" i="6"/>
  <c r="O98" i="6"/>
  <c r="N98" i="6"/>
  <c r="M98" i="6"/>
  <c r="L98" i="6"/>
  <c r="K98" i="6"/>
  <c r="J98" i="6"/>
  <c r="I98" i="6"/>
  <c r="H98" i="6"/>
  <c r="G98" i="6"/>
  <c r="F98" i="6"/>
  <c r="E98" i="6"/>
  <c r="D98" i="6"/>
  <c r="C98" i="6"/>
  <c r="AC97" i="6"/>
  <c r="AB97" i="6"/>
  <c r="AA97" i="6"/>
  <c r="Z97" i="6"/>
  <c r="Y97" i="6"/>
  <c r="X97" i="6"/>
  <c r="W97" i="6"/>
  <c r="V97" i="6"/>
  <c r="U97" i="6"/>
  <c r="T97" i="6"/>
  <c r="S97" i="6"/>
  <c r="R97" i="6"/>
  <c r="Q97" i="6"/>
  <c r="P97" i="6"/>
  <c r="O97" i="6"/>
  <c r="N97" i="6"/>
  <c r="M97" i="6"/>
  <c r="L97" i="6"/>
  <c r="K97" i="6"/>
  <c r="J97" i="6"/>
  <c r="I97" i="6"/>
  <c r="H97" i="6"/>
  <c r="G97" i="6"/>
  <c r="F97" i="6"/>
  <c r="E97" i="6"/>
  <c r="D97" i="6"/>
  <c r="C97" i="6"/>
  <c r="AC96" i="6"/>
  <c r="AB96" i="6"/>
  <c r="AA96" i="6"/>
  <c r="Z96" i="6"/>
  <c r="Y96" i="6"/>
  <c r="X96" i="6"/>
  <c r="W96" i="6"/>
  <c r="V96" i="6"/>
  <c r="U96" i="6"/>
  <c r="T96" i="6"/>
  <c r="S96" i="6"/>
  <c r="R96" i="6"/>
  <c r="Q96" i="6"/>
  <c r="P96" i="6"/>
  <c r="O96" i="6"/>
  <c r="N96" i="6"/>
  <c r="M96" i="6"/>
  <c r="L96" i="6"/>
  <c r="K96" i="6"/>
  <c r="J96" i="6"/>
  <c r="I96" i="6"/>
  <c r="H96" i="6"/>
  <c r="G96" i="6"/>
  <c r="F96" i="6"/>
  <c r="E96" i="6"/>
  <c r="D96" i="6"/>
  <c r="C96" i="6"/>
  <c r="AC90" i="6"/>
  <c r="AB90" i="6"/>
  <c r="AA90" i="6"/>
  <c r="Z90" i="6"/>
  <c r="Y90" i="6"/>
  <c r="X90" i="6"/>
  <c r="W90" i="6"/>
  <c r="V90" i="6"/>
  <c r="U90" i="6"/>
  <c r="T90" i="6"/>
  <c r="S90" i="6"/>
  <c r="R90" i="6"/>
  <c r="Q90" i="6"/>
  <c r="P90" i="6"/>
  <c r="O90" i="6"/>
  <c r="N90" i="6"/>
  <c r="M90" i="6"/>
  <c r="L90" i="6"/>
  <c r="K90" i="6"/>
  <c r="J90" i="6"/>
  <c r="I90" i="6"/>
  <c r="H90" i="6"/>
  <c r="G90" i="6"/>
  <c r="F90" i="6"/>
  <c r="E90" i="6"/>
  <c r="D90" i="6"/>
  <c r="C90" i="6"/>
  <c r="AC89" i="6"/>
  <c r="AB89" i="6"/>
  <c r="AA89" i="6"/>
  <c r="Z89" i="6"/>
  <c r="Y89" i="6"/>
  <c r="X89" i="6"/>
  <c r="W89" i="6"/>
  <c r="V89" i="6"/>
  <c r="U89" i="6"/>
  <c r="T89" i="6"/>
  <c r="S89" i="6"/>
  <c r="R89" i="6"/>
  <c r="Q89" i="6"/>
  <c r="P89" i="6"/>
  <c r="O89" i="6"/>
  <c r="N89" i="6"/>
  <c r="M89" i="6"/>
  <c r="L89" i="6"/>
  <c r="K89" i="6"/>
  <c r="J89" i="6"/>
  <c r="I89" i="6"/>
  <c r="H89" i="6"/>
  <c r="G89" i="6"/>
  <c r="F89" i="6"/>
  <c r="E89" i="6"/>
  <c r="D89" i="6"/>
  <c r="C89" i="6"/>
  <c r="AC88" i="6"/>
  <c r="AB88" i="6"/>
  <c r="AA88" i="6"/>
  <c r="Z88" i="6"/>
  <c r="Y88" i="6"/>
  <c r="X88" i="6"/>
  <c r="W88" i="6"/>
  <c r="V88" i="6"/>
  <c r="U88" i="6"/>
  <c r="T88" i="6"/>
  <c r="S88" i="6"/>
  <c r="R88" i="6"/>
  <c r="Q88" i="6"/>
  <c r="P88" i="6"/>
  <c r="O88" i="6"/>
  <c r="N88" i="6"/>
  <c r="M88" i="6"/>
  <c r="L88" i="6"/>
  <c r="K88" i="6"/>
  <c r="J88" i="6"/>
  <c r="I88" i="6"/>
  <c r="H88" i="6"/>
  <c r="G88" i="6"/>
  <c r="F88" i="6"/>
  <c r="E88" i="6"/>
  <c r="D88" i="6"/>
  <c r="C88" i="6"/>
  <c r="AC87" i="6"/>
  <c r="AB87" i="6"/>
  <c r="AA87" i="6"/>
  <c r="Z87" i="6"/>
  <c r="Y87" i="6"/>
  <c r="X87" i="6"/>
  <c r="W87" i="6"/>
  <c r="V87" i="6"/>
  <c r="U87" i="6"/>
  <c r="T87" i="6"/>
  <c r="S87" i="6"/>
  <c r="R87" i="6"/>
  <c r="Q87" i="6"/>
  <c r="P87" i="6"/>
  <c r="O87" i="6"/>
  <c r="N87" i="6"/>
  <c r="M87" i="6"/>
  <c r="L87" i="6"/>
  <c r="K87" i="6"/>
  <c r="J87" i="6"/>
  <c r="I87" i="6"/>
  <c r="H87" i="6"/>
  <c r="G87" i="6"/>
  <c r="F87" i="6"/>
  <c r="E87" i="6"/>
  <c r="D87" i="6"/>
  <c r="C87" i="6"/>
  <c r="AC86" i="6"/>
  <c r="AB86" i="6"/>
  <c r="AA86" i="6"/>
  <c r="Z86" i="6"/>
  <c r="Y86" i="6"/>
  <c r="X86" i="6"/>
  <c r="W86" i="6"/>
  <c r="V86" i="6"/>
  <c r="U86" i="6"/>
  <c r="T86" i="6"/>
  <c r="S86" i="6"/>
  <c r="R86" i="6"/>
  <c r="Q86" i="6"/>
  <c r="P86" i="6"/>
  <c r="O86" i="6"/>
  <c r="N86" i="6"/>
  <c r="M86" i="6"/>
  <c r="L86" i="6"/>
  <c r="K86" i="6"/>
  <c r="J86" i="6"/>
  <c r="I86" i="6"/>
  <c r="H86" i="6"/>
  <c r="G86" i="6"/>
  <c r="F86" i="6"/>
  <c r="E86" i="6"/>
  <c r="D86" i="6"/>
  <c r="C86" i="6"/>
  <c r="AD37" i="6"/>
  <c r="AD36" i="6"/>
  <c r="AD35" i="6"/>
  <c r="AD34" i="6"/>
  <c r="AD33" i="6"/>
  <c r="AD32" i="6"/>
  <c r="AD31" i="6"/>
  <c r="AD30" i="6"/>
  <c r="AD29" i="6"/>
  <c r="AD28" i="6"/>
  <c r="AD27" i="6"/>
  <c r="AD26" i="6"/>
  <c r="AD25" i="6"/>
  <c r="AD24" i="6"/>
  <c r="AD23" i="6"/>
  <c r="AD22" i="6"/>
  <c r="AD21" i="6"/>
  <c r="AD20" i="6"/>
  <c r="AD19" i="6"/>
  <c r="AD18" i="6"/>
  <c r="AD17" i="6"/>
  <c r="AD16" i="6"/>
  <c r="AD15" i="6"/>
  <c r="AD14" i="6"/>
  <c r="AD13" i="6"/>
  <c r="AD12" i="6"/>
  <c r="AD11" i="6"/>
  <c r="AD10" i="6"/>
  <c r="AD9" i="6"/>
  <c r="AD8" i="6"/>
  <c r="AD7" i="6"/>
  <c r="AD6" i="6"/>
  <c r="AD5" i="6"/>
  <c r="AD4" i="6"/>
  <c r="AD3" i="6"/>
  <c r="AD2" i="6"/>
  <c r="T16" i="5"/>
  <c r="AC16" i="5"/>
  <c r="T15" i="5"/>
  <c r="AA15" i="5"/>
  <c r="K16" i="5"/>
  <c r="K15" i="5"/>
  <c r="I101" i="5"/>
  <c r="H101" i="5"/>
  <c r="G101" i="5"/>
  <c r="F101" i="5"/>
  <c r="E101" i="5"/>
  <c r="D101" i="5"/>
  <c r="C101" i="5"/>
  <c r="B101" i="5"/>
  <c r="I95" i="5"/>
  <c r="H95" i="5"/>
  <c r="G95" i="5"/>
  <c r="F95" i="5"/>
  <c r="E95" i="5"/>
  <c r="D95" i="5"/>
  <c r="C95" i="5"/>
  <c r="B95" i="5"/>
  <c r="C85" i="5"/>
  <c r="D85" i="5"/>
  <c r="E85" i="5"/>
  <c r="F85" i="5"/>
  <c r="G85" i="5"/>
  <c r="H85" i="5"/>
  <c r="I85" i="5"/>
  <c r="J85" i="5"/>
  <c r="J86" i="5"/>
  <c r="K85" i="5"/>
  <c r="L85" i="5"/>
  <c r="M85" i="5"/>
  <c r="N85" i="5"/>
  <c r="N86" i="5"/>
  <c r="O85" i="5"/>
  <c r="O86" i="5"/>
  <c r="P85" i="5"/>
  <c r="P86" i="5"/>
  <c r="Q85" i="5"/>
  <c r="Q86" i="5"/>
  <c r="R85" i="5"/>
  <c r="R86" i="5"/>
  <c r="S85" i="5"/>
  <c r="S86" i="5"/>
  <c r="T85" i="5"/>
  <c r="T86" i="5"/>
  <c r="U85" i="5"/>
  <c r="U86" i="5"/>
  <c r="V85" i="5"/>
  <c r="V86" i="5"/>
  <c r="W85" i="5"/>
  <c r="W86" i="5"/>
  <c r="X85" i="5"/>
  <c r="X86" i="5"/>
  <c r="Y85" i="5"/>
  <c r="Y86" i="5"/>
  <c r="Z85" i="5"/>
  <c r="Z86" i="5"/>
  <c r="AA85" i="5"/>
  <c r="AB85" i="5"/>
  <c r="AB86" i="5"/>
  <c r="B85" i="5"/>
  <c r="C79" i="5"/>
  <c r="D79" i="5"/>
  <c r="E79" i="5"/>
  <c r="F79" i="5"/>
  <c r="G79" i="5"/>
  <c r="H79" i="5"/>
  <c r="I79" i="5"/>
  <c r="K79" i="5"/>
  <c r="L79" i="5"/>
  <c r="M79" i="5"/>
  <c r="N79" i="5"/>
  <c r="N80" i="5"/>
  <c r="O79" i="5"/>
  <c r="O80" i="5"/>
  <c r="P79" i="5"/>
  <c r="P80" i="5"/>
  <c r="Q79" i="5"/>
  <c r="Q80" i="5"/>
  <c r="R79" i="5"/>
  <c r="R80" i="5"/>
  <c r="S79" i="5"/>
  <c r="S80" i="5"/>
  <c r="T79" i="5"/>
  <c r="T80" i="5"/>
  <c r="U79" i="5"/>
  <c r="U80" i="5"/>
  <c r="V79" i="5"/>
  <c r="V80" i="5"/>
  <c r="W79" i="5"/>
  <c r="W80" i="5"/>
  <c r="X79" i="5"/>
  <c r="X80" i="5"/>
  <c r="Y79" i="5"/>
  <c r="Y80" i="5"/>
  <c r="Z79" i="5"/>
  <c r="Z80" i="5"/>
  <c r="AA79" i="5"/>
  <c r="AB79" i="5"/>
  <c r="AB80" i="5"/>
  <c r="B79" i="5"/>
  <c r="T12" i="5"/>
  <c r="AC12" i="5"/>
  <c r="K12" i="5"/>
  <c r="T11" i="5"/>
  <c r="V11" i="5"/>
  <c r="K11" i="5"/>
  <c r="T8" i="5"/>
  <c r="W8" i="5"/>
  <c r="T7" i="5"/>
  <c r="W7" i="5"/>
  <c r="T6" i="5"/>
  <c r="W6" i="5"/>
  <c r="T5" i="5"/>
  <c r="W5" i="5"/>
  <c r="T4" i="5"/>
  <c r="W4" i="5"/>
  <c r="T3" i="5"/>
  <c r="W3" i="5"/>
  <c r="T2" i="5"/>
  <c r="W2" i="5"/>
  <c r="G80" i="5"/>
  <c r="G110" i="5"/>
  <c r="H110" i="5"/>
  <c r="M115" i="5"/>
  <c r="L80" i="5"/>
  <c r="E59" i="5"/>
  <c r="F110" i="5"/>
  <c r="D110" i="5"/>
  <c r="E110" i="5"/>
  <c r="L110" i="5"/>
  <c r="AB18" i="5"/>
  <c r="M110" i="5"/>
  <c r="AC18" i="5"/>
  <c r="K115" i="5"/>
  <c r="F59" i="5"/>
  <c r="I115" i="5"/>
  <c r="G59" i="5"/>
  <c r="V19" i="5"/>
  <c r="D53" i="5"/>
  <c r="I59" i="5"/>
  <c r="W19" i="5"/>
  <c r="Y19" i="5"/>
  <c r="K110" i="5"/>
  <c r="U19" i="5"/>
  <c r="Z19" i="5"/>
  <c r="AB19" i="5"/>
  <c r="G115" i="5"/>
  <c r="G86" i="5"/>
  <c r="AA19" i="5"/>
  <c r="M59" i="5"/>
  <c r="H115" i="5"/>
  <c r="M80" i="5"/>
  <c r="I110" i="5"/>
  <c r="D115" i="5"/>
  <c r="E115" i="5"/>
  <c r="K91" i="8"/>
  <c r="K92" i="8"/>
  <c r="W91" i="8"/>
  <c r="M91" i="8"/>
  <c r="M93" i="8"/>
  <c r="Y91" i="8"/>
  <c r="Y93" i="8"/>
  <c r="AA91" i="8"/>
  <c r="AA93" i="8"/>
  <c r="C91" i="8"/>
  <c r="C92" i="8"/>
  <c r="N91" i="8"/>
  <c r="N92" i="8"/>
  <c r="L101" i="8"/>
  <c r="L103" i="8"/>
  <c r="H91" i="8"/>
  <c r="H93" i="8"/>
  <c r="T91" i="8"/>
  <c r="T93" i="8"/>
  <c r="W93" i="8"/>
  <c r="W92" i="8"/>
  <c r="G91" i="8"/>
  <c r="G93" i="8"/>
  <c r="I91" i="8"/>
  <c r="I93" i="8"/>
  <c r="G101" i="8"/>
  <c r="G103" i="8"/>
  <c r="S101" i="8"/>
  <c r="S103" i="8"/>
  <c r="M101" i="8"/>
  <c r="M103" i="8"/>
  <c r="J91" i="8"/>
  <c r="J92" i="8"/>
  <c r="V91" i="8"/>
  <c r="V92" i="8"/>
  <c r="O91" i="8"/>
  <c r="O92" i="8"/>
  <c r="H101" i="8"/>
  <c r="H103" i="8"/>
  <c r="N101" i="8"/>
  <c r="N102" i="8"/>
  <c r="K93" i="8"/>
  <c r="I101" i="8"/>
  <c r="I102" i="8"/>
  <c r="U101" i="8"/>
  <c r="U102" i="8"/>
  <c r="X101" i="8"/>
  <c r="X103" i="8"/>
  <c r="L91" i="8"/>
  <c r="L92" i="8"/>
  <c r="X91" i="8"/>
  <c r="X92" i="8"/>
  <c r="Y101" i="8"/>
  <c r="Y102" i="8"/>
  <c r="Z91" i="8"/>
  <c r="Z93" i="8"/>
  <c r="K101" i="8"/>
  <c r="K102" i="8"/>
  <c r="W101" i="8"/>
  <c r="W102" i="8"/>
  <c r="Z101" i="8"/>
  <c r="Z102" i="8"/>
  <c r="P102" i="8"/>
  <c r="G92" i="8"/>
  <c r="H92" i="8"/>
  <c r="J103" i="8"/>
  <c r="J102" i="8"/>
  <c r="V102" i="8"/>
  <c r="V103" i="8"/>
  <c r="D91" i="8"/>
  <c r="D92" i="8"/>
  <c r="P91" i="8"/>
  <c r="P93" i="8"/>
  <c r="AB91" i="8"/>
  <c r="AB92" i="8"/>
  <c r="C101" i="8"/>
  <c r="C103" i="8"/>
  <c r="O101" i="8"/>
  <c r="O102" i="8"/>
  <c r="AA101" i="8"/>
  <c r="AA102" i="8"/>
  <c r="U103" i="8"/>
  <c r="E91" i="8"/>
  <c r="E93" i="8"/>
  <c r="Q91" i="8"/>
  <c r="Q93" i="8"/>
  <c r="AC91" i="8"/>
  <c r="AC92" i="8"/>
  <c r="D101" i="8"/>
  <c r="D103" i="8"/>
  <c r="P101" i="8"/>
  <c r="P103" i="8"/>
  <c r="AB101" i="8"/>
  <c r="AB102" i="8"/>
  <c r="F91" i="8"/>
  <c r="F92" i="8"/>
  <c r="R91" i="8"/>
  <c r="R93" i="8"/>
  <c r="E101" i="8"/>
  <c r="E103" i="8"/>
  <c r="Q101" i="8"/>
  <c r="Q102" i="8"/>
  <c r="AC101" i="8"/>
  <c r="AC102" i="8"/>
  <c r="K103" i="8"/>
  <c r="S91" i="8"/>
  <c r="S93" i="8"/>
  <c r="F101" i="8"/>
  <c r="F103" i="8"/>
  <c r="R101" i="8"/>
  <c r="R103" i="8"/>
  <c r="U91" i="8"/>
  <c r="U93" i="8"/>
  <c r="T101" i="8"/>
  <c r="T103" i="8"/>
  <c r="L91" i="7"/>
  <c r="L92" i="7"/>
  <c r="M91" i="7"/>
  <c r="M93" i="7"/>
  <c r="Y91" i="7"/>
  <c r="Y93" i="7"/>
  <c r="L101" i="7"/>
  <c r="L103" i="7"/>
  <c r="X101" i="7"/>
  <c r="X103" i="7"/>
  <c r="M101" i="7"/>
  <c r="M103" i="7"/>
  <c r="Y101" i="7"/>
  <c r="Y103" i="7"/>
  <c r="AA91" i="7"/>
  <c r="AA92" i="7"/>
  <c r="J91" i="7"/>
  <c r="J92" i="7"/>
  <c r="V91" i="7"/>
  <c r="V92" i="7"/>
  <c r="K101" i="7"/>
  <c r="K102" i="7"/>
  <c r="W101" i="7"/>
  <c r="W102" i="7"/>
  <c r="AK96" i="7"/>
  <c r="AC91" i="7"/>
  <c r="AC92" i="7"/>
  <c r="AK86" i="7"/>
  <c r="T91" i="7"/>
  <c r="T92" i="7"/>
  <c r="I91" i="7"/>
  <c r="I93" i="7"/>
  <c r="U91" i="7"/>
  <c r="U93" i="7"/>
  <c r="K91" i="7"/>
  <c r="K92" i="7"/>
  <c r="W91" i="7"/>
  <c r="W92" i="7"/>
  <c r="F101" i="7"/>
  <c r="F103" i="7"/>
  <c r="H91" i="7"/>
  <c r="H93" i="7"/>
  <c r="H101" i="7"/>
  <c r="H103" i="7"/>
  <c r="Z101" i="7"/>
  <c r="Z103" i="7"/>
  <c r="Z91" i="7"/>
  <c r="Z93" i="7"/>
  <c r="U101" i="7"/>
  <c r="U103" i="7"/>
  <c r="V101" i="7"/>
  <c r="V102" i="7"/>
  <c r="T101" i="7"/>
  <c r="T103" i="7"/>
  <c r="S101" i="7"/>
  <c r="S102" i="7"/>
  <c r="R101" i="7"/>
  <c r="R103" i="7"/>
  <c r="N101" i="7"/>
  <c r="N103" i="7"/>
  <c r="J101" i="7"/>
  <c r="J102" i="7"/>
  <c r="I101" i="7"/>
  <c r="I103" i="7"/>
  <c r="G101" i="7"/>
  <c r="G103" i="7"/>
  <c r="S91" i="7"/>
  <c r="S93" i="7"/>
  <c r="O91" i="7"/>
  <c r="O92" i="7"/>
  <c r="N91" i="7"/>
  <c r="N93" i="7"/>
  <c r="G91" i="7"/>
  <c r="G93" i="7"/>
  <c r="C91" i="7"/>
  <c r="C92" i="7"/>
  <c r="X93" i="7"/>
  <c r="X92" i="7"/>
  <c r="AB91" i="7"/>
  <c r="AB92" i="7"/>
  <c r="O101" i="7"/>
  <c r="O102" i="7"/>
  <c r="E91" i="7"/>
  <c r="E92" i="7"/>
  <c r="Q91" i="7"/>
  <c r="Q92" i="7"/>
  <c r="D101" i="7"/>
  <c r="D102" i="7"/>
  <c r="P101" i="7"/>
  <c r="P102" i="7"/>
  <c r="AB101" i="7"/>
  <c r="AB102" i="7"/>
  <c r="P91" i="7"/>
  <c r="P92" i="7"/>
  <c r="Y92" i="7"/>
  <c r="C101" i="7"/>
  <c r="C102" i="7"/>
  <c r="F91" i="7"/>
  <c r="F92" i="7"/>
  <c r="R91" i="7"/>
  <c r="R93" i="7"/>
  <c r="E101" i="7"/>
  <c r="E103" i="7"/>
  <c r="Q101" i="7"/>
  <c r="Q102" i="7"/>
  <c r="AC101" i="7"/>
  <c r="AC103" i="7"/>
  <c r="D91" i="7"/>
  <c r="D92" i="7"/>
  <c r="AA101" i="7"/>
  <c r="AA102" i="7"/>
  <c r="M101" i="6"/>
  <c r="M102" i="6"/>
  <c r="Y101" i="6"/>
  <c r="Y102" i="6"/>
  <c r="X91" i="6"/>
  <c r="X92" i="6"/>
  <c r="AK86" i="6"/>
  <c r="W91" i="6"/>
  <c r="W92" i="6"/>
  <c r="V91" i="6"/>
  <c r="V93" i="6"/>
  <c r="AK96" i="6"/>
  <c r="L101" i="6"/>
  <c r="L103" i="6"/>
  <c r="X101" i="6"/>
  <c r="X103" i="6"/>
  <c r="F101" i="6"/>
  <c r="F103" i="6"/>
  <c r="R101" i="6"/>
  <c r="R103" i="6"/>
  <c r="H101" i="6"/>
  <c r="H103" i="6"/>
  <c r="T101" i="6"/>
  <c r="T103" i="6"/>
  <c r="U101" i="6"/>
  <c r="U102" i="6"/>
  <c r="V101" i="6"/>
  <c r="V103" i="6"/>
  <c r="F91" i="6"/>
  <c r="F93" i="6"/>
  <c r="L91" i="6"/>
  <c r="L93" i="6"/>
  <c r="W101" i="6"/>
  <c r="W102" i="6"/>
  <c r="M91" i="6"/>
  <c r="M93" i="6"/>
  <c r="H91" i="6"/>
  <c r="H93" i="6"/>
  <c r="X93" i="6"/>
  <c r="I91" i="6"/>
  <c r="I92" i="6"/>
  <c r="U91" i="6"/>
  <c r="U92" i="6"/>
  <c r="Y91" i="6"/>
  <c r="Y93" i="6"/>
  <c r="Y22" i="5"/>
  <c r="U22" i="5"/>
  <c r="V22" i="5"/>
  <c r="W22" i="5"/>
  <c r="AA22" i="5"/>
  <c r="AB22" i="5"/>
  <c r="Z22" i="5"/>
  <c r="L115" i="5"/>
  <c r="C115" i="5"/>
  <c r="F115" i="5"/>
  <c r="U21" i="5"/>
  <c r="V21" i="5"/>
  <c r="W21" i="5"/>
  <c r="Z21" i="5"/>
  <c r="AA21" i="5"/>
  <c r="AB21" i="5"/>
  <c r="Y21" i="5"/>
  <c r="C110" i="5"/>
  <c r="V18" i="5"/>
  <c r="W18" i="5"/>
  <c r="U18" i="5"/>
  <c r="Y18" i="5"/>
  <c r="Z18" i="5"/>
  <c r="F53" i="5"/>
  <c r="D86" i="5"/>
  <c r="I53" i="5"/>
  <c r="D59" i="5"/>
  <c r="H59" i="5"/>
  <c r="K59" i="5"/>
  <c r="L59" i="5"/>
  <c r="C59" i="5"/>
  <c r="M53" i="5"/>
  <c r="E53" i="5"/>
  <c r="H80" i="5"/>
  <c r="G53" i="5"/>
  <c r="H53" i="5"/>
  <c r="K80" i="5"/>
  <c r="F80" i="5"/>
  <c r="I86" i="5"/>
  <c r="C80" i="5"/>
  <c r="F86" i="5"/>
  <c r="K53" i="5"/>
  <c r="L53" i="5"/>
  <c r="E86" i="5"/>
  <c r="C86" i="5"/>
  <c r="M86" i="5"/>
  <c r="AC15" i="5"/>
  <c r="L86" i="5"/>
  <c r="H86" i="5"/>
  <c r="K86" i="5"/>
  <c r="AB15" i="5"/>
  <c r="U16" i="5"/>
  <c r="V16" i="5"/>
  <c r="W16" i="5"/>
  <c r="U15" i="5"/>
  <c r="Y16" i="5"/>
  <c r="V15" i="5"/>
  <c r="Z16" i="5"/>
  <c r="W15" i="5"/>
  <c r="AA16" i="5"/>
  <c r="Y15" i="5"/>
  <c r="AB16" i="5"/>
  <c r="Z15" i="5"/>
  <c r="T91" i="6"/>
  <c r="T92" i="6"/>
  <c r="S91" i="6"/>
  <c r="S93" i="6"/>
  <c r="S101" i="6"/>
  <c r="S103" i="6"/>
  <c r="R91" i="6"/>
  <c r="R93" i="6"/>
  <c r="K91" i="6"/>
  <c r="K93" i="6"/>
  <c r="K101" i="6"/>
  <c r="K103" i="6"/>
  <c r="J101" i="6"/>
  <c r="J102" i="6"/>
  <c r="J91" i="6"/>
  <c r="J92" i="6"/>
  <c r="I101" i="6"/>
  <c r="I102" i="6"/>
  <c r="G91" i="6"/>
  <c r="G93" i="6"/>
  <c r="G101" i="6"/>
  <c r="G103" i="6"/>
  <c r="N91" i="6"/>
  <c r="N93" i="6"/>
  <c r="Z91" i="6"/>
  <c r="Z93" i="6"/>
  <c r="N101" i="6"/>
  <c r="N102" i="6"/>
  <c r="Z101" i="6"/>
  <c r="Z102" i="6"/>
  <c r="C91" i="6"/>
  <c r="C93" i="6"/>
  <c r="O91" i="6"/>
  <c r="O93" i="6"/>
  <c r="AA91" i="6"/>
  <c r="AA93" i="6"/>
  <c r="C101" i="6"/>
  <c r="C103" i="6"/>
  <c r="O101" i="6"/>
  <c r="O103" i="6"/>
  <c r="AA101" i="6"/>
  <c r="AA103" i="6"/>
  <c r="D91" i="6"/>
  <c r="D92" i="6"/>
  <c r="P91" i="6"/>
  <c r="P93" i="6"/>
  <c r="AB91" i="6"/>
  <c r="AB92" i="6"/>
  <c r="D101" i="6"/>
  <c r="D103" i="6"/>
  <c r="P101" i="6"/>
  <c r="P102" i="6"/>
  <c r="AB101" i="6"/>
  <c r="AB102" i="6"/>
  <c r="E91" i="6"/>
  <c r="E93" i="6"/>
  <c r="Q91" i="6"/>
  <c r="Q93" i="6"/>
  <c r="AC91" i="6"/>
  <c r="AC93" i="6"/>
  <c r="W93" i="6"/>
  <c r="E101" i="6"/>
  <c r="E103" i="6"/>
  <c r="Q101" i="6"/>
  <c r="Q102" i="6"/>
  <c r="AC101" i="6"/>
  <c r="AC102" i="6"/>
  <c r="E80" i="5"/>
  <c r="I80" i="5"/>
  <c r="AC2" i="5"/>
  <c r="D80" i="5"/>
  <c r="Y5" i="5"/>
  <c r="Y4" i="5"/>
  <c r="AC5" i="5"/>
  <c r="AC6" i="5"/>
  <c r="AA11" i="5"/>
  <c r="AC8" i="5"/>
  <c r="Y2" i="5"/>
  <c r="Y6" i="5"/>
  <c r="W11" i="5"/>
  <c r="Y3" i="5"/>
  <c r="Y7" i="5"/>
  <c r="AC3" i="5"/>
  <c r="Z7" i="5"/>
  <c r="U12" i="5"/>
  <c r="AC7" i="5"/>
  <c r="V12" i="5"/>
  <c r="W12" i="5"/>
  <c r="AC4" i="5"/>
  <c r="Y8" i="5"/>
  <c r="Y12" i="5"/>
  <c r="Z8" i="5"/>
  <c r="Z12" i="5"/>
  <c r="Z2" i="5"/>
  <c r="Z4" i="5"/>
  <c r="Z5" i="5"/>
  <c r="Z6" i="5"/>
  <c r="X11" i="5"/>
  <c r="AA7" i="5"/>
  <c r="Z3" i="5"/>
  <c r="AA2" i="5"/>
  <c r="AA3" i="5"/>
  <c r="AA4" i="5"/>
  <c r="AA5" i="5"/>
  <c r="AA6" i="5"/>
  <c r="AA8" i="5"/>
  <c r="Y11" i="5"/>
  <c r="AB2" i="5"/>
  <c r="AB3" i="5"/>
  <c r="AB4" i="5"/>
  <c r="AB5" i="5"/>
  <c r="AB6" i="5"/>
  <c r="AB7" i="5"/>
  <c r="AB8" i="5"/>
  <c r="Z11" i="5"/>
  <c r="X12" i="5"/>
  <c r="AC11" i="5"/>
  <c r="AA12" i="5"/>
  <c r="AB11" i="5"/>
  <c r="AB12" i="5"/>
  <c r="U2" i="5"/>
  <c r="U4" i="5"/>
  <c r="U6" i="5"/>
  <c r="V2" i="5"/>
  <c r="V3" i="5"/>
  <c r="V4" i="5"/>
  <c r="V5" i="5"/>
  <c r="V6" i="5"/>
  <c r="V7" i="5"/>
  <c r="V8" i="5"/>
  <c r="U11" i="5"/>
  <c r="U3" i="5"/>
  <c r="U5" i="5"/>
  <c r="U7" i="5"/>
  <c r="U8" i="5"/>
  <c r="AE18" i="5"/>
  <c r="AF21" i="5"/>
  <c r="AF18" i="5"/>
  <c r="AF19" i="5"/>
  <c r="AD19" i="5"/>
  <c r="AF22" i="5"/>
  <c r="AE19" i="5"/>
  <c r="U102" i="7"/>
  <c r="I92" i="8"/>
  <c r="N103" i="8"/>
  <c r="Q103" i="8"/>
  <c r="C102" i="8"/>
  <c r="N93" i="8"/>
  <c r="W103" i="8"/>
  <c r="AA92" i="8"/>
  <c r="M92" i="8"/>
  <c r="Y92" i="8"/>
  <c r="X102" i="8"/>
  <c r="O93" i="8"/>
  <c r="AC103" i="8"/>
  <c r="L102" i="8"/>
  <c r="V93" i="8"/>
  <c r="Z103" i="8"/>
  <c r="AA103" i="8"/>
  <c r="O103" i="8"/>
  <c r="T92" i="8"/>
  <c r="M102" i="8"/>
  <c r="Y103" i="8"/>
  <c r="D102" i="8"/>
  <c r="R92" i="8"/>
  <c r="C93" i="8"/>
  <c r="J93" i="8"/>
  <c r="G102" i="8"/>
  <c r="F93" i="8"/>
  <c r="Z92" i="8"/>
  <c r="Q92" i="8"/>
  <c r="E92" i="8"/>
  <c r="I103" i="8"/>
  <c r="H102" i="8"/>
  <c r="X93" i="8"/>
  <c r="L93" i="8"/>
  <c r="S102" i="8"/>
  <c r="E102" i="8"/>
  <c r="AB93" i="8"/>
  <c r="R102" i="8"/>
  <c r="F102" i="8"/>
  <c r="P92" i="8"/>
  <c r="AC93" i="8"/>
  <c r="D93" i="8"/>
  <c r="S92" i="8"/>
  <c r="AB103" i="8"/>
  <c r="T102" i="8"/>
  <c r="U92" i="8"/>
  <c r="J93" i="7"/>
  <c r="L93" i="7"/>
  <c r="T93" i="7"/>
  <c r="AC93" i="7"/>
  <c r="M92" i="7"/>
  <c r="Y102" i="7"/>
  <c r="AA93" i="7"/>
  <c r="M102" i="7"/>
  <c r="H92" i="7"/>
  <c r="H102" i="7"/>
  <c r="X102" i="7"/>
  <c r="L102" i="7"/>
  <c r="R102" i="7"/>
  <c r="W103" i="7"/>
  <c r="V93" i="7"/>
  <c r="K103" i="7"/>
  <c r="Z92" i="7"/>
  <c r="AC102" i="7"/>
  <c r="F93" i="7"/>
  <c r="AB93" i="7"/>
  <c r="V103" i="7"/>
  <c r="W93" i="7"/>
  <c r="P93" i="7"/>
  <c r="K93" i="7"/>
  <c r="D93" i="7"/>
  <c r="I92" i="7"/>
  <c r="AA103" i="7"/>
  <c r="Z102" i="7"/>
  <c r="F102" i="7"/>
  <c r="U92" i="7"/>
  <c r="T102" i="7"/>
  <c r="S103" i="7"/>
  <c r="O103" i="7"/>
  <c r="N102" i="7"/>
  <c r="J103" i="7"/>
  <c r="I102" i="7"/>
  <c r="G102" i="7"/>
  <c r="C103" i="7"/>
  <c r="S92" i="7"/>
  <c r="O93" i="7"/>
  <c r="N92" i="7"/>
  <c r="G92" i="7"/>
  <c r="C93" i="7"/>
  <c r="D103" i="7"/>
  <c r="R92" i="7"/>
  <c r="E102" i="7"/>
  <c r="AB103" i="7"/>
  <c r="P103" i="7"/>
  <c r="Q103" i="7"/>
  <c r="Q93" i="7"/>
  <c r="E93" i="7"/>
  <c r="T102" i="6"/>
  <c r="Y103" i="6"/>
  <c r="H102" i="6"/>
  <c r="M103" i="6"/>
  <c r="R102" i="6"/>
  <c r="I93" i="6"/>
  <c r="Y92" i="6"/>
  <c r="H92" i="6"/>
  <c r="AC92" i="6"/>
  <c r="M92" i="6"/>
  <c r="L102" i="6"/>
  <c r="F102" i="6"/>
  <c r="L92" i="6"/>
  <c r="W103" i="6"/>
  <c r="V102" i="6"/>
  <c r="X102" i="6"/>
  <c r="U93" i="6"/>
  <c r="P92" i="6"/>
  <c r="V92" i="6"/>
  <c r="AA92" i="6"/>
  <c r="U103" i="6"/>
  <c r="F92" i="6"/>
  <c r="AB93" i="6"/>
  <c r="D93" i="6"/>
  <c r="AE22" i="5"/>
  <c r="AD22" i="5"/>
  <c r="AE21" i="5"/>
  <c r="AD21" i="5"/>
  <c r="AD18" i="5"/>
  <c r="AF16" i="5"/>
  <c r="AE2" i="5"/>
  <c r="AF7" i="5"/>
  <c r="AE15" i="5"/>
  <c r="AF15" i="5"/>
  <c r="AE16" i="5"/>
  <c r="AD15" i="5"/>
  <c r="AD16" i="5"/>
  <c r="T93" i="6"/>
  <c r="S92" i="6"/>
  <c r="S102" i="6"/>
  <c r="R92" i="6"/>
  <c r="Q92" i="6"/>
  <c r="O92" i="6"/>
  <c r="O102" i="6"/>
  <c r="K92" i="6"/>
  <c r="K102" i="6"/>
  <c r="J103" i="6"/>
  <c r="J93" i="6"/>
  <c r="I103" i="6"/>
  <c r="G92" i="6"/>
  <c r="G102" i="6"/>
  <c r="E102" i="6"/>
  <c r="C92" i="6"/>
  <c r="AA102" i="6"/>
  <c r="AB103" i="6"/>
  <c r="D102" i="6"/>
  <c r="C102" i="6"/>
  <c r="P103" i="6"/>
  <c r="N92" i="6"/>
  <c r="Z92" i="6"/>
  <c r="Z103" i="6"/>
  <c r="AC103" i="6"/>
  <c r="N103" i="6"/>
  <c r="E92" i="6"/>
  <c r="Q103" i="6"/>
  <c r="AD11" i="5"/>
  <c r="AF6" i="5"/>
  <c r="AF8" i="5"/>
  <c r="AF5" i="5"/>
  <c r="AE7" i="5"/>
  <c r="AE12" i="5"/>
  <c r="AE8" i="5"/>
  <c r="AF2" i="5"/>
  <c r="AE6" i="5"/>
  <c r="AD12" i="5"/>
  <c r="AE5" i="5"/>
  <c r="AE4" i="5"/>
  <c r="AE3" i="5"/>
  <c r="AF11" i="5"/>
  <c r="AF3" i="5"/>
  <c r="AF12" i="5"/>
  <c r="AF4" i="5"/>
  <c r="AD8" i="5"/>
  <c r="AD7" i="5"/>
  <c r="AD5" i="5"/>
  <c r="AD2" i="5"/>
  <c r="AE11" i="5"/>
  <c r="AD6" i="5"/>
  <c r="AD4" i="5"/>
  <c r="AD3" i="5"/>
</calcChain>
</file>

<file path=xl/sharedStrings.xml><?xml version="1.0" encoding="utf-8"?>
<sst xmlns="http://schemas.openxmlformats.org/spreadsheetml/2006/main" count="10220" uniqueCount="396">
  <si>
    <t xml:space="preserve">1(B)MP L40 R3 Fsp 09 </t>
  </si>
  <si>
    <t>1(B)MP L40 R2 Fsp 09</t>
  </si>
  <si>
    <t>1(B)MP L40 R1 09</t>
  </si>
  <si>
    <t>1(B)MP L40 C4 Fsp 09</t>
  </si>
  <si>
    <t>1(B)MP L40 C3 Fsp 09</t>
  </si>
  <si>
    <t>1(B)MP L40 C2 Fsp 09</t>
  </si>
  <si>
    <t>1(B)MP L40 C1 Fsp 09</t>
  </si>
  <si>
    <t>1(B)MP L35 R1 Fsp 09</t>
  </si>
  <si>
    <t>1(B)MP L35 R2 Fsp 09</t>
  </si>
  <si>
    <t>1(B)MP L35 C2 Fsp 09</t>
  </si>
  <si>
    <t>1(B)MP L40 C5 Fsp 09</t>
  </si>
  <si>
    <t>1(B)MP L35 C1 Fsp 09</t>
  </si>
  <si>
    <t>1(B)MP L33 (M) Fsp 06&amp;8</t>
  </si>
  <si>
    <t>1(B)MP L32 (M) Fsp 06&amp;8</t>
  </si>
  <si>
    <t>1(B)MP L30 R Fsp 06&amp;8</t>
  </si>
  <si>
    <t>1(B)MP L30 C2 Fsp 06&amp;8</t>
  </si>
  <si>
    <t>1(B)MP L30 C1 Fsp 06&amp;8</t>
  </si>
  <si>
    <t>1(B)MP L26 (M) Fsp 06&amp;8</t>
  </si>
  <si>
    <t>1(B)MP L25 R2 Fsp 06&amp;8</t>
  </si>
  <si>
    <t>1(B)MP L25 R1 Fsp 06&amp;8</t>
  </si>
  <si>
    <t>1(B)MP L25 C1 Fsp 06&amp;8</t>
  </si>
  <si>
    <t>1(B)MP L23 (M) Fsp 06&amp;8</t>
  </si>
  <si>
    <t>1(B)MP L22 R2 Fsp 06&amp;8</t>
  </si>
  <si>
    <t>1(B)MP L22 C Fsp 06&amp;8</t>
  </si>
  <si>
    <t>1(B)MP L22 R1 Fsp 06&amp;8</t>
  </si>
  <si>
    <t>1(B)MP L21 R Fsp 06&amp;8</t>
  </si>
  <si>
    <t>1(B)MP L21 C Fsp 06&amp;8</t>
  </si>
  <si>
    <t>Pb208_ppm_mean</t>
  </si>
  <si>
    <t>Eu153_ppm_mean</t>
  </si>
  <si>
    <t>Pr141_ppm_mean</t>
  </si>
  <si>
    <t>Ce140_ppm_mean</t>
  </si>
  <si>
    <t>La139_ppm_mean</t>
  </si>
  <si>
    <t>Ba137_ppm_mean</t>
  </si>
  <si>
    <t>Cs133_ppm_mean</t>
  </si>
  <si>
    <t>Y89_ppm_mean</t>
  </si>
  <si>
    <t>Sr88_ppm_mean</t>
  </si>
  <si>
    <t>Sr86_ppm_mean</t>
  </si>
  <si>
    <t>Rb85_ppm_mean</t>
  </si>
  <si>
    <t>Zn67_ppm_mean</t>
  </si>
  <si>
    <t>Zn66_ppm_mean</t>
  </si>
  <si>
    <t>Mn55_ppm_mean</t>
  </si>
  <si>
    <t>Ti49_ppm_mean</t>
  </si>
  <si>
    <t>Al27_ppm_mean</t>
  </si>
  <si>
    <t>Mg25_ppm_mean</t>
  </si>
  <si>
    <t>Na23_ppm_mean</t>
  </si>
  <si>
    <t>Li7_ppm_mean</t>
  </si>
  <si>
    <t>1(B)MP L20 (M) Fsp 06&amp;8</t>
  </si>
  <si>
    <t>1(B)MP L18 (M) Fsp 06&amp;8</t>
  </si>
  <si>
    <t>1(B)MP L17 (M) Fsp 06&amp;8</t>
  </si>
  <si>
    <t>1(B)MP L16 (M) Fsp 06&amp;8</t>
  </si>
  <si>
    <t>1(B)MP L14 (M) Fsp 06&amp;8</t>
  </si>
  <si>
    <t>1(B)MP L7 R Fsp 06&amp;8</t>
  </si>
  <si>
    <t>1(B)MP L7 C Fsp 06&amp;8</t>
  </si>
  <si>
    <t>1(B)MP L6(M) Fsp 05</t>
  </si>
  <si>
    <t>1(B)MP L5 R2 Fsp 05</t>
  </si>
  <si>
    <t>1(B)MP L5 R1 Fsp 05</t>
  </si>
  <si>
    <t>1(B)MP L5 C Fsp 05</t>
  </si>
  <si>
    <t>1(B)MP L1 R3 Fsp 01</t>
  </si>
  <si>
    <t>1(B)MP L1 R2 Fsp 01</t>
  </si>
  <si>
    <t>1(B)MP L1 R1 Fsp 01</t>
  </si>
  <si>
    <t>1(B)MP L1 C3 Fsp 01</t>
  </si>
  <si>
    <t>1(B)MP L1 C1 Fsp 01</t>
  </si>
  <si>
    <t>1(B)MP L1 C2 Fsp 01</t>
  </si>
  <si>
    <t>1.AS L96 (M)1 Fsp 056</t>
  </si>
  <si>
    <t>1.AS L95 (M) Fsp 056</t>
  </si>
  <si>
    <t>1.AS L94 C Fsp 055</t>
  </si>
  <si>
    <t>1.AS L94 R Fsp 055</t>
  </si>
  <si>
    <t>1.AS L92 (M) Fsp 054</t>
  </si>
  <si>
    <t>1.AS L91 (M) Fsp 054</t>
  </si>
  <si>
    <t>1.AS L90 R2 Fsp 054</t>
  </si>
  <si>
    <t>1.AS L90 C Fsp 054</t>
  </si>
  <si>
    <t>1.AS L85 R Fsp 053</t>
  </si>
  <si>
    <t>1.AS L85 C Fsp 053</t>
  </si>
  <si>
    <t>1.AS L84 R Fsp 052</t>
  </si>
  <si>
    <t>1.AS L84 C Fsp 052</t>
  </si>
  <si>
    <t>1.AS L79 R Fsp 051</t>
  </si>
  <si>
    <t>1.AS L79 C Fsp 051</t>
  </si>
  <si>
    <t>1.AS L78 Fsp 050</t>
  </si>
  <si>
    <t>1.AS L73 Fsp 049</t>
  </si>
  <si>
    <t>1.AS L68 R Fsp 048</t>
  </si>
  <si>
    <t>1.AS L68 C Fsp 048</t>
  </si>
  <si>
    <t>1.AS L62 C Fsp 047</t>
  </si>
  <si>
    <t>1.AS L61 (M) Fsp 046</t>
  </si>
  <si>
    <t>1.AS L59 Fsp 046</t>
  </si>
  <si>
    <t>1.AS L57 R Fsp 046</t>
  </si>
  <si>
    <t>1.AS L57 C Fsp 046</t>
  </si>
  <si>
    <t>1.AS L53 (M) Fsp 045</t>
  </si>
  <si>
    <t>1.AS L52 (M) Fsp 045</t>
  </si>
  <si>
    <t>1.AS L51 (M) Fsp 045</t>
  </si>
  <si>
    <t>1.AS L41 R Fsp 045</t>
  </si>
  <si>
    <t>1.AS L41 C Fsp 045</t>
  </si>
  <si>
    <t>1.AS L35 C Fsp 044</t>
  </si>
  <si>
    <t>1.AS L27 Fsp 041</t>
  </si>
  <si>
    <t>1.AS L16 R2 Fsp 0400</t>
  </si>
  <si>
    <t>1.AS L16 C Fsp 040</t>
  </si>
  <si>
    <t>1.AS L10 C Fsp 039</t>
  </si>
  <si>
    <t>1.AS L4 R Fsp 038</t>
  </si>
  <si>
    <t>1.AS L7 C Fsp 037</t>
  </si>
  <si>
    <t>1.AS L7 R Fsp 037</t>
  </si>
  <si>
    <t>Fe</t>
  </si>
  <si>
    <t>Ca</t>
  </si>
  <si>
    <t>K</t>
  </si>
  <si>
    <t>Si</t>
  </si>
  <si>
    <t>Al</t>
  </si>
  <si>
    <t>Mg</t>
  </si>
  <si>
    <t>Na</t>
  </si>
  <si>
    <t>O</t>
  </si>
  <si>
    <t>Label</t>
  </si>
  <si>
    <t>High outliers</t>
  </si>
  <si>
    <t>kj</t>
  </si>
  <si>
    <t>Low outliers</t>
  </si>
  <si>
    <t>IQR</t>
  </si>
  <si>
    <t>Q3</t>
  </si>
  <si>
    <t>Q1</t>
  </si>
  <si>
    <t>range (Including outliers)</t>
  </si>
  <si>
    <t>SD (Including outliers)</t>
  </si>
  <si>
    <t>mean (including outliers)</t>
  </si>
  <si>
    <t>1(B)MP</t>
  </si>
  <si>
    <t>1.AS</t>
  </si>
  <si>
    <t>K/Rb</t>
  </si>
  <si>
    <t>DataSet/Point</t>
  </si>
  <si>
    <t>SiO2</t>
  </si>
  <si>
    <t>TiO2</t>
  </si>
  <si>
    <t>Al2O3</t>
  </si>
  <si>
    <t>Fe2O3</t>
  </si>
  <si>
    <t>FeO</t>
  </si>
  <si>
    <t>MgO</t>
  </si>
  <si>
    <t>CaO</t>
  </si>
  <si>
    <t>Na2O</t>
  </si>
  <si>
    <t>K2O</t>
  </si>
  <si>
    <t>Total</t>
  </si>
  <si>
    <t>X</t>
  </si>
  <si>
    <t>Y</t>
  </si>
  <si>
    <t>Z</t>
  </si>
  <si>
    <t>Comment</t>
  </si>
  <si>
    <t>Point#</t>
  </si>
  <si>
    <t>Date</t>
  </si>
  <si>
    <t>n oxy</t>
  </si>
  <si>
    <t>Ti</t>
  </si>
  <si>
    <t>Fe3+</t>
  </si>
  <si>
    <t>Fe2+</t>
  </si>
  <si>
    <t>SUM</t>
  </si>
  <si>
    <t>Xan</t>
  </si>
  <si>
    <t>Xor</t>
  </si>
  <si>
    <t xml:space="preserve">1 / 1 . </t>
  </si>
  <si>
    <t xml:space="preserve">2 / 1 . </t>
  </si>
  <si>
    <t xml:space="preserve">3 / 1 . </t>
  </si>
  <si>
    <t xml:space="preserve">4 / 1 . </t>
  </si>
  <si>
    <t xml:space="preserve">5 / 1 . </t>
  </si>
  <si>
    <t>K Example</t>
  </si>
  <si>
    <t>mystery pyroxene</t>
  </si>
  <si>
    <t>A4 Fsp?</t>
  </si>
  <si>
    <t>1.AS Mean</t>
  </si>
  <si>
    <t>1(B)MP Mean</t>
  </si>
  <si>
    <t>ppm</t>
  </si>
  <si>
    <t>wt%</t>
  </si>
  <si>
    <t>%oxide</t>
  </si>
  <si>
    <t>Molecule</t>
  </si>
  <si>
    <t>Molecular weight</t>
  </si>
  <si>
    <t>Conversion factor</t>
  </si>
  <si>
    <t>Li2O</t>
  </si>
  <si>
    <t>Sc2O3</t>
  </si>
  <si>
    <t>V2O5</t>
  </si>
  <si>
    <t>Cr2O3</t>
  </si>
  <si>
    <t>MnO</t>
  </si>
  <si>
    <t>CoO</t>
  </si>
  <si>
    <t>ZnO</t>
  </si>
  <si>
    <t>Ga2O3</t>
  </si>
  <si>
    <t>Rb2O</t>
  </si>
  <si>
    <t>SrO</t>
  </si>
  <si>
    <t>Y2O3</t>
  </si>
  <si>
    <t>ZrO2</t>
  </si>
  <si>
    <t>Nb2O5</t>
  </si>
  <si>
    <t>Cs2O</t>
  </si>
  <si>
    <t>BaO</t>
  </si>
  <si>
    <t>La2O3</t>
  </si>
  <si>
    <t>CeO2</t>
  </si>
  <si>
    <t>Pr6O11</t>
  </si>
  <si>
    <t>Yb2O3</t>
  </si>
  <si>
    <t>PbO</t>
  </si>
  <si>
    <t>N/A</t>
  </si>
  <si>
    <t>1.AS Mean Updated</t>
  </si>
  <si>
    <t>1(B)MP Mean Updated</t>
  </si>
  <si>
    <t>Rb/Sr</t>
  </si>
  <si>
    <t>1.AS Max Ca</t>
  </si>
  <si>
    <t>1.AS max Ca</t>
  </si>
  <si>
    <t>1.AS min Ca</t>
  </si>
  <si>
    <t>1.AS Min Ca</t>
  </si>
  <si>
    <t>Sr mean</t>
  </si>
  <si>
    <t>Mean of mean Sr</t>
  </si>
  <si>
    <t>Zn average</t>
  </si>
  <si>
    <t>1.AS Uncertainty</t>
  </si>
  <si>
    <t>Li7_ppm_2SE</t>
  </si>
  <si>
    <t>Na23_ppm_2SE</t>
  </si>
  <si>
    <t>Mg25_ppm_2SE</t>
  </si>
  <si>
    <t>Al27_ppm_2SE</t>
  </si>
  <si>
    <t>Ti49_ppm_2SE</t>
  </si>
  <si>
    <t>Mn55_ppm_2SE</t>
  </si>
  <si>
    <t>Zn66_ppm_2SE</t>
  </si>
  <si>
    <t>Zn67_ppm_2SE</t>
  </si>
  <si>
    <t>Rb85_ppm_2SE</t>
  </si>
  <si>
    <t>Sr86_ppm_2SE</t>
  </si>
  <si>
    <t>Sr88_ppm_2SE</t>
  </si>
  <si>
    <t>Y89_ppm_2SE</t>
  </si>
  <si>
    <t>Cs133_ppm_2SE</t>
  </si>
  <si>
    <t>Ba137_ppm_2SE</t>
  </si>
  <si>
    <t>La139_ppm_2SE</t>
  </si>
  <si>
    <t>Ce140_ppm_2SE</t>
  </si>
  <si>
    <t>Pr141_ppm_2SE</t>
  </si>
  <si>
    <t>Eu153_ppm_2SE</t>
  </si>
  <si>
    <t>Pb208_ppm_2SE</t>
  </si>
  <si>
    <t>1(B)MP Uncertainty</t>
  </si>
  <si>
    <t>Negative</t>
  </si>
  <si>
    <t>1.AS LOD</t>
  </si>
  <si>
    <t>Li7_ppm_LOD_Longerich</t>
  </si>
  <si>
    <t>Na23_ppm_LOD_Longerich</t>
  </si>
  <si>
    <t>Mg25_ppm_LOD_Longerich</t>
  </si>
  <si>
    <t>Al27_ppm_LOD_Longerich</t>
  </si>
  <si>
    <t>Ti49_ppm_LOD_Longerich</t>
  </si>
  <si>
    <t>Mn55_ppm_LOD_Longerich</t>
  </si>
  <si>
    <t>Zn66_ppm_LOD_Longerich</t>
  </si>
  <si>
    <t>Zn67_ppm_LOD_Longerich</t>
  </si>
  <si>
    <t>Rb85_ppm_LOD_Longerich</t>
  </si>
  <si>
    <t>Sr86_ppm_LOD_Longerich</t>
  </si>
  <si>
    <t>Sr88_ppm_LOD_Longerich</t>
  </si>
  <si>
    <t>Y89_ppm_LOD_Longerich</t>
  </si>
  <si>
    <t>Cs133_ppm_LOD_Longerich</t>
  </si>
  <si>
    <t>Ba137_ppm_LOD_Longerich</t>
  </si>
  <si>
    <t>La139_ppm_LOD_Longerich</t>
  </si>
  <si>
    <t>Ce140_ppm_LOD_Longerich</t>
  </si>
  <si>
    <t>Pr141_ppm_LOD_Longerich</t>
  </si>
  <si>
    <t>Eu153_ppm_LOD_Longerich</t>
  </si>
  <si>
    <t>Pb208_ppm_LOD_Longerich</t>
  </si>
  <si>
    <t>1(B)MP LOD</t>
  </si>
  <si>
    <t>Value - LOD (if negative then below LOD)</t>
  </si>
  <si>
    <t>LOD</t>
  </si>
  <si>
    <t>shsh</t>
  </si>
  <si>
    <t>Averages</t>
  </si>
  <si>
    <t>2SF</t>
  </si>
  <si>
    <t xml:space="preserve">Al </t>
  </si>
  <si>
    <t xml:space="preserve">Si </t>
  </si>
  <si>
    <t>1.AS Uncertainties</t>
  </si>
  <si>
    <t>1(B)MP Uncertaintes</t>
  </si>
  <si>
    <t>yf</t>
  </si>
  <si>
    <t xml:space="preserve">1.AS Max anorthite </t>
  </si>
  <si>
    <t>1.AS Min anorthite</t>
  </si>
  <si>
    <t>1.AS.H Feldspars</t>
  </si>
  <si>
    <t>1.AS.H L1 C Fsp</t>
  </si>
  <si>
    <t>L1 C Fsp?</t>
  </si>
  <si>
    <t>1.AS.H L1 R Fsp</t>
  </si>
  <si>
    <t>L1 R1 Fsp?</t>
  </si>
  <si>
    <t>1.AS.H L31(M) Fsp</t>
  </si>
  <si>
    <t>L31 (M) fsp</t>
  </si>
  <si>
    <t>1.AS.H L34 C Fsp</t>
  </si>
  <si>
    <t>L34 C Fsp?</t>
  </si>
  <si>
    <t>1.AS.H L34 R1 Fsp</t>
  </si>
  <si>
    <t>L34 R1 Fsp?</t>
  </si>
  <si>
    <t>1.AS.H L35(M) Fsp</t>
  </si>
  <si>
    <t>L35 (M) Fsp</t>
  </si>
  <si>
    <t>1.AS.H L38 C Fsp</t>
  </si>
  <si>
    <t>L38 C Fsp</t>
  </si>
  <si>
    <t>1.AS.H L39(M) Fsp</t>
  </si>
  <si>
    <t>L39 (M) Fsp</t>
  </si>
  <si>
    <t>1.AS.H L47(M) Fsp</t>
  </si>
  <si>
    <t>L47 (M) fsp</t>
  </si>
  <si>
    <t>1.AS.H L49 C Fsp</t>
  </si>
  <si>
    <t>L49 C Fsp</t>
  </si>
  <si>
    <t>1.AS.H L49 R4 Fsp</t>
  </si>
  <si>
    <t>L49 R4 Fsp?</t>
  </si>
  <si>
    <t>1.AS.H L56 C1 Fsp</t>
  </si>
  <si>
    <t>L56 C1 Fsp</t>
  </si>
  <si>
    <t>1.AS.H L56 R1 Fsp</t>
  </si>
  <si>
    <t>L56 R1 fsp</t>
  </si>
  <si>
    <t>1.AS.H L56 R3 Fsp</t>
  </si>
  <si>
    <t>L56 R3 Fsp</t>
  </si>
  <si>
    <t>1.AS.H L69 R1 Fsp</t>
  </si>
  <si>
    <t>L69 R1 Fsp</t>
  </si>
  <si>
    <t>1.AS.H L69 R2 Fsp</t>
  </si>
  <si>
    <t>L69 R2 Fsp</t>
  </si>
  <si>
    <t>1.AS.H L69 C1 Fsp</t>
  </si>
  <si>
    <t>L69 C1 Fsp</t>
  </si>
  <si>
    <t>1.AS.H L69 C2 Fsp</t>
  </si>
  <si>
    <t>L69 C2 Fsp</t>
  </si>
  <si>
    <t>1.AS.H L73 C1 Fsp</t>
  </si>
  <si>
    <t>L73 C1 Fsp</t>
  </si>
  <si>
    <t>1.AS.H L73 C2 Fsp</t>
  </si>
  <si>
    <t>L73 C2 Fsp</t>
  </si>
  <si>
    <t>1.AS.H L73 R2 Fsp</t>
  </si>
  <si>
    <t>L73 R2 Fsp</t>
  </si>
  <si>
    <t>1.AS.H L73 R4 Fsp</t>
  </si>
  <si>
    <t>L73 R4 Fsp</t>
  </si>
  <si>
    <t>1.AS.H L81(M) Fsp</t>
  </si>
  <si>
    <t>L81 (M) Fsp</t>
  </si>
  <si>
    <t>1.AS.H L82(M) Fsp</t>
  </si>
  <si>
    <t>L82 (M) Fsp</t>
  </si>
  <si>
    <t>1.AS.H L84(M) Fsp</t>
  </si>
  <si>
    <t>L84 (M) Fsp</t>
  </si>
  <si>
    <t>1.AS.H L97(M) Fsp</t>
  </si>
  <si>
    <t>L97 (M) Fsp</t>
  </si>
  <si>
    <t>1.AS.H L98 C Fsp</t>
  </si>
  <si>
    <t>L98 C Fsp</t>
  </si>
  <si>
    <t xml:space="preserve">1.AS.H L98 R Fsp </t>
  </si>
  <si>
    <t>L98 R Fsp</t>
  </si>
  <si>
    <t>1.AS.H L99(M) Fsp</t>
  </si>
  <si>
    <t>L99 (M) fsp</t>
  </si>
  <si>
    <t>1.AS.H L100 (M) Fsp</t>
  </si>
  <si>
    <t>L100 (M) Fsp</t>
  </si>
  <si>
    <t>1.AS.H L130(M) Fsp</t>
  </si>
  <si>
    <t>L130 Fsp</t>
  </si>
  <si>
    <t>1.AS.H L122 R (M) Fsp</t>
  </si>
  <si>
    <t>L122 R Fsp</t>
  </si>
  <si>
    <t>1.AS.H L129 (M) Fsp</t>
  </si>
  <si>
    <t>L129 Fsp</t>
  </si>
  <si>
    <t>1.AS.H L122 'C' (M) Fsp</t>
  </si>
  <si>
    <t>L122 'C' Fsp</t>
  </si>
  <si>
    <t>1.AS.H L101(M) Fsp</t>
  </si>
  <si>
    <t>L101 (M) Fsp</t>
  </si>
  <si>
    <t>1.AS Feldspars</t>
  </si>
  <si>
    <t>1(B)MP Biotites</t>
  </si>
  <si>
    <t>EDS ppm</t>
  </si>
  <si>
    <t>1.AS Feldspar Stats</t>
  </si>
  <si>
    <t>1(B)MP Feldspar Stats</t>
  </si>
  <si>
    <t>1.AS.H Feldspar Stats</t>
  </si>
  <si>
    <t>n/A</t>
  </si>
  <si>
    <t>n/a</t>
  </si>
  <si>
    <t>Means</t>
  </si>
  <si>
    <t>1.AS.H</t>
  </si>
  <si>
    <t>1.AS.H Uncertainty</t>
  </si>
  <si>
    <t xml:space="preserve">EDS </t>
  </si>
  <si>
    <t>Wt% sigma</t>
  </si>
  <si>
    <t>Ppm Sigma</t>
  </si>
  <si>
    <t>i</t>
  </si>
  <si>
    <t>h</t>
  </si>
  <si>
    <t>General Analysis</t>
  </si>
  <si>
    <t>C v R Analysis</t>
  </si>
  <si>
    <t>Data Redone - approximating LOD to 0</t>
  </si>
  <si>
    <t>Major Element</t>
  </si>
  <si>
    <t>Major Element Mean averages</t>
  </si>
  <si>
    <t>1.AS C</t>
  </si>
  <si>
    <t>1.AS R</t>
  </si>
  <si>
    <t>1.AS (M)</t>
  </si>
  <si>
    <t>1.AS Other</t>
  </si>
  <si>
    <t>1(B)MP C</t>
  </si>
  <si>
    <t>1(B)MP R</t>
  </si>
  <si>
    <t>1(B)MP (M)</t>
  </si>
  <si>
    <t>1.AS.H C</t>
  </si>
  <si>
    <t>1.AS.H R</t>
  </si>
  <si>
    <t>1.AS.H (M)</t>
  </si>
  <si>
    <t>ICP:</t>
  </si>
  <si>
    <t>EDS:</t>
  </si>
  <si>
    <t>R</t>
  </si>
  <si>
    <t>(M)</t>
  </si>
  <si>
    <t>Other</t>
  </si>
  <si>
    <t>C</t>
  </si>
  <si>
    <t xml:space="preserve">C </t>
  </si>
  <si>
    <t>1.AS.H Mean</t>
  </si>
  <si>
    <t>1.AS.H Mean C</t>
  </si>
  <si>
    <t>1.AS.H Mean R</t>
  </si>
  <si>
    <t>1.AS.H Mean (M)</t>
  </si>
  <si>
    <t>1.AS.H Max Anorthite</t>
  </si>
  <si>
    <t>1.AS.H Min Anorthite</t>
  </si>
  <si>
    <t xml:space="preserve">1.AS.H Mean anorthite </t>
  </si>
  <si>
    <t>1.AS Mean C</t>
  </si>
  <si>
    <t xml:space="preserve">1.AS.H Mean R </t>
  </si>
  <si>
    <t>1.AS Mean (M)</t>
  </si>
  <si>
    <t xml:space="preserve">1.AS.H Max An </t>
  </si>
  <si>
    <t>1.AS Min An</t>
  </si>
  <si>
    <t>Max An</t>
  </si>
  <si>
    <t>Min An</t>
  </si>
  <si>
    <t>1.AS.H Max An L38 C</t>
  </si>
  <si>
    <t>1.AS.H Min An L1 C</t>
  </si>
  <si>
    <t>1(B)MP Min An</t>
  </si>
  <si>
    <t>1(B)MP Mean C</t>
  </si>
  <si>
    <t>1(B)MP Mean R</t>
  </si>
  <si>
    <t>1(B)MP Mean (M)</t>
  </si>
  <si>
    <t>1.AS Mean R</t>
  </si>
  <si>
    <t>1(B)MP Max An</t>
  </si>
  <si>
    <t xml:space="preserve">Mg  </t>
  </si>
  <si>
    <t>Type</t>
  </si>
  <si>
    <t xml:space="preserve">1.AS </t>
  </si>
  <si>
    <t>j</t>
  </si>
  <si>
    <t>Sample Mean</t>
  </si>
  <si>
    <t>Sample Min An</t>
  </si>
  <si>
    <t>Sample Max An</t>
  </si>
  <si>
    <t>Sample Mean C</t>
  </si>
  <si>
    <t>Sample Mean R</t>
  </si>
  <si>
    <t>Sample Mean (M)</t>
  </si>
  <si>
    <t>PPM</t>
  </si>
  <si>
    <t>Wt%</t>
  </si>
  <si>
    <t>Ox%</t>
  </si>
  <si>
    <t>Eu2O3</t>
  </si>
  <si>
    <t>Eu2</t>
  </si>
  <si>
    <t>conversion</t>
  </si>
  <si>
    <t>mean</t>
  </si>
  <si>
    <t>stdev</t>
  </si>
  <si>
    <t>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</si>
</sst>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"/>
    <numFmt numFmtId="165" formatCode="0.0"/>
    <numFmt numFmtId="166" formatCode="0.0000"/>
  </numFmts>
  <fonts count="23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Verdana"/>
      <family val="2"/>
    </font>
    <font>
      <sz val="10"/>
      <name val="Verdana"/>
      <family val="2"/>
    </font>
    <font>
      <sz val="10"/>
      <name val="Arial"/>
      <family val="2"/>
    </font>
    <font>
      <sz val="11"/>
      <color theme="1"/>
      <name val="Arial"/>
      <family val="2"/>
    </font>
    <font>
      <b/>
      <sz val="10"/>
      <name val="Arial"/>
      <family val="2"/>
    </font>
    <font>
      <sz val="11"/>
      <name val="Calibri"/>
      <family val="2"/>
      <scheme val="minor"/>
    </font>
    <font>
      <sz val="36"/>
      <color theme="1"/>
      <name val="Calibri"/>
      <family val="2"/>
      <scheme val="minor"/>
    </font>
    <font>
      <sz val="48"/>
      <color theme="1"/>
      <name val="Calibri"/>
      <family val="2"/>
      <scheme val="minor"/>
    </font>
    <font>
      <sz val="72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22"/>
      <color theme="0"/>
      <name val="Calibri"/>
      <family val="2"/>
      <scheme val="minor"/>
    </font>
    <font>
      <sz val="24"/>
      <color theme="0"/>
      <name val="Calibri"/>
      <family val="2"/>
      <scheme val="minor"/>
    </font>
    <font>
      <b/>
      <sz val="36"/>
      <color theme="1"/>
      <name val="Calibri"/>
      <family val="2"/>
      <scheme val="minor"/>
    </font>
    <font>
      <b/>
      <sz val="72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10"/>
      <color rgb="FF000000"/>
      <name val="Open Sans"/>
      <family val="2"/>
    </font>
  </fonts>
  <fills count="18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theme="1"/>
      </patternFill>
    </fill>
    <fill>
      <patternFill patternType="solid">
        <fgColor theme="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0000"/>
        <bgColor indexed="64"/>
      </patternFill>
    </fill>
  </fills>
  <borders count="8">
    <border>
      <left/>
      <right/>
      <top/>
      <bottom/>
      <diagonal/>
    </border>
    <border>
      <left/>
      <right/>
      <top style="thin">
        <color theme="1"/>
      </top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</borders>
  <cellStyleXfs count="1">
    <xf numFmtId="0" fontId="0" fillId="0" borderId="0"/>
  </cellStyleXfs>
  <cellXfs count="90">
    <xf numFmtId="0" fontId="0" fillId="0" borderId="0" xfId="0"/>
    <xf numFmtId="0" fontId="0" fillId="2" borderId="0" xfId="0" applyFill="1"/>
    <xf numFmtId="11" fontId="0" fillId="0" borderId="0" xfId="0" applyNumberFormat="1"/>
    <xf numFmtId="0" fontId="0" fillId="0" borderId="1" xfId="0" applyBorder="1"/>
    <xf numFmtId="0" fontId="0" fillId="0" borderId="2" xfId="0" applyBorder="1"/>
    <xf numFmtId="0" fontId="1" fillId="4" borderId="1" xfId="0" applyFont="1" applyFill="1" applyBorder="1"/>
    <xf numFmtId="0" fontId="1" fillId="4" borderId="2" xfId="0" applyFont="1" applyFill="1" applyBorder="1"/>
    <xf numFmtId="0" fontId="0" fillId="0" borderId="3" xfId="0" applyBorder="1"/>
    <xf numFmtId="0" fontId="0" fillId="0" borderId="3" xfId="0" applyBorder="1" applyAlignment="1">
      <alignment wrapText="1"/>
    </xf>
    <xf numFmtId="0" fontId="2" fillId="5" borderId="0" xfId="0" applyFont="1" applyFill="1"/>
    <xf numFmtId="0" fontId="0" fillId="6" borderId="0" xfId="0" applyFill="1"/>
    <xf numFmtId="0" fontId="2" fillId="6" borderId="0" xfId="0" applyFont="1" applyFill="1"/>
    <xf numFmtId="0" fontId="3" fillId="0" borderId="0" xfId="0" applyFont="1"/>
    <xf numFmtId="2" fontId="3" fillId="0" borderId="0" xfId="0" applyNumberFormat="1" applyFont="1"/>
    <xf numFmtId="0" fontId="3" fillId="3" borderId="0" xfId="0" applyFont="1" applyFill="1"/>
    <xf numFmtId="0" fontId="4" fillId="0" borderId="0" xfId="0" applyFont="1"/>
    <xf numFmtId="2" fontId="4" fillId="0" borderId="0" xfId="0" applyNumberFormat="1" applyFont="1"/>
    <xf numFmtId="22" fontId="4" fillId="0" borderId="0" xfId="0" applyNumberFormat="1" applyFont="1"/>
    <xf numFmtId="164" fontId="4" fillId="0" borderId="0" xfId="0" applyNumberFormat="1" applyFont="1"/>
    <xf numFmtId="164" fontId="3" fillId="0" borderId="0" xfId="0" applyNumberFormat="1" applyFont="1"/>
    <xf numFmtId="165" fontId="3" fillId="3" borderId="0" xfId="0" applyNumberFormat="1" applyFont="1" applyFill="1"/>
    <xf numFmtId="0" fontId="5" fillId="0" borderId="0" xfId="0" applyFont="1"/>
    <xf numFmtId="0" fontId="6" fillId="0" borderId="0" xfId="0" applyFont="1"/>
    <xf numFmtId="2" fontId="5" fillId="0" borderId="0" xfId="0" applyNumberFormat="1" applyFont="1"/>
    <xf numFmtId="166" fontId="5" fillId="0" borderId="0" xfId="0" applyNumberFormat="1" applyFont="1"/>
    <xf numFmtId="164" fontId="5" fillId="0" borderId="0" xfId="0" applyNumberFormat="1" applyFont="1"/>
    <xf numFmtId="164" fontId="7" fillId="0" borderId="0" xfId="0" applyNumberFormat="1" applyFont="1"/>
    <xf numFmtId="2" fontId="6" fillId="0" borderId="0" xfId="0" applyNumberFormat="1" applyFont="1"/>
    <xf numFmtId="0" fontId="0" fillId="7" borderId="0" xfId="0" applyFill="1"/>
    <xf numFmtId="0" fontId="8" fillId="7" borderId="0" xfId="0" applyFont="1" applyFill="1"/>
    <xf numFmtId="0" fontId="0" fillId="8" borderId="0" xfId="0" applyFill="1"/>
    <xf numFmtId="0" fontId="0" fillId="9" borderId="0" xfId="0" applyFill="1"/>
    <xf numFmtId="0" fontId="0" fillId="10" borderId="0" xfId="0" applyFill="1"/>
    <xf numFmtId="11" fontId="0" fillId="9" borderId="0" xfId="0" applyNumberFormat="1" applyFill="1"/>
    <xf numFmtId="11" fontId="0" fillId="8" borderId="0" xfId="0" applyNumberFormat="1" applyFill="1"/>
    <xf numFmtId="11" fontId="0" fillId="10" borderId="0" xfId="0" applyNumberFormat="1" applyFill="1"/>
    <xf numFmtId="0" fontId="0" fillId="11" borderId="0" xfId="0" applyFill="1"/>
    <xf numFmtId="0" fontId="0" fillId="0" borderId="0" xfId="0" applyFill="1"/>
    <xf numFmtId="0" fontId="1" fillId="5" borderId="1" xfId="0" applyFont="1" applyFill="1" applyBorder="1"/>
    <xf numFmtId="0" fontId="0" fillId="12" borderId="0" xfId="0" applyFill="1"/>
    <xf numFmtId="0" fontId="0" fillId="13" borderId="0" xfId="0" applyFill="1"/>
    <xf numFmtId="11" fontId="0" fillId="12" borderId="0" xfId="0" applyNumberFormat="1" applyFill="1"/>
    <xf numFmtId="0" fontId="0" fillId="12" borderId="1" xfId="0" applyFill="1" applyBorder="1"/>
    <xf numFmtId="0" fontId="0" fillId="10" borderId="1" xfId="0" applyFill="1" applyBorder="1"/>
    <xf numFmtId="11" fontId="0" fillId="7" borderId="0" xfId="0" applyNumberFormat="1" applyFill="1"/>
    <xf numFmtId="0" fontId="0" fillId="7" borderId="1" xfId="0" applyFill="1" applyBorder="1"/>
    <xf numFmtId="0" fontId="0" fillId="14" borderId="0" xfId="0" applyFill="1"/>
    <xf numFmtId="0" fontId="0" fillId="5" borderId="0" xfId="0" applyFill="1"/>
    <xf numFmtId="0" fontId="0" fillId="15" borderId="3" xfId="0" applyFill="1" applyBorder="1"/>
    <xf numFmtId="0" fontId="1" fillId="4" borderId="0" xfId="0" applyFont="1" applyFill="1" applyBorder="1"/>
    <xf numFmtId="0" fontId="15" fillId="5" borderId="0" xfId="0" applyFont="1" applyFill="1" applyAlignment="1">
      <alignment vertical="center" textRotation="90"/>
    </xf>
    <xf numFmtId="0" fontId="11" fillId="5" borderId="0" xfId="0" applyFont="1" applyFill="1" applyAlignment="1"/>
    <xf numFmtId="0" fontId="0" fillId="5" borderId="0" xfId="0" applyFill="1" applyAlignment="1"/>
    <xf numFmtId="0" fontId="17" fillId="5" borderId="0" xfId="0" applyFont="1" applyFill="1" applyAlignment="1"/>
    <xf numFmtId="0" fontId="0" fillId="10" borderId="0" xfId="0" applyFill="1" applyAlignment="1">
      <alignment vertical="center"/>
    </xf>
    <xf numFmtId="0" fontId="0" fillId="7" borderId="0" xfId="0" applyFill="1" applyAlignment="1">
      <alignment vertical="center"/>
    </xf>
    <xf numFmtId="0" fontId="0" fillId="12" borderId="0" xfId="0" applyFill="1" applyAlignment="1">
      <alignment vertical="center"/>
    </xf>
    <xf numFmtId="0" fontId="0" fillId="12" borderId="0" xfId="0" applyFill="1" applyAlignment="1">
      <alignment vertical="center" wrapText="1"/>
    </xf>
    <xf numFmtId="0" fontId="0" fillId="10" borderId="0" xfId="0" applyFill="1" applyAlignment="1">
      <alignment vertical="center" wrapText="1"/>
    </xf>
    <xf numFmtId="0" fontId="0" fillId="7" borderId="0" xfId="0" applyFill="1" applyAlignment="1">
      <alignment vertical="center" wrapText="1"/>
    </xf>
    <xf numFmtId="0" fontId="0" fillId="16" borderId="0" xfId="0" applyFill="1"/>
    <xf numFmtId="0" fontId="0" fillId="17" borderId="0" xfId="0" applyFill="1"/>
    <xf numFmtId="0" fontId="0" fillId="0" borderId="0" xfId="0" applyAlignment="1">
      <alignment vertical="center"/>
    </xf>
    <xf numFmtId="0" fontId="2" fillId="0" borderId="0" xfId="0" applyFont="1" applyFill="1"/>
    <xf numFmtId="0" fontId="0" fillId="0" borderId="2" xfId="0" applyFont="1" applyBorder="1"/>
    <xf numFmtId="0" fontId="0" fillId="0" borderId="5" xfId="0" applyFont="1" applyBorder="1"/>
    <xf numFmtId="0" fontId="0" fillId="0" borderId="6" xfId="0" applyFont="1" applyBorder="1"/>
    <xf numFmtId="0" fontId="0" fillId="0" borderId="7" xfId="0" applyFont="1" applyBorder="1"/>
    <xf numFmtId="0" fontId="0" fillId="0" borderId="0" xfId="0" applyFont="1" applyFill="1" applyBorder="1"/>
    <xf numFmtId="0" fontId="11" fillId="0" borderId="0" xfId="0" applyFont="1" applyAlignment="1">
      <alignment horizontal="center" vertical="center"/>
    </xf>
    <xf numFmtId="0" fontId="22" fillId="0" borderId="0" xfId="0" applyFont="1"/>
    <xf numFmtId="0" fontId="3" fillId="2" borderId="0" xfId="0" applyFont="1" applyFill="1"/>
    <xf numFmtId="2" fontId="3" fillId="2" borderId="0" xfId="0" applyNumberFormat="1" applyFont="1" applyFill="1"/>
    <xf numFmtId="0" fontId="10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12" fillId="0" borderId="0" xfId="0" applyFont="1" applyAlignment="1">
      <alignment horizontal="center" vertical="center" textRotation="90"/>
    </xf>
    <xf numFmtId="0" fontId="13" fillId="0" borderId="0" xfId="0" applyFont="1" applyAlignment="1">
      <alignment horizontal="center" vertical="center" textRotation="90"/>
    </xf>
    <xf numFmtId="0" fontId="19" fillId="0" borderId="0" xfId="0" applyFont="1" applyAlignment="1">
      <alignment horizontal="center"/>
    </xf>
    <xf numFmtId="0" fontId="14" fillId="0" borderId="0" xfId="0" applyFont="1" applyAlignment="1">
      <alignment horizontal="center" vertical="center" textRotation="90"/>
    </xf>
    <xf numFmtId="0" fontId="14" fillId="0" borderId="4" xfId="0" applyFont="1" applyBorder="1" applyAlignment="1">
      <alignment horizontal="center" vertical="center" textRotation="90"/>
    </xf>
    <xf numFmtId="0" fontId="15" fillId="0" borderId="0" xfId="0" applyFont="1" applyAlignment="1">
      <alignment horizontal="center" vertical="center" textRotation="90"/>
    </xf>
    <xf numFmtId="0" fontId="16" fillId="5" borderId="0" xfId="0" applyFont="1" applyFill="1" applyAlignment="1">
      <alignment horizontal="center"/>
    </xf>
    <xf numFmtId="0" fontId="17" fillId="5" borderId="0" xfId="0" applyFont="1" applyFill="1" applyAlignment="1">
      <alignment horizontal="center"/>
    </xf>
    <xf numFmtId="0" fontId="20" fillId="0" borderId="0" xfId="0" applyFont="1" applyAlignment="1">
      <alignment horizontal="center" vertical="center" textRotation="90"/>
    </xf>
    <xf numFmtId="0" fontId="21" fillId="0" borderId="0" xfId="0" applyFont="1" applyAlignment="1">
      <alignment horizontal="center" vertical="center" textRotation="90"/>
    </xf>
    <xf numFmtId="0" fontId="18" fillId="0" borderId="0" xfId="0" applyFont="1" applyAlignment="1">
      <alignment horizontal="center" textRotation="90" wrapText="1"/>
    </xf>
    <xf numFmtId="0" fontId="11" fillId="0" borderId="0" xfId="0" applyFont="1" applyAlignment="1">
      <alignment horizontal="center" textRotation="90"/>
    </xf>
    <xf numFmtId="0" fontId="10" fillId="0" borderId="0" xfId="0" applyFont="1" applyAlignment="1">
      <alignment horizontal="center" textRotation="90"/>
    </xf>
  </cellXfs>
  <cellStyles count="1">
    <cellStyle name="Normal" xfId="0" builtinId="0"/>
  </cellStyles>
  <dxfs count="174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9" tint="0.39994506668294322"/>
        </patternFill>
      </fill>
    </dxf>
    <dxf>
      <fill>
        <patternFill>
          <bgColor theme="5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9" tint="0.39994506668294322"/>
        </patternFill>
      </fill>
    </dxf>
    <dxf>
      <fill>
        <patternFill>
          <bgColor theme="5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7" tint="-0.24994659260841701"/>
        </patternFill>
      </fill>
    </dxf>
    <dxf>
      <fill>
        <patternFill>
          <bgColor theme="0" tint="-0.499984740745262"/>
        </patternFill>
      </fill>
    </dxf>
    <dxf>
      <fill>
        <patternFill>
          <bgColor theme="7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0" tint="-0.49998474074526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5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1.AS vs 1(B)MP Fsp Compositions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1.AS Fsp 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'Fsp SEM+ICP Tidy (2)'!$C$85:$U$85</c:f>
              <c:strCache>
                <c:ptCount val="19"/>
                <c:pt idx="0">
                  <c:v>Li7_ppm_mean</c:v>
                </c:pt>
                <c:pt idx="1">
                  <c:v>Na23_ppm_mean</c:v>
                </c:pt>
                <c:pt idx="2">
                  <c:v>Mg25_ppm_mean</c:v>
                </c:pt>
                <c:pt idx="3">
                  <c:v>Al27_ppm_mean</c:v>
                </c:pt>
                <c:pt idx="4">
                  <c:v>Ti49_ppm_mean</c:v>
                </c:pt>
                <c:pt idx="5">
                  <c:v>Mn55_ppm_mean</c:v>
                </c:pt>
                <c:pt idx="6">
                  <c:v>Zn66_ppm_mean</c:v>
                </c:pt>
                <c:pt idx="7">
                  <c:v>Zn67_ppm_mean</c:v>
                </c:pt>
                <c:pt idx="8">
                  <c:v>Rb85_ppm_mean</c:v>
                </c:pt>
                <c:pt idx="9">
                  <c:v>Sr86_ppm_mean</c:v>
                </c:pt>
                <c:pt idx="10">
                  <c:v>Sr88_ppm_mean</c:v>
                </c:pt>
                <c:pt idx="11">
                  <c:v>Y89_ppm_mean</c:v>
                </c:pt>
                <c:pt idx="12">
                  <c:v>Cs133_ppm_mean</c:v>
                </c:pt>
                <c:pt idx="13">
                  <c:v>Ba137_ppm_mean</c:v>
                </c:pt>
                <c:pt idx="14">
                  <c:v>La139_ppm_mean</c:v>
                </c:pt>
                <c:pt idx="15">
                  <c:v>Ce140_ppm_mean</c:v>
                </c:pt>
                <c:pt idx="16">
                  <c:v>Pr141_ppm_mean</c:v>
                </c:pt>
                <c:pt idx="17">
                  <c:v>Eu153_ppm_mean</c:v>
                </c:pt>
                <c:pt idx="18">
                  <c:v>Pb208_ppm_mean</c:v>
                </c:pt>
              </c:strCache>
            </c:strRef>
          </c:cat>
          <c:val>
            <c:numRef>
              <c:f>'Fsp SEM+ICP Tidy (2)'!$C$86:$U$86</c:f>
              <c:numCache>
                <c:formatCode>General</c:formatCode>
                <c:ptCount val="19"/>
                <c:pt idx="0">
                  <c:v>2.3693435555555551</c:v>
                </c:pt>
                <c:pt idx="1">
                  <c:v>55383.413888888899</c:v>
                </c:pt>
                <c:pt idx="2">
                  <c:v>467.08965177777776</c:v>
                </c:pt>
                <c:pt idx="3">
                  <c:v>135050.83333333334</c:v>
                </c:pt>
                <c:pt idx="4">
                  <c:v>130.26503736111118</c:v>
                </c:pt>
                <c:pt idx="5">
                  <c:v>25.131600833333337</c:v>
                </c:pt>
                <c:pt idx="6">
                  <c:v>9.1728791808333323</c:v>
                </c:pt>
                <c:pt idx="7">
                  <c:v>20.717174888888884</c:v>
                </c:pt>
                <c:pt idx="8">
                  <c:v>6.9465349111111108</c:v>
                </c:pt>
                <c:pt idx="9">
                  <c:v>743.02055555555557</c:v>
                </c:pt>
                <c:pt idx="10">
                  <c:v>740.87477777777781</c:v>
                </c:pt>
                <c:pt idx="11">
                  <c:v>8.8323873055555543E-2</c:v>
                </c:pt>
                <c:pt idx="12">
                  <c:v>0.36087803611111108</c:v>
                </c:pt>
                <c:pt idx="13">
                  <c:v>51.03746944444444</c:v>
                </c:pt>
                <c:pt idx="14">
                  <c:v>0.18764777694444448</c:v>
                </c:pt>
                <c:pt idx="15">
                  <c:v>0.34053347096666658</c:v>
                </c:pt>
                <c:pt idx="16">
                  <c:v>2.4946936083333329E-2</c:v>
                </c:pt>
                <c:pt idx="17">
                  <c:v>0.47312414813888892</c:v>
                </c:pt>
                <c:pt idx="18">
                  <c:v>33.840372222222214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5F-40CD-AE9A-E1D4B08D83F5}"/>
            </c:ext>
          </c:extLst>
        </c:ser>
        <c:ser>
          <c:idx val="1"/>
          <c:order val="1"/>
          <c:tx>
            <c:v>1(B)MP Fsp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'Fsp SEM+ICP Tidy (2)'!$C$85:$U$85</c:f>
              <c:strCache>
                <c:ptCount val="19"/>
                <c:pt idx="0">
                  <c:v>Li7_ppm_mean</c:v>
                </c:pt>
                <c:pt idx="1">
                  <c:v>Na23_ppm_mean</c:v>
                </c:pt>
                <c:pt idx="2">
                  <c:v>Mg25_ppm_mean</c:v>
                </c:pt>
                <c:pt idx="3">
                  <c:v>Al27_ppm_mean</c:v>
                </c:pt>
                <c:pt idx="4">
                  <c:v>Ti49_ppm_mean</c:v>
                </c:pt>
                <c:pt idx="5">
                  <c:v>Mn55_ppm_mean</c:v>
                </c:pt>
                <c:pt idx="6">
                  <c:v>Zn66_ppm_mean</c:v>
                </c:pt>
                <c:pt idx="7">
                  <c:v>Zn67_ppm_mean</c:v>
                </c:pt>
                <c:pt idx="8">
                  <c:v>Rb85_ppm_mean</c:v>
                </c:pt>
                <c:pt idx="9">
                  <c:v>Sr86_ppm_mean</c:v>
                </c:pt>
                <c:pt idx="10">
                  <c:v>Sr88_ppm_mean</c:v>
                </c:pt>
                <c:pt idx="11">
                  <c:v>Y89_ppm_mean</c:v>
                </c:pt>
                <c:pt idx="12">
                  <c:v>Cs133_ppm_mean</c:v>
                </c:pt>
                <c:pt idx="13">
                  <c:v>Ba137_ppm_mean</c:v>
                </c:pt>
                <c:pt idx="14">
                  <c:v>La139_ppm_mean</c:v>
                </c:pt>
                <c:pt idx="15">
                  <c:v>Ce140_ppm_mean</c:v>
                </c:pt>
                <c:pt idx="16">
                  <c:v>Pr141_ppm_mean</c:v>
                </c:pt>
                <c:pt idx="17">
                  <c:v>Eu153_ppm_mean</c:v>
                </c:pt>
                <c:pt idx="18">
                  <c:v>Pb208_ppm_mean</c:v>
                </c:pt>
              </c:strCache>
            </c:strRef>
          </c:cat>
          <c:val>
            <c:numRef>
              <c:f>'Fsp SEM+ICP Tidy (2)'!$C$96:$U$96</c:f>
              <c:numCache>
                <c:formatCode>General</c:formatCode>
                <c:ptCount val="19"/>
                <c:pt idx="0">
                  <c:v>0.87008862749999993</c:v>
                </c:pt>
                <c:pt idx="1">
                  <c:v>59929.165909090902</c:v>
                </c:pt>
                <c:pt idx="2">
                  <c:v>1.8846883304545459</c:v>
                </c:pt>
                <c:pt idx="3">
                  <c:v>124235.95909090909</c:v>
                </c:pt>
                <c:pt idx="4">
                  <c:v>2.277706527272727</c:v>
                </c:pt>
                <c:pt idx="5">
                  <c:v>3.0818991818181818</c:v>
                </c:pt>
                <c:pt idx="6">
                  <c:v>1.2523581772727275</c:v>
                </c:pt>
                <c:pt idx="7">
                  <c:v>12.443222272727271</c:v>
                </c:pt>
                <c:pt idx="8">
                  <c:v>0.1868670340909091</c:v>
                </c:pt>
                <c:pt idx="9">
                  <c:v>512.66563636363651</c:v>
                </c:pt>
                <c:pt idx="10">
                  <c:v>504.79375000000005</c:v>
                </c:pt>
                <c:pt idx="11">
                  <c:v>4.4893206363636369E-2</c:v>
                </c:pt>
                <c:pt idx="12">
                  <c:v>8.6916622727272741E-2</c:v>
                </c:pt>
                <c:pt idx="13">
                  <c:v>61.606338636363652</c:v>
                </c:pt>
                <c:pt idx="14">
                  <c:v>0.84776220704545446</c:v>
                </c:pt>
                <c:pt idx="15">
                  <c:v>1.1510641145454545</c:v>
                </c:pt>
                <c:pt idx="16">
                  <c:v>9.4968499318181812E-2</c:v>
                </c:pt>
                <c:pt idx="17">
                  <c:v>0.64096081000000005</c:v>
                </c:pt>
                <c:pt idx="18">
                  <c:v>22.536350000000002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5F-40CD-AE9A-E1D4B08D8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240175"/>
        <c:axId val="59093391"/>
      </c:lineChart>
      <c:catAx>
        <c:axId val="1422401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093391"/>
        <c:crosses val="autoZero"/>
        <c:auto val="1"/>
        <c:lblAlgn val="ctr"/>
        <c:lblOffset val="100"/>
        <c:noMultiLvlLbl val="0"/>
      </c:catAx>
      <c:valAx>
        <c:axId val="590933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22401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1.AS vs 1(B)MP</a:t>
            </a:r>
            <a:r>
              <a:rPr lang="en-GB" baseline="0"/>
              <a:t> Fsp Compositions (Na, Mg, Sr and Al removed)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1.AS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('Fsp SEM+ICP Tidy (2)'!$C$85,'Fsp SEM+ICP Tidy (2)'!$G$85:$K$85,'Fsp SEM+ICP Tidy (2)'!$N$85:$U$85)</c:f>
              <c:strCache>
                <c:ptCount val="14"/>
                <c:pt idx="0">
                  <c:v>Li7_ppm_mean</c:v>
                </c:pt>
                <c:pt idx="1">
                  <c:v>Ti49_ppm_mean</c:v>
                </c:pt>
                <c:pt idx="2">
                  <c:v>Mn55_ppm_mean</c:v>
                </c:pt>
                <c:pt idx="3">
                  <c:v>Zn66_ppm_mean</c:v>
                </c:pt>
                <c:pt idx="4">
                  <c:v>Zn67_ppm_mean</c:v>
                </c:pt>
                <c:pt idx="5">
                  <c:v>Rb85_ppm_mean</c:v>
                </c:pt>
                <c:pt idx="6">
                  <c:v>Y89_ppm_mean</c:v>
                </c:pt>
                <c:pt idx="7">
                  <c:v>Cs133_ppm_mean</c:v>
                </c:pt>
                <c:pt idx="8">
                  <c:v>Ba137_ppm_mean</c:v>
                </c:pt>
                <c:pt idx="9">
                  <c:v>La139_ppm_mean</c:v>
                </c:pt>
                <c:pt idx="10">
                  <c:v>Ce140_ppm_mean</c:v>
                </c:pt>
                <c:pt idx="11">
                  <c:v>Pr141_ppm_mean</c:v>
                </c:pt>
                <c:pt idx="12">
                  <c:v>Eu153_ppm_mean</c:v>
                </c:pt>
                <c:pt idx="13">
                  <c:v>Pb208_ppm_mean</c:v>
                </c:pt>
              </c:strCache>
            </c:strRef>
          </c:cat>
          <c:val>
            <c:numRef>
              <c:f>('Fsp SEM+ICP Tidy (2)'!$C$86,'Fsp SEM+ICP Tidy (2)'!$G$86:$K$86,'Fsp SEM+ICP Tidy (2)'!$N$86:$U$86)</c:f>
              <c:numCache>
                <c:formatCode>General</c:formatCode>
                <c:ptCount val="14"/>
                <c:pt idx="0">
                  <c:v>2.3693435555555551</c:v>
                </c:pt>
                <c:pt idx="1">
                  <c:v>130.26503736111118</c:v>
                </c:pt>
                <c:pt idx="2">
                  <c:v>25.131600833333337</c:v>
                </c:pt>
                <c:pt idx="3">
                  <c:v>9.1728791808333323</c:v>
                </c:pt>
                <c:pt idx="4">
                  <c:v>20.717174888888884</c:v>
                </c:pt>
                <c:pt idx="5">
                  <c:v>6.9465349111111108</c:v>
                </c:pt>
                <c:pt idx="6">
                  <c:v>8.8323873055555543E-2</c:v>
                </c:pt>
                <c:pt idx="7">
                  <c:v>0.36087803611111108</c:v>
                </c:pt>
                <c:pt idx="8">
                  <c:v>51.03746944444444</c:v>
                </c:pt>
                <c:pt idx="9">
                  <c:v>0.18764777694444448</c:v>
                </c:pt>
                <c:pt idx="10">
                  <c:v>0.34053347096666658</c:v>
                </c:pt>
                <c:pt idx="11">
                  <c:v>2.4946936083333329E-2</c:v>
                </c:pt>
                <c:pt idx="12">
                  <c:v>0.47312414813888892</c:v>
                </c:pt>
                <c:pt idx="13">
                  <c:v>33.840372222222214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0B-4935-A7AA-735321FD64CA}"/>
            </c:ext>
          </c:extLst>
        </c:ser>
        <c:ser>
          <c:idx val="1"/>
          <c:order val="1"/>
          <c:tx>
            <c:v>1(B)MP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('Fsp SEM+ICP Tidy (2)'!$C$85,'Fsp SEM+ICP Tidy (2)'!$G$85:$K$85,'Fsp SEM+ICP Tidy (2)'!$N$85:$U$85)</c:f>
              <c:strCache>
                <c:ptCount val="14"/>
                <c:pt idx="0">
                  <c:v>Li7_ppm_mean</c:v>
                </c:pt>
                <c:pt idx="1">
                  <c:v>Ti49_ppm_mean</c:v>
                </c:pt>
                <c:pt idx="2">
                  <c:v>Mn55_ppm_mean</c:v>
                </c:pt>
                <c:pt idx="3">
                  <c:v>Zn66_ppm_mean</c:v>
                </c:pt>
                <c:pt idx="4">
                  <c:v>Zn67_ppm_mean</c:v>
                </c:pt>
                <c:pt idx="5">
                  <c:v>Rb85_ppm_mean</c:v>
                </c:pt>
                <c:pt idx="6">
                  <c:v>Y89_ppm_mean</c:v>
                </c:pt>
                <c:pt idx="7">
                  <c:v>Cs133_ppm_mean</c:v>
                </c:pt>
                <c:pt idx="8">
                  <c:v>Ba137_ppm_mean</c:v>
                </c:pt>
                <c:pt idx="9">
                  <c:v>La139_ppm_mean</c:v>
                </c:pt>
                <c:pt idx="10">
                  <c:v>Ce140_ppm_mean</c:v>
                </c:pt>
                <c:pt idx="11">
                  <c:v>Pr141_ppm_mean</c:v>
                </c:pt>
                <c:pt idx="12">
                  <c:v>Eu153_ppm_mean</c:v>
                </c:pt>
                <c:pt idx="13">
                  <c:v>Pb208_ppm_mean</c:v>
                </c:pt>
              </c:strCache>
            </c:strRef>
          </c:cat>
          <c:val>
            <c:numRef>
              <c:f>('Fsp SEM+ICP Tidy (2)'!$C$96,'Fsp SEM+ICP Tidy (2)'!$G$96:$K$96,'Fsp SEM+ICP Tidy (2)'!$N$96:$U$96)</c:f>
              <c:numCache>
                <c:formatCode>General</c:formatCode>
                <c:ptCount val="14"/>
                <c:pt idx="0">
                  <c:v>0.87008862749999993</c:v>
                </c:pt>
                <c:pt idx="1">
                  <c:v>2.277706527272727</c:v>
                </c:pt>
                <c:pt idx="2">
                  <c:v>3.0818991818181818</c:v>
                </c:pt>
                <c:pt idx="3">
                  <c:v>1.2523581772727275</c:v>
                </c:pt>
                <c:pt idx="4">
                  <c:v>12.443222272727271</c:v>
                </c:pt>
                <c:pt idx="5">
                  <c:v>0.1868670340909091</c:v>
                </c:pt>
                <c:pt idx="6">
                  <c:v>4.4893206363636369E-2</c:v>
                </c:pt>
                <c:pt idx="7">
                  <c:v>8.6916622727272741E-2</c:v>
                </c:pt>
                <c:pt idx="8">
                  <c:v>61.606338636363652</c:v>
                </c:pt>
                <c:pt idx="9">
                  <c:v>0.84776220704545446</c:v>
                </c:pt>
                <c:pt idx="10">
                  <c:v>1.1510641145454545</c:v>
                </c:pt>
                <c:pt idx="11">
                  <c:v>9.4968499318181812E-2</c:v>
                </c:pt>
                <c:pt idx="12">
                  <c:v>0.64096081000000005</c:v>
                </c:pt>
                <c:pt idx="13">
                  <c:v>22.536350000000002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0B-4935-A7AA-735321FD6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37637423"/>
        <c:axId val="2051531695"/>
      </c:lineChart>
      <c:catAx>
        <c:axId val="21376374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1531695"/>
        <c:crosses val="autoZero"/>
        <c:auto val="1"/>
        <c:lblAlgn val="ctr"/>
        <c:lblOffset val="100"/>
        <c:noMultiLvlLbl val="0"/>
      </c:catAx>
      <c:valAx>
        <c:axId val="20515316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376374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1(B)MP Major Element (Si removed)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1(B)MP C 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('All Fsp Analysis'!$AM$197:$AN$197,'All Fsp Analysis'!$AP$197:$AQ$197,'All Fsp Analysis'!$AS$197)</c:f>
              <c:strCache>
                <c:ptCount val="5"/>
                <c:pt idx="0">
                  <c:v>Na23_ppm_2SE</c:v>
                </c:pt>
                <c:pt idx="1">
                  <c:v>Al27_ppm_2SE</c:v>
                </c:pt>
                <c:pt idx="2">
                  <c:v>Na</c:v>
                </c:pt>
                <c:pt idx="3">
                  <c:v>Al</c:v>
                </c:pt>
                <c:pt idx="4">
                  <c:v>Ca</c:v>
                </c:pt>
              </c:strCache>
            </c:strRef>
          </c:cat>
          <c:val>
            <c:numRef>
              <c:f>('All Fsp Analysis'!$AM$198:$AN$198,'All Fsp Analysis'!$AP$198:$AQ$198,'All Fsp Analysis'!$AS$198)</c:f>
              <c:numCache>
                <c:formatCode>General</c:formatCode>
                <c:ptCount val="5"/>
                <c:pt idx="0">
                  <c:v>59805.076470588239</c:v>
                </c:pt>
                <c:pt idx="1">
                  <c:v>123570.71764705883</c:v>
                </c:pt>
                <c:pt idx="2">
                  <c:v>72529.411764705888</c:v>
                </c:pt>
                <c:pt idx="3">
                  <c:v>128088.23529411765</c:v>
                </c:pt>
                <c:pt idx="4">
                  <c:v>28800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77-4E83-9110-C1F1D3F640D7}"/>
            </c:ext>
          </c:extLst>
        </c:ser>
        <c:ser>
          <c:idx val="1"/>
          <c:order val="1"/>
          <c:tx>
            <c:v>1(B)MP R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('All Fsp Analysis'!$AM$197:$AN$197,'All Fsp Analysis'!$AP$197:$AQ$197,'All Fsp Analysis'!$AS$197)</c:f>
              <c:strCache>
                <c:ptCount val="5"/>
                <c:pt idx="0">
                  <c:v>Na23_ppm_2SE</c:v>
                </c:pt>
                <c:pt idx="1">
                  <c:v>Al27_ppm_2SE</c:v>
                </c:pt>
                <c:pt idx="2">
                  <c:v>Na</c:v>
                </c:pt>
                <c:pt idx="3">
                  <c:v>Al</c:v>
                </c:pt>
                <c:pt idx="4">
                  <c:v>Ca</c:v>
                </c:pt>
              </c:strCache>
            </c:strRef>
          </c:cat>
          <c:val>
            <c:numRef>
              <c:f>('All Fsp Analysis'!$AM$199:$AN$199,'All Fsp Analysis'!$AP$199:$AQ$199,'All Fsp Analysis'!$AS$199)</c:f>
              <c:numCache>
                <c:formatCode>General</c:formatCode>
                <c:ptCount val="5"/>
                <c:pt idx="0">
                  <c:v>60580.052941176473</c:v>
                </c:pt>
                <c:pt idx="1">
                  <c:v>125649.88235294117</c:v>
                </c:pt>
                <c:pt idx="2">
                  <c:v>73705.882352941175</c:v>
                </c:pt>
                <c:pt idx="3">
                  <c:v>127000</c:v>
                </c:pt>
                <c:pt idx="4">
                  <c:v>27876.470588235294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77-4E83-9110-C1F1D3F640D7}"/>
            </c:ext>
          </c:extLst>
        </c:ser>
        <c:ser>
          <c:idx val="2"/>
          <c:order val="2"/>
          <c:tx>
            <c:v>1(B)MP (M)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('All Fsp Analysis'!$AM$197:$AN$197,'All Fsp Analysis'!$AP$197:$AQ$197,'All Fsp Analysis'!$AS$197)</c:f>
              <c:strCache>
                <c:ptCount val="5"/>
                <c:pt idx="0">
                  <c:v>Na23_ppm_2SE</c:v>
                </c:pt>
                <c:pt idx="1">
                  <c:v>Al27_ppm_2SE</c:v>
                </c:pt>
                <c:pt idx="2">
                  <c:v>Na</c:v>
                </c:pt>
                <c:pt idx="3">
                  <c:v>Al</c:v>
                </c:pt>
                <c:pt idx="4">
                  <c:v>Ca</c:v>
                </c:pt>
              </c:strCache>
            </c:strRef>
          </c:cat>
          <c:val>
            <c:numRef>
              <c:f>('All Fsp Analysis'!$AM$200:$AN$200,'All Fsp Analysis'!$AP$200:$AQ$200,'All Fsp Analysis'!$AS$200)</c:f>
              <c:numCache>
                <c:formatCode>General</c:formatCode>
                <c:ptCount val="5"/>
                <c:pt idx="0">
                  <c:v>59033.61</c:v>
                </c:pt>
                <c:pt idx="1">
                  <c:v>122963.2</c:v>
                </c:pt>
                <c:pt idx="2">
                  <c:v>72570</c:v>
                </c:pt>
                <c:pt idx="3">
                  <c:v>126210</c:v>
                </c:pt>
                <c:pt idx="4">
                  <c:v>27540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77-4E83-9110-C1F1D3F640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41780159"/>
        <c:axId val="1941777759"/>
      </c:lineChart>
      <c:catAx>
        <c:axId val="19417801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1777759"/>
        <c:crosses val="autoZero"/>
        <c:auto val="1"/>
        <c:lblAlgn val="ctr"/>
        <c:lblOffset val="100"/>
        <c:noMultiLvlLbl val="0"/>
      </c:catAx>
      <c:valAx>
        <c:axId val="1941777759"/>
        <c:scaling>
          <c:orientation val="minMax"/>
          <c:max val="130000"/>
          <c:min val="2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Abundance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178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1.AS An v Pb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1.AS C XAn v Pb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('All Fsp Analysis'!$V$80,'All Fsp Analysis'!$V$82:$V$83,'All Fsp Analysis'!$V$86:$V$87,'All Fsp Analysis'!$V$92,'All Fsp Analysis'!$V$96:$V$97,'All Fsp Analysis'!$V$101,'All Fsp Analysis'!$V$103,'All Fsp Analysis'!$V$105,'All Fsp Analysis'!$V$107,'All Fsp Analysis'!$V$112)</c:f>
                <c:numCache>
                  <c:formatCode>General</c:formatCode>
                  <c:ptCount val="13"/>
                  <c:pt idx="0">
                    <c:v>3.0091299999999999</c:v>
                  </c:pt>
                  <c:pt idx="1">
                    <c:v>2.95303</c:v>
                  </c:pt>
                  <c:pt idx="2">
                    <c:v>2.7596400000000001</c:v>
                  </c:pt>
                  <c:pt idx="3">
                    <c:v>3.2291099999999999</c:v>
                  </c:pt>
                  <c:pt idx="4">
                    <c:v>2.8445299999999998</c:v>
                  </c:pt>
                  <c:pt idx="5">
                    <c:v>3.40659</c:v>
                  </c:pt>
                  <c:pt idx="6">
                    <c:v>2.3464999999999998</c:v>
                  </c:pt>
                  <c:pt idx="7">
                    <c:v>2.6837499999999999</c:v>
                  </c:pt>
                  <c:pt idx="8">
                    <c:v>3.2169599999999998</c:v>
                  </c:pt>
                  <c:pt idx="9">
                    <c:v>2.3646199999999999</c:v>
                  </c:pt>
                  <c:pt idx="10">
                    <c:v>2.8196599999999998</c:v>
                  </c:pt>
                  <c:pt idx="11">
                    <c:v>4.5779800000000002</c:v>
                  </c:pt>
                  <c:pt idx="12">
                    <c:v>3.5855800000000002</c:v>
                  </c:pt>
                </c:numCache>
              </c:numRef>
            </c:plus>
            <c:minus>
              <c:numRef>
                <c:f>('All Fsp Analysis'!$V$80,'All Fsp Analysis'!$V$82:$V$83,'All Fsp Analysis'!$V$86:$V$87,'All Fsp Analysis'!$V$92,'All Fsp Analysis'!$V$96:$V$97,'All Fsp Analysis'!$V$101,'All Fsp Analysis'!$V$103,'All Fsp Analysis'!$V$105,'All Fsp Analysis'!$V$107,'All Fsp Analysis'!$V$112)</c:f>
                <c:numCache>
                  <c:formatCode>General</c:formatCode>
                  <c:ptCount val="13"/>
                  <c:pt idx="0">
                    <c:v>3.0091299999999999</c:v>
                  </c:pt>
                  <c:pt idx="1">
                    <c:v>2.95303</c:v>
                  </c:pt>
                  <c:pt idx="2">
                    <c:v>2.7596400000000001</c:v>
                  </c:pt>
                  <c:pt idx="3">
                    <c:v>3.2291099999999999</c:v>
                  </c:pt>
                  <c:pt idx="4">
                    <c:v>2.8445299999999998</c:v>
                  </c:pt>
                  <c:pt idx="5">
                    <c:v>3.40659</c:v>
                  </c:pt>
                  <c:pt idx="6">
                    <c:v>2.3464999999999998</c:v>
                  </c:pt>
                  <c:pt idx="7">
                    <c:v>2.6837499999999999</c:v>
                  </c:pt>
                  <c:pt idx="8">
                    <c:v>3.2169599999999998</c:v>
                  </c:pt>
                  <c:pt idx="9">
                    <c:v>2.3646199999999999</c:v>
                  </c:pt>
                  <c:pt idx="10">
                    <c:v>2.8196599999999998</c:v>
                  </c:pt>
                  <c:pt idx="11">
                    <c:v>4.5779800000000002</c:v>
                  </c:pt>
                  <c:pt idx="12">
                    <c:v>3.5855800000000002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Analysis'!$AE$3,'All Fsp Analysis'!$AE$5:$AE$6,'All Fsp Analysis'!$AE$9:$AE$10,'All Fsp Analysis'!$AE$15,'All Fsp Analysis'!$AE$19:$AE$20,'All Fsp Analysis'!$AE$24,'All Fsp Analysis'!$AE$26,'All Fsp Analysis'!$AE$28,'All Fsp Analysis'!$AE$30,'All Fsp Analysis'!$AE$35)</c:f>
              <c:numCache>
                <c:formatCode>General</c:formatCode>
                <c:ptCount val="13"/>
                <c:pt idx="0">
                  <c:v>38.781931748717746</c:v>
                </c:pt>
                <c:pt idx="1">
                  <c:v>36.791891989428031</c:v>
                </c:pt>
                <c:pt idx="2">
                  <c:v>35.176505584342848</c:v>
                </c:pt>
                <c:pt idx="3">
                  <c:v>36.054011178225736</c:v>
                </c:pt>
                <c:pt idx="4">
                  <c:v>37.556738013153939</c:v>
                </c:pt>
                <c:pt idx="5">
                  <c:v>25.427679898923429</c:v>
                </c:pt>
                <c:pt idx="6">
                  <c:v>32.07068409432533</c:v>
                </c:pt>
                <c:pt idx="7">
                  <c:v>28.554799652172989</c:v>
                </c:pt>
                <c:pt idx="8">
                  <c:v>35.925682250491427</c:v>
                </c:pt>
                <c:pt idx="9">
                  <c:v>28.724577775245962</c:v>
                </c:pt>
                <c:pt idx="10">
                  <c:v>30.15105425488581</c:v>
                </c:pt>
                <c:pt idx="11">
                  <c:v>25.355000961444485</c:v>
                </c:pt>
                <c:pt idx="12">
                  <c:v>24.476388901657739</c:v>
                </c:pt>
              </c:numCache>
            </c:numRef>
          </c:xVal>
          <c:yVal>
            <c:numRef>
              <c:f>('All Fsp Analysis'!$V$3,'All Fsp Analysis'!$V$5:$V$6,'All Fsp Analysis'!$V$9:$V$10,'All Fsp Analysis'!$V$15,'All Fsp Analysis'!$V$19:$V$20,'All Fsp Analysis'!$V$24,'All Fsp Analysis'!$V$26,'All Fsp Analysis'!$V$28,'All Fsp Analysis'!$V$30,'All Fsp Analysis'!$V$35)</c:f>
              <c:numCache>
                <c:formatCode>General</c:formatCode>
                <c:ptCount val="13"/>
                <c:pt idx="0">
                  <c:v>37.064</c:v>
                </c:pt>
                <c:pt idx="1">
                  <c:v>35.695799999999998</c:v>
                </c:pt>
                <c:pt idx="2">
                  <c:v>33.638100000000001</c:v>
                </c:pt>
                <c:pt idx="3">
                  <c:v>37.071199999999997</c:v>
                </c:pt>
                <c:pt idx="4">
                  <c:v>32.8003</c:v>
                </c:pt>
                <c:pt idx="5">
                  <c:v>31.3657</c:v>
                </c:pt>
                <c:pt idx="6">
                  <c:v>31.2881</c:v>
                </c:pt>
                <c:pt idx="7">
                  <c:v>30.564</c:v>
                </c:pt>
                <c:pt idx="8">
                  <c:v>34.501199999999997</c:v>
                </c:pt>
                <c:pt idx="9">
                  <c:v>28.3858</c:v>
                </c:pt>
                <c:pt idx="10">
                  <c:v>32.173099999999998</c:v>
                </c:pt>
                <c:pt idx="11">
                  <c:v>53.936700000000002</c:v>
                </c:pt>
                <c:pt idx="12">
                  <c:v>31.041499999999999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C3B-4FE2-B90F-8972463DCBF3}"/>
            </c:ext>
          </c:extLst>
        </c:ser>
        <c:ser>
          <c:idx val="1"/>
          <c:order val="1"/>
          <c:tx>
            <c:v>1.AS R XAn v Pb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('All Fsp Analysis'!$V$79,'All Fsp Analysis'!$V$81,'All Fsp Analysis'!$V$84,'All Fsp Analysis'!$V$88,'All Fsp Analysis'!$V$93,'All Fsp Analysis'!$V$98,'All Fsp Analysis'!$V$102,'All Fsp Analysis'!$V$104,'All Fsp Analysis'!$V$106,'All Fsp Analysis'!$V$108,'All Fsp Analysis'!$V$111)</c:f>
                <c:numCache>
                  <c:formatCode>General</c:formatCode>
                  <c:ptCount val="11"/>
                  <c:pt idx="0">
                    <c:v>5.2043699999999999</c:v>
                  </c:pt>
                  <c:pt idx="1">
                    <c:v>2.9544000000000001</c:v>
                  </c:pt>
                  <c:pt idx="2">
                    <c:v>3.0455899999999998</c:v>
                  </c:pt>
                  <c:pt idx="3">
                    <c:v>2.7088899999999998</c:v>
                  </c:pt>
                  <c:pt idx="4">
                    <c:v>3.36625</c:v>
                  </c:pt>
                  <c:pt idx="5">
                    <c:v>4.6155799999999996</c:v>
                  </c:pt>
                  <c:pt idx="6">
                    <c:v>3.8618399999999999</c:v>
                  </c:pt>
                  <c:pt idx="7">
                    <c:v>3.49925</c:v>
                  </c:pt>
                  <c:pt idx="8">
                    <c:v>2.1490999999999998</c:v>
                  </c:pt>
                  <c:pt idx="9">
                    <c:v>3.7593899999999998</c:v>
                  </c:pt>
                  <c:pt idx="10">
                    <c:v>3.5026799999999998</c:v>
                  </c:pt>
                </c:numCache>
              </c:numRef>
            </c:plus>
            <c:minus>
              <c:numRef>
                <c:f>('All Fsp Analysis'!$V$79,'All Fsp Analysis'!$V$81,'All Fsp Analysis'!$V$84,'All Fsp Analysis'!$V$88,'All Fsp Analysis'!$V$93,'All Fsp Analysis'!$V$98,'All Fsp Analysis'!$V$102,'All Fsp Analysis'!$V$104,'All Fsp Analysis'!$V$106,'All Fsp Analysis'!$V$108,'All Fsp Analysis'!$V$111)</c:f>
                <c:numCache>
                  <c:formatCode>General</c:formatCode>
                  <c:ptCount val="11"/>
                  <c:pt idx="0">
                    <c:v>5.2043699999999999</c:v>
                  </c:pt>
                  <c:pt idx="1">
                    <c:v>2.9544000000000001</c:v>
                  </c:pt>
                  <c:pt idx="2">
                    <c:v>3.0455899999999998</c:v>
                  </c:pt>
                  <c:pt idx="3">
                    <c:v>2.7088899999999998</c:v>
                  </c:pt>
                  <c:pt idx="4">
                    <c:v>3.36625</c:v>
                  </c:pt>
                  <c:pt idx="5">
                    <c:v>4.6155799999999996</c:v>
                  </c:pt>
                  <c:pt idx="6">
                    <c:v>3.8618399999999999</c:v>
                  </c:pt>
                  <c:pt idx="7">
                    <c:v>3.49925</c:v>
                  </c:pt>
                  <c:pt idx="8">
                    <c:v>2.1490999999999998</c:v>
                  </c:pt>
                  <c:pt idx="9">
                    <c:v>3.7593899999999998</c:v>
                  </c:pt>
                  <c:pt idx="10">
                    <c:v>3.5026799999999998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Analysis'!$AE$2,'All Fsp Analysis'!$AE$4,'All Fsp Analysis'!$AE$7,'All Fsp Analysis'!$AE$11,'All Fsp Analysis'!$AE$16,'All Fsp Analysis'!$AE$21,'All Fsp Analysis'!$AE$25,'All Fsp Analysis'!$AE$27,'All Fsp Analysis'!$AE$29,'All Fsp Analysis'!$AE$31,'All Fsp Analysis'!$AE$34)</c:f>
              <c:numCache>
                <c:formatCode>General</c:formatCode>
                <c:ptCount val="11"/>
                <c:pt idx="0">
                  <c:v>27.385498146468247</c:v>
                </c:pt>
                <c:pt idx="1">
                  <c:v>36.666941772915408</c:v>
                </c:pt>
                <c:pt idx="2">
                  <c:v>18.52547732174525</c:v>
                </c:pt>
                <c:pt idx="3">
                  <c:v>25.976658791625312</c:v>
                </c:pt>
                <c:pt idx="4">
                  <c:v>22.955908271431699</c:v>
                </c:pt>
                <c:pt idx="5">
                  <c:v>21.212768705826811</c:v>
                </c:pt>
                <c:pt idx="6">
                  <c:v>18.989122703811958</c:v>
                </c:pt>
                <c:pt idx="7">
                  <c:v>32.106443048029696</c:v>
                </c:pt>
                <c:pt idx="8">
                  <c:v>32.777858414273453</c:v>
                </c:pt>
                <c:pt idx="9">
                  <c:v>23.812526667193033</c:v>
                </c:pt>
                <c:pt idx="10">
                  <c:v>24.125757928620953</c:v>
                </c:pt>
              </c:numCache>
            </c:numRef>
          </c:xVal>
          <c:yVal>
            <c:numRef>
              <c:f>('All Fsp Analysis'!$V$2,'All Fsp Analysis'!$V$4,'All Fsp Analysis'!$V$7,'All Fsp Analysis'!$V$11,'All Fsp Analysis'!$V$16,'All Fsp Analysis'!$V$21,'All Fsp Analysis'!$V$25,'All Fsp Analysis'!$V$27,'All Fsp Analysis'!$V$29,'All Fsp Analysis'!$V$31,'All Fsp Analysis'!$V$34)</c:f>
              <c:numCache>
                <c:formatCode>General</c:formatCode>
                <c:ptCount val="11"/>
                <c:pt idx="0">
                  <c:v>38.602499999999999</c:v>
                </c:pt>
                <c:pt idx="1">
                  <c:v>32.665900000000001</c:v>
                </c:pt>
                <c:pt idx="2">
                  <c:v>28.347000000000001</c:v>
                </c:pt>
                <c:pt idx="3">
                  <c:v>29.578600000000002</c:v>
                </c:pt>
                <c:pt idx="4">
                  <c:v>30.466699999999999</c:v>
                </c:pt>
                <c:pt idx="5">
                  <c:v>33.490699999999997</c:v>
                </c:pt>
                <c:pt idx="6">
                  <c:v>28.2791</c:v>
                </c:pt>
                <c:pt idx="7">
                  <c:v>35.010399999999997</c:v>
                </c:pt>
                <c:pt idx="8">
                  <c:v>34.786999999999999</c:v>
                </c:pt>
                <c:pt idx="9">
                  <c:v>34.132800000000003</c:v>
                </c:pt>
                <c:pt idx="10">
                  <c:v>35.7776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C3B-4FE2-B90F-8972463DCBF3}"/>
            </c:ext>
          </c:extLst>
        </c:ser>
        <c:ser>
          <c:idx val="2"/>
          <c:order val="2"/>
          <c:tx>
            <c:v>1.AS (M) XAn v Pb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('All Fsp Analysis'!$V$89:$V$91,'All Fsp Analysis'!$V$95,'All Fsp Analysis'!$V$109:$V$110,'All Fsp Analysis'!$V$113:$V$114)</c:f>
                <c:numCache>
                  <c:formatCode>General</c:formatCode>
                  <c:ptCount val="8"/>
                  <c:pt idx="0">
                    <c:v>2.5949</c:v>
                  </c:pt>
                  <c:pt idx="1">
                    <c:v>2.7823000000000002</c:v>
                  </c:pt>
                  <c:pt idx="2">
                    <c:v>2.5781900000000002</c:v>
                  </c:pt>
                  <c:pt idx="3">
                    <c:v>2.9083899999999998</c:v>
                  </c:pt>
                  <c:pt idx="4">
                    <c:v>3.9420500000000001</c:v>
                  </c:pt>
                  <c:pt idx="5">
                    <c:v>5.5975700000000002</c:v>
                  </c:pt>
                  <c:pt idx="6">
                    <c:v>3.6393</c:v>
                  </c:pt>
                  <c:pt idx="7">
                    <c:v>3.78627</c:v>
                  </c:pt>
                </c:numCache>
              </c:numRef>
            </c:plus>
            <c:minus>
              <c:numRef>
                <c:f>('All Fsp Analysis'!$V$89:$V$91,'All Fsp Analysis'!$V$95,'All Fsp Analysis'!$V$109:$V$110,'All Fsp Analysis'!$V$113:$V$114)</c:f>
                <c:numCache>
                  <c:formatCode>General</c:formatCode>
                  <c:ptCount val="8"/>
                  <c:pt idx="0">
                    <c:v>2.5949</c:v>
                  </c:pt>
                  <c:pt idx="1">
                    <c:v>2.7823000000000002</c:v>
                  </c:pt>
                  <c:pt idx="2">
                    <c:v>2.5781900000000002</c:v>
                  </c:pt>
                  <c:pt idx="3">
                    <c:v>2.9083899999999998</c:v>
                  </c:pt>
                  <c:pt idx="4">
                    <c:v>3.9420500000000001</c:v>
                  </c:pt>
                  <c:pt idx="5">
                    <c:v>5.5975700000000002</c:v>
                  </c:pt>
                  <c:pt idx="6">
                    <c:v>3.6393</c:v>
                  </c:pt>
                  <c:pt idx="7">
                    <c:v>3.78627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Analysis'!$AE$12:$AE$14,'All Fsp Analysis'!$AE$18,'All Fsp Analysis'!$AE$32:$AE$33,'All Fsp Analysis'!$AE$36:$AE$37)</c:f>
              <c:numCache>
                <c:formatCode>General</c:formatCode>
                <c:ptCount val="8"/>
                <c:pt idx="0">
                  <c:v>19.784957769203274</c:v>
                </c:pt>
                <c:pt idx="1">
                  <c:v>18.443885080823385</c:v>
                </c:pt>
                <c:pt idx="2">
                  <c:v>31.909885587791837</c:v>
                </c:pt>
                <c:pt idx="3">
                  <c:v>19.294080336266564</c:v>
                </c:pt>
                <c:pt idx="4">
                  <c:v>21.687588073756995</c:v>
                </c:pt>
                <c:pt idx="5">
                  <c:v>21.403993600967073</c:v>
                </c:pt>
                <c:pt idx="6">
                  <c:v>31.156885489916629</c:v>
                </c:pt>
                <c:pt idx="7">
                  <c:v>20.699841189938898</c:v>
                </c:pt>
              </c:numCache>
            </c:numRef>
          </c:xVal>
          <c:yVal>
            <c:numRef>
              <c:f>('All Fsp Analysis'!$V$12:$V$14,'All Fsp Analysis'!$V$18,'All Fsp Analysis'!$V$32:$V$33,'All Fsp Analysis'!$V$36:$V$37)</c:f>
              <c:numCache>
                <c:formatCode>General</c:formatCode>
                <c:ptCount val="8"/>
                <c:pt idx="0">
                  <c:v>26.7698</c:v>
                </c:pt>
                <c:pt idx="1">
                  <c:v>28.975300000000001</c:v>
                </c:pt>
                <c:pt idx="2">
                  <c:v>32.324199999999998</c:v>
                </c:pt>
                <c:pt idx="3">
                  <c:v>29.406199999999998</c:v>
                </c:pt>
                <c:pt idx="4">
                  <c:v>35.366199999999999</c:v>
                </c:pt>
                <c:pt idx="5">
                  <c:v>40.631300000000003</c:v>
                </c:pt>
                <c:pt idx="6">
                  <c:v>49.313200000000002</c:v>
                </c:pt>
                <c:pt idx="7">
                  <c:v>28.636500000000002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C3B-4FE2-B90F-8972463DCBF3}"/>
            </c:ext>
          </c:extLst>
        </c:ser>
        <c:ser>
          <c:idx val="3"/>
          <c:order val="3"/>
          <c:tx>
            <c:v>1.AS Other Xan v Pb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('All Fsp Analysis'!$V$85,'All Fsp Analysis'!$V$94,'All Fsp Analysis'!$V$99:$V$100)</c:f>
                <c:numCache>
                  <c:formatCode>General</c:formatCode>
                  <c:ptCount val="4"/>
                  <c:pt idx="0">
                    <c:v>2.70912</c:v>
                  </c:pt>
                  <c:pt idx="1">
                    <c:v>2.3007599999999999</c:v>
                  </c:pt>
                  <c:pt idx="2">
                    <c:v>3.2044999999999999</c:v>
                  </c:pt>
                  <c:pt idx="3">
                    <c:v>2.8075999999999999</c:v>
                  </c:pt>
                </c:numCache>
              </c:numRef>
            </c:plus>
            <c:minus>
              <c:numRef>
                <c:f>('All Fsp Analysis'!$V$85,'All Fsp Analysis'!$V$94,'All Fsp Analysis'!$V$99:$V$100)</c:f>
                <c:numCache>
                  <c:formatCode>General</c:formatCode>
                  <c:ptCount val="4"/>
                  <c:pt idx="0">
                    <c:v>2.70912</c:v>
                  </c:pt>
                  <c:pt idx="1">
                    <c:v>2.3007599999999999</c:v>
                  </c:pt>
                  <c:pt idx="2">
                    <c:v>3.2044999999999999</c:v>
                  </c:pt>
                  <c:pt idx="3">
                    <c:v>2.8075999999999999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Analysis'!$AE$8,'All Fsp Analysis'!$AE$17,'All Fsp Analysis'!$AE$22:$AE$23)</c:f>
              <c:numCache>
                <c:formatCode>General</c:formatCode>
                <c:ptCount val="4"/>
                <c:pt idx="0">
                  <c:v>36.222231478217509</c:v>
                </c:pt>
                <c:pt idx="1">
                  <c:v>22.280313716231959</c:v>
                </c:pt>
                <c:pt idx="2">
                  <c:v>34.033923722048314</c:v>
                </c:pt>
                <c:pt idx="3">
                  <c:v>35.569930005245112</c:v>
                </c:pt>
              </c:numCache>
            </c:numRef>
          </c:xVal>
          <c:yVal>
            <c:numRef>
              <c:f>('All Fsp Analysis'!$V$8,'All Fsp Analysis'!$V$17,'All Fsp Analysis'!$V$22:$V$23)</c:f>
              <c:numCache>
                <c:formatCode>General</c:formatCode>
                <c:ptCount val="4"/>
                <c:pt idx="0">
                  <c:v>35.6952</c:v>
                </c:pt>
                <c:pt idx="1">
                  <c:v>28.984100000000002</c:v>
                </c:pt>
                <c:pt idx="2">
                  <c:v>35.873800000000003</c:v>
                </c:pt>
                <c:pt idx="3">
                  <c:v>35.613799999999998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C3B-4FE2-B90F-8972463DC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3547536"/>
        <c:axId val="1713549936"/>
      </c:scatterChart>
      <c:valAx>
        <c:axId val="17135475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An no.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13549936"/>
        <c:crosses val="autoZero"/>
        <c:crossBetween val="midCat"/>
      </c:valAx>
      <c:valAx>
        <c:axId val="171354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Pb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135475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1.AS Xan vs Sr88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'All Fsp with XAn'!$AE$2:$AE$37</c:f>
              <c:numCache>
                <c:formatCode>0.0</c:formatCode>
                <c:ptCount val="36"/>
                <c:pt idx="0">
                  <c:v>27.385498146468247</c:v>
                </c:pt>
                <c:pt idx="1">
                  <c:v>38.781931748717746</c:v>
                </c:pt>
                <c:pt idx="2">
                  <c:v>36.666941772915408</c:v>
                </c:pt>
                <c:pt idx="3">
                  <c:v>36.791891989428031</c:v>
                </c:pt>
                <c:pt idx="4">
                  <c:v>35.176505584342848</c:v>
                </c:pt>
                <c:pt idx="5">
                  <c:v>18.52547732174525</c:v>
                </c:pt>
                <c:pt idx="6">
                  <c:v>36.222231478217509</c:v>
                </c:pt>
                <c:pt idx="7">
                  <c:v>36.054011178225736</c:v>
                </c:pt>
                <c:pt idx="8">
                  <c:v>37.556738013153939</c:v>
                </c:pt>
                <c:pt idx="9">
                  <c:v>25.976658791625312</c:v>
                </c:pt>
                <c:pt idx="10">
                  <c:v>19.784957769203274</c:v>
                </c:pt>
                <c:pt idx="11">
                  <c:v>18.443885080823385</c:v>
                </c:pt>
                <c:pt idx="12">
                  <c:v>31.909885587791837</c:v>
                </c:pt>
                <c:pt idx="13">
                  <c:v>25.427679898923429</c:v>
                </c:pt>
                <c:pt idx="14">
                  <c:v>22.955908271431699</c:v>
                </c:pt>
                <c:pt idx="15">
                  <c:v>22.280313716231959</c:v>
                </c:pt>
                <c:pt idx="16">
                  <c:v>19.294080336266564</c:v>
                </c:pt>
                <c:pt idx="17">
                  <c:v>32.07068409432533</c:v>
                </c:pt>
                <c:pt idx="18">
                  <c:v>28.554799652172989</c:v>
                </c:pt>
                <c:pt idx="19">
                  <c:v>21.212768705826811</c:v>
                </c:pt>
                <c:pt idx="20">
                  <c:v>34.033923722048314</c:v>
                </c:pt>
                <c:pt idx="21">
                  <c:v>35.569930005245112</c:v>
                </c:pt>
                <c:pt idx="22">
                  <c:v>35.925682250491427</c:v>
                </c:pt>
                <c:pt idx="23">
                  <c:v>18.989122703811958</c:v>
                </c:pt>
                <c:pt idx="24">
                  <c:v>28.724577775245962</c:v>
                </c:pt>
                <c:pt idx="25">
                  <c:v>32.106443048029696</c:v>
                </c:pt>
                <c:pt idx="26">
                  <c:v>30.15105425488581</c:v>
                </c:pt>
                <c:pt idx="27">
                  <c:v>32.777858414273453</c:v>
                </c:pt>
                <c:pt idx="28">
                  <c:v>25.355000961444485</c:v>
                </c:pt>
                <c:pt idx="29">
                  <c:v>23.812526667193033</c:v>
                </c:pt>
                <c:pt idx="30">
                  <c:v>21.687588073756995</c:v>
                </c:pt>
                <c:pt idx="31">
                  <c:v>21.403993600967073</c:v>
                </c:pt>
                <c:pt idx="32">
                  <c:v>24.125757928620953</c:v>
                </c:pt>
                <c:pt idx="33">
                  <c:v>24.476388901657739</c:v>
                </c:pt>
                <c:pt idx="34">
                  <c:v>31.156885489916629</c:v>
                </c:pt>
                <c:pt idx="35">
                  <c:v>20.699841189938898</c:v>
                </c:pt>
              </c:numCache>
            </c:numRef>
          </c:xVal>
          <c:yVal>
            <c:numRef>
              <c:f>'All Fsp with XAn'!$AU$2:$AU$37</c:f>
              <c:numCache>
                <c:formatCode>General</c:formatCode>
                <c:ptCount val="36"/>
                <c:pt idx="0">
                  <c:v>870.24</c:v>
                </c:pt>
                <c:pt idx="1">
                  <c:v>880.548</c:v>
                </c:pt>
                <c:pt idx="2">
                  <c:v>874.21500000000003</c:v>
                </c:pt>
                <c:pt idx="3">
                  <c:v>962.58299999999997</c:v>
                </c:pt>
                <c:pt idx="4">
                  <c:v>880.10699999999997</c:v>
                </c:pt>
                <c:pt idx="5">
                  <c:v>675.22299999999996</c:v>
                </c:pt>
                <c:pt idx="6">
                  <c:v>997.22500000000002</c:v>
                </c:pt>
                <c:pt idx="7">
                  <c:v>809.41600000000005</c:v>
                </c:pt>
                <c:pt idx="8">
                  <c:v>812.274</c:v>
                </c:pt>
                <c:pt idx="9">
                  <c:v>690.71799999999996</c:v>
                </c:pt>
                <c:pt idx="10">
                  <c:v>588.09199999999998</c:v>
                </c:pt>
                <c:pt idx="11">
                  <c:v>624.70799999999997</c:v>
                </c:pt>
                <c:pt idx="12">
                  <c:v>812.73</c:v>
                </c:pt>
                <c:pt idx="13">
                  <c:v>673.48299999999995</c:v>
                </c:pt>
                <c:pt idx="14">
                  <c:v>681.89700000000005</c:v>
                </c:pt>
                <c:pt idx="15">
                  <c:v>622.101</c:v>
                </c:pt>
                <c:pt idx="16">
                  <c:v>652.19500000000005</c:v>
                </c:pt>
                <c:pt idx="17">
                  <c:v>685.65899999999999</c:v>
                </c:pt>
                <c:pt idx="18">
                  <c:v>761.43</c:v>
                </c:pt>
                <c:pt idx="19">
                  <c:v>703.11</c:v>
                </c:pt>
                <c:pt idx="20">
                  <c:v>702.79600000000005</c:v>
                </c:pt>
                <c:pt idx="21">
                  <c:v>806.06799999999998</c:v>
                </c:pt>
                <c:pt idx="22">
                  <c:v>791.46</c:v>
                </c:pt>
                <c:pt idx="23">
                  <c:v>716.55700000000002</c:v>
                </c:pt>
                <c:pt idx="24">
                  <c:v>749.51199999999994</c:v>
                </c:pt>
                <c:pt idx="25">
                  <c:v>841.49099999999999</c:v>
                </c:pt>
                <c:pt idx="26">
                  <c:v>785.52599999999995</c:v>
                </c:pt>
                <c:pt idx="27">
                  <c:v>814.92100000000005</c:v>
                </c:pt>
                <c:pt idx="28">
                  <c:v>603.173</c:v>
                </c:pt>
                <c:pt idx="29">
                  <c:v>716.02599999999995</c:v>
                </c:pt>
                <c:pt idx="30">
                  <c:v>728.35799999999995</c:v>
                </c:pt>
                <c:pt idx="31">
                  <c:v>676.22799999999995</c:v>
                </c:pt>
                <c:pt idx="32">
                  <c:v>648.94600000000003</c:v>
                </c:pt>
                <c:pt idx="33">
                  <c:v>643.20799999999997</c:v>
                </c:pt>
                <c:pt idx="34">
                  <c:v>620.072</c:v>
                </c:pt>
                <c:pt idx="35">
                  <c:v>646.44399999999996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C8E-4D38-8B34-118BEAF54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7819968"/>
        <c:axId val="797801248"/>
      </c:scatterChart>
      <c:valAx>
        <c:axId val="7978199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An no.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7801248"/>
        <c:crosses val="autoZero"/>
        <c:crossBetween val="midCat"/>
      </c:valAx>
      <c:valAx>
        <c:axId val="797801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Sr88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78199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1(B)MP Xan v Sr88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'All Fsp with XAn'!$AE$39:$AE$82</c:f>
              <c:numCache>
                <c:formatCode>0.0</c:formatCode>
                <c:ptCount val="44"/>
                <c:pt idx="0">
                  <c:v>16.104325721545898</c:v>
                </c:pt>
                <c:pt idx="1">
                  <c:v>18.34671264570191</c:v>
                </c:pt>
                <c:pt idx="2">
                  <c:v>17.609857356656342</c:v>
                </c:pt>
                <c:pt idx="3">
                  <c:v>18.344514714768117</c:v>
                </c:pt>
                <c:pt idx="4">
                  <c:v>16.451197437585179</c:v>
                </c:pt>
                <c:pt idx="5">
                  <c:v>17.244083541586473</c:v>
                </c:pt>
                <c:pt idx="6">
                  <c:v>17.587740709174611</c:v>
                </c:pt>
                <c:pt idx="7">
                  <c:v>19.271878871771307</c:v>
                </c:pt>
                <c:pt idx="8">
                  <c:v>18.203202859810062</c:v>
                </c:pt>
                <c:pt idx="9">
                  <c:v>18.7790711098698</c:v>
                </c:pt>
                <c:pt idx="10">
                  <c:v>17.067164405510514</c:v>
                </c:pt>
                <c:pt idx="11">
                  <c:v>17.306448029129417</c:v>
                </c:pt>
                <c:pt idx="12">
                  <c:v>17.965881190617672</c:v>
                </c:pt>
                <c:pt idx="13">
                  <c:v>18.998373834370724</c:v>
                </c:pt>
                <c:pt idx="14">
                  <c:v>18.543894774896781</c:v>
                </c:pt>
                <c:pt idx="15">
                  <c:v>17.431776784799244</c:v>
                </c:pt>
                <c:pt idx="16">
                  <c:v>17.033884143755387</c:v>
                </c:pt>
                <c:pt idx="17">
                  <c:v>18.029779940725525</c:v>
                </c:pt>
                <c:pt idx="18">
                  <c:v>17.310699538579801</c:v>
                </c:pt>
                <c:pt idx="19">
                  <c:v>17.512199676998449</c:v>
                </c:pt>
                <c:pt idx="20">
                  <c:v>15.510543409670065</c:v>
                </c:pt>
                <c:pt idx="21">
                  <c:v>17.649832846833903</c:v>
                </c:pt>
                <c:pt idx="22">
                  <c:v>15.996739526960013</c:v>
                </c:pt>
                <c:pt idx="23">
                  <c:v>16.832990353619142</c:v>
                </c:pt>
                <c:pt idx="24">
                  <c:v>18.03766588943186</c:v>
                </c:pt>
                <c:pt idx="25">
                  <c:v>17.046871802461958</c:v>
                </c:pt>
                <c:pt idx="26">
                  <c:v>16.265075659872146</c:v>
                </c:pt>
                <c:pt idx="27">
                  <c:v>19.146009349584546</c:v>
                </c:pt>
                <c:pt idx="28">
                  <c:v>20.581264830210316</c:v>
                </c:pt>
                <c:pt idx="29">
                  <c:v>19.072939141334224</c:v>
                </c:pt>
                <c:pt idx="30">
                  <c:v>18.752124930376848</c:v>
                </c:pt>
                <c:pt idx="31">
                  <c:v>18.587715988221571</c:v>
                </c:pt>
                <c:pt idx="32">
                  <c:v>21.276903892396263</c:v>
                </c:pt>
                <c:pt idx="33">
                  <c:v>18.961152142868606</c:v>
                </c:pt>
                <c:pt idx="34">
                  <c:v>20.348736639389671</c:v>
                </c:pt>
                <c:pt idx="35">
                  <c:v>19.945222036758505</c:v>
                </c:pt>
                <c:pt idx="36">
                  <c:v>16.97606431550367</c:v>
                </c:pt>
                <c:pt idx="37">
                  <c:v>19.658766545483427</c:v>
                </c:pt>
                <c:pt idx="38">
                  <c:v>19.506821741653606</c:v>
                </c:pt>
                <c:pt idx="39">
                  <c:v>18.841038294115847</c:v>
                </c:pt>
                <c:pt idx="40">
                  <c:v>19.67200248458909</c:v>
                </c:pt>
                <c:pt idx="41">
                  <c:v>18.808683164629979</c:v>
                </c:pt>
                <c:pt idx="42">
                  <c:v>16.62113894776434</c:v>
                </c:pt>
                <c:pt idx="43">
                  <c:v>17.123662521852932</c:v>
                </c:pt>
              </c:numCache>
            </c:numRef>
          </c:xVal>
          <c:yVal>
            <c:numRef>
              <c:f>'All Fsp with XAn'!$AV$39:$AV$82</c:f>
              <c:numCache>
                <c:formatCode>General</c:formatCode>
                <c:ptCount val="44"/>
                <c:pt idx="0">
                  <c:v>406.09699999999998</c:v>
                </c:pt>
                <c:pt idx="1">
                  <c:v>442.42899999999997</c:v>
                </c:pt>
                <c:pt idx="2">
                  <c:v>508.06799999999998</c:v>
                </c:pt>
                <c:pt idx="3">
                  <c:v>514.94600000000003</c:v>
                </c:pt>
                <c:pt idx="4">
                  <c:v>427.94099999999997</c:v>
                </c:pt>
                <c:pt idx="5">
                  <c:v>605.005</c:v>
                </c:pt>
                <c:pt idx="6">
                  <c:v>489.42</c:v>
                </c:pt>
                <c:pt idx="7">
                  <c:v>481.97399999999999</c:v>
                </c:pt>
                <c:pt idx="8">
                  <c:v>431.72300000000001</c:v>
                </c:pt>
                <c:pt idx="9">
                  <c:v>509.19799999999998</c:v>
                </c:pt>
                <c:pt idx="10">
                  <c:v>453.33300000000003</c:v>
                </c:pt>
                <c:pt idx="11">
                  <c:v>487.26299999999998</c:v>
                </c:pt>
                <c:pt idx="12">
                  <c:v>487.72899999999998</c:v>
                </c:pt>
                <c:pt idx="13">
                  <c:v>560.447</c:v>
                </c:pt>
                <c:pt idx="14">
                  <c:v>517.14599999999996</c:v>
                </c:pt>
                <c:pt idx="15">
                  <c:v>480.43099999999998</c:v>
                </c:pt>
                <c:pt idx="16">
                  <c:v>513.36599999999999</c:v>
                </c:pt>
                <c:pt idx="17">
                  <c:v>497.86500000000001</c:v>
                </c:pt>
                <c:pt idx="18">
                  <c:v>537.98199999999997</c:v>
                </c:pt>
                <c:pt idx="19">
                  <c:v>471.05900000000003</c:v>
                </c:pt>
                <c:pt idx="20">
                  <c:v>426.56299999999999</c:v>
                </c:pt>
                <c:pt idx="21">
                  <c:v>565.18499999999995</c:v>
                </c:pt>
                <c:pt idx="22">
                  <c:v>469.673</c:v>
                </c:pt>
                <c:pt idx="23">
                  <c:v>598.88499999999999</c:v>
                </c:pt>
                <c:pt idx="24">
                  <c:v>726.73599999999999</c:v>
                </c:pt>
                <c:pt idx="25">
                  <c:v>518.15700000000004</c:v>
                </c:pt>
                <c:pt idx="26">
                  <c:v>436.887</c:v>
                </c:pt>
                <c:pt idx="27">
                  <c:v>461.47199999999998</c:v>
                </c:pt>
                <c:pt idx="28">
                  <c:v>466.18700000000001</c:v>
                </c:pt>
                <c:pt idx="29">
                  <c:v>555.76800000000003</c:v>
                </c:pt>
                <c:pt idx="30">
                  <c:v>470.35599999999999</c:v>
                </c:pt>
                <c:pt idx="31">
                  <c:v>470.24400000000003</c:v>
                </c:pt>
                <c:pt idx="32">
                  <c:v>687.98299999999995</c:v>
                </c:pt>
                <c:pt idx="33">
                  <c:v>517.86099999999999</c:v>
                </c:pt>
                <c:pt idx="34">
                  <c:v>465.52</c:v>
                </c:pt>
                <c:pt idx="35">
                  <c:v>559.37599999999998</c:v>
                </c:pt>
                <c:pt idx="36">
                  <c:v>459.363</c:v>
                </c:pt>
                <c:pt idx="37">
                  <c:v>405.47899999999998</c:v>
                </c:pt>
                <c:pt idx="38">
                  <c:v>413.70699999999999</c:v>
                </c:pt>
                <c:pt idx="39">
                  <c:v>462.35199999999998</c:v>
                </c:pt>
                <c:pt idx="40">
                  <c:v>599.59100000000001</c:v>
                </c:pt>
                <c:pt idx="41">
                  <c:v>519.48699999999997</c:v>
                </c:pt>
                <c:pt idx="42">
                  <c:v>499.09199999999998</c:v>
                </c:pt>
                <c:pt idx="43">
                  <c:v>631.57899999999995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008-4000-BC32-EC55BD8853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7910000"/>
        <c:axId val="1287922480"/>
      </c:scatterChart>
      <c:valAx>
        <c:axId val="1287910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An no.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7922480"/>
        <c:crosses val="autoZero"/>
        <c:crossBetween val="midCat"/>
      </c:valAx>
      <c:valAx>
        <c:axId val="1287922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Sr88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7910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1.AS.H Xan v Sr88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'All Fsp with XAn'!$AE$84:$AE$118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25.89803491887184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xVal>
          <c:yVal>
            <c:numRef>
              <c:f>'All Fsp with XAn'!$AV$84:$AV$118</c:f>
              <c:numCache>
                <c:formatCode>General</c:formatCode>
                <c:ptCount val="35"/>
                <c:pt idx="0">
                  <c:v>856.31100000000004</c:v>
                </c:pt>
                <c:pt idx="1">
                  <c:v>822.96400000000006</c:v>
                </c:pt>
                <c:pt idx="2">
                  <c:v>1000.29</c:v>
                </c:pt>
                <c:pt idx="3">
                  <c:v>914.51400000000001</c:v>
                </c:pt>
                <c:pt idx="4">
                  <c:v>892.78700000000003</c:v>
                </c:pt>
                <c:pt idx="5">
                  <c:v>843.45600000000002</c:v>
                </c:pt>
                <c:pt idx="6">
                  <c:v>1237.57</c:v>
                </c:pt>
                <c:pt idx="7">
                  <c:v>963.86599999999999</c:v>
                </c:pt>
                <c:pt idx="8">
                  <c:v>949.34799999999996</c:v>
                </c:pt>
                <c:pt idx="9">
                  <c:v>749</c:v>
                </c:pt>
                <c:pt idx="10">
                  <c:v>845.40200000000004</c:v>
                </c:pt>
                <c:pt idx="11">
                  <c:v>925.452</c:v>
                </c:pt>
                <c:pt idx="12">
                  <c:v>787.40599999999995</c:v>
                </c:pt>
                <c:pt idx="13">
                  <c:v>962.03399999999999</c:v>
                </c:pt>
                <c:pt idx="14">
                  <c:v>974.41800000000001</c:v>
                </c:pt>
                <c:pt idx="15">
                  <c:v>963.68299999999999</c:v>
                </c:pt>
                <c:pt idx="16">
                  <c:v>1057.1099999999999</c:v>
                </c:pt>
                <c:pt idx="17">
                  <c:v>936.80899999999997</c:v>
                </c:pt>
                <c:pt idx="18">
                  <c:v>1081.19</c:v>
                </c:pt>
                <c:pt idx="19">
                  <c:v>1040.49</c:v>
                </c:pt>
                <c:pt idx="20">
                  <c:v>935.68600000000004</c:v>
                </c:pt>
                <c:pt idx="21">
                  <c:v>933.18399999999997</c:v>
                </c:pt>
                <c:pt idx="22">
                  <c:v>973.34100000000001</c:v>
                </c:pt>
                <c:pt idx="23">
                  <c:v>890.93299999999999</c:v>
                </c:pt>
                <c:pt idx="24">
                  <c:v>851.04700000000003</c:v>
                </c:pt>
                <c:pt idx="25">
                  <c:v>949.20399999999995</c:v>
                </c:pt>
                <c:pt idx="26">
                  <c:v>952.02</c:v>
                </c:pt>
                <c:pt idx="27">
                  <c:v>1060.68</c:v>
                </c:pt>
                <c:pt idx="28">
                  <c:v>932.86400000000003</c:v>
                </c:pt>
                <c:pt idx="29">
                  <c:v>899.33299999999997</c:v>
                </c:pt>
                <c:pt idx="30">
                  <c:v>1177.52</c:v>
                </c:pt>
                <c:pt idx="31">
                  <c:v>764.43899999999996</c:v>
                </c:pt>
                <c:pt idx="32">
                  <c:v>893.42499999999995</c:v>
                </c:pt>
                <c:pt idx="33">
                  <c:v>818.50300000000004</c:v>
                </c:pt>
                <c:pt idx="34">
                  <c:v>965.40700000000004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214-47F0-A0DE-75DE20077B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7819968"/>
        <c:axId val="797843968"/>
      </c:scatterChart>
      <c:valAx>
        <c:axId val="7978199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An no.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7843968"/>
        <c:crosses val="autoZero"/>
        <c:crossBetween val="midCat"/>
      </c:valAx>
      <c:valAx>
        <c:axId val="797843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Sr88 ppm</a:t>
                </a:r>
              </a:p>
              <a:p>
                <a:pPr>
                  <a:defRPr/>
                </a:pP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78199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XAn v Sr88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1.AS Xan vs Sr88</c:v>
          </c:tx>
          <c:spPr>
            <a:ln>
              <a:noFill/>
            </a:ln>
          </c:spPr>
          <c:xVal>
            <c:numRef>
              <c:f>'All Fsp with XAn'!$AE$2:$AE$37</c:f>
              <c:numCache>
                <c:formatCode>0.0</c:formatCode>
                <c:ptCount val="36"/>
                <c:pt idx="0">
                  <c:v>27.385498146468247</c:v>
                </c:pt>
                <c:pt idx="1">
                  <c:v>38.781931748717746</c:v>
                </c:pt>
                <c:pt idx="2">
                  <c:v>36.666941772915408</c:v>
                </c:pt>
                <c:pt idx="3">
                  <c:v>36.791891989428031</c:v>
                </c:pt>
                <c:pt idx="4">
                  <c:v>35.176505584342848</c:v>
                </c:pt>
                <c:pt idx="5">
                  <c:v>18.52547732174525</c:v>
                </c:pt>
                <c:pt idx="6">
                  <c:v>36.222231478217509</c:v>
                </c:pt>
                <c:pt idx="7">
                  <c:v>36.054011178225736</c:v>
                </c:pt>
                <c:pt idx="8">
                  <c:v>37.556738013153939</c:v>
                </c:pt>
                <c:pt idx="9">
                  <c:v>25.976658791625312</c:v>
                </c:pt>
                <c:pt idx="10">
                  <c:v>19.784957769203274</c:v>
                </c:pt>
                <c:pt idx="11">
                  <c:v>18.443885080823385</c:v>
                </c:pt>
                <c:pt idx="12">
                  <c:v>31.909885587791837</c:v>
                </c:pt>
                <c:pt idx="13">
                  <c:v>25.427679898923429</c:v>
                </c:pt>
                <c:pt idx="14">
                  <c:v>22.955908271431699</c:v>
                </c:pt>
                <c:pt idx="15">
                  <c:v>22.280313716231959</c:v>
                </c:pt>
                <c:pt idx="16">
                  <c:v>19.294080336266564</c:v>
                </c:pt>
                <c:pt idx="17">
                  <c:v>32.07068409432533</c:v>
                </c:pt>
                <c:pt idx="18">
                  <c:v>28.554799652172989</c:v>
                </c:pt>
                <c:pt idx="19">
                  <c:v>21.212768705826811</c:v>
                </c:pt>
                <c:pt idx="20">
                  <c:v>34.033923722048314</c:v>
                </c:pt>
                <c:pt idx="21">
                  <c:v>35.569930005245112</c:v>
                </c:pt>
                <c:pt idx="22">
                  <c:v>35.925682250491427</c:v>
                </c:pt>
                <c:pt idx="23">
                  <c:v>18.989122703811958</c:v>
                </c:pt>
                <c:pt idx="24">
                  <c:v>28.724577775245962</c:v>
                </c:pt>
                <c:pt idx="25">
                  <c:v>32.106443048029696</c:v>
                </c:pt>
                <c:pt idx="26">
                  <c:v>30.15105425488581</c:v>
                </c:pt>
                <c:pt idx="27">
                  <c:v>32.777858414273453</c:v>
                </c:pt>
                <c:pt idx="28">
                  <c:v>25.355000961444485</c:v>
                </c:pt>
                <c:pt idx="29">
                  <c:v>23.812526667193033</c:v>
                </c:pt>
                <c:pt idx="30">
                  <c:v>21.687588073756995</c:v>
                </c:pt>
                <c:pt idx="31">
                  <c:v>21.403993600967073</c:v>
                </c:pt>
                <c:pt idx="32">
                  <c:v>24.125757928620953</c:v>
                </c:pt>
                <c:pt idx="33">
                  <c:v>24.476388901657739</c:v>
                </c:pt>
                <c:pt idx="34">
                  <c:v>31.156885489916629</c:v>
                </c:pt>
                <c:pt idx="35">
                  <c:v>20.699841189938898</c:v>
                </c:pt>
              </c:numCache>
            </c:numRef>
          </c:xVal>
          <c:yVal>
            <c:numRef>
              <c:f>'All Fsp with XAn'!$AU$2:$AU$37</c:f>
              <c:numCache>
                <c:formatCode>General</c:formatCode>
                <c:ptCount val="36"/>
                <c:pt idx="0">
                  <c:v>870.24</c:v>
                </c:pt>
                <c:pt idx="1">
                  <c:v>880.548</c:v>
                </c:pt>
                <c:pt idx="2">
                  <c:v>874.21500000000003</c:v>
                </c:pt>
                <c:pt idx="3">
                  <c:v>962.58299999999997</c:v>
                </c:pt>
                <c:pt idx="4">
                  <c:v>880.10699999999997</c:v>
                </c:pt>
                <c:pt idx="5">
                  <c:v>675.22299999999996</c:v>
                </c:pt>
                <c:pt idx="6">
                  <c:v>997.22500000000002</c:v>
                </c:pt>
                <c:pt idx="7">
                  <c:v>809.41600000000005</c:v>
                </c:pt>
                <c:pt idx="8">
                  <c:v>812.274</c:v>
                </c:pt>
                <c:pt idx="9">
                  <c:v>690.71799999999996</c:v>
                </c:pt>
                <c:pt idx="10">
                  <c:v>588.09199999999998</c:v>
                </c:pt>
                <c:pt idx="11">
                  <c:v>624.70799999999997</c:v>
                </c:pt>
                <c:pt idx="12">
                  <c:v>812.73</c:v>
                </c:pt>
                <c:pt idx="13">
                  <c:v>673.48299999999995</c:v>
                </c:pt>
                <c:pt idx="14">
                  <c:v>681.89700000000005</c:v>
                </c:pt>
                <c:pt idx="15">
                  <c:v>622.101</c:v>
                </c:pt>
                <c:pt idx="16">
                  <c:v>652.19500000000005</c:v>
                </c:pt>
                <c:pt idx="17">
                  <c:v>685.65899999999999</c:v>
                </c:pt>
                <c:pt idx="18">
                  <c:v>761.43</c:v>
                </c:pt>
                <c:pt idx="19">
                  <c:v>703.11</c:v>
                </c:pt>
                <c:pt idx="20">
                  <c:v>702.79600000000005</c:v>
                </c:pt>
                <c:pt idx="21">
                  <c:v>806.06799999999998</c:v>
                </c:pt>
                <c:pt idx="22">
                  <c:v>791.46</c:v>
                </c:pt>
                <c:pt idx="23">
                  <c:v>716.55700000000002</c:v>
                </c:pt>
                <c:pt idx="24">
                  <c:v>749.51199999999994</c:v>
                </c:pt>
                <c:pt idx="25">
                  <c:v>841.49099999999999</c:v>
                </c:pt>
                <c:pt idx="26">
                  <c:v>785.52599999999995</c:v>
                </c:pt>
                <c:pt idx="27">
                  <c:v>814.92100000000005</c:v>
                </c:pt>
                <c:pt idx="28">
                  <c:v>603.173</c:v>
                </c:pt>
                <c:pt idx="29">
                  <c:v>716.02599999999995</c:v>
                </c:pt>
                <c:pt idx="30">
                  <c:v>728.35799999999995</c:v>
                </c:pt>
                <c:pt idx="31">
                  <c:v>676.22799999999995</c:v>
                </c:pt>
                <c:pt idx="32">
                  <c:v>648.94600000000003</c:v>
                </c:pt>
                <c:pt idx="33">
                  <c:v>643.20799999999997</c:v>
                </c:pt>
                <c:pt idx="34">
                  <c:v>620.072</c:v>
                </c:pt>
                <c:pt idx="35">
                  <c:v>646.44399999999996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A89-4B37-BE5F-13D9659BD26D}"/>
            </c:ext>
          </c:extLst>
        </c:ser>
        <c:ser>
          <c:idx val="2"/>
          <c:order val="1"/>
          <c:tx>
            <c:v>1(B)MP Xan v Sr88</c:v>
          </c:tx>
          <c:spPr>
            <a:ln w="19050" cap="rnd">
              <a:noFill/>
              <a:round/>
            </a:ln>
            <a:effectLst/>
          </c:spPr>
          <c:xVal>
            <c:numRef>
              <c:f>'All Fsp with XAn'!$AE$39:$AE$82</c:f>
              <c:numCache>
                <c:formatCode>0.0</c:formatCode>
                <c:ptCount val="44"/>
                <c:pt idx="0">
                  <c:v>16.104325721545898</c:v>
                </c:pt>
                <c:pt idx="1">
                  <c:v>18.34671264570191</c:v>
                </c:pt>
                <c:pt idx="2">
                  <c:v>17.609857356656342</c:v>
                </c:pt>
                <c:pt idx="3">
                  <c:v>18.344514714768117</c:v>
                </c:pt>
                <c:pt idx="4">
                  <c:v>16.451197437585179</c:v>
                </c:pt>
                <c:pt idx="5">
                  <c:v>17.244083541586473</c:v>
                </c:pt>
                <c:pt idx="6">
                  <c:v>17.587740709174611</c:v>
                </c:pt>
                <c:pt idx="7">
                  <c:v>19.271878871771307</c:v>
                </c:pt>
                <c:pt idx="8">
                  <c:v>18.203202859810062</c:v>
                </c:pt>
                <c:pt idx="9">
                  <c:v>18.7790711098698</c:v>
                </c:pt>
                <c:pt idx="10">
                  <c:v>17.067164405510514</c:v>
                </c:pt>
                <c:pt idx="11">
                  <c:v>17.306448029129417</c:v>
                </c:pt>
                <c:pt idx="12">
                  <c:v>17.965881190617672</c:v>
                </c:pt>
                <c:pt idx="13">
                  <c:v>18.998373834370724</c:v>
                </c:pt>
                <c:pt idx="14">
                  <c:v>18.543894774896781</c:v>
                </c:pt>
                <c:pt idx="15">
                  <c:v>17.431776784799244</c:v>
                </c:pt>
                <c:pt idx="16">
                  <c:v>17.033884143755387</c:v>
                </c:pt>
                <c:pt idx="17">
                  <c:v>18.029779940725525</c:v>
                </c:pt>
                <c:pt idx="18">
                  <c:v>17.310699538579801</c:v>
                </c:pt>
                <c:pt idx="19">
                  <c:v>17.512199676998449</c:v>
                </c:pt>
                <c:pt idx="20">
                  <c:v>15.510543409670065</c:v>
                </c:pt>
                <c:pt idx="21">
                  <c:v>17.649832846833903</c:v>
                </c:pt>
                <c:pt idx="22">
                  <c:v>15.996739526960013</c:v>
                </c:pt>
                <c:pt idx="23">
                  <c:v>16.832990353619142</c:v>
                </c:pt>
                <c:pt idx="24">
                  <c:v>18.03766588943186</c:v>
                </c:pt>
                <c:pt idx="25">
                  <c:v>17.046871802461958</c:v>
                </c:pt>
                <c:pt idx="26">
                  <c:v>16.265075659872146</c:v>
                </c:pt>
                <c:pt idx="27">
                  <c:v>19.146009349584546</c:v>
                </c:pt>
                <c:pt idx="28">
                  <c:v>20.581264830210316</c:v>
                </c:pt>
                <c:pt idx="29">
                  <c:v>19.072939141334224</c:v>
                </c:pt>
                <c:pt idx="30">
                  <c:v>18.752124930376848</c:v>
                </c:pt>
                <c:pt idx="31">
                  <c:v>18.587715988221571</c:v>
                </c:pt>
                <c:pt idx="32">
                  <c:v>21.276903892396263</c:v>
                </c:pt>
                <c:pt idx="33">
                  <c:v>18.961152142868606</c:v>
                </c:pt>
                <c:pt idx="34">
                  <c:v>20.348736639389671</c:v>
                </c:pt>
                <c:pt idx="35">
                  <c:v>19.945222036758505</c:v>
                </c:pt>
                <c:pt idx="36">
                  <c:v>16.97606431550367</c:v>
                </c:pt>
                <c:pt idx="37">
                  <c:v>19.658766545483427</c:v>
                </c:pt>
                <c:pt idx="38">
                  <c:v>19.506821741653606</c:v>
                </c:pt>
                <c:pt idx="39">
                  <c:v>18.841038294115847</c:v>
                </c:pt>
                <c:pt idx="40">
                  <c:v>19.67200248458909</c:v>
                </c:pt>
                <c:pt idx="41">
                  <c:v>18.808683164629979</c:v>
                </c:pt>
                <c:pt idx="42">
                  <c:v>16.62113894776434</c:v>
                </c:pt>
                <c:pt idx="43">
                  <c:v>17.123662521852932</c:v>
                </c:pt>
              </c:numCache>
            </c:numRef>
          </c:xVal>
          <c:yVal>
            <c:numRef>
              <c:f>'All Fsp with XAn'!$AV$39:$AV$82</c:f>
              <c:numCache>
                <c:formatCode>General</c:formatCode>
                <c:ptCount val="44"/>
                <c:pt idx="0">
                  <c:v>406.09699999999998</c:v>
                </c:pt>
                <c:pt idx="1">
                  <c:v>442.42899999999997</c:v>
                </c:pt>
                <c:pt idx="2">
                  <c:v>508.06799999999998</c:v>
                </c:pt>
                <c:pt idx="3">
                  <c:v>514.94600000000003</c:v>
                </c:pt>
                <c:pt idx="4">
                  <c:v>427.94099999999997</c:v>
                </c:pt>
                <c:pt idx="5">
                  <c:v>605.005</c:v>
                </c:pt>
                <c:pt idx="6">
                  <c:v>489.42</c:v>
                </c:pt>
                <c:pt idx="7">
                  <c:v>481.97399999999999</c:v>
                </c:pt>
                <c:pt idx="8">
                  <c:v>431.72300000000001</c:v>
                </c:pt>
                <c:pt idx="9">
                  <c:v>509.19799999999998</c:v>
                </c:pt>
                <c:pt idx="10">
                  <c:v>453.33300000000003</c:v>
                </c:pt>
                <c:pt idx="11">
                  <c:v>487.26299999999998</c:v>
                </c:pt>
                <c:pt idx="12">
                  <c:v>487.72899999999998</c:v>
                </c:pt>
                <c:pt idx="13">
                  <c:v>560.447</c:v>
                </c:pt>
                <c:pt idx="14">
                  <c:v>517.14599999999996</c:v>
                </c:pt>
                <c:pt idx="15">
                  <c:v>480.43099999999998</c:v>
                </c:pt>
                <c:pt idx="16">
                  <c:v>513.36599999999999</c:v>
                </c:pt>
                <c:pt idx="17">
                  <c:v>497.86500000000001</c:v>
                </c:pt>
                <c:pt idx="18">
                  <c:v>537.98199999999997</c:v>
                </c:pt>
                <c:pt idx="19">
                  <c:v>471.05900000000003</c:v>
                </c:pt>
                <c:pt idx="20">
                  <c:v>426.56299999999999</c:v>
                </c:pt>
                <c:pt idx="21">
                  <c:v>565.18499999999995</c:v>
                </c:pt>
                <c:pt idx="22">
                  <c:v>469.673</c:v>
                </c:pt>
                <c:pt idx="23">
                  <c:v>598.88499999999999</c:v>
                </c:pt>
                <c:pt idx="24">
                  <c:v>726.73599999999999</c:v>
                </c:pt>
                <c:pt idx="25">
                  <c:v>518.15700000000004</c:v>
                </c:pt>
                <c:pt idx="26">
                  <c:v>436.887</c:v>
                </c:pt>
                <c:pt idx="27">
                  <c:v>461.47199999999998</c:v>
                </c:pt>
                <c:pt idx="28">
                  <c:v>466.18700000000001</c:v>
                </c:pt>
                <c:pt idx="29">
                  <c:v>555.76800000000003</c:v>
                </c:pt>
                <c:pt idx="30">
                  <c:v>470.35599999999999</c:v>
                </c:pt>
                <c:pt idx="31">
                  <c:v>470.24400000000003</c:v>
                </c:pt>
                <c:pt idx="32">
                  <c:v>687.98299999999995</c:v>
                </c:pt>
                <c:pt idx="33">
                  <c:v>517.86099999999999</c:v>
                </c:pt>
                <c:pt idx="34">
                  <c:v>465.52</c:v>
                </c:pt>
                <c:pt idx="35">
                  <c:v>559.37599999999998</c:v>
                </c:pt>
                <c:pt idx="36">
                  <c:v>459.363</c:v>
                </c:pt>
                <c:pt idx="37">
                  <c:v>405.47899999999998</c:v>
                </c:pt>
                <c:pt idx="38">
                  <c:v>413.70699999999999</c:v>
                </c:pt>
                <c:pt idx="39">
                  <c:v>462.35199999999998</c:v>
                </c:pt>
                <c:pt idx="40">
                  <c:v>599.59100000000001</c:v>
                </c:pt>
                <c:pt idx="41">
                  <c:v>519.48699999999997</c:v>
                </c:pt>
                <c:pt idx="42">
                  <c:v>499.09199999999998</c:v>
                </c:pt>
                <c:pt idx="43">
                  <c:v>631.57899999999995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A89-4B37-BE5F-13D9659BD26D}"/>
            </c:ext>
          </c:extLst>
        </c:ser>
        <c:ser>
          <c:idx val="0"/>
          <c:order val="2"/>
          <c:tx>
            <c:v>1.AS.H Xan v Sr88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'All Fsp with XAn'!$AE$84:$AE$118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25.89803491887184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xVal>
          <c:yVal>
            <c:numRef>
              <c:f>'All Fsp with XAn'!$AV$84:$AV$118</c:f>
              <c:numCache>
                <c:formatCode>General</c:formatCode>
                <c:ptCount val="35"/>
                <c:pt idx="0">
                  <c:v>856.31100000000004</c:v>
                </c:pt>
                <c:pt idx="1">
                  <c:v>822.96400000000006</c:v>
                </c:pt>
                <c:pt idx="2">
                  <c:v>1000.29</c:v>
                </c:pt>
                <c:pt idx="3">
                  <c:v>914.51400000000001</c:v>
                </c:pt>
                <c:pt idx="4">
                  <c:v>892.78700000000003</c:v>
                </c:pt>
                <c:pt idx="5">
                  <c:v>843.45600000000002</c:v>
                </c:pt>
                <c:pt idx="6">
                  <c:v>1237.57</c:v>
                </c:pt>
                <c:pt idx="7">
                  <c:v>963.86599999999999</c:v>
                </c:pt>
                <c:pt idx="8">
                  <c:v>949.34799999999996</c:v>
                </c:pt>
                <c:pt idx="9">
                  <c:v>749</c:v>
                </c:pt>
                <c:pt idx="10">
                  <c:v>845.40200000000004</c:v>
                </c:pt>
                <c:pt idx="11">
                  <c:v>925.452</c:v>
                </c:pt>
                <c:pt idx="12">
                  <c:v>787.40599999999995</c:v>
                </c:pt>
                <c:pt idx="13">
                  <c:v>962.03399999999999</c:v>
                </c:pt>
                <c:pt idx="14">
                  <c:v>974.41800000000001</c:v>
                </c:pt>
                <c:pt idx="15">
                  <c:v>963.68299999999999</c:v>
                </c:pt>
                <c:pt idx="16">
                  <c:v>1057.1099999999999</c:v>
                </c:pt>
                <c:pt idx="17">
                  <c:v>936.80899999999997</c:v>
                </c:pt>
                <c:pt idx="18">
                  <c:v>1081.19</c:v>
                </c:pt>
                <c:pt idx="19">
                  <c:v>1040.49</c:v>
                </c:pt>
                <c:pt idx="20">
                  <c:v>935.68600000000004</c:v>
                </c:pt>
                <c:pt idx="21">
                  <c:v>933.18399999999997</c:v>
                </c:pt>
                <c:pt idx="22">
                  <c:v>973.34100000000001</c:v>
                </c:pt>
                <c:pt idx="23">
                  <c:v>890.93299999999999</c:v>
                </c:pt>
                <c:pt idx="24">
                  <c:v>851.04700000000003</c:v>
                </c:pt>
                <c:pt idx="25">
                  <c:v>949.20399999999995</c:v>
                </c:pt>
                <c:pt idx="26">
                  <c:v>952.02</c:v>
                </c:pt>
                <c:pt idx="27">
                  <c:v>1060.68</c:v>
                </c:pt>
                <c:pt idx="28">
                  <c:v>932.86400000000003</c:v>
                </c:pt>
                <c:pt idx="29">
                  <c:v>899.33299999999997</c:v>
                </c:pt>
                <c:pt idx="30">
                  <c:v>1177.52</c:v>
                </c:pt>
                <c:pt idx="31">
                  <c:v>764.43899999999996</c:v>
                </c:pt>
                <c:pt idx="32">
                  <c:v>893.42499999999995</c:v>
                </c:pt>
                <c:pt idx="33">
                  <c:v>818.50300000000004</c:v>
                </c:pt>
                <c:pt idx="34">
                  <c:v>965.40700000000004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A89-4B37-BE5F-13D9659BD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7819968"/>
        <c:axId val="797843968"/>
      </c:scatterChart>
      <c:valAx>
        <c:axId val="7978199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An no.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7843968"/>
        <c:crosses val="autoZero"/>
        <c:crossBetween val="midCat"/>
      </c:valAx>
      <c:valAx>
        <c:axId val="797843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Sr88 ppm</a:t>
                </a:r>
              </a:p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781996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1.AS Xan v Pb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'All Fsp with XAn'!$AE$2:$AE$37</c:f>
              <c:numCache>
                <c:formatCode>0.0</c:formatCode>
                <c:ptCount val="36"/>
                <c:pt idx="0">
                  <c:v>27.385498146468247</c:v>
                </c:pt>
                <c:pt idx="1">
                  <c:v>38.781931748717746</c:v>
                </c:pt>
                <c:pt idx="2">
                  <c:v>36.666941772915408</c:v>
                </c:pt>
                <c:pt idx="3">
                  <c:v>36.791891989428031</c:v>
                </c:pt>
                <c:pt idx="4">
                  <c:v>35.176505584342848</c:v>
                </c:pt>
                <c:pt idx="5">
                  <c:v>18.52547732174525</c:v>
                </c:pt>
                <c:pt idx="6">
                  <c:v>36.222231478217509</c:v>
                </c:pt>
                <c:pt idx="7">
                  <c:v>36.054011178225736</c:v>
                </c:pt>
                <c:pt idx="8">
                  <c:v>37.556738013153939</c:v>
                </c:pt>
                <c:pt idx="9">
                  <c:v>25.976658791625312</c:v>
                </c:pt>
                <c:pt idx="10">
                  <c:v>19.784957769203274</c:v>
                </c:pt>
                <c:pt idx="11">
                  <c:v>18.443885080823385</c:v>
                </c:pt>
                <c:pt idx="12">
                  <c:v>31.909885587791837</c:v>
                </c:pt>
                <c:pt idx="13">
                  <c:v>25.427679898923429</c:v>
                </c:pt>
                <c:pt idx="14">
                  <c:v>22.955908271431699</c:v>
                </c:pt>
                <c:pt idx="15">
                  <c:v>22.280313716231959</c:v>
                </c:pt>
                <c:pt idx="16">
                  <c:v>19.294080336266564</c:v>
                </c:pt>
                <c:pt idx="17">
                  <c:v>32.07068409432533</c:v>
                </c:pt>
                <c:pt idx="18">
                  <c:v>28.554799652172989</c:v>
                </c:pt>
                <c:pt idx="19">
                  <c:v>21.212768705826811</c:v>
                </c:pt>
                <c:pt idx="20">
                  <c:v>34.033923722048314</c:v>
                </c:pt>
                <c:pt idx="21">
                  <c:v>35.569930005245112</c:v>
                </c:pt>
                <c:pt idx="22">
                  <c:v>35.925682250491427</c:v>
                </c:pt>
                <c:pt idx="23">
                  <c:v>18.989122703811958</c:v>
                </c:pt>
                <c:pt idx="24">
                  <c:v>28.724577775245962</c:v>
                </c:pt>
                <c:pt idx="25">
                  <c:v>32.106443048029696</c:v>
                </c:pt>
                <c:pt idx="26">
                  <c:v>30.15105425488581</c:v>
                </c:pt>
                <c:pt idx="27">
                  <c:v>32.777858414273453</c:v>
                </c:pt>
                <c:pt idx="28">
                  <c:v>25.355000961444485</c:v>
                </c:pt>
                <c:pt idx="29">
                  <c:v>23.812526667193033</c:v>
                </c:pt>
                <c:pt idx="30">
                  <c:v>21.687588073756995</c:v>
                </c:pt>
                <c:pt idx="31">
                  <c:v>21.403993600967073</c:v>
                </c:pt>
                <c:pt idx="32">
                  <c:v>24.125757928620953</c:v>
                </c:pt>
                <c:pt idx="33">
                  <c:v>24.476388901657739</c:v>
                </c:pt>
                <c:pt idx="34">
                  <c:v>31.156885489916629</c:v>
                </c:pt>
                <c:pt idx="35">
                  <c:v>20.699841189938898</c:v>
                </c:pt>
              </c:numCache>
            </c:numRef>
          </c:xVal>
          <c:yVal>
            <c:numRef>
              <c:f>'All Fsp with XAn'!$BD$2:$BD$37</c:f>
              <c:numCache>
                <c:formatCode>General</c:formatCode>
                <c:ptCount val="36"/>
                <c:pt idx="0">
                  <c:v>38.602499999999999</c:v>
                </c:pt>
                <c:pt idx="1">
                  <c:v>37.064</c:v>
                </c:pt>
                <c:pt idx="2">
                  <c:v>32.665900000000001</c:v>
                </c:pt>
                <c:pt idx="3">
                  <c:v>35.695799999999998</c:v>
                </c:pt>
                <c:pt idx="4">
                  <c:v>33.638100000000001</c:v>
                </c:pt>
                <c:pt idx="5">
                  <c:v>28.347000000000001</c:v>
                </c:pt>
                <c:pt idx="6">
                  <c:v>35.6952</c:v>
                </c:pt>
                <c:pt idx="7">
                  <c:v>37.071199999999997</c:v>
                </c:pt>
                <c:pt idx="8">
                  <c:v>32.8003</c:v>
                </c:pt>
                <c:pt idx="9">
                  <c:v>29.578600000000002</c:v>
                </c:pt>
                <c:pt idx="10">
                  <c:v>26.7698</c:v>
                </c:pt>
                <c:pt idx="11">
                  <c:v>28.975300000000001</c:v>
                </c:pt>
                <c:pt idx="12">
                  <c:v>32.324199999999998</c:v>
                </c:pt>
                <c:pt idx="13">
                  <c:v>31.3657</c:v>
                </c:pt>
                <c:pt idx="14">
                  <c:v>30.466699999999999</c:v>
                </c:pt>
                <c:pt idx="15">
                  <c:v>28.984100000000002</c:v>
                </c:pt>
                <c:pt idx="16">
                  <c:v>29.406199999999998</c:v>
                </c:pt>
                <c:pt idx="17">
                  <c:v>31.2881</c:v>
                </c:pt>
                <c:pt idx="18">
                  <c:v>30.564</c:v>
                </c:pt>
                <c:pt idx="19">
                  <c:v>33.490699999999997</c:v>
                </c:pt>
                <c:pt idx="20">
                  <c:v>35.873800000000003</c:v>
                </c:pt>
                <c:pt idx="21">
                  <c:v>35.613799999999998</c:v>
                </c:pt>
                <c:pt idx="22">
                  <c:v>34.501199999999997</c:v>
                </c:pt>
                <c:pt idx="23">
                  <c:v>28.2791</c:v>
                </c:pt>
                <c:pt idx="24">
                  <c:v>28.3858</c:v>
                </c:pt>
                <c:pt idx="25">
                  <c:v>35.010399999999997</c:v>
                </c:pt>
                <c:pt idx="26">
                  <c:v>32.173099999999998</c:v>
                </c:pt>
                <c:pt idx="27">
                  <c:v>34.786999999999999</c:v>
                </c:pt>
                <c:pt idx="28">
                  <c:v>53.936700000000002</c:v>
                </c:pt>
                <c:pt idx="29">
                  <c:v>34.132800000000003</c:v>
                </c:pt>
                <c:pt idx="30">
                  <c:v>35.366199999999999</c:v>
                </c:pt>
                <c:pt idx="31">
                  <c:v>40.631300000000003</c:v>
                </c:pt>
                <c:pt idx="32">
                  <c:v>35.7776</c:v>
                </c:pt>
                <c:pt idx="33">
                  <c:v>31.041499999999999</c:v>
                </c:pt>
                <c:pt idx="34">
                  <c:v>49.313200000000002</c:v>
                </c:pt>
                <c:pt idx="35">
                  <c:v>28.636500000000002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05E-4751-90AA-9B9A8C6FD3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583343"/>
        <c:axId val="2093581423"/>
      </c:scatterChart>
      <c:valAx>
        <c:axId val="209358334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3581423"/>
        <c:crosses val="autoZero"/>
        <c:crossBetween val="midCat"/>
      </c:valAx>
      <c:valAx>
        <c:axId val="20935814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358334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1(BMP Xan v Pb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'All Fsp with XAn'!$AE$39:$AE$82</c:f>
              <c:numCache>
                <c:formatCode>0.0</c:formatCode>
                <c:ptCount val="44"/>
                <c:pt idx="0">
                  <c:v>16.104325721545898</c:v>
                </c:pt>
                <c:pt idx="1">
                  <c:v>18.34671264570191</c:v>
                </c:pt>
                <c:pt idx="2">
                  <c:v>17.609857356656342</c:v>
                </c:pt>
                <c:pt idx="3">
                  <c:v>18.344514714768117</c:v>
                </c:pt>
                <c:pt idx="4">
                  <c:v>16.451197437585179</c:v>
                </c:pt>
                <c:pt idx="5">
                  <c:v>17.244083541586473</c:v>
                </c:pt>
                <c:pt idx="6">
                  <c:v>17.587740709174611</c:v>
                </c:pt>
                <c:pt idx="7">
                  <c:v>19.271878871771307</c:v>
                </c:pt>
                <c:pt idx="8">
                  <c:v>18.203202859810062</c:v>
                </c:pt>
                <c:pt idx="9">
                  <c:v>18.7790711098698</c:v>
                </c:pt>
                <c:pt idx="10">
                  <c:v>17.067164405510514</c:v>
                </c:pt>
                <c:pt idx="11">
                  <c:v>17.306448029129417</c:v>
                </c:pt>
                <c:pt idx="12">
                  <c:v>17.965881190617672</c:v>
                </c:pt>
                <c:pt idx="13">
                  <c:v>18.998373834370724</c:v>
                </c:pt>
                <c:pt idx="14">
                  <c:v>18.543894774896781</c:v>
                </c:pt>
                <c:pt idx="15">
                  <c:v>17.431776784799244</c:v>
                </c:pt>
                <c:pt idx="16">
                  <c:v>17.033884143755387</c:v>
                </c:pt>
                <c:pt idx="17">
                  <c:v>18.029779940725525</c:v>
                </c:pt>
                <c:pt idx="18">
                  <c:v>17.310699538579801</c:v>
                </c:pt>
                <c:pt idx="19">
                  <c:v>17.512199676998449</c:v>
                </c:pt>
                <c:pt idx="20">
                  <c:v>15.510543409670065</c:v>
                </c:pt>
                <c:pt idx="21">
                  <c:v>17.649832846833903</c:v>
                </c:pt>
                <c:pt idx="22">
                  <c:v>15.996739526960013</c:v>
                </c:pt>
                <c:pt idx="23">
                  <c:v>16.832990353619142</c:v>
                </c:pt>
                <c:pt idx="24">
                  <c:v>18.03766588943186</c:v>
                </c:pt>
                <c:pt idx="25">
                  <c:v>17.046871802461958</c:v>
                </c:pt>
                <c:pt idx="26">
                  <c:v>16.265075659872146</c:v>
                </c:pt>
                <c:pt idx="27">
                  <c:v>19.146009349584546</c:v>
                </c:pt>
                <c:pt idx="28">
                  <c:v>20.581264830210316</c:v>
                </c:pt>
                <c:pt idx="29">
                  <c:v>19.072939141334224</c:v>
                </c:pt>
                <c:pt idx="30">
                  <c:v>18.752124930376848</c:v>
                </c:pt>
                <c:pt idx="31">
                  <c:v>18.587715988221571</c:v>
                </c:pt>
                <c:pt idx="32">
                  <c:v>21.276903892396263</c:v>
                </c:pt>
                <c:pt idx="33">
                  <c:v>18.961152142868606</c:v>
                </c:pt>
                <c:pt idx="34">
                  <c:v>20.348736639389671</c:v>
                </c:pt>
                <c:pt idx="35">
                  <c:v>19.945222036758505</c:v>
                </c:pt>
                <c:pt idx="36">
                  <c:v>16.97606431550367</c:v>
                </c:pt>
                <c:pt idx="37">
                  <c:v>19.658766545483427</c:v>
                </c:pt>
                <c:pt idx="38">
                  <c:v>19.506821741653606</c:v>
                </c:pt>
                <c:pt idx="39">
                  <c:v>18.841038294115847</c:v>
                </c:pt>
                <c:pt idx="40">
                  <c:v>19.67200248458909</c:v>
                </c:pt>
                <c:pt idx="41">
                  <c:v>18.808683164629979</c:v>
                </c:pt>
                <c:pt idx="42">
                  <c:v>16.62113894776434</c:v>
                </c:pt>
                <c:pt idx="43">
                  <c:v>17.123662521852932</c:v>
                </c:pt>
              </c:numCache>
            </c:numRef>
          </c:xVal>
          <c:yVal>
            <c:numRef>
              <c:f>'All Fsp with XAn'!$BD$39:$BD$82</c:f>
              <c:numCache>
                <c:formatCode>General</c:formatCode>
                <c:ptCount val="44"/>
                <c:pt idx="0">
                  <c:v>17.9954</c:v>
                </c:pt>
                <c:pt idx="1">
                  <c:v>21.134799999999998</c:v>
                </c:pt>
                <c:pt idx="2">
                  <c:v>22.7319</c:v>
                </c:pt>
                <c:pt idx="3">
                  <c:v>26.657</c:v>
                </c:pt>
                <c:pt idx="4">
                  <c:v>17.6479</c:v>
                </c:pt>
                <c:pt idx="5">
                  <c:v>29.4651</c:v>
                </c:pt>
                <c:pt idx="6">
                  <c:v>16.290299999999998</c:v>
                </c:pt>
                <c:pt idx="7">
                  <c:v>19.565799999999999</c:v>
                </c:pt>
                <c:pt idx="8">
                  <c:v>16.8703</c:v>
                </c:pt>
                <c:pt idx="9">
                  <c:v>22.5091</c:v>
                </c:pt>
                <c:pt idx="10">
                  <c:v>15.065</c:v>
                </c:pt>
                <c:pt idx="11">
                  <c:v>17.1995</c:v>
                </c:pt>
                <c:pt idx="12">
                  <c:v>17.775200000000002</c:v>
                </c:pt>
                <c:pt idx="13">
                  <c:v>25.169499999999999</c:v>
                </c:pt>
                <c:pt idx="14">
                  <c:v>21.751200000000001</c:v>
                </c:pt>
                <c:pt idx="15">
                  <c:v>21.985499999999998</c:v>
                </c:pt>
                <c:pt idx="16">
                  <c:v>26.414400000000001</c:v>
                </c:pt>
                <c:pt idx="17">
                  <c:v>22.8993</c:v>
                </c:pt>
                <c:pt idx="18">
                  <c:v>23.4785</c:v>
                </c:pt>
                <c:pt idx="19">
                  <c:v>18.265899999999998</c:v>
                </c:pt>
                <c:pt idx="20">
                  <c:v>14.3461</c:v>
                </c:pt>
                <c:pt idx="21">
                  <c:v>28.999199999999998</c:v>
                </c:pt>
                <c:pt idx="22">
                  <c:v>21.541799999999999</c:v>
                </c:pt>
                <c:pt idx="23">
                  <c:v>32.9099</c:v>
                </c:pt>
                <c:pt idx="24">
                  <c:v>36.658299999999997</c:v>
                </c:pt>
                <c:pt idx="25">
                  <c:v>28.934100000000001</c:v>
                </c:pt>
                <c:pt idx="26">
                  <c:v>19.299700000000001</c:v>
                </c:pt>
                <c:pt idx="27">
                  <c:v>16.232700000000001</c:v>
                </c:pt>
                <c:pt idx="28">
                  <c:v>17.4221</c:v>
                </c:pt>
                <c:pt idx="29">
                  <c:v>25.226400000000002</c:v>
                </c:pt>
                <c:pt idx="30">
                  <c:v>16.169699999999999</c:v>
                </c:pt>
                <c:pt idx="31">
                  <c:v>16.718599999999999</c:v>
                </c:pt>
                <c:pt idx="32">
                  <c:v>25.999600000000001</c:v>
                </c:pt>
                <c:pt idx="33">
                  <c:v>27.516400000000001</c:v>
                </c:pt>
                <c:pt idx="34">
                  <c:v>18.580400000000001</c:v>
                </c:pt>
                <c:pt idx="35">
                  <c:v>21.913499999999999</c:v>
                </c:pt>
                <c:pt idx="36">
                  <c:v>23.291</c:v>
                </c:pt>
                <c:pt idx="37">
                  <c:v>18.641100000000002</c:v>
                </c:pt>
                <c:pt idx="38">
                  <c:v>18.7346</c:v>
                </c:pt>
                <c:pt idx="39">
                  <c:v>21.396100000000001</c:v>
                </c:pt>
                <c:pt idx="40">
                  <c:v>32.754600000000003</c:v>
                </c:pt>
                <c:pt idx="41">
                  <c:v>24.9283</c:v>
                </c:pt>
                <c:pt idx="42">
                  <c:v>22.070399999999999</c:v>
                </c:pt>
                <c:pt idx="43">
                  <c:v>40.443199999999997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D21-4CA5-B334-0C9A28A88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925247"/>
        <c:axId val="103924767"/>
      </c:scatterChart>
      <c:valAx>
        <c:axId val="10392524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924767"/>
        <c:crosses val="autoZero"/>
        <c:crossBetween val="midCat"/>
      </c:valAx>
      <c:valAx>
        <c:axId val="1039247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92524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1.AS.H Xan v Pb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'All Fsp with XAn'!$AE$84:$AE$118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25.89803491887184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xVal>
          <c:yVal>
            <c:numRef>
              <c:f>'All Fsp with XAn'!$BD$84:$BD$118</c:f>
              <c:numCache>
                <c:formatCode>General</c:formatCode>
                <c:ptCount val="35"/>
                <c:pt idx="0">
                  <c:v>44.157800000000002</c:v>
                </c:pt>
                <c:pt idx="1">
                  <c:v>41.519100000000002</c:v>
                </c:pt>
                <c:pt idx="2">
                  <c:v>48.120800000000003</c:v>
                </c:pt>
                <c:pt idx="3">
                  <c:v>47.4255</c:v>
                </c:pt>
                <c:pt idx="4">
                  <c:v>45.308500000000002</c:v>
                </c:pt>
                <c:pt idx="5">
                  <c:v>39.030200000000001</c:v>
                </c:pt>
                <c:pt idx="6">
                  <c:v>58.816800000000001</c:v>
                </c:pt>
                <c:pt idx="7">
                  <c:v>46.116599999999998</c:v>
                </c:pt>
                <c:pt idx="8">
                  <c:v>49.895099999999999</c:v>
                </c:pt>
                <c:pt idx="9">
                  <c:v>37.566000000000003</c:v>
                </c:pt>
                <c:pt idx="10">
                  <c:v>44.223500000000001</c:v>
                </c:pt>
                <c:pt idx="11">
                  <c:v>44.712899999999998</c:v>
                </c:pt>
                <c:pt idx="12">
                  <c:v>39.808199999999999</c:v>
                </c:pt>
                <c:pt idx="13">
                  <c:v>49.972000000000001</c:v>
                </c:pt>
                <c:pt idx="14">
                  <c:v>50.625300000000003</c:v>
                </c:pt>
                <c:pt idx="15">
                  <c:v>45.068800000000003</c:v>
                </c:pt>
                <c:pt idx="16">
                  <c:v>45.606200000000001</c:v>
                </c:pt>
                <c:pt idx="17">
                  <c:v>42.010599999999997</c:v>
                </c:pt>
                <c:pt idx="18">
                  <c:v>51.2943</c:v>
                </c:pt>
                <c:pt idx="19">
                  <c:v>49.110799999999998</c:v>
                </c:pt>
                <c:pt idx="20">
                  <c:v>44.563000000000002</c:v>
                </c:pt>
                <c:pt idx="21">
                  <c:v>48.066699999999997</c:v>
                </c:pt>
                <c:pt idx="22">
                  <c:v>48.144500000000001</c:v>
                </c:pt>
                <c:pt idx="23">
                  <c:v>47.918999999999997</c:v>
                </c:pt>
                <c:pt idx="24">
                  <c:v>42.700600000000001</c:v>
                </c:pt>
                <c:pt idx="25">
                  <c:v>49.915100000000002</c:v>
                </c:pt>
                <c:pt idx="26">
                  <c:v>48.864199999999997</c:v>
                </c:pt>
                <c:pt idx="27">
                  <c:v>50.218200000000003</c:v>
                </c:pt>
                <c:pt idx="28">
                  <c:v>46.280799999999999</c:v>
                </c:pt>
                <c:pt idx="29">
                  <c:v>46.2667</c:v>
                </c:pt>
                <c:pt idx="30">
                  <c:v>53.476999999999997</c:v>
                </c:pt>
                <c:pt idx="31">
                  <c:v>41.479900000000001</c:v>
                </c:pt>
                <c:pt idx="32">
                  <c:v>43.728700000000003</c:v>
                </c:pt>
                <c:pt idx="33">
                  <c:v>41.011000000000003</c:v>
                </c:pt>
                <c:pt idx="34">
                  <c:v>55.964500000000001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081-4230-BE20-01887FEC53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621744"/>
        <c:axId val="103625104"/>
      </c:scatterChart>
      <c:valAx>
        <c:axId val="1036217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25104"/>
        <c:crosses val="autoZero"/>
        <c:crossBetween val="midCat"/>
      </c:valAx>
      <c:valAx>
        <c:axId val="103625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217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XAn v Pb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1.AS Xan v Pb</c:v>
          </c:tx>
          <c:spPr>
            <a:ln>
              <a:noFill/>
            </a:ln>
          </c:spPr>
          <c:xVal>
            <c:numRef>
              <c:f>'All Fsp with XAn'!$AE$2:$AE$37</c:f>
              <c:numCache>
                <c:formatCode>0.0</c:formatCode>
                <c:ptCount val="36"/>
                <c:pt idx="0">
                  <c:v>27.385498146468247</c:v>
                </c:pt>
                <c:pt idx="1">
                  <c:v>38.781931748717746</c:v>
                </c:pt>
                <c:pt idx="2">
                  <c:v>36.666941772915408</c:v>
                </c:pt>
                <c:pt idx="3">
                  <c:v>36.791891989428031</c:v>
                </c:pt>
                <c:pt idx="4">
                  <c:v>35.176505584342848</c:v>
                </c:pt>
                <c:pt idx="5">
                  <c:v>18.52547732174525</c:v>
                </c:pt>
                <c:pt idx="6">
                  <c:v>36.222231478217509</c:v>
                </c:pt>
                <c:pt idx="7">
                  <c:v>36.054011178225736</c:v>
                </c:pt>
                <c:pt idx="8">
                  <c:v>37.556738013153939</c:v>
                </c:pt>
                <c:pt idx="9">
                  <c:v>25.976658791625312</c:v>
                </c:pt>
                <c:pt idx="10">
                  <c:v>19.784957769203274</c:v>
                </c:pt>
                <c:pt idx="11">
                  <c:v>18.443885080823385</c:v>
                </c:pt>
                <c:pt idx="12">
                  <c:v>31.909885587791837</c:v>
                </c:pt>
                <c:pt idx="13">
                  <c:v>25.427679898923429</c:v>
                </c:pt>
                <c:pt idx="14">
                  <c:v>22.955908271431699</c:v>
                </c:pt>
                <c:pt idx="15">
                  <c:v>22.280313716231959</c:v>
                </c:pt>
                <c:pt idx="16">
                  <c:v>19.294080336266564</c:v>
                </c:pt>
                <c:pt idx="17">
                  <c:v>32.07068409432533</c:v>
                </c:pt>
                <c:pt idx="18">
                  <c:v>28.554799652172989</c:v>
                </c:pt>
                <c:pt idx="19">
                  <c:v>21.212768705826811</c:v>
                </c:pt>
                <c:pt idx="20">
                  <c:v>34.033923722048314</c:v>
                </c:pt>
                <c:pt idx="21">
                  <c:v>35.569930005245112</c:v>
                </c:pt>
                <c:pt idx="22">
                  <c:v>35.925682250491427</c:v>
                </c:pt>
                <c:pt idx="23">
                  <c:v>18.989122703811958</c:v>
                </c:pt>
                <c:pt idx="24">
                  <c:v>28.724577775245962</c:v>
                </c:pt>
                <c:pt idx="25">
                  <c:v>32.106443048029696</c:v>
                </c:pt>
                <c:pt idx="26">
                  <c:v>30.15105425488581</c:v>
                </c:pt>
                <c:pt idx="27">
                  <c:v>32.777858414273453</c:v>
                </c:pt>
                <c:pt idx="28">
                  <c:v>25.355000961444485</c:v>
                </c:pt>
                <c:pt idx="29">
                  <c:v>23.812526667193033</c:v>
                </c:pt>
                <c:pt idx="30">
                  <c:v>21.687588073756995</c:v>
                </c:pt>
                <c:pt idx="31">
                  <c:v>21.403993600967073</c:v>
                </c:pt>
                <c:pt idx="32">
                  <c:v>24.125757928620953</c:v>
                </c:pt>
                <c:pt idx="33">
                  <c:v>24.476388901657739</c:v>
                </c:pt>
                <c:pt idx="34">
                  <c:v>31.156885489916629</c:v>
                </c:pt>
                <c:pt idx="35">
                  <c:v>20.699841189938898</c:v>
                </c:pt>
              </c:numCache>
            </c:numRef>
          </c:xVal>
          <c:yVal>
            <c:numRef>
              <c:f>'All Fsp with XAn'!$BD$2:$BD$37</c:f>
              <c:numCache>
                <c:formatCode>General</c:formatCode>
                <c:ptCount val="36"/>
                <c:pt idx="0">
                  <c:v>38.602499999999999</c:v>
                </c:pt>
                <c:pt idx="1">
                  <c:v>37.064</c:v>
                </c:pt>
                <c:pt idx="2">
                  <c:v>32.665900000000001</c:v>
                </c:pt>
                <c:pt idx="3">
                  <c:v>35.695799999999998</c:v>
                </c:pt>
                <c:pt idx="4">
                  <c:v>33.638100000000001</c:v>
                </c:pt>
                <c:pt idx="5">
                  <c:v>28.347000000000001</c:v>
                </c:pt>
                <c:pt idx="6">
                  <c:v>35.6952</c:v>
                </c:pt>
                <c:pt idx="7">
                  <c:v>37.071199999999997</c:v>
                </c:pt>
                <c:pt idx="8">
                  <c:v>32.8003</c:v>
                </c:pt>
                <c:pt idx="9">
                  <c:v>29.578600000000002</c:v>
                </c:pt>
                <c:pt idx="10">
                  <c:v>26.7698</c:v>
                </c:pt>
                <c:pt idx="11">
                  <c:v>28.975300000000001</c:v>
                </c:pt>
                <c:pt idx="12">
                  <c:v>32.324199999999998</c:v>
                </c:pt>
                <c:pt idx="13">
                  <c:v>31.3657</c:v>
                </c:pt>
                <c:pt idx="14">
                  <c:v>30.466699999999999</c:v>
                </c:pt>
                <c:pt idx="15">
                  <c:v>28.984100000000002</c:v>
                </c:pt>
                <c:pt idx="16">
                  <c:v>29.406199999999998</c:v>
                </c:pt>
                <c:pt idx="17">
                  <c:v>31.2881</c:v>
                </c:pt>
                <c:pt idx="18">
                  <c:v>30.564</c:v>
                </c:pt>
                <c:pt idx="19">
                  <c:v>33.490699999999997</c:v>
                </c:pt>
                <c:pt idx="20">
                  <c:v>35.873800000000003</c:v>
                </c:pt>
                <c:pt idx="21">
                  <c:v>35.613799999999998</c:v>
                </c:pt>
                <c:pt idx="22">
                  <c:v>34.501199999999997</c:v>
                </c:pt>
                <c:pt idx="23">
                  <c:v>28.2791</c:v>
                </c:pt>
                <c:pt idx="24">
                  <c:v>28.3858</c:v>
                </c:pt>
                <c:pt idx="25">
                  <c:v>35.010399999999997</c:v>
                </c:pt>
                <c:pt idx="26">
                  <c:v>32.173099999999998</c:v>
                </c:pt>
                <c:pt idx="27">
                  <c:v>34.786999999999999</c:v>
                </c:pt>
                <c:pt idx="28">
                  <c:v>53.936700000000002</c:v>
                </c:pt>
                <c:pt idx="29">
                  <c:v>34.132800000000003</c:v>
                </c:pt>
                <c:pt idx="30">
                  <c:v>35.366199999999999</c:v>
                </c:pt>
                <c:pt idx="31">
                  <c:v>40.631300000000003</c:v>
                </c:pt>
                <c:pt idx="32">
                  <c:v>35.7776</c:v>
                </c:pt>
                <c:pt idx="33">
                  <c:v>31.041499999999999</c:v>
                </c:pt>
                <c:pt idx="34">
                  <c:v>49.313200000000002</c:v>
                </c:pt>
                <c:pt idx="35">
                  <c:v>28.636500000000002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C267-4E9E-88D6-394F1C7B5015}"/>
            </c:ext>
          </c:extLst>
        </c:ser>
        <c:ser>
          <c:idx val="2"/>
          <c:order val="1"/>
          <c:tx>
            <c:v>1(BMP Xan v Pb</c:v>
          </c:tx>
          <c:spPr>
            <a:ln w="19050" cap="rnd">
              <a:noFill/>
              <a:round/>
            </a:ln>
            <a:effectLst/>
          </c:spPr>
          <c:xVal>
            <c:numRef>
              <c:f>'All Fsp with XAn'!$AE$39:$AE$82</c:f>
              <c:numCache>
                <c:formatCode>0.0</c:formatCode>
                <c:ptCount val="44"/>
                <c:pt idx="0">
                  <c:v>16.104325721545898</c:v>
                </c:pt>
                <c:pt idx="1">
                  <c:v>18.34671264570191</c:v>
                </c:pt>
                <c:pt idx="2">
                  <c:v>17.609857356656342</c:v>
                </c:pt>
                <c:pt idx="3">
                  <c:v>18.344514714768117</c:v>
                </c:pt>
                <c:pt idx="4">
                  <c:v>16.451197437585179</c:v>
                </c:pt>
                <c:pt idx="5">
                  <c:v>17.244083541586473</c:v>
                </c:pt>
                <c:pt idx="6">
                  <c:v>17.587740709174611</c:v>
                </c:pt>
                <c:pt idx="7">
                  <c:v>19.271878871771307</c:v>
                </c:pt>
                <c:pt idx="8">
                  <c:v>18.203202859810062</c:v>
                </c:pt>
                <c:pt idx="9">
                  <c:v>18.7790711098698</c:v>
                </c:pt>
                <c:pt idx="10">
                  <c:v>17.067164405510514</c:v>
                </c:pt>
                <c:pt idx="11">
                  <c:v>17.306448029129417</c:v>
                </c:pt>
                <c:pt idx="12">
                  <c:v>17.965881190617672</c:v>
                </c:pt>
                <c:pt idx="13">
                  <c:v>18.998373834370724</c:v>
                </c:pt>
                <c:pt idx="14">
                  <c:v>18.543894774896781</c:v>
                </c:pt>
                <c:pt idx="15">
                  <c:v>17.431776784799244</c:v>
                </c:pt>
                <c:pt idx="16">
                  <c:v>17.033884143755387</c:v>
                </c:pt>
                <c:pt idx="17">
                  <c:v>18.029779940725525</c:v>
                </c:pt>
                <c:pt idx="18">
                  <c:v>17.310699538579801</c:v>
                </c:pt>
                <c:pt idx="19">
                  <c:v>17.512199676998449</c:v>
                </c:pt>
                <c:pt idx="20">
                  <c:v>15.510543409670065</c:v>
                </c:pt>
                <c:pt idx="21">
                  <c:v>17.649832846833903</c:v>
                </c:pt>
                <c:pt idx="22">
                  <c:v>15.996739526960013</c:v>
                </c:pt>
                <c:pt idx="23">
                  <c:v>16.832990353619142</c:v>
                </c:pt>
                <c:pt idx="24">
                  <c:v>18.03766588943186</c:v>
                </c:pt>
                <c:pt idx="25">
                  <c:v>17.046871802461958</c:v>
                </c:pt>
                <c:pt idx="26">
                  <c:v>16.265075659872146</c:v>
                </c:pt>
                <c:pt idx="27">
                  <c:v>19.146009349584546</c:v>
                </c:pt>
                <c:pt idx="28">
                  <c:v>20.581264830210316</c:v>
                </c:pt>
                <c:pt idx="29">
                  <c:v>19.072939141334224</c:v>
                </c:pt>
                <c:pt idx="30">
                  <c:v>18.752124930376848</c:v>
                </c:pt>
                <c:pt idx="31">
                  <c:v>18.587715988221571</c:v>
                </c:pt>
                <c:pt idx="32">
                  <c:v>21.276903892396263</c:v>
                </c:pt>
                <c:pt idx="33">
                  <c:v>18.961152142868606</c:v>
                </c:pt>
                <c:pt idx="34">
                  <c:v>20.348736639389671</c:v>
                </c:pt>
                <c:pt idx="35">
                  <c:v>19.945222036758505</c:v>
                </c:pt>
                <c:pt idx="36">
                  <c:v>16.97606431550367</c:v>
                </c:pt>
                <c:pt idx="37">
                  <c:v>19.658766545483427</c:v>
                </c:pt>
                <c:pt idx="38">
                  <c:v>19.506821741653606</c:v>
                </c:pt>
                <c:pt idx="39">
                  <c:v>18.841038294115847</c:v>
                </c:pt>
                <c:pt idx="40">
                  <c:v>19.67200248458909</c:v>
                </c:pt>
                <c:pt idx="41">
                  <c:v>18.808683164629979</c:v>
                </c:pt>
                <c:pt idx="42">
                  <c:v>16.62113894776434</c:v>
                </c:pt>
                <c:pt idx="43">
                  <c:v>17.123662521852932</c:v>
                </c:pt>
              </c:numCache>
            </c:numRef>
          </c:xVal>
          <c:yVal>
            <c:numRef>
              <c:f>'All Fsp with XAn'!$BD$39:$BD$82</c:f>
              <c:numCache>
                <c:formatCode>General</c:formatCode>
                <c:ptCount val="44"/>
                <c:pt idx="0">
                  <c:v>17.9954</c:v>
                </c:pt>
                <c:pt idx="1">
                  <c:v>21.134799999999998</c:v>
                </c:pt>
                <c:pt idx="2">
                  <c:v>22.7319</c:v>
                </c:pt>
                <c:pt idx="3">
                  <c:v>26.657</c:v>
                </c:pt>
                <c:pt idx="4">
                  <c:v>17.6479</c:v>
                </c:pt>
                <c:pt idx="5">
                  <c:v>29.4651</c:v>
                </c:pt>
                <c:pt idx="6">
                  <c:v>16.290299999999998</c:v>
                </c:pt>
                <c:pt idx="7">
                  <c:v>19.565799999999999</c:v>
                </c:pt>
                <c:pt idx="8">
                  <c:v>16.8703</c:v>
                </c:pt>
                <c:pt idx="9">
                  <c:v>22.5091</c:v>
                </c:pt>
                <c:pt idx="10">
                  <c:v>15.065</c:v>
                </c:pt>
                <c:pt idx="11">
                  <c:v>17.1995</c:v>
                </c:pt>
                <c:pt idx="12">
                  <c:v>17.775200000000002</c:v>
                </c:pt>
                <c:pt idx="13">
                  <c:v>25.169499999999999</c:v>
                </c:pt>
                <c:pt idx="14">
                  <c:v>21.751200000000001</c:v>
                </c:pt>
                <c:pt idx="15">
                  <c:v>21.985499999999998</c:v>
                </c:pt>
                <c:pt idx="16">
                  <c:v>26.414400000000001</c:v>
                </c:pt>
                <c:pt idx="17">
                  <c:v>22.8993</c:v>
                </c:pt>
                <c:pt idx="18">
                  <c:v>23.4785</c:v>
                </c:pt>
                <c:pt idx="19">
                  <c:v>18.265899999999998</c:v>
                </c:pt>
                <c:pt idx="20">
                  <c:v>14.3461</c:v>
                </c:pt>
                <c:pt idx="21">
                  <c:v>28.999199999999998</c:v>
                </c:pt>
                <c:pt idx="22">
                  <c:v>21.541799999999999</c:v>
                </c:pt>
                <c:pt idx="23">
                  <c:v>32.9099</c:v>
                </c:pt>
                <c:pt idx="24">
                  <c:v>36.658299999999997</c:v>
                </c:pt>
                <c:pt idx="25">
                  <c:v>28.934100000000001</c:v>
                </c:pt>
                <c:pt idx="26">
                  <c:v>19.299700000000001</c:v>
                </c:pt>
                <c:pt idx="27">
                  <c:v>16.232700000000001</c:v>
                </c:pt>
                <c:pt idx="28">
                  <c:v>17.4221</c:v>
                </c:pt>
                <c:pt idx="29">
                  <c:v>25.226400000000002</c:v>
                </c:pt>
                <c:pt idx="30">
                  <c:v>16.169699999999999</c:v>
                </c:pt>
                <c:pt idx="31">
                  <c:v>16.718599999999999</c:v>
                </c:pt>
                <c:pt idx="32">
                  <c:v>25.999600000000001</c:v>
                </c:pt>
                <c:pt idx="33">
                  <c:v>27.516400000000001</c:v>
                </c:pt>
                <c:pt idx="34">
                  <c:v>18.580400000000001</c:v>
                </c:pt>
                <c:pt idx="35">
                  <c:v>21.913499999999999</c:v>
                </c:pt>
                <c:pt idx="36">
                  <c:v>23.291</c:v>
                </c:pt>
                <c:pt idx="37">
                  <c:v>18.641100000000002</c:v>
                </c:pt>
                <c:pt idx="38">
                  <c:v>18.7346</c:v>
                </c:pt>
                <c:pt idx="39">
                  <c:v>21.396100000000001</c:v>
                </c:pt>
                <c:pt idx="40">
                  <c:v>32.754600000000003</c:v>
                </c:pt>
                <c:pt idx="41">
                  <c:v>24.9283</c:v>
                </c:pt>
                <c:pt idx="42">
                  <c:v>22.070399999999999</c:v>
                </c:pt>
                <c:pt idx="43">
                  <c:v>40.443199999999997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267-4E9E-88D6-394F1C7B5015}"/>
            </c:ext>
          </c:extLst>
        </c:ser>
        <c:ser>
          <c:idx val="0"/>
          <c:order val="2"/>
          <c:tx>
            <c:v>1.AS.H Xan v Pb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'All Fsp with XAn'!$AE$84:$AE$118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25.89803491887184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xVal>
          <c:yVal>
            <c:numRef>
              <c:f>'All Fsp with XAn'!$BD$84:$BD$118</c:f>
              <c:numCache>
                <c:formatCode>General</c:formatCode>
                <c:ptCount val="35"/>
                <c:pt idx="0">
                  <c:v>44.157800000000002</c:v>
                </c:pt>
                <c:pt idx="1">
                  <c:v>41.519100000000002</c:v>
                </c:pt>
                <c:pt idx="2">
                  <c:v>48.120800000000003</c:v>
                </c:pt>
                <c:pt idx="3">
                  <c:v>47.4255</c:v>
                </c:pt>
                <c:pt idx="4">
                  <c:v>45.308500000000002</c:v>
                </c:pt>
                <c:pt idx="5">
                  <c:v>39.030200000000001</c:v>
                </c:pt>
                <c:pt idx="6">
                  <c:v>58.816800000000001</c:v>
                </c:pt>
                <c:pt idx="7">
                  <c:v>46.116599999999998</c:v>
                </c:pt>
                <c:pt idx="8">
                  <c:v>49.895099999999999</c:v>
                </c:pt>
                <c:pt idx="9">
                  <c:v>37.566000000000003</c:v>
                </c:pt>
                <c:pt idx="10">
                  <c:v>44.223500000000001</c:v>
                </c:pt>
                <c:pt idx="11">
                  <c:v>44.712899999999998</c:v>
                </c:pt>
                <c:pt idx="12">
                  <c:v>39.808199999999999</c:v>
                </c:pt>
                <c:pt idx="13">
                  <c:v>49.972000000000001</c:v>
                </c:pt>
                <c:pt idx="14">
                  <c:v>50.625300000000003</c:v>
                </c:pt>
                <c:pt idx="15">
                  <c:v>45.068800000000003</c:v>
                </c:pt>
                <c:pt idx="16">
                  <c:v>45.606200000000001</c:v>
                </c:pt>
                <c:pt idx="17">
                  <c:v>42.010599999999997</c:v>
                </c:pt>
                <c:pt idx="18">
                  <c:v>51.2943</c:v>
                </c:pt>
                <c:pt idx="19">
                  <c:v>49.110799999999998</c:v>
                </c:pt>
                <c:pt idx="20">
                  <c:v>44.563000000000002</c:v>
                </c:pt>
                <c:pt idx="21">
                  <c:v>48.066699999999997</c:v>
                </c:pt>
                <c:pt idx="22">
                  <c:v>48.144500000000001</c:v>
                </c:pt>
                <c:pt idx="23">
                  <c:v>47.918999999999997</c:v>
                </c:pt>
                <c:pt idx="24">
                  <c:v>42.700600000000001</c:v>
                </c:pt>
                <c:pt idx="25">
                  <c:v>49.915100000000002</c:v>
                </c:pt>
                <c:pt idx="26">
                  <c:v>48.864199999999997</c:v>
                </c:pt>
                <c:pt idx="27">
                  <c:v>50.218200000000003</c:v>
                </c:pt>
                <c:pt idx="28">
                  <c:v>46.280799999999999</c:v>
                </c:pt>
                <c:pt idx="29">
                  <c:v>46.2667</c:v>
                </c:pt>
                <c:pt idx="30">
                  <c:v>53.476999999999997</c:v>
                </c:pt>
                <c:pt idx="31">
                  <c:v>41.479900000000001</c:v>
                </c:pt>
                <c:pt idx="32">
                  <c:v>43.728700000000003</c:v>
                </c:pt>
                <c:pt idx="33">
                  <c:v>41.011000000000003</c:v>
                </c:pt>
                <c:pt idx="34">
                  <c:v>55.964500000000001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267-4E9E-88D6-394F1C7B50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621744"/>
        <c:axId val="103625104"/>
      </c:scatterChart>
      <c:valAx>
        <c:axId val="1036217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XAn </a:t>
                </a:r>
              </a:p>
            </c:rich>
          </c:tx>
          <c:overlay val="0"/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25104"/>
        <c:crosses val="autoZero"/>
        <c:crossBetween val="midCat"/>
      </c:valAx>
      <c:valAx>
        <c:axId val="103625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Pb ppm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2174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1.AS vs 1(B)MP Fsp Compositions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1.AS Fsp 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'Fsp SEM+ICP Tidy w LOD'!$C$85:$U$85</c:f>
              <c:strCache>
                <c:ptCount val="19"/>
                <c:pt idx="0">
                  <c:v>Li7_ppm_mean</c:v>
                </c:pt>
                <c:pt idx="1">
                  <c:v>Na23_ppm_mean</c:v>
                </c:pt>
                <c:pt idx="2">
                  <c:v>Mg25_ppm_mean</c:v>
                </c:pt>
                <c:pt idx="3">
                  <c:v>Al27_ppm_mean</c:v>
                </c:pt>
                <c:pt idx="4">
                  <c:v>Ti49_ppm_mean</c:v>
                </c:pt>
                <c:pt idx="5">
                  <c:v>Mn55_ppm_mean</c:v>
                </c:pt>
                <c:pt idx="6">
                  <c:v>Zn66_ppm_mean</c:v>
                </c:pt>
                <c:pt idx="7">
                  <c:v>Zn67_ppm_mean</c:v>
                </c:pt>
                <c:pt idx="8">
                  <c:v>Rb85_ppm_mean</c:v>
                </c:pt>
                <c:pt idx="9">
                  <c:v>Sr86_ppm_mean</c:v>
                </c:pt>
                <c:pt idx="10">
                  <c:v>Sr88_ppm_mean</c:v>
                </c:pt>
                <c:pt idx="11">
                  <c:v>Y89_ppm_mean</c:v>
                </c:pt>
                <c:pt idx="12">
                  <c:v>Cs133_ppm_mean</c:v>
                </c:pt>
                <c:pt idx="13">
                  <c:v>Ba137_ppm_mean</c:v>
                </c:pt>
                <c:pt idx="14">
                  <c:v>La139_ppm_mean</c:v>
                </c:pt>
                <c:pt idx="15">
                  <c:v>Ce140_ppm_mean</c:v>
                </c:pt>
                <c:pt idx="16">
                  <c:v>Pr141_ppm_mean</c:v>
                </c:pt>
                <c:pt idx="17">
                  <c:v>Eu153_ppm_mean</c:v>
                </c:pt>
                <c:pt idx="18">
                  <c:v>Pb208_ppm_mean</c:v>
                </c:pt>
              </c:strCache>
            </c:strRef>
          </c:cat>
          <c:val>
            <c:numRef>
              <c:f>'Fsp SEM+ICP Tidy w LOD'!$C$86:$U$86</c:f>
              <c:numCache>
                <c:formatCode>General</c:formatCode>
                <c:ptCount val="19"/>
                <c:pt idx="0">
                  <c:v>14.112755999999999</c:v>
                </c:pt>
                <c:pt idx="1">
                  <c:v>55383.413888888899</c:v>
                </c:pt>
                <c:pt idx="2">
                  <c:v>2398.5102200000001</c:v>
                </c:pt>
                <c:pt idx="3">
                  <c:v>135050.83333333334</c:v>
                </c:pt>
                <c:pt idx="4">
                  <c:v>419.62101000000001</c:v>
                </c:pt>
                <c:pt idx="5">
                  <c:v>26.492903823529417</c:v>
                </c:pt>
                <c:pt idx="6">
                  <c:v>16.277564210526318</c:v>
                </c:pt>
                <c:pt idx="7">
                  <c:v>50.074314285714287</c:v>
                </c:pt>
                <c:pt idx="8">
                  <c:v>27.263845888888888</c:v>
                </c:pt>
                <c:pt idx="9">
                  <c:v>743.02055555555557</c:v>
                </c:pt>
                <c:pt idx="10">
                  <c:v>740.87477777777781</c:v>
                </c:pt>
                <c:pt idx="11">
                  <c:v>0.30190515555555547</c:v>
                </c:pt>
                <c:pt idx="12">
                  <c:v>2.6816825000000004</c:v>
                </c:pt>
                <c:pt idx="13">
                  <c:v>51.03746944444444</c:v>
                </c:pt>
                <c:pt idx="14">
                  <c:v>0.27021279880000004</c:v>
                </c:pt>
                <c:pt idx="15">
                  <c:v>0.4086401651599999</c:v>
                </c:pt>
                <c:pt idx="16">
                  <c:v>5.1966836882352936E-2</c:v>
                </c:pt>
                <c:pt idx="17">
                  <c:v>0.60749584760714292</c:v>
                </c:pt>
                <c:pt idx="18">
                  <c:v>33.840372222222214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F4-411C-9E2B-7CBB95021234}"/>
            </c:ext>
          </c:extLst>
        </c:ser>
        <c:ser>
          <c:idx val="1"/>
          <c:order val="1"/>
          <c:tx>
            <c:v>1(B)MP Fsp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'Fsp SEM+ICP Tidy w LOD'!$C$85:$U$85</c:f>
              <c:strCache>
                <c:ptCount val="19"/>
                <c:pt idx="0">
                  <c:v>Li7_ppm_mean</c:v>
                </c:pt>
                <c:pt idx="1">
                  <c:v>Na23_ppm_mean</c:v>
                </c:pt>
                <c:pt idx="2">
                  <c:v>Mg25_ppm_mean</c:v>
                </c:pt>
                <c:pt idx="3">
                  <c:v>Al27_ppm_mean</c:v>
                </c:pt>
                <c:pt idx="4">
                  <c:v>Ti49_ppm_mean</c:v>
                </c:pt>
                <c:pt idx="5">
                  <c:v>Mn55_ppm_mean</c:v>
                </c:pt>
                <c:pt idx="6">
                  <c:v>Zn66_ppm_mean</c:v>
                </c:pt>
                <c:pt idx="7">
                  <c:v>Zn67_ppm_mean</c:v>
                </c:pt>
                <c:pt idx="8">
                  <c:v>Rb85_ppm_mean</c:v>
                </c:pt>
                <c:pt idx="9">
                  <c:v>Sr86_ppm_mean</c:v>
                </c:pt>
                <c:pt idx="10">
                  <c:v>Sr88_ppm_mean</c:v>
                </c:pt>
                <c:pt idx="11">
                  <c:v>Y89_ppm_mean</c:v>
                </c:pt>
                <c:pt idx="12">
                  <c:v>Cs133_ppm_mean</c:v>
                </c:pt>
                <c:pt idx="13">
                  <c:v>Ba137_ppm_mean</c:v>
                </c:pt>
                <c:pt idx="14">
                  <c:v>La139_ppm_mean</c:v>
                </c:pt>
                <c:pt idx="15">
                  <c:v>Ce140_ppm_mean</c:v>
                </c:pt>
                <c:pt idx="16">
                  <c:v>Pr141_ppm_mean</c:v>
                </c:pt>
                <c:pt idx="17">
                  <c:v>Eu153_ppm_mean</c:v>
                </c:pt>
                <c:pt idx="18">
                  <c:v>Pb208_ppm_mean</c:v>
                </c:pt>
              </c:strCache>
            </c:strRef>
          </c:cat>
          <c:val>
            <c:numRef>
              <c:f>'Fsp SEM+ICP Tidy w LOD'!$C$96:$U$96</c:f>
              <c:numCache>
                <c:formatCode>General</c:formatCode>
                <c:ptCount val="19"/>
                <c:pt idx="0">
                  <c:v>4.5718350000000001</c:v>
                </c:pt>
                <c:pt idx="1">
                  <c:v>59929.165909090902</c:v>
                </c:pt>
                <c:pt idx="2">
                  <c:v>20.229453333333332</c:v>
                </c:pt>
                <c:pt idx="3">
                  <c:v>124235.95909090909</c:v>
                </c:pt>
                <c:pt idx="4">
                  <c:v>13.2628</c:v>
                </c:pt>
                <c:pt idx="5">
                  <c:v>4.1369607407407409</c:v>
                </c:pt>
                <c:pt idx="6">
                  <c:v>3.129915</c:v>
                </c:pt>
                <c:pt idx="7">
                  <c:v>44.376000000000005</c:v>
                </c:pt>
                <c:pt idx="8">
                  <c:v>1.85514</c:v>
                </c:pt>
                <c:pt idx="9">
                  <c:v>512.66563636363651</c:v>
                </c:pt>
                <c:pt idx="10">
                  <c:v>504.79375000000005</c:v>
                </c:pt>
                <c:pt idx="11">
                  <c:v>0.21366073999999999</c:v>
                </c:pt>
                <c:pt idx="12">
                  <c:v>0</c:v>
                </c:pt>
                <c:pt idx="13">
                  <c:v>61.606338636363652</c:v>
                </c:pt>
                <c:pt idx="14">
                  <c:v>1.0079070010810811</c:v>
                </c:pt>
                <c:pt idx="15">
                  <c:v>1.298636436923077</c:v>
                </c:pt>
                <c:pt idx="16">
                  <c:v>0.16606269799999995</c:v>
                </c:pt>
                <c:pt idx="17">
                  <c:v>0.70333108350000006</c:v>
                </c:pt>
                <c:pt idx="18">
                  <c:v>22.536350000000002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F4-411C-9E2B-7CBB950212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240175"/>
        <c:axId val="59093391"/>
      </c:lineChart>
      <c:catAx>
        <c:axId val="1422401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093391"/>
        <c:crosses val="autoZero"/>
        <c:auto val="1"/>
        <c:lblAlgn val="ctr"/>
        <c:lblOffset val="100"/>
        <c:noMultiLvlLbl val="0"/>
      </c:catAx>
      <c:valAx>
        <c:axId val="590933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22401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1bmp v 1as An v Sr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GB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spPr>
            <a:ln w="19050">
              <a:noFill/>
            </a:ln>
          </c:spPr>
          <c:xVal>
            <c:numRef>
              <c:f>'All Fsp with XAn'!$AE$2:$AE$37</c:f>
              <c:numCache>
                <c:formatCode>0.0</c:formatCode>
                <c:ptCount val="36"/>
                <c:pt idx="0">
                  <c:v>27.385498146468247</c:v>
                </c:pt>
                <c:pt idx="1">
                  <c:v>38.781931748717746</c:v>
                </c:pt>
                <c:pt idx="2">
                  <c:v>36.666941772915408</c:v>
                </c:pt>
                <c:pt idx="3">
                  <c:v>36.791891989428031</c:v>
                </c:pt>
                <c:pt idx="4">
                  <c:v>35.176505584342848</c:v>
                </c:pt>
                <c:pt idx="5">
                  <c:v>18.52547732174525</c:v>
                </c:pt>
                <c:pt idx="6">
                  <c:v>36.222231478217509</c:v>
                </c:pt>
                <c:pt idx="7">
                  <c:v>36.054011178225736</c:v>
                </c:pt>
                <c:pt idx="8">
                  <c:v>37.556738013153939</c:v>
                </c:pt>
                <c:pt idx="9">
                  <c:v>25.976658791625312</c:v>
                </c:pt>
                <c:pt idx="10">
                  <c:v>19.784957769203274</c:v>
                </c:pt>
                <c:pt idx="11">
                  <c:v>18.443885080823385</c:v>
                </c:pt>
                <c:pt idx="12">
                  <c:v>31.909885587791837</c:v>
                </c:pt>
                <c:pt idx="13">
                  <c:v>25.427679898923429</c:v>
                </c:pt>
                <c:pt idx="14">
                  <c:v>22.955908271431699</c:v>
                </c:pt>
                <c:pt idx="15">
                  <c:v>22.280313716231959</c:v>
                </c:pt>
                <c:pt idx="16">
                  <c:v>19.294080336266564</c:v>
                </c:pt>
                <c:pt idx="17">
                  <c:v>32.07068409432533</c:v>
                </c:pt>
                <c:pt idx="18">
                  <c:v>28.554799652172989</c:v>
                </c:pt>
                <c:pt idx="19">
                  <c:v>21.212768705826811</c:v>
                </c:pt>
                <c:pt idx="20">
                  <c:v>34.033923722048314</c:v>
                </c:pt>
                <c:pt idx="21">
                  <c:v>35.569930005245112</c:v>
                </c:pt>
                <c:pt idx="22">
                  <c:v>35.925682250491427</c:v>
                </c:pt>
                <c:pt idx="23">
                  <c:v>18.989122703811958</c:v>
                </c:pt>
                <c:pt idx="24">
                  <c:v>28.724577775245962</c:v>
                </c:pt>
                <c:pt idx="25">
                  <c:v>32.106443048029696</c:v>
                </c:pt>
                <c:pt idx="26">
                  <c:v>30.15105425488581</c:v>
                </c:pt>
                <c:pt idx="27">
                  <c:v>32.777858414273453</c:v>
                </c:pt>
                <c:pt idx="28">
                  <c:v>25.355000961444485</c:v>
                </c:pt>
                <c:pt idx="29">
                  <c:v>23.812526667193033</c:v>
                </c:pt>
                <c:pt idx="30">
                  <c:v>21.687588073756995</c:v>
                </c:pt>
                <c:pt idx="31">
                  <c:v>21.403993600967073</c:v>
                </c:pt>
                <c:pt idx="32">
                  <c:v>24.125757928620953</c:v>
                </c:pt>
                <c:pt idx="33">
                  <c:v>24.476388901657739</c:v>
                </c:pt>
                <c:pt idx="34">
                  <c:v>31.156885489916629</c:v>
                </c:pt>
                <c:pt idx="35">
                  <c:v>20.699841189938898</c:v>
                </c:pt>
              </c:numCache>
            </c:numRef>
          </c:xVal>
          <c:yVal>
            <c:numRef>
              <c:f>'All Fsp with XAn'!$AV$2:$AV$37</c:f>
              <c:numCache>
                <c:formatCode>General</c:formatCode>
                <c:ptCount val="36"/>
                <c:pt idx="0">
                  <c:v>867.39800000000002</c:v>
                </c:pt>
                <c:pt idx="1">
                  <c:v>925.64800000000002</c:v>
                </c:pt>
                <c:pt idx="2">
                  <c:v>909.11099999999999</c:v>
                </c:pt>
                <c:pt idx="3">
                  <c:v>988.428</c:v>
                </c:pt>
                <c:pt idx="4">
                  <c:v>922.11199999999997</c:v>
                </c:pt>
                <c:pt idx="5">
                  <c:v>664.697</c:v>
                </c:pt>
                <c:pt idx="6">
                  <c:v>973.45600000000002</c:v>
                </c:pt>
                <c:pt idx="7">
                  <c:v>825.58600000000001</c:v>
                </c:pt>
                <c:pt idx="8">
                  <c:v>827.88099999999997</c:v>
                </c:pt>
                <c:pt idx="9">
                  <c:v>682.47199999999998</c:v>
                </c:pt>
                <c:pt idx="10">
                  <c:v>606.89</c:v>
                </c:pt>
                <c:pt idx="11">
                  <c:v>640.75599999999997</c:v>
                </c:pt>
                <c:pt idx="12">
                  <c:v>820.35900000000004</c:v>
                </c:pt>
                <c:pt idx="13">
                  <c:v>642.77700000000004</c:v>
                </c:pt>
                <c:pt idx="14">
                  <c:v>643.43299999999999</c:v>
                </c:pt>
                <c:pt idx="15">
                  <c:v>633.03099999999995</c:v>
                </c:pt>
                <c:pt idx="16">
                  <c:v>683.60199999999998</c:v>
                </c:pt>
                <c:pt idx="17">
                  <c:v>719.697</c:v>
                </c:pt>
                <c:pt idx="18">
                  <c:v>762.99800000000005</c:v>
                </c:pt>
                <c:pt idx="19">
                  <c:v>725.40300000000002</c:v>
                </c:pt>
                <c:pt idx="20">
                  <c:v>703.27200000000005</c:v>
                </c:pt>
                <c:pt idx="21">
                  <c:v>779.64700000000005</c:v>
                </c:pt>
                <c:pt idx="22">
                  <c:v>767.798</c:v>
                </c:pt>
                <c:pt idx="23">
                  <c:v>676.32100000000003</c:v>
                </c:pt>
                <c:pt idx="24">
                  <c:v>726.68499999999995</c:v>
                </c:pt>
                <c:pt idx="25">
                  <c:v>841.87199999999996</c:v>
                </c:pt>
                <c:pt idx="26">
                  <c:v>778.65800000000002</c:v>
                </c:pt>
                <c:pt idx="27">
                  <c:v>783.21100000000001</c:v>
                </c:pt>
                <c:pt idx="28">
                  <c:v>596.28099999999995</c:v>
                </c:pt>
                <c:pt idx="29">
                  <c:v>727.53099999999995</c:v>
                </c:pt>
                <c:pt idx="30">
                  <c:v>684.56</c:v>
                </c:pt>
                <c:pt idx="31">
                  <c:v>640.78399999999999</c:v>
                </c:pt>
                <c:pt idx="32">
                  <c:v>629.48299999999995</c:v>
                </c:pt>
                <c:pt idx="33">
                  <c:v>643.88300000000004</c:v>
                </c:pt>
                <c:pt idx="34">
                  <c:v>593.59199999999998</c:v>
                </c:pt>
                <c:pt idx="35">
                  <c:v>632.17899999999997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606-4715-9917-E9C056AF3CBF}"/>
            </c:ext>
          </c:extLst>
        </c:ser>
        <c:ser>
          <c:idx val="0"/>
          <c:order val="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'All Fsp with XAn'!$AE$39:$AE$82</c:f>
              <c:numCache>
                <c:formatCode>0.0</c:formatCode>
                <c:ptCount val="44"/>
                <c:pt idx="0">
                  <c:v>16.104325721545898</c:v>
                </c:pt>
                <c:pt idx="1">
                  <c:v>18.34671264570191</c:v>
                </c:pt>
                <c:pt idx="2">
                  <c:v>17.609857356656342</c:v>
                </c:pt>
                <c:pt idx="3">
                  <c:v>18.344514714768117</c:v>
                </c:pt>
                <c:pt idx="4">
                  <c:v>16.451197437585179</c:v>
                </c:pt>
                <c:pt idx="5">
                  <c:v>17.244083541586473</c:v>
                </c:pt>
                <c:pt idx="6">
                  <c:v>17.587740709174611</c:v>
                </c:pt>
                <c:pt idx="7">
                  <c:v>19.271878871771307</c:v>
                </c:pt>
                <c:pt idx="8">
                  <c:v>18.203202859810062</c:v>
                </c:pt>
                <c:pt idx="9">
                  <c:v>18.7790711098698</c:v>
                </c:pt>
                <c:pt idx="10">
                  <c:v>17.067164405510514</c:v>
                </c:pt>
                <c:pt idx="11">
                  <c:v>17.306448029129417</c:v>
                </c:pt>
                <c:pt idx="12">
                  <c:v>17.965881190617672</c:v>
                </c:pt>
                <c:pt idx="13">
                  <c:v>18.998373834370724</c:v>
                </c:pt>
                <c:pt idx="14">
                  <c:v>18.543894774896781</c:v>
                </c:pt>
                <c:pt idx="15">
                  <c:v>17.431776784799244</c:v>
                </c:pt>
                <c:pt idx="16">
                  <c:v>17.033884143755387</c:v>
                </c:pt>
                <c:pt idx="17">
                  <c:v>18.029779940725525</c:v>
                </c:pt>
                <c:pt idx="18">
                  <c:v>17.310699538579801</c:v>
                </c:pt>
                <c:pt idx="19">
                  <c:v>17.512199676998449</c:v>
                </c:pt>
                <c:pt idx="20">
                  <c:v>15.510543409670065</c:v>
                </c:pt>
                <c:pt idx="21">
                  <c:v>17.649832846833903</c:v>
                </c:pt>
                <c:pt idx="22">
                  <c:v>15.996739526960013</c:v>
                </c:pt>
                <c:pt idx="23">
                  <c:v>16.832990353619142</c:v>
                </c:pt>
                <c:pt idx="24">
                  <c:v>18.03766588943186</c:v>
                </c:pt>
                <c:pt idx="25">
                  <c:v>17.046871802461958</c:v>
                </c:pt>
                <c:pt idx="26">
                  <c:v>16.265075659872146</c:v>
                </c:pt>
                <c:pt idx="27">
                  <c:v>19.146009349584546</c:v>
                </c:pt>
                <c:pt idx="28">
                  <c:v>20.581264830210316</c:v>
                </c:pt>
                <c:pt idx="29">
                  <c:v>19.072939141334224</c:v>
                </c:pt>
                <c:pt idx="30">
                  <c:v>18.752124930376848</c:v>
                </c:pt>
                <c:pt idx="31">
                  <c:v>18.587715988221571</c:v>
                </c:pt>
                <c:pt idx="32">
                  <c:v>21.276903892396263</c:v>
                </c:pt>
                <c:pt idx="33">
                  <c:v>18.961152142868606</c:v>
                </c:pt>
                <c:pt idx="34">
                  <c:v>20.348736639389671</c:v>
                </c:pt>
                <c:pt idx="35">
                  <c:v>19.945222036758505</c:v>
                </c:pt>
                <c:pt idx="36">
                  <c:v>16.97606431550367</c:v>
                </c:pt>
                <c:pt idx="37">
                  <c:v>19.658766545483427</c:v>
                </c:pt>
                <c:pt idx="38">
                  <c:v>19.506821741653606</c:v>
                </c:pt>
                <c:pt idx="39">
                  <c:v>18.841038294115847</c:v>
                </c:pt>
                <c:pt idx="40">
                  <c:v>19.67200248458909</c:v>
                </c:pt>
                <c:pt idx="41">
                  <c:v>18.808683164629979</c:v>
                </c:pt>
                <c:pt idx="42">
                  <c:v>16.62113894776434</c:v>
                </c:pt>
                <c:pt idx="43">
                  <c:v>17.123662521852932</c:v>
                </c:pt>
              </c:numCache>
            </c:numRef>
          </c:xVal>
          <c:yVal>
            <c:numRef>
              <c:f>'All Fsp with XAn'!$AV$39:$AV$82</c:f>
              <c:numCache>
                <c:formatCode>General</c:formatCode>
                <c:ptCount val="44"/>
                <c:pt idx="0">
                  <c:v>406.09699999999998</c:v>
                </c:pt>
                <c:pt idx="1">
                  <c:v>442.42899999999997</c:v>
                </c:pt>
                <c:pt idx="2">
                  <c:v>508.06799999999998</c:v>
                </c:pt>
                <c:pt idx="3">
                  <c:v>514.94600000000003</c:v>
                </c:pt>
                <c:pt idx="4">
                  <c:v>427.94099999999997</c:v>
                </c:pt>
                <c:pt idx="5">
                  <c:v>605.005</c:v>
                </c:pt>
                <c:pt idx="6">
                  <c:v>489.42</c:v>
                </c:pt>
                <c:pt idx="7">
                  <c:v>481.97399999999999</c:v>
                </c:pt>
                <c:pt idx="8">
                  <c:v>431.72300000000001</c:v>
                </c:pt>
                <c:pt idx="9">
                  <c:v>509.19799999999998</c:v>
                </c:pt>
                <c:pt idx="10">
                  <c:v>453.33300000000003</c:v>
                </c:pt>
                <c:pt idx="11">
                  <c:v>487.26299999999998</c:v>
                </c:pt>
                <c:pt idx="12">
                  <c:v>487.72899999999998</c:v>
                </c:pt>
                <c:pt idx="13">
                  <c:v>560.447</c:v>
                </c:pt>
                <c:pt idx="14">
                  <c:v>517.14599999999996</c:v>
                </c:pt>
                <c:pt idx="15">
                  <c:v>480.43099999999998</c:v>
                </c:pt>
                <c:pt idx="16">
                  <c:v>513.36599999999999</c:v>
                </c:pt>
                <c:pt idx="17">
                  <c:v>497.86500000000001</c:v>
                </c:pt>
                <c:pt idx="18">
                  <c:v>537.98199999999997</c:v>
                </c:pt>
                <c:pt idx="19">
                  <c:v>471.05900000000003</c:v>
                </c:pt>
                <c:pt idx="20">
                  <c:v>426.56299999999999</c:v>
                </c:pt>
                <c:pt idx="21">
                  <c:v>565.18499999999995</c:v>
                </c:pt>
                <c:pt idx="22">
                  <c:v>469.673</c:v>
                </c:pt>
                <c:pt idx="23">
                  <c:v>598.88499999999999</c:v>
                </c:pt>
                <c:pt idx="24">
                  <c:v>726.73599999999999</c:v>
                </c:pt>
                <c:pt idx="25">
                  <c:v>518.15700000000004</c:v>
                </c:pt>
                <c:pt idx="26">
                  <c:v>436.887</c:v>
                </c:pt>
                <c:pt idx="27">
                  <c:v>461.47199999999998</c:v>
                </c:pt>
                <c:pt idx="28">
                  <c:v>466.18700000000001</c:v>
                </c:pt>
                <c:pt idx="29">
                  <c:v>555.76800000000003</c:v>
                </c:pt>
                <c:pt idx="30">
                  <c:v>470.35599999999999</c:v>
                </c:pt>
                <c:pt idx="31">
                  <c:v>470.24400000000003</c:v>
                </c:pt>
                <c:pt idx="32">
                  <c:v>687.98299999999995</c:v>
                </c:pt>
                <c:pt idx="33">
                  <c:v>517.86099999999999</c:v>
                </c:pt>
                <c:pt idx="34">
                  <c:v>465.52</c:v>
                </c:pt>
                <c:pt idx="35">
                  <c:v>559.37599999999998</c:v>
                </c:pt>
                <c:pt idx="36">
                  <c:v>459.363</c:v>
                </c:pt>
                <c:pt idx="37">
                  <c:v>405.47899999999998</c:v>
                </c:pt>
                <c:pt idx="38">
                  <c:v>413.70699999999999</c:v>
                </c:pt>
                <c:pt idx="39">
                  <c:v>462.35199999999998</c:v>
                </c:pt>
                <c:pt idx="40">
                  <c:v>599.59100000000001</c:v>
                </c:pt>
                <c:pt idx="41">
                  <c:v>519.48699999999997</c:v>
                </c:pt>
                <c:pt idx="42">
                  <c:v>499.09199999999998</c:v>
                </c:pt>
                <c:pt idx="43">
                  <c:v>631.57899999999995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606-4715-9917-E9C056AF3C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881040"/>
        <c:axId val="20876720"/>
      </c:scatterChart>
      <c:valAx>
        <c:axId val="208810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overlay val="0"/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76720"/>
        <c:crosses val="autoZero"/>
        <c:crossBetween val="midCat"/>
      </c:valAx>
      <c:valAx>
        <c:axId val="20876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81040"/>
        <c:crosses val="autoZero"/>
        <c:crossBetween val="midCat"/>
      </c:valAx>
    </c:plotArea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1.AS vs 1(B)MP Fsp Compositions (Na and Al removed)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1.AS Fsp</c:v>
          </c:tx>
          <c:cat>
            <c:strRef>
              <c:f>('Fsp SEM+ICP Tidy w LOD'!$C$85,'Fsp SEM+ICP Tidy w LOD'!$E$85,'Fsp SEM+ICP Tidy w LOD'!$G$85:$U$85)</c:f>
              <c:strCache>
                <c:ptCount val="17"/>
                <c:pt idx="0">
                  <c:v>Li7_ppm_mean</c:v>
                </c:pt>
                <c:pt idx="1">
                  <c:v>Mg25_ppm_mean</c:v>
                </c:pt>
                <c:pt idx="2">
                  <c:v>Ti49_ppm_mean</c:v>
                </c:pt>
                <c:pt idx="3">
                  <c:v>Mn55_ppm_mean</c:v>
                </c:pt>
                <c:pt idx="4">
                  <c:v>Zn66_ppm_mean</c:v>
                </c:pt>
                <c:pt idx="5">
                  <c:v>Zn67_ppm_mean</c:v>
                </c:pt>
                <c:pt idx="6">
                  <c:v>Rb85_ppm_mean</c:v>
                </c:pt>
                <c:pt idx="7">
                  <c:v>Sr86_ppm_mean</c:v>
                </c:pt>
                <c:pt idx="8">
                  <c:v>Sr88_ppm_mean</c:v>
                </c:pt>
                <c:pt idx="9">
                  <c:v>Y89_ppm_mean</c:v>
                </c:pt>
                <c:pt idx="10">
                  <c:v>Cs133_ppm_mean</c:v>
                </c:pt>
                <c:pt idx="11">
                  <c:v>Ba137_ppm_mean</c:v>
                </c:pt>
                <c:pt idx="12">
                  <c:v>La139_ppm_mean</c:v>
                </c:pt>
                <c:pt idx="13">
                  <c:v>Ce140_ppm_mean</c:v>
                </c:pt>
                <c:pt idx="14">
                  <c:v>Pr141_ppm_mean</c:v>
                </c:pt>
                <c:pt idx="15">
                  <c:v>Eu153_ppm_mean</c:v>
                </c:pt>
                <c:pt idx="16">
                  <c:v>Pb208_ppm_mean</c:v>
                </c:pt>
              </c:strCache>
            </c:strRef>
          </c:cat>
          <c:val>
            <c:numRef>
              <c:f>('Fsp SEM+ICP Tidy w LOD'!$C$86,'Fsp SEM+ICP Tidy w LOD'!$E$86,'Fsp SEM+ICP Tidy w LOD'!$G$86:$U$86)</c:f>
              <c:numCache>
                <c:formatCode>General</c:formatCode>
                <c:ptCount val="17"/>
                <c:pt idx="0">
                  <c:v>14.112755999999999</c:v>
                </c:pt>
                <c:pt idx="1">
                  <c:v>2398.5102200000001</c:v>
                </c:pt>
                <c:pt idx="2">
                  <c:v>419.62101000000001</c:v>
                </c:pt>
                <c:pt idx="3">
                  <c:v>26.492903823529417</c:v>
                </c:pt>
                <c:pt idx="4">
                  <c:v>16.277564210526318</c:v>
                </c:pt>
                <c:pt idx="5">
                  <c:v>50.074314285714287</c:v>
                </c:pt>
                <c:pt idx="6">
                  <c:v>27.263845888888888</c:v>
                </c:pt>
                <c:pt idx="7">
                  <c:v>743.02055555555557</c:v>
                </c:pt>
                <c:pt idx="8">
                  <c:v>740.87477777777781</c:v>
                </c:pt>
                <c:pt idx="9">
                  <c:v>0.30190515555555547</c:v>
                </c:pt>
                <c:pt idx="10">
                  <c:v>2.6816825000000004</c:v>
                </c:pt>
                <c:pt idx="11">
                  <c:v>51.03746944444444</c:v>
                </c:pt>
                <c:pt idx="12">
                  <c:v>0.27021279880000004</c:v>
                </c:pt>
                <c:pt idx="13">
                  <c:v>0.4086401651599999</c:v>
                </c:pt>
                <c:pt idx="14">
                  <c:v>5.1966836882352936E-2</c:v>
                </c:pt>
                <c:pt idx="15">
                  <c:v>0.60749584760714292</c:v>
                </c:pt>
                <c:pt idx="16">
                  <c:v>33.840372222222214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49-42CA-911F-90FA7B1BA39C}"/>
            </c:ext>
          </c:extLst>
        </c:ser>
        <c:ser>
          <c:idx val="3"/>
          <c:order val="1"/>
          <c:tx>
            <c:v>1(B)MP Fsp</c:v>
          </c:tx>
          <c:cat>
            <c:strRef>
              <c:f>('Fsp SEM+ICP Tidy w LOD'!$C$85,'Fsp SEM+ICP Tidy w LOD'!$E$85,'Fsp SEM+ICP Tidy w LOD'!$G$85:$U$85)</c:f>
              <c:strCache>
                <c:ptCount val="17"/>
                <c:pt idx="0">
                  <c:v>Li7_ppm_mean</c:v>
                </c:pt>
                <c:pt idx="1">
                  <c:v>Mg25_ppm_mean</c:v>
                </c:pt>
                <c:pt idx="2">
                  <c:v>Ti49_ppm_mean</c:v>
                </c:pt>
                <c:pt idx="3">
                  <c:v>Mn55_ppm_mean</c:v>
                </c:pt>
                <c:pt idx="4">
                  <c:v>Zn66_ppm_mean</c:v>
                </c:pt>
                <c:pt idx="5">
                  <c:v>Zn67_ppm_mean</c:v>
                </c:pt>
                <c:pt idx="6">
                  <c:v>Rb85_ppm_mean</c:v>
                </c:pt>
                <c:pt idx="7">
                  <c:v>Sr86_ppm_mean</c:v>
                </c:pt>
                <c:pt idx="8">
                  <c:v>Sr88_ppm_mean</c:v>
                </c:pt>
                <c:pt idx="9">
                  <c:v>Y89_ppm_mean</c:v>
                </c:pt>
                <c:pt idx="10">
                  <c:v>Cs133_ppm_mean</c:v>
                </c:pt>
                <c:pt idx="11">
                  <c:v>Ba137_ppm_mean</c:v>
                </c:pt>
                <c:pt idx="12">
                  <c:v>La139_ppm_mean</c:v>
                </c:pt>
                <c:pt idx="13">
                  <c:v>Ce140_ppm_mean</c:v>
                </c:pt>
                <c:pt idx="14">
                  <c:v>Pr141_ppm_mean</c:v>
                </c:pt>
                <c:pt idx="15">
                  <c:v>Eu153_ppm_mean</c:v>
                </c:pt>
                <c:pt idx="16">
                  <c:v>Pb208_ppm_mean</c:v>
                </c:pt>
              </c:strCache>
            </c:strRef>
          </c:cat>
          <c:val>
            <c:numRef>
              <c:f>('Fsp SEM+ICP Tidy w LOD'!$C$96,'Fsp SEM+ICP Tidy w LOD'!$E$96,'Fsp SEM+ICP Tidy w LOD'!$G$96:$U$96)</c:f>
              <c:numCache>
                <c:formatCode>General</c:formatCode>
                <c:ptCount val="17"/>
                <c:pt idx="0">
                  <c:v>4.5718350000000001</c:v>
                </c:pt>
                <c:pt idx="1">
                  <c:v>20.229453333333332</c:v>
                </c:pt>
                <c:pt idx="2">
                  <c:v>13.2628</c:v>
                </c:pt>
                <c:pt idx="3">
                  <c:v>4.1369607407407409</c:v>
                </c:pt>
                <c:pt idx="4">
                  <c:v>3.129915</c:v>
                </c:pt>
                <c:pt idx="5">
                  <c:v>44.376000000000005</c:v>
                </c:pt>
                <c:pt idx="6">
                  <c:v>1.85514</c:v>
                </c:pt>
                <c:pt idx="7">
                  <c:v>512.66563636363651</c:v>
                </c:pt>
                <c:pt idx="8">
                  <c:v>504.79375000000005</c:v>
                </c:pt>
                <c:pt idx="9">
                  <c:v>0.21366073999999999</c:v>
                </c:pt>
                <c:pt idx="10">
                  <c:v>0</c:v>
                </c:pt>
                <c:pt idx="11">
                  <c:v>61.606338636363652</c:v>
                </c:pt>
                <c:pt idx="12">
                  <c:v>1.0079070010810811</c:v>
                </c:pt>
                <c:pt idx="13">
                  <c:v>1.298636436923077</c:v>
                </c:pt>
                <c:pt idx="14">
                  <c:v>0.16606269799999995</c:v>
                </c:pt>
                <c:pt idx="15">
                  <c:v>0.70333108350000006</c:v>
                </c:pt>
                <c:pt idx="16">
                  <c:v>22.536350000000002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49-42CA-911F-90FA7B1BA39C}"/>
            </c:ext>
          </c:extLst>
        </c:ser>
        <c:ser>
          <c:idx val="0"/>
          <c:order val="2"/>
          <c:tx>
            <c:v>1.AS Fsp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('Fsp SEM+ICP Tidy w LOD'!$C$85,'Fsp SEM+ICP Tidy w LOD'!$E$85,'Fsp SEM+ICP Tidy w LOD'!$G$85:$U$85)</c:f>
              <c:strCache>
                <c:ptCount val="17"/>
                <c:pt idx="0">
                  <c:v>Li7_ppm_mean</c:v>
                </c:pt>
                <c:pt idx="1">
                  <c:v>Mg25_ppm_mean</c:v>
                </c:pt>
                <c:pt idx="2">
                  <c:v>Ti49_ppm_mean</c:v>
                </c:pt>
                <c:pt idx="3">
                  <c:v>Mn55_ppm_mean</c:v>
                </c:pt>
                <c:pt idx="4">
                  <c:v>Zn66_ppm_mean</c:v>
                </c:pt>
                <c:pt idx="5">
                  <c:v>Zn67_ppm_mean</c:v>
                </c:pt>
                <c:pt idx="6">
                  <c:v>Rb85_ppm_mean</c:v>
                </c:pt>
                <c:pt idx="7">
                  <c:v>Sr86_ppm_mean</c:v>
                </c:pt>
                <c:pt idx="8">
                  <c:v>Sr88_ppm_mean</c:v>
                </c:pt>
                <c:pt idx="9">
                  <c:v>Y89_ppm_mean</c:v>
                </c:pt>
                <c:pt idx="10">
                  <c:v>Cs133_ppm_mean</c:v>
                </c:pt>
                <c:pt idx="11">
                  <c:v>Ba137_ppm_mean</c:v>
                </c:pt>
                <c:pt idx="12">
                  <c:v>La139_ppm_mean</c:v>
                </c:pt>
                <c:pt idx="13">
                  <c:v>Ce140_ppm_mean</c:v>
                </c:pt>
                <c:pt idx="14">
                  <c:v>Pr141_ppm_mean</c:v>
                </c:pt>
                <c:pt idx="15">
                  <c:v>Eu153_ppm_mean</c:v>
                </c:pt>
                <c:pt idx="16">
                  <c:v>Pb208_ppm_mean</c:v>
                </c:pt>
              </c:strCache>
            </c:strRef>
          </c:cat>
          <c:val>
            <c:numRef>
              <c:f>('Fsp SEM+ICP Tidy w LOD'!$C$86,'Fsp SEM+ICP Tidy w LOD'!$E$86,'Fsp SEM+ICP Tidy w LOD'!$G$86:$U$86)</c:f>
              <c:numCache>
                <c:formatCode>General</c:formatCode>
                <c:ptCount val="17"/>
                <c:pt idx="0">
                  <c:v>14.112755999999999</c:v>
                </c:pt>
                <c:pt idx="1">
                  <c:v>2398.5102200000001</c:v>
                </c:pt>
                <c:pt idx="2">
                  <c:v>419.62101000000001</c:v>
                </c:pt>
                <c:pt idx="3">
                  <c:v>26.492903823529417</c:v>
                </c:pt>
                <c:pt idx="4">
                  <c:v>16.277564210526318</c:v>
                </c:pt>
                <c:pt idx="5">
                  <c:v>50.074314285714287</c:v>
                </c:pt>
                <c:pt idx="6">
                  <c:v>27.263845888888888</c:v>
                </c:pt>
                <c:pt idx="7">
                  <c:v>743.02055555555557</c:v>
                </c:pt>
                <c:pt idx="8">
                  <c:v>740.87477777777781</c:v>
                </c:pt>
                <c:pt idx="9">
                  <c:v>0.30190515555555547</c:v>
                </c:pt>
                <c:pt idx="10">
                  <c:v>2.6816825000000004</c:v>
                </c:pt>
                <c:pt idx="11">
                  <c:v>51.03746944444444</c:v>
                </c:pt>
                <c:pt idx="12">
                  <c:v>0.27021279880000004</c:v>
                </c:pt>
                <c:pt idx="13">
                  <c:v>0.4086401651599999</c:v>
                </c:pt>
                <c:pt idx="14">
                  <c:v>5.1966836882352936E-2</c:v>
                </c:pt>
                <c:pt idx="15">
                  <c:v>0.60749584760714292</c:v>
                </c:pt>
                <c:pt idx="16">
                  <c:v>33.840372222222214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49-42CA-911F-90FA7B1BA39C}"/>
            </c:ext>
          </c:extLst>
        </c:ser>
        <c:ser>
          <c:idx val="1"/>
          <c:order val="3"/>
          <c:tx>
            <c:v>1(B)MP Fsp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('Fsp SEM+ICP Tidy w LOD'!$C$85,'Fsp SEM+ICP Tidy w LOD'!$E$85,'Fsp SEM+ICP Tidy w LOD'!$G$85:$U$85)</c:f>
              <c:strCache>
                <c:ptCount val="17"/>
                <c:pt idx="0">
                  <c:v>Li7_ppm_mean</c:v>
                </c:pt>
                <c:pt idx="1">
                  <c:v>Mg25_ppm_mean</c:v>
                </c:pt>
                <c:pt idx="2">
                  <c:v>Ti49_ppm_mean</c:v>
                </c:pt>
                <c:pt idx="3">
                  <c:v>Mn55_ppm_mean</c:v>
                </c:pt>
                <c:pt idx="4">
                  <c:v>Zn66_ppm_mean</c:v>
                </c:pt>
                <c:pt idx="5">
                  <c:v>Zn67_ppm_mean</c:v>
                </c:pt>
                <c:pt idx="6">
                  <c:v>Rb85_ppm_mean</c:v>
                </c:pt>
                <c:pt idx="7">
                  <c:v>Sr86_ppm_mean</c:v>
                </c:pt>
                <c:pt idx="8">
                  <c:v>Sr88_ppm_mean</c:v>
                </c:pt>
                <c:pt idx="9">
                  <c:v>Y89_ppm_mean</c:v>
                </c:pt>
                <c:pt idx="10">
                  <c:v>Cs133_ppm_mean</c:v>
                </c:pt>
                <c:pt idx="11">
                  <c:v>Ba137_ppm_mean</c:v>
                </c:pt>
                <c:pt idx="12">
                  <c:v>La139_ppm_mean</c:v>
                </c:pt>
                <c:pt idx="13">
                  <c:v>Ce140_ppm_mean</c:v>
                </c:pt>
                <c:pt idx="14">
                  <c:v>Pr141_ppm_mean</c:v>
                </c:pt>
                <c:pt idx="15">
                  <c:v>Eu153_ppm_mean</c:v>
                </c:pt>
                <c:pt idx="16">
                  <c:v>Pb208_ppm_mean</c:v>
                </c:pt>
              </c:strCache>
            </c:strRef>
          </c:cat>
          <c:val>
            <c:numRef>
              <c:f>('Fsp SEM+ICP Tidy w LOD'!$C$96,'Fsp SEM+ICP Tidy w LOD'!$E$96,'Fsp SEM+ICP Tidy w LOD'!$G$96:$U$96)</c:f>
              <c:numCache>
                <c:formatCode>General</c:formatCode>
                <c:ptCount val="17"/>
                <c:pt idx="0">
                  <c:v>4.5718350000000001</c:v>
                </c:pt>
                <c:pt idx="1">
                  <c:v>20.229453333333332</c:v>
                </c:pt>
                <c:pt idx="2">
                  <c:v>13.2628</c:v>
                </c:pt>
                <c:pt idx="3">
                  <c:v>4.1369607407407409</c:v>
                </c:pt>
                <c:pt idx="4">
                  <c:v>3.129915</c:v>
                </c:pt>
                <c:pt idx="5">
                  <c:v>44.376000000000005</c:v>
                </c:pt>
                <c:pt idx="6">
                  <c:v>1.85514</c:v>
                </c:pt>
                <c:pt idx="7">
                  <c:v>512.66563636363651</c:v>
                </c:pt>
                <c:pt idx="8">
                  <c:v>504.79375000000005</c:v>
                </c:pt>
                <c:pt idx="9">
                  <c:v>0.21366073999999999</c:v>
                </c:pt>
                <c:pt idx="10">
                  <c:v>0</c:v>
                </c:pt>
                <c:pt idx="11">
                  <c:v>61.606338636363652</c:v>
                </c:pt>
                <c:pt idx="12">
                  <c:v>1.0079070010810811</c:v>
                </c:pt>
                <c:pt idx="13">
                  <c:v>1.298636436923077</c:v>
                </c:pt>
                <c:pt idx="14">
                  <c:v>0.16606269799999995</c:v>
                </c:pt>
                <c:pt idx="15">
                  <c:v>0.70333108350000006</c:v>
                </c:pt>
                <c:pt idx="16">
                  <c:v>22.536350000000002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49-42CA-911F-90FA7B1BA3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096175"/>
        <c:axId val="143416079"/>
      </c:lineChart>
      <c:catAx>
        <c:axId val="2290961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3416079"/>
        <c:crosses val="autoZero"/>
        <c:auto val="1"/>
        <c:lblAlgn val="ctr"/>
        <c:lblOffset val="100"/>
        <c:noMultiLvlLbl val="0"/>
      </c:catAx>
      <c:valAx>
        <c:axId val="1434160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9096175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1.AS vs 1(B)MP Fsp Compositions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1.AS Fsp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('Fsp SEM+ICP Tidy w LOD'!$D$85,'Fsp SEM+ICP Tidy w LOD'!$F$85,'Fsp SEM+ICP Tidy w LOD'!$Z$85:$AC$85)</c:f>
              <c:strCache>
                <c:ptCount val="6"/>
                <c:pt idx="0">
                  <c:v>Na23_ppm_mean</c:v>
                </c:pt>
                <c:pt idx="1">
                  <c:v>Al27_ppm_mean</c:v>
                </c:pt>
                <c:pt idx="2">
                  <c:v>Si</c:v>
                </c:pt>
                <c:pt idx="3">
                  <c:v>K</c:v>
                </c:pt>
                <c:pt idx="4">
                  <c:v>Ca</c:v>
                </c:pt>
                <c:pt idx="5">
                  <c:v>Fe</c:v>
                </c:pt>
              </c:strCache>
            </c:strRef>
          </c:cat>
          <c:val>
            <c:numRef>
              <c:f>('Fsp SEM+ICP Tidy w LOD'!$D$86,'Fsp SEM+ICP Tidy w LOD'!$F$86,'Fsp SEM+ICP Tidy w LOD'!$Z$86:$AC$86)</c:f>
              <c:numCache>
                <c:formatCode>General</c:formatCode>
                <c:ptCount val="6"/>
                <c:pt idx="0">
                  <c:v>55383.413888888899</c:v>
                </c:pt>
                <c:pt idx="1">
                  <c:v>135050.83333333334</c:v>
                </c:pt>
                <c:pt idx="2">
                  <c:v>279588.88888888888</c:v>
                </c:pt>
                <c:pt idx="3">
                  <c:v>536.11111111111109</c:v>
                </c:pt>
                <c:pt idx="4">
                  <c:v>42052.777777777781</c:v>
                </c:pt>
                <c:pt idx="5">
                  <c:v>891.66666666666663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10-436B-BA79-B3BC8CAC959C}"/>
            </c:ext>
          </c:extLst>
        </c:ser>
        <c:ser>
          <c:idx val="1"/>
          <c:order val="1"/>
          <c:tx>
            <c:v>1(B)MP Fsp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('Fsp SEM+ICP Tidy w LOD'!$D$96,'Fsp SEM+ICP Tidy w LOD'!$F$96,'Fsp SEM+ICP Tidy w LOD'!$Z$96:$AC$96)</c:f>
              <c:numCache>
                <c:formatCode>General</c:formatCode>
                <c:ptCount val="6"/>
                <c:pt idx="0">
                  <c:v>59929.165909090902</c:v>
                </c:pt>
                <c:pt idx="1">
                  <c:v>124235.95909090909</c:v>
                </c:pt>
                <c:pt idx="2">
                  <c:v>290447.72727272729</c:v>
                </c:pt>
                <c:pt idx="3">
                  <c:v>229.54545454545453</c:v>
                </c:pt>
                <c:pt idx="4">
                  <c:v>28156.81818181818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10-436B-BA79-B3BC8CAC95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6156271"/>
        <c:axId val="170834095"/>
      </c:lineChart>
      <c:catAx>
        <c:axId val="2861562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834095"/>
        <c:crosses val="autoZero"/>
        <c:auto val="1"/>
        <c:lblAlgn val="ctr"/>
        <c:lblOffset val="100"/>
        <c:noMultiLvlLbl val="0"/>
      </c:catAx>
      <c:valAx>
        <c:axId val="170834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615627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Sr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1.AS Fsp Sr86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'Fsp SEM+ICP Tidy w LOD'!$L$115:$L$150</c:f>
                <c:numCache>
                  <c:formatCode>General</c:formatCode>
                  <c:ptCount val="36"/>
                  <c:pt idx="0">
                    <c:v>96.171999999999997</c:v>
                  </c:pt>
                  <c:pt idx="1">
                    <c:v>68.394999999999996</c:v>
                  </c:pt>
                  <c:pt idx="2">
                    <c:v>63.759599999999999</c:v>
                  </c:pt>
                  <c:pt idx="3">
                    <c:v>76.756900000000002</c:v>
                  </c:pt>
                  <c:pt idx="4">
                    <c:v>61.150399999999998</c:v>
                  </c:pt>
                  <c:pt idx="5">
                    <c:v>79.777799999999999</c:v>
                  </c:pt>
                  <c:pt idx="6">
                    <c:v>94.331400000000002</c:v>
                  </c:pt>
                  <c:pt idx="7">
                    <c:v>72.834100000000007</c:v>
                  </c:pt>
                  <c:pt idx="8">
                    <c:v>60.543300000000002</c:v>
                  </c:pt>
                  <c:pt idx="9">
                    <c:v>70.483900000000006</c:v>
                  </c:pt>
                  <c:pt idx="10">
                    <c:v>63.211300000000001</c:v>
                  </c:pt>
                  <c:pt idx="11">
                    <c:v>74.1173</c:v>
                  </c:pt>
                  <c:pt idx="12">
                    <c:v>59.729199999999999</c:v>
                  </c:pt>
                  <c:pt idx="13">
                    <c:v>65.7363</c:v>
                  </c:pt>
                  <c:pt idx="14">
                    <c:v>116.79300000000001</c:v>
                  </c:pt>
                  <c:pt idx="15">
                    <c:v>53.508000000000003</c:v>
                  </c:pt>
                  <c:pt idx="16">
                    <c:v>61.282499999999999</c:v>
                  </c:pt>
                  <c:pt idx="17">
                    <c:v>71.912300000000002</c:v>
                  </c:pt>
                  <c:pt idx="18">
                    <c:v>77.770600000000002</c:v>
                  </c:pt>
                  <c:pt idx="19">
                    <c:v>100.93300000000001</c:v>
                  </c:pt>
                  <c:pt idx="20">
                    <c:v>58.241399999999999</c:v>
                  </c:pt>
                  <c:pt idx="21">
                    <c:v>52.656399999999998</c:v>
                  </c:pt>
                  <c:pt idx="22">
                    <c:v>51.581200000000003</c:v>
                  </c:pt>
                  <c:pt idx="23">
                    <c:v>112.46899999999999</c:v>
                  </c:pt>
                  <c:pt idx="24">
                    <c:v>59.008299999999998</c:v>
                  </c:pt>
                  <c:pt idx="25">
                    <c:v>79.519199999999998</c:v>
                  </c:pt>
                  <c:pt idx="26">
                    <c:v>74.537499999999994</c:v>
                  </c:pt>
                  <c:pt idx="27">
                    <c:v>49.5627</c:v>
                  </c:pt>
                  <c:pt idx="28">
                    <c:v>50.719299999999997</c:v>
                  </c:pt>
                  <c:pt idx="29">
                    <c:v>64.534000000000006</c:v>
                  </c:pt>
                  <c:pt idx="30">
                    <c:v>72.886300000000006</c:v>
                  </c:pt>
                  <c:pt idx="31">
                    <c:v>75.464600000000004</c:v>
                  </c:pt>
                  <c:pt idx="32">
                    <c:v>63.164299999999997</c:v>
                  </c:pt>
                  <c:pt idx="33">
                    <c:v>64.797300000000007</c:v>
                  </c:pt>
                  <c:pt idx="34">
                    <c:v>48.664499999999997</c:v>
                  </c:pt>
                  <c:pt idx="35">
                    <c:v>63.6402</c:v>
                  </c:pt>
                </c:numCache>
              </c:numRef>
            </c:plus>
            <c:minus>
              <c:numRef>
                <c:f>'Fsp SEM+ICP Tidy w LOD'!$L$115:$L$150</c:f>
                <c:numCache>
                  <c:formatCode>General</c:formatCode>
                  <c:ptCount val="36"/>
                  <c:pt idx="0">
                    <c:v>96.171999999999997</c:v>
                  </c:pt>
                  <c:pt idx="1">
                    <c:v>68.394999999999996</c:v>
                  </c:pt>
                  <c:pt idx="2">
                    <c:v>63.759599999999999</c:v>
                  </c:pt>
                  <c:pt idx="3">
                    <c:v>76.756900000000002</c:v>
                  </c:pt>
                  <c:pt idx="4">
                    <c:v>61.150399999999998</c:v>
                  </c:pt>
                  <c:pt idx="5">
                    <c:v>79.777799999999999</c:v>
                  </c:pt>
                  <c:pt idx="6">
                    <c:v>94.331400000000002</c:v>
                  </c:pt>
                  <c:pt idx="7">
                    <c:v>72.834100000000007</c:v>
                  </c:pt>
                  <c:pt idx="8">
                    <c:v>60.543300000000002</c:v>
                  </c:pt>
                  <c:pt idx="9">
                    <c:v>70.483900000000006</c:v>
                  </c:pt>
                  <c:pt idx="10">
                    <c:v>63.211300000000001</c:v>
                  </c:pt>
                  <c:pt idx="11">
                    <c:v>74.1173</c:v>
                  </c:pt>
                  <c:pt idx="12">
                    <c:v>59.729199999999999</c:v>
                  </c:pt>
                  <c:pt idx="13">
                    <c:v>65.7363</c:v>
                  </c:pt>
                  <c:pt idx="14">
                    <c:v>116.79300000000001</c:v>
                  </c:pt>
                  <c:pt idx="15">
                    <c:v>53.508000000000003</c:v>
                  </c:pt>
                  <c:pt idx="16">
                    <c:v>61.282499999999999</c:v>
                  </c:pt>
                  <c:pt idx="17">
                    <c:v>71.912300000000002</c:v>
                  </c:pt>
                  <c:pt idx="18">
                    <c:v>77.770600000000002</c:v>
                  </c:pt>
                  <c:pt idx="19">
                    <c:v>100.93300000000001</c:v>
                  </c:pt>
                  <c:pt idx="20">
                    <c:v>58.241399999999999</c:v>
                  </c:pt>
                  <c:pt idx="21">
                    <c:v>52.656399999999998</c:v>
                  </c:pt>
                  <c:pt idx="22">
                    <c:v>51.581200000000003</c:v>
                  </c:pt>
                  <c:pt idx="23">
                    <c:v>112.46899999999999</c:v>
                  </c:pt>
                  <c:pt idx="24">
                    <c:v>59.008299999999998</c:v>
                  </c:pt>
                  <c:pt idx="25">
                    <c:v>79.519199999999998</c:v>
                  </c:pt>
                  <c:pt idx="26">
                    <c:v>74.537499999999994</c:v>
                  </c:pt>
                  <c:pt idx="27">
                    <c:v>49.5627</c:v>
                  </c:pt>
                  <c:pt idx="28">
                    <c:v>50.719299999999997</c:v>
                  </c:pt>
                  <c:pt idx="29">
                    <c:v>64.534000000000006</c:v>
                  </c:pt>
                  <c:pt idx="30">
                    <c:v>72.886300000000006</c:v>
                  </c:pt>
                  <c:pt idx="31">
                    <c:v>75.464600000000004</c:v>
                  </c:pt>
                  <c:pt idx="32">
                    <c:v>63.164299999999997</c:v>
                  </c:pt>
                  <c:pt idx="33">
                    <c:v>64.797300000000007</c:v>
                  </c:pt>
                  <c:pt idx="34">
                    <c:v>48.664499999999997</c:v>
                  </c:pt>
                  <c:pt idx="35">
                    <c:v>63.6402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'Fsp SEM+ICP Tidy w LOD'!$L$2:$L$37</c:f>
              <c:numCache>
                <c:formatCode>General</c:formatCode>
                <c:ptCount val="36"/>
                <c:pt idx="0">
                  <c:v>870.24</c:v>
                </c:pt>
                <c:pt idx="1">
                  <c:v>880.548</c:v>
                </c:pt>
                <c:pt idx="2">
                  <c:v>874.21500000000003</c:v>
                </c:pt>
                <c:pt idx="3">
                  <c:v>962.58299999999997</c:v>
                </c:pt>
                <c:pt idx="4">
                  <c:v>880.10699999999997</c:v>
                </c:pt>
                <c:pt idx="5">
                  <c:v>675.22299999999996</c:v>
                </c:pt>
                <c:pt idx="6">
                  <c:v>997.22500000000002</c:v>
                </c:pt>
                <c:pt idx="7">
                  <c:v>809.41600000000005</c:v>
                </c:pt>
                <c:pt idx="8">
                  <c:v>812.274</c:v>
                </c:pt>
                <c:pt idx="9">
                  <c:v>690.71799999999996</c:v>
                </c:pt>
                <c:pt idx="10">
                  <c:v>588.09199999999998</c:v>
                </c:pt>
                <c:pt idx="11">
                  <c:v>624.70799999999997</c:v>
                </c:pt>
                <c:pt idx="12">
                  <c:v>812.73</c:v>
                </c:pt>
                <c:pt idx="13">
                  <c:v>673.48299999999995</c:v>
                </c:pt>
                <c:pt idx="14">
                  <c:v>681.89700000000005</c:v>
                </c:pt>
                <c:pt idx="15">
                  <c:v>622.101</c:v>
                </c:pt>
                <c:pt idx="16">
                  <c:v>652.19500000000005</c:v>
                </c:pt>
                <c:pt idx="17">
                  <c:v>685.65899999999999</c:v>
                </c:pt>
                <c:pt idx="18">
                  <c:v>761.43</c:v>
                </c:pt>
                <c:pt idx="19">
                  <c:v>703.11</c:v>
                </c:pt>
                <c:pt idx="20">
                  <c:v>702.79600000000005</c:v>
                </c:pt>
                <c:pt idx="21">
                  <c:v>806.06799999999998</c:v>
                </c:pt>
                <c:pt idx="22">
                  <c:v>791.46</c:v>
                </c:pt>
                <c:pt idx="23">
                  <c:v>716.55700000000002</c:v>
                </c:pt>
                <c:pt idx="24">
                  <c:v>749.51199999999994</c:v>
                </c:pt>
                <c:pt idx="25">
                  <c:v>841.49099999999999</c:v>
                </c:pt>
                <c:pt idx="26">
                  <c:v>785.52599999999995</c:v>
                </c:pt>
                <c:pt idx="27">
                  <c:v>814.92100000000005</c:v>
                </c:pt>
                <c:pt idx="28">
                  <c:v>603.173</c:v>
                </c:pt>
                <c:pt idx="29">
                  <c:v>716.02599999999995</c:v>
                </c:pt>
                <c:pt idx="30">
                  <c:v>728.35799999999995</c:v>
                </c:pt>
                <c:pt idx="31">
                  <c:v>676.22799999999995</c:v>
                </c:pt>
                <c:pt idx="32">
                  <c:v>648.94600000000003</c:v>
                </c:pt>
                <c:pt idx="33">
                  <c:v>643.20799999999997</c:v>
                </c:pt>
                <c:pt idx="34">
                  <c:v>620.072</c:v>
                </c:pt>
                <c:pt idx="35">
                  <c:v>646.44399999999996</c:v>
                </c:pt>
              </c:numCache>
            </c:numRef>
          </c:xVal>
          <c:yVal>
            <c:numRef>
              <c:f>'Fsp SEM+ICP Tidy w LOD'!$AG$2:$AG$37</c:f>
              <c:numCache>
                <c:formatCode>General</c:formatCode>
                <c:ptCount val="3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BC5-4834-A5F7-C3450FF9D4F5}"/>
            </c:ext>
          </c:extLst>
        </c:ser>
        <c:ser>
          <c:idx val="1"/>
          <c:order val="1"/>
          <c:tx>
            <c:v>1.AS Fsp Sr88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'Fsp SEM+ICP Tidy w LOD'!$M$115:$M$150</c:f>
                <c:numCache>
                  <c:formatCode>General</c:formatCode>
                  <c:ptCount val="36"/>
                  <c:pt idx="0">
                    <c:v>82.629099999999994</c:v>
                  </c:pt>
                  <c:pt idx="1">
                    <c:v>63.536700000000003</c:v>
                  </c:pt>
                  <c:pt idx="2">
                    <c:v>62.886699999999998</c:v>
                  </c:pt>
                  <c:pt idx="3">
                    <c:v>74.364800000000002</c:v>
                  </c:pt>
                  <c:pt idx="4">
                    <c:v>58.5505</c:v>
                  </c:pt>
                  <c:pt idx="5">
                    <c:v>68.739699999999999</c:v>
                  </c:pt>
                  <c:pt idx="6">
                    <c:v>77.716499999999996</c:v>
                  </c:pt>
                  <c:pt idx="7">
                    <c:v>69.838399999999993</c:v>
                  </c:pt>
                  <c:pt idx="8">
                    <c:v>74.231300000000005</c:v>
                  </c:pt>
                  <c:pt idx="9">
                    <c:v>60.226999999999997</c:v>
                  </c:pt>
                  <c:pt idx="10">
                    <c:v>59.547800000000002</c:v>
                  </c:pt>
                  <c:pt idx="11">
                    <c:v>63.289000000000001</c:v>
                  </c:pt>
                  <c:pt idx="12">
                    <c:v>63.069699999999997</c:v>
                  </c:pt>
                  <c:pt idx="13">
                    <c:v>51.799900000000001</c:v>
                  </c:pt>
                  <c:pt idx="14">
                    <c:v>77.182199999999995</c:v>
                  </c:pt>
                  <c:pt idx="15">
                    <c:v>46.070599999999999</c:v>
                  </c:pt>
                  <c:pt idx="16">
                    <c:v>71.600300000000004</c:v>
                  </c:pt>
                  <c:pt idx="17">
                    <c:v>63.5672</c:v>
                  </c:pt>
                  <c:pt idx="18">
                    <c:v>71.888800000000003</c:v>
                  </c:pt>
                  <c:pt idx="19">
                    <c:v>75.746099999999998</c:v>
                  </c:pt>
                  <c:pt idx="20">
                    <c:v>49.944099999999999</c:v>
                  </c:pt>
                  <c:pt idx="21">
                    <c:v>46.813400000000001</c:v>
                  </c:pt>
                  <c:pt idx="22">
                    <c:v>49.644199999999998</c:v>
                  </c:pt>
                  <c:pt idx="23">
                    <c:v>95.626800000000003</c:v>
                  </c:pt>
                  <c:pt idx="24">
                    <c:v>60.131</c:v>
                  </c:pt>
                  <c:pt idx="25">
                    <c:v>71.758700000000005</c:v>
                  </c:pt>
                  <c:pt idx="26">
                    <c:v>69.136600000000001</c:v>
                  </c:pt>
                  <c:pt idx="27">
                    <c:v>48.8474</c:v>
                  </c:pt>
                  <c:pt idx="28">
                    <c:v>48.879399999999997</c:v>
                  </c:pt>
                  <c:pt idx="29">
                    <c:v>80.356399999999994</c:v>
                  </c:pt>
                  <c:pt idx="30">
                    <c:v>74.892399999999995</c:v>
                  </c:pt>
                  <c:pt idx="31">
                    <c:v>80.787499999999994</c:v>
                  </c:pt>
                  <c:pt idx="32">
                    <c:v>55.871000000000002</c:v>
                  </c:pt>
                  <c:pt idx="33">
                    <c:v>61.796700000000001</c:v>
                  </c:pt>
                  <c:pt idx="34">
                    <c:v>36.889899999999997</c:v>
                  </c:pt>
                  <c:pt idx="35">
                    <c:v>68.761200000000002</c:v>
                  </c:pt>
                </c:numCache>
              </c:numRef>
            </c:plus>
            <c:minus>
              <c:numRef>
                <c:f>'Fsp SEM+ICP Tidy w LOD'!$M$115:$M$150</c:f>
                <c:numCache>
                  <c:formatCode>General</c:formatCode>
                  <c:ptCount val="36"/>
                  <c:pt idx="0">
                    <c:v>82.629099999999994</c:v>
                  </c:pt>
                  <c:pt idx="1">
                    <c:v>63.536700000000003</c:v>
                  </c:pt>
                  <c:pt idx="2">
                    <c:v>62.886699999999998</c:v>
                  </c:pt>
                  <c:pt idx="3">
                    <c:v>74.364800000000002</c:v>
                  </c:pt>
                  <c:pt idx="4">
                    <c:v>58.5505</c:v>
                  </c:pt>
                  <c:pt idx="5">
                    <c:v>68.739699999999999</c:v>
                  </c:pt>
                  <c:pt idx="6">
                    <c:v>77.716499999999996</c:v>
                  </c:pt>
                  <c:pt idx="7">
                    <c:v>69.838399999999993</c:v>
                  </c:pt>
                  <c:pt idx="8">
                    <c:v>74.231300000000005</c:v>
                  </c:pt>
                  <c:pt idx="9">
                    <c:v>60.226999999999997</c:v>
                  </c:pt>
                  <c:pt idx="10">
                    <c:v>59.547800000000002</c:v>
                  </c:pt>
                  <c:pt idx="11">
                    <c:v>63.289000000000001</c:v>
                  </c:pt>
                  <c:pt idx="12">
                    <c:v>63.069699999999997</c:v>
                  </c:pt>
                  <c:pt idx="13">
                    <c:v>51.799900000000001</c:v>
                  </c:pt>
                  <c:pt idx="14">
                    <c:v>77.182199999999995</c:v>
                  </c:pt>
                  <c:pt idx="15">
                    <c:v>46.070599999999999</c:v>
                  </c:pt>
                  <c:pt idx="16">
                    <c:v>71.600300000000004</c:v>
                  </c:pt>
                  <c:pt idx="17">
                    <c:v>63.5672</c:v>
                  </c:pt>
                  <c:pt idx="18">
                    <c:v>71.888800000000003</c:v>
                  </c:pt>
                  <c:pt idx="19">
                    <c:v>75.746099999999998</c:v>
                  </c:pt>
                  <c:pt idx="20">
                    <c:v>49.944099999999999</c:v>
                  </c:pt>
                  <c:pt idx="21">
                    <c:v>46.813400000000001</c:v>
                  </c:pt>
                  <c:pt idx="22">
                    <c:v>49.644199999999998</c:v>
                  </c:pt>
                  <c:pt idx="23">
                    <c:v>95.626800000000003</c:v>
                  </c:pt>
                  <c:pt idx="24">
                    <c:v>60.131</c:v>
                  </c:pt>
                  <c:pt idx="25">
                    <c:v>71.758700000000005</c:v>
                  </c:pt>
                  <c:pt idx="26">
                    <c:v>69.136600000000001</c:v>
                  </c:pt>
                  <c:pt idx="27">
                    <c:v>48.8474</c:v>
                  </c:pt>
                  <c:pt idx="28">
                    <c:v>48.879399999999997</c:v>
                  </c:pt>
                  <c:pt idx="29">
                    <c:v>80.356399999999994</c:v>
                  </c:pt>
                  <c:pt idx="30">
                    <c:v>74.892399999999995</c:v>
                  </c:pt>
                  <c:pt idx="31">
                    <c:v>80.787499999999994</c:v>
                  </c:pt>
                  <c:pt idx="32">
                    <c:v>55.871000000000002</c:v>
                  </c:pt>
                  <c:pt idx="33">
                    <c:v>61.796700000000001</c:v>
                  </c:pt>
                  <c:pt idx="34">
                    <c:v>36.889899999999997</c:v>
                  </c:pt>
                  <c:pt idx="35">
                    <c:v>68.761200000000002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'Fsp SEM+ICP Tidy w LOD'!$M$2:$M$37</c:f>
              <c:numCache>
                <c:formatCode>General</c:formatCode>
                <c:ptCount val="36"/>
                <c:pt idx="0">
                  <c:v>867.39800000000002</c:v>
                </c:pt>
                <c:pt idx="1">
                  <c:v>925.64800000000002</c:v>
                </c:pt>
                <c:pt idx="2">
                  <c:v>909.11099999999999</c:v>
                </c:pt>
                <c:pt idx="3">
                  <c:v>988.428</c:v>
                </c:pt>
                <c:pt idx="4">
                  <c:v>922.11199999999997</c:v>
                </c:pt>
                <c:pt idx="5">
                  <c:v>664.697</c:v>
                </c:pt>
                <c:pt idx="6">
                  <c:v>973.45600000000002</c:v>
                </c:pt>
                <c:pt idx="7">
                  <c:v>825.58600000000001</c:v>
                </c:pt>
                <c:pt idx="8">
                  <c:v>827.88099999999997</c:v>
                </c:pt>
                <c:pt idx="9">
                  <c:v>682.47199999999998</c:v>
                </c:pt>
                <c:pt idx="10">
                  <c:v>606.89</c:v>
                </c:pt>
                <c:pt idx="11">
                  <c:v>640.75599999999997</c:v>
                </c:pt>
                <c:pt idx="12">
                  <c:v>820.35900000000004</c:v>
                </c:pt>
                <c:pt idx="13">
                  <c:v>642.77700000000004</c:v>
                </c:pt>
                <c:pt idx="14">
                  <c:v>643.43299999999999</c:v>
                </c:pt>
                <c:pt idx="15">
                  <c:v>633.03099999999995</c:v>
                </c:pt>
                <c:pt idx="16">
                  <c:v>683.60199999999998</c:v>
                </c:pt>
                <c:pt idx="17">
                  <c:v>719.697</c:v>
                </c:pt>
                <c:pt idx="18">
                  <c:v>762.99800000000005</c:v>
                </c:pt>
                <c:pt idx="19">
                  <c:v>725.40300000000002</c:v>
                </c:pt>
                <c:pt idx="20">
                  <c:v>703.27200000000005</c:v>
                </c:pt>
                <c:pt idx="21">
                  <c:v>779.64700000000005</c:v>
                </c:pt>
                <c:pt idx="22">
                  <c:v>767.798</c:v>
                </c:pt>
                <c:pt idx="23">
                  <c:v>676.32100000000003</c:v>
                </c:pt>
                <c:pt idx="24">
                  <c:v>726.68499999999995</c:v>
                </c:pt>
                <c:pt idx="25">
                  <c:v>841.87199999999996</c:v>
                </c:pt>
                <c:pt idx="26">
                  <c:v>778.65800000000002</c:v>
                </c:pt>
                <c:pt idx="27">
                  <c:v>783.21100000000001</c:v>
                </c:pt>
                <c:pt idx="28">
                  <c:v>596.28099999999995</c:v>
                </c:pt>
                <c:pt idx="29">
                  <c:v>727.53099999999995</c:v>
                </c:pt>
                <c:pt idx="30">
                  <c:v>684.56</c:v>
                </c:pt>
                <c:pt idx="31">
                  <c:v>640.78399999999999</c:v>
                </c:pt>
                <c:pt idx="32">
                  <c:v>629.48299999999995</c:v>
                </c:pt>
                <c:pt idx="33">
                  <c:v>643.88300000000004</c:v>
                </c:pt>
                <c:pt idx="34">
                  <c:v>593.59199999999998</c:v>
                </c:pt>
                <c:pt idx="35">
                  <c:v>632.17899999999997</c:v>
                </c:pt>
              </c:numCache>
            </c:numRef>
          </c:xVal>
          <c:yVal>
            <c:numRef>
              <c:f>'Fsp SEM+ICP Tidy w LOD'!$AH$2:$AH$37</c:f>
              <c:numCache>
                <c:formatCode>General</c:formatCode>
                <c:ptCount val="36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BC5-4834-A5F7-C3450FF9D4F5}"/>
            </c:ext>
          </c:extLst>
        </c:ser>
        <c:ser>
          <c:idx val="2"/>
          <c:order val="2"/>
          <c:tx>
            <c:v>1(B)MP Fsp Sr86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'Fsp SEM+ICP Tidy w LOD'!$L$158:$L$201</c:f>
                <c:numCache>
                  <c:formatCode>General</c:formatCode>
                  <c:ptCount val="44"/>
                  <c:pt idx="0">
                    <c:v>38.8367</c:v>
                  </c:pt>
                  <c:pt idx="1">
                    <c:v>55.204799999999999</c:v>
                  </c:pt>
                  <c:pt idx="2">
                    <c:v>61.866999999999997</c:v>
                  </c:pt>
                  <c:pt idx="3">
                    <c:v>47.094299999999997</c:v>
                  </c:pt>
                  <c:pt idx="4">
                    <c:v>44.057299999999998</c:v>
                  </c:pt>
                  <c:pt idx="5">
                    <c:v>100.056</c:v>
                  </c:pt>
                  <c:pt idx="6">
                    <c:v>45.241399999999999</c:v>
                  </c:pt>
                  <c:pt idx="7">
                    <c:v>47.104500000000002</c:v>
                  </c:pt>
                  <c:pt idx="8">
                    <c:v>47.769300000000001</c:v>
                  </c:pt>
                  <c:pt idx="9">
                    <c:v>62.692300000000003</c:v>
                  </c:pt>
                  <c:pt idx="10">
                    <c:v>30.074100000000001</c:v>
                  </c:pt>
                  <c:pt idx="11">
                    <c:v>61.2517</c:v>
                  </c:pt>
                  <c:pt idx="12">
                    <c:v>47.163600000000002</c:v>
                  </c:pt>
                  <c:pt idx="13">
                    <c:v>68.6708</c:v>
                  </c:pt>
                  <c:pt idx="14">
                    <c:v>51.763800000000003</c:v>
                  </c:pt>
                  <c:pt idx="15">
                    <c:v>52.818800000000003</c:v>
                  </c:pt>
                  <c:pt idx="16">
                    <c:v>66.287199999999999</c:v>
                  </c:pt>
                  <c:pt idx="17">
                    <c:v>62.356499999999997</c:v>
                  </c:pt>
                  <c:pt idx="18">
                    <c:v>63.423699999999997</c:v>
                  </c:pt>
                  <c:pt idx="19">
                    <c:v>48.0411</c:v>
                  </c:pt>
                  <c:pt idx="20">
                    <c:v>42.218600000000002</c:v>
                  </c:pt>
                  <c:pt idx="21">
                    <c:v>75.051299999999998</c:v>
                  </c:pt>
                  <c:pt idx="22">
                    <c:v>51.441899999999997</c:v>
                  </c:pt>
                  <c:pt idx="23">
                    <c:v>96.287099999999995</c:v>
                  </c:pt>
                  <c:pt idx="24">
                    <c:v>121.05800000000001</c:v>
                  </c:pt>
                  <c:pt idx="25">
                    <c:v>61.374699999999997</c:v>
                  </c:pt>
                  <c:pt idx="26">
                    <c:v>38.226599999999998</c:v>
                  </c:pt>
                  <c:pt idx="27">
                    <c:v>54.471699999999998</c:v>
                  </c:pt>
                  <c:pt idx="28">
                    <c:v>36.953000000000003</c:v>
                  </c:pt>
                  <c:pt idx="29">
                    <c:v>68.852599999999995</c:v>
                  </c:pt>
                  <c:pt idx="30">
                    <c:v>41.780200000000001</c:v>
                  </c:pt>
                  <c:pt idx="31">
                    <c:v>39.011899999999997</c:v>
                  </c:pt>
                  <c:pt idx="32">
                    <c:v>105.336</c:v>
                  </c:pt>
                  <c:pt idx="33">
                    <c:v>56.126600000000003</c:v>
                  </c:pt>
                  <c:pt idx="34">
                    <c:v>45.535600000000002</c:v>
                  </c:pt>
                  <c:pt idx="35">
                    <c:v>51.882800000000003</c:v>
                  </c:pt>
                  <c:pt idx="36">
                    <c:v>42.5608</c:v>
                  </c:pt>
                  <c:pt idx="37">
                    <c:v>41.910600000000002</c:v>
                  </c:pt>
                  <c:pt idx="38">
                    <c:v>43.641800000000003</c:v>
                  </c:pt>
                  <c:pt idx="39">
                    <c:v>58.005699999999997</c:v>
                  </c:pt>
                  <c:pt idx="40">
                    <c:v>72.019000000000005</c:v>
                  </c:pt>
                  <c:pt idx="41">
                    <c:v>47.472200000000001</c:v>
                  </c:pt>
                  <c:pt idx="42">
                    <c:v>67.679299999999998</c:v>
                  </c:pt>
                  <c:pt idx="43">
                    <c:v>165.233</c:v>
                  </c:pt>
                </c:numCache>
              </c:numRef>
            </c:plus>
            <c:minus>
              <c:numRef>
                <c:f>'Fsp SEM+ICP Tidy w LOD'!$L$158:$L$201</c:f>
                <c:numCache>
                  <c:formatCode>General</c:formatCode>
                  <c:ptCount val="44"/>
                  <c:pt idx="0">
                    <c:v>38.8367</c:v>
                  </c:pt>
                  <c:pt idx="1">
                    <c:v>55.204799999999999</c:v>
                  </c:pt>
                  <c:pt idx="2">
                    <c:v>61.866999999999997</c:v>
                  </c:pt>
                  <c:pt idx="3">
                    <c:v>47.094299999999997</c:v>
                  </c:pt>
                  <c:pt idx="4">
                    <c:v>44.057299999999998</c:v>
                  </c:pt>
                  <c:pt idx="5">
                    <c:v>100.056</c:v>
                  </c:pt>
                  <c:pt idx="6">
                    <c:v>45.241399999999999</c:v>
                  </c:pt>
                  <c:pt idx="7">
                    <c:v>47.104500000000002</c:v>
                  </c:pt>
                  <c:pt idx="8">
                    <c:v>47.769300000000001</c:v>
                  </c:pt>
                  <c:pt idx="9">
                    <c:v>62.692300000000003</c:v>
                  </c:pt>
                  <c:pt idx="10">
                    <c:v>30.074100000000001</c:v>
                  </c:pt>
                  <c:pt idx="11">
                    <c:v>61.2517</c:v>
                  </c:pt>
                  <c:pt idx="12">
                    <c:v>47.163600000000002</c:v>
                  </c:pt>
                  <c:pt idx="13">
                    <c:v>68.6708</c:v>
                  </c:pt>
                  <c:pt idx="14">
                    <c:v>51.763800000000003</c:v>
                  </c:pt>
                  <c:pt idx="15">
                    <c:v>52.818800000000003</c:v>
                  </c:pt>
                  <c:pt idx="16">
                    <c:v>66.287199999999999</c:v>
                  </c:pt>
                  <c:pt idx="17">
                    <c:v>62.356499999999997</c:v>
                  </c:pt>
                  <c:pt idx="18">
                    <c:v>63.423699999999997</c:v>
                  </c:pt>
                  <c:pt idx="19">
                    <c:v>48.0411</c:v>
                  </c:pt>
                  <c:pt idx="20">
                    <c:v>42.218600000000002</c:v>
                  </c:pt>
                  <c:pt idx="21">
                    <c:v>75.051299999999998</c:v>
                  </c:pt>
                  <c:pt idx="22">
                    <c:v>51.441899999999997</c:v>
                  </c:pt>
                  <c:pt idx="23">
                    <c:v>96.287099999999995</c:v>
                  </c:pt>
                  <c:pt idx="24">
                    <c:v>121.05800000000001</c:v>
                  </c:pt>
                  <c:pt idx="25">
                    <c:v>61.374699999999997</c:v>
                  </c:pt>
                  <c:pt idx="26">
                    <c:v>38.226599999999998</c:v>
                  </c:pt>
                  <c:pt idx="27">
                    <c:v>54.471699999999998</c:v>
                  </c:pt>
                  <c:pt idx="28">
                    <c:v>36.953000000000003</c:v>
                  </c:pt>
                  <c:pt idx="29">
                    <c:v>68.852599999999995</c:v>
                  </c:pt>
                  <c:pt idx="30">
                    <c:v>41.780200000000001</c:v>
                  </c:pt>
                  <c:pt idx="31">
                    <c:v>39.011899999999997</c:v>
                  </c:pt>
                  <c:pt idx="32">
                    <c:v>105.336</c:v>
                  </c:pt>
                  <c:pt idx="33">
                    <c:v>56.126600000000003</c:v>
                  </c:pt>
                  <c:pt idx="34">
                    <c:v>45.535600000000002</c:v>
                  </c:pt>
                  <c:pt idx="35">
                    <c:v>51.882800000000003</c:v>
                  </c:pt>
                  <c:pt idx="36">
                    <c:v>42.5608</c:v>
                  </c:pt>
                  <c:pt idx="37">
                    <c:v>41.910600000000002</c:v>
                  </c:pt>
                  <c:pt idx="38">
                    <c:v>43.641800000000003</c:v>
                  </c:pt>
                  <c:pt idx="39">
                    <c:v>58.005699999999997</c:v>
                  </c:pt>
                  <c:pt idx="40">
                    <c:v>72.019000000000005</c:v>
                  </c:pt>
                  <c:pt idx="41">
                    <c:v>47.472200000000001</c:v>
                  </c:pt>
                  <c:pt idx="42">
                    <c:v>67.679299999999998</c:v>
                  </c:pt>
                  <c:pt idx="43">
                    <c:v>165.233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'Fsp SEM+ICP Tidy w LOD'!$L$39:$L$82</c:f>
              <c:numCache>
                <c:formatCode>General</c:formatCode>
                <c:ptCount val="44"/>
                <c:pt idx="0">
                  <c:v>377.95499999999998</c:v>
                </c:pt>
                <c:pt idx="1">
                  <c:v>473.11200000000002</c:v>
                </c:pt>
                <c:pt idx="2">
                  <c:v>552.13300000000004</c:v>
                </c:pt>
                <c:pt idx="3">
                  <c:v>549.55700000000002</c:v>
                </c:pt>
                <c:pt idx="4">
                  <c:v>437.01499999999999</c:v>
                </c:pt>
                <c:pt idx="5">
                  <c:v>671.04899999999998</c:v>
                </c:pt>
                <c:pt idx="6">
                  <c:v>492.20400000000001</c:v>
                </c:pt>
                <c:pt idx="7">
                  <c:v>483.68599999999998</c:v>
                </c:pt>
                <c:pt idx="8">
                  <c:v>449.315</c:v>
                </c:pt>
                <c:pt idx="9">
                  <c:v>538.14</c:v>
                </c:pt>
                <c:pt idx="10">
                  <c:v>446.983</c:v>
                </c:pt>
                <c:pt idx="11">
                  <c:v>496.31</c:v>
                </c:pt>
                <c:pt idx="12">
                  <c:v>484.70100000000002</c:v>
                </c:pt>
                <c:pt idx="13">
                  <c:v>547.74099999999999</c:v>
                </c:pt>
                <c:pt idx="14">
                  <c:v>509.03899999999999</c:v>
                </c:pt>
                <c:pt idx="15">
                  <c:v>478.46100000000001</c:v>
                </c:pt>
                <c:pt idx="16">
                  <c:v>527.65499999999997</c:v>
                </c:pt>
                <c:pt idx="17">
                  <c:v>497.52199999999999</c:v>
                </c:pt>
                <c:pt idx="18">
                  <c:v>528.03399999999999</c:v>
                </c:pt>
                <c:pt idx="19">
                  <c:v>474.59500000000003</c:v>
                </c:pt>
                <c:pt idx="20">
                  <c:v>422.34399999999999</c:v>
                </c:pt>
                <c:pt idx="21">
                  <c:v>578.63300000000004</c:v>
                </c:pt>
                <c:pt idx="22">
                  <c:v>471.31200000000001</c:v>
                </c:pt>
                <c:pt idx="23">
                  <c:v>649.01199999999994</c:v>
                </c:pt>
                <c:pt idx="24">
                  <c:v>735.94</c:v>
                </c:pt>
                <c:pt idx="25">
                  <c:v>510.10500000000002</c:v>
                </c:pt>
                <c:pt idx="26">
                  <c:v>408.15</c:v>
                </c:pt>
                <c:pt idx="27">
                  <c:v>462.09500000000003</c:v>
                </c:pt>
                <c:pt idx="28">
                  <c:v>446.15199999999999</c:v>
                </c:pt>
                <c:pt idx="29">
                  <c:v>562.91099999999994</c:v>
                </c:pt>
                <c:pt idx="30">
                  <c:v>480.49400000000003</c:v>
                </c:pt>
                <c:pt idx="31">
                  <c:v>484.33199999999999</c:v>
                </c:pt>
                <c:pt idx="32">
                  <c:v>697.6</c:v>
                </c:pt>
                <c:pt idx="33">
                  <c:v>535.16399999999999</c:v>
                </c:pt>
                <c:pt idx="34">
                  <c:v>450.45299999999997</c:v>
                </c:pt>
                <c:pt idx="35">
                  <c:v>528.53099999999995</c:v>
                </c:pt>
                <c:pt idx="36">
                  <c:v>456.73</c:v>
                </c:pt>
                <c:pt idx="37">
                  <c:v>430.35899999999998</c:v>
                </c:pt>
                <c:pt idx="38">
                  <c:v>435.60899999999998</c:v>
                </c:pt>
                <c:pt idx="39">
                  <c:v>478.66699999999997</c:v>
                </c:pt>
                <c:pt idx="40">
                  <c:v>619.79100000000005</c:v>
                </c:pt>
                <c:pt idx="41">
                  <c:v>518.54100000000005</c:v>
                </c:pt>
                <c:pt idx="42">
                  <c:v>519.37900000000002</c:v>
                </c:pt>
                <c:pt idx="43">
                  <c:v>659.77700000000004</c:v>
                </c:pt>
              </c:numCache>
            </c:numRef>
          </c:xVal>
          <c:yVal>
            <c:numRef>
              <c:f>'Fsp SEM+ICP Tidy w LOD'!$AI$39:$AI$82</c:f>
              <c:numCache>
                <c:formatCode>General</c:formatCode>
                <c:ptCount val="44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BC5-4834-A5F7-C3450FF9D4F5}"/>
            </c:ext>
          </c:extLst>
        </c:ser>
        <c:ser>
          <c:idx val="3"/>
          <c:order val="3"/>
          <c:tx>
            <c:v>1(B)MP Fsp Sr88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'Fsp SEM+ICP Tidy w LOD'!$M$158:$M$201</c:f>
                <c:numCache>
                  <c:formatCode>General</c:formatCode>
                  <c:ptCount val="44"/>
                  <c:pt idx="0">
                    <c:v>49.089700000000001</c:v>
                  </c:pt>
                  <c:pt idx="1">
                    <c:v>47.2256</c:v>
                  </c:pt>
                  <c:pt idx="2">
                    <c:v>64.002399999999994</c:v>
                  </c:pt>
                  <c:pt idx="3">
                    <c:v>39.217100000000002</c:v>
                  </c:pt>
                  <c:pt idx="4">
                    <c:v>41.562399999999997</c:v>
                  </c:pt>
                  <c:pt idx="5">
                    <c:v>67.750399999999999</c:v>
                  </c:pt>
                  <c:pt idx="6">
                    <c:v>45.538699999999999</c:v>
                  </c:pt>
                  <c:pt idx="7">
                    <c:v>38.827100000000002</c:v>
                  </c:pt>
                  <c:pt idx="8">
                    <c:v>39.7181</c:v>
                  </c:pt>
                  <c:pt idx="9">
                    <c:v>47.839199999999998</c:v>
                  </c:pt>
                  <c:pt idx="10">
                    <c:v>32.628399999999999</c:v>
                  </c:pt>
                  <c:pt idx="11">
                    <c:v>55.677799999999998</c:v>
                  </c:pt>
                  <c:pt idx="12">
                    <c:v>43.0867</c:v>
                  </c:pt>
                  <c:pt idx="13">
                    <c:v>57.941400000000002</c:v>
                  </c:pt>
                  <c:pt idx="14">
                    <c:v>53.331000000000003</c:v>
                  </c:pt>
                  <c:pt idx="15">
                    <c:v>48.470100000000002</c:v>
                  </c:pt>
                  <c:pt idx="16">
                    <c:v>44.779899999999998</c:v>
                  </c:pt>
                  <c:pt idx="17">
                    <c:v>48.049100000000003</c:v>
                  </c:pt>
                  <c:pt idx="18">
                    <c:v>68.852400000000003</c:v>
                  </c:pt>
                  <c:pt idx="19">
                    <c:v>44.941499999999998</c:v>
                  </c:pt>
                  <c:pt idx="20">
                    <c:v>40.087899999999998</c:v>
                  </c:pt>
                  <c:pt idx="21">
                    <c:v>64.995800000000003</c:v>
                  </c:pt>
                  <c:pt idx="22">
                    <c:v>50.194600000000001</c:v>
                  </c:pt>
                  <c:pt idx="23">
                    <c:v>71.860399999999998</c:v>
                  </c:pt>
                  <c:pt idx="24">
                    <c:v>124.38</c:v>
                  </c:pt>
                  <c:pt idx="25">
                    <c:v>54.6083</c:v>
                  </c:pt>
                  <c:pt idx="26">
                    <c:v>51.3765</c:v>
                  </c:pt>
                  <c:pt idx="27">
                    <c:v>46.295499999999997</c:v>
                  </c:pt>
                  <c:pt idx="28">
                    <c:v>36.925600000000003</c:v>
                  </c:pt>
                  <c:pt idx="29">
                    <c:v>55.7727</c:v>
                  </c:pt>
                  <c:pt idx="30">
                    <c:v>35.910400000000003</c:v>
                  </c:pt>
                  <c:pt idx="31">
                    <c:v>39.332099999999997</c:v>
                  </c:pt>
                  <c:pt idx="32">
                    <c:v>90.762600000000006</c:v>
                  </c:pt>
                  <c:pt idx="33">
                    <c:v>44.4009</c:v>
                  </c:pt>
                  <c:pt idx="34">
                    <c:v>43.815100000000001</c:v>
                  </c:pt>
                  <c:pt idx="35">
                    <c:v>57.703499999999998</c:v>
                  </c:pt>
                  <c:pt idx="36">
                    <c:v>46.648699999999998</c:v>
                  </c:pt>
                  <c:pt idx="37">
                    <c:v>34.135399999999997</c:v>
                  </c:pt>
                  <c:pt idx="38">
                    <c:v>38.785200000000003</c:v>
                  </c:pt>
                  <c:pt idx="39">
                    <c:v>57.7104</c:v>
                  </c:pt>
                  <c:pt idx="40">
                    <c:v>66.778099999999995</c:v>
                  </c:pt>
                  <c:pt idx="41">
                    <c:v>46.985399999999998</c:v>
                  </c:pt>
                  <c:pt idx="42">
                    <c:v>56.697600000000001</c:v>
                  </c:pt>
                  <c:pt idx="43">
                    <c:v>151.13900000000001</c:v>
                  </c:pt>
                </c:numCache>
              </c:numRef>
            </c:plus>
            <c:minus>
              <c:numRef>
                <c:f>'Fsp SEM+ICP Tidy w LOD'!$M$158:$M$201</c:f>
                <c:numCache>
                  <c:formatCode>General</c:formatCode>
                  <c:ptCount val="44"/>
                  <c:pt idx="0">
                    <c:v>49.089700000000001</c:v>
                  </c:pt>
                  <c:pt idx="1">
                    <c:v>47.2256</c:v>
                  </c:pt>
                  <c:pt idx="2">
                    <c:v>64.002399999999994</c:v>
                  </c:pt>
                  <c:pt idx="3">
                    <c:v>39.217100000000002</c:v>
                  </c:pt>
                  <c:pt idx="4">
                    <c:v>41.562399999999997</c:v>
                  </c:pt>
                  <c:pt idx="5">
                    <c:v>67.750399999999999</c:v>
                  </c:pt>
                  <c:pt idx="6">
                    <c:v>45.538699999999999</c:v>
                  </c:pt>
                  <c:pt idx="7">
                    <c:v>38.827100000000002</c:v>
                  </c:pt>
                  <c:pt idx="8">
                    <c:v>39.7181</c:v>
                  </c:pt>
                  <c:pt idx="9">
                    <c:v>47.839199999999998</c:v>
                  </c:pt>
                  <c:pt idx="10">
                    <c:v>32.628399999999999</c:v>
                  </c:pt>
                  <c:pt idx="11">
                    <c:v>55.677799999999998</c:v>
                  </c:pt>
                  <c:pt idx="12">
                    <c:v>43.0867</c:v>
                  </c:pt>
                  <c:pt idx="13">
                    <c:v>57.941400000000002</c:v>
                  </c:pt>
                  <c:pt idx="14">
                    <c:v>53.331000000000003</c:v>
                  </c:pt>
                  <c:pt idx="15">
                    <c:v>48.470100000000002</c:v>
                  </c:pt>
                  <c:pt idx="16">
                    <c:v>44.779899999999998</c:v>
                  </c:pt>
                  <c:pt idx="17">
                    <c:v>48.049100000000003</c:v>
                  </c:pt>
                  <c:pt idx="18">
                    <c:v>68.852400000000003</c:v>
                  </c:pt>
                  <c:pt idx="19">
                    <c:v>44.941499999999998</c:v>
                  </c:pt>
                  <c:pt idx="20">
                    <c:v>40.087899999999998</c:v>
                  </c:pt>
                  <c:pt idx="21">
                    <c:v>64.995800000000003</c:v>
                  </c:pt>
                  <c:pt idx="22">
                    <c:v>50.194600000000001</c:v>
                  </c:pt>
                  <c:pt idx="23">
                    <c:v>71.860399999999998</c:v>
                  </c:pt>
                  <c:pt idx="24">
                    <c:v>124.38</c:v>
                  </c:pt>
                  <c:pt idx="25">
                    <c:v>54.6083</c:v>
                  </c:pt>
                  <c:pt idx="26">
                    <c:v>51.3765</c:v>
                  </c:pt>
                  <c:pt idx="27">
                    <c:v>46.295499999999997</c:v>
                  </c:pt>
                  <c:pt idx="28">
                    <c:v>36.925600000000003</c:v>
                  </c:pt>
                  <c:pt idx="29">
                    <c:v>55.7727</c:v>
                  </c:pt>
                  <c:pt idx="30">
                    <c:v>35.910400000000003</c:v>
                  </c:pt>
                  <c:pt idx="31">
                    <c:v>39.332099999999997</c:v>
                  </c:pt>
                  <c:pt idx="32">
                    <c:v>90.762600000000006</c:v>
                  </c:pt>
                  <c:pt idx="33">
                    <c:v>44.4009</c:v>
                  </c:pt>
                  <c:pt idx="34">
                    <c:v>43.815100000000001</c:v>
                  </c:pt>
                  <c:pt idx="35">
                    <c:v>57.703499999999998</c:v>
                  </c:pt>
                  <c:pt idx="36">
                    <c:v>46.648699999999998</c:v>
                  </c:pt>
                  <c:pt idx="37">
                    <c:v>34.135399999999997</c:v>
                  </c:pt>
                  <c:pt idx="38">
                    <c:v>38.785200000000003</c:v>
                  </c:pt>
                  <c:pt idx="39">
                    <c:v>57.7104</c:v>
                  </c:pt>
                  <c:pt idx="40">
                    <c:v>66.778099999999995</c:v>
                  </c:pt>
                  <c:pt idx="41">
                    <c:v>46.985399999999998</c:v>
                  </c:pt>
                  <c:pt idx="42">
                    <c:v>56.697600000000001</c:v>
                  </c:pt>
                  <c:pt idx="43">
                    <c:v>151.13900000000001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'Fsp SEM+ICP Tidy w LOD'!$M$39:$M$82</c:f>
              <c:numCache>
                <c:formatCode>General</c:formatCode>
                <c:ptCount val="44"/>
                <c:pt idx="0">
                  <c:v>406.09699999999998</c:v>
                </c:pt>
                <c:pt idx="1">
                  <c:v>442.42899999999997</c:v>
                </c:pt>
                <c:pt idx="2">
                  <c:v>508.06799999999998</c:v>
                </c:pt>
                <c:pt idx="3">
                  <c:v>514.94600000000003</c:v>
                </c:pt>
                <c:pt idx="4">
                  <c:v>427.94099999999997</c:v>
                </c:pt>
                <c:pt idx="5">
                  <c:v>605.005</c:v>
                </c:pt>
                <c:pt idx="6">
                  <c:v>489.42</c:v>
                </c:pt>
                <c:pt idx="7">
                  <c:v>481.97399999999999</c:v>
                </c:pt>
                <c:pt idx="8">
                  <c:v>431.72300000000001</c:v>
                </c:pt>
                <c:pt idx="9">
                  <c:v>509.19799999999998</c:v>
                </c:pt>
                <c:pt idx="10">
                  <c:v>453.33300000000003</c:v>
                </c:pt>
                <c:pt idx="11">
                  <c:v>487.26299999999998</c:v>
                </c:pt>
                <c:pt idx="12">
                  <c:v>487.72899999999998</c:v>
                </c:pt>
                <c:pt idx="13">
                  <c:v>560.447</c:v>
                </c:pt>
                <c:pt idx="14">
                  <c:v>517.14599999999996</c:v>
                </c:pt>
                <c:pt idx="15">
                  <c:v>480.43099999999998</c:v>
                </c:pt>
                <c:pt idx="16">
                  <c:v>513.36599999999999</c:v>
                </c:pt>
                <c:pt idx="17">
                  <c:v>497.86500000000001</c:v>
                </c:pt>
                <c:pt idx="18">
                  <c:v>537.98199999999997</c:v>
                </c:pt>
                <c:pt idx="19">
                  <c:v>471.05900000000003</c:v>
                </c:pt>
                <c:pt idx="20">
                  <c:v>426.56299999999999</c:v>
                </c:pt>
                <c:pt idx="21">
                  <c:v>565.18499999999995</c:v>
                </c:pt>
                <c:pt idx="22">
                  <c:v>469.673</c:v>
                </c:pt>
                <c:pt idx="23">
                  <c:v>598.88499999999999</c:v>
                </c:pt>
                <c:pt idx="24">
                  <c:v>726.73599999999999</c:v>
                </c:pt>
                <c:pt idx="25">
                  <c:v>518.15700000000004</c:v>
                </c:pt>
                <c:pt idx="26">
                  <c:v>436.887</c:v>
                </c:pt>
                <c:pt idx="27">
                  <c:v>461.47199999999998</c:v>
                </c:pt>
                <c:pt idx="28">
                  <c:v>466.18700000000001</c:v>
                </c:pt>
                <c:pt idx="29">
                  <c:v>555.76800000000003</c:v>
                </c:pt>
                <c:pt idx="30">
                  <c:v>470.35599999999999</c:v>
                </c:pt>
                <c:pt idx="31">
                  <c:v>470.24400000000003</c:v>
                </c:pt>
                <c:pt idx="32">
                  <c:v>687.98299999999995</c:v>
                </c:pt>
                <c:pt idx="33">
                  <c:v>517.86099999999999</c:v>
                </c:pt>
                <c:pt idx="34">
                  <c:v>465.52</c:v>
                </c:pt>
                <c:pt idx="35">
                  <c:v>559.37599999999998</c:v>
                </c:pt>
                <c:pt idx="36">
                  <c:v>459.363</c:v>
                </c:pt>
                <c:pt idx="37">
                  <c:v>405.47899999999998</c:v>
                </c:pt>
                <c:pt idx="38">
                  <c:v>413.70699999999999</c:v>
                </c:pt>
                <c:pt idx="39">
                  <c:v>462.35199999999998</c:v>
                </c:pt>
                <c:pt idx="40">
                  <c:v>599.59100000000001</c:v>
                </c:pt>
                <c:pt idx="41">
                  <c:v>519.48699999999997</c:v>
                </c:pt>
                <c:pt idx="42">
                  <c:v>499.09199999999998</c:v>
                </c:pt>
                <c:pt idx="43">
                  <c:v>631.57899999999995</c:v>
                </c:pt>
              </c:numCache>
            </c:numRef>
          </c:xVal>
          <c:yVal>
            <c:numRef>
              <c:f>'Fsp SEM+ICP Tidy w LOD'!$AJ$39:$AJ$82</c:f>
              <c:numCache>
                <c:formatCode>General</c:formatCode>
                <c:ptCount val="44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BC5-4834-A5F7-C3450FF9D4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6924383"/>
        <c:axId val="398422719"/>
      </c:scatterChart>
      <c:valAx>
        <c:axId val="75692438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Sr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8422719"/>
        <c:crosses val="autoZero"/>
        <c:crossBetween val="midCat"/>
      </c:valAx>
      <c:valAx>
        <c:axId val="398422719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5692438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 Fsp Na vs Ca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1.AS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'Fsp SEM+ICP Tidy w LOD'!$AA$115:$AA$150</c:f>
                <c:numCache>
                  <c:formatCode>General</c:formatCode>
                  <c:ptCount val="36"/>
                  <c:pt idx="0">
                    <c:v>508.33333333333343</c:v>
                  </c:pt>
                  <c:pt idx="1">
                    <c:v>508.33333333333343</c:v>
                  </c:pt>
                  <c:pt idx="2">
                    <c:v>508.33333333333297</c:v>
                  </c:pt>
                  <c:pt idx="3">
                    <c:v>508.33333333333297</c:v>
                  </c:pt>
                  <c:pt idx="4">
                    <c:v>508.33333333333297</c:v>
                  </c:pt>
                  <c:pt idx="5">
                    <c:v>508.33333333333297</c:v>
                  </c:pt>
                  <c:pt idx="6">
                    <c:v>508.33333333333297</c:v>
                  </c:pt>
                  <c:pt idx="7">
                    <c:v>508.33333333333297</c:v>
                  </c:pt>
                  <c:pt idx="8">
                    <c:v>508.33333333333297</c:v>
                  </c:pt>
                  <c:pt idx="9">
                    <c:v>508.33333333333297</c:v>
                  </c:pt>
                  <c:pt idx="10">
                    <c:v>508.33333333333297</c:v>
                  </c:pt>
                  <c:pt idx="11">
                    <c:v>508.33333333333297</c:v>
                  </c:pt>
                  <c:pt idx="12">
                    <c:v>508.33333333333297</c:v>
                  </c:pt>
                  <c:pt idx="13">
                    <c:v>508.33333333333297</c:v>
                  </c:pt>
                  <c:pt idx="14">
                    <c:v>508.33333333333297</c:v>
                  </c:pt>
                  <c:pt idx="15">
                    <c:v>508.33333333333297</c:v>
                  </c:pt>
                  <c:pt idx="16">
                    <c:v>508.33333333333297</c:v>
                  </c:pt>
                  <c:pt idx="17">
                    <c:v>508.33333333333297</c:v>
                  </c:pt>
                  <c:pt idx="18">
                    <c:v>508.33333333333297</c:v>
                  </c:pt>
                  <c:pt idx="19">
                    <c:v>508.33333333333297</c:v>
                  </c:pt>
                  <c:pt idx="20">
                    <c:v>508.33333333333297</c:v>
                  </c:pt>
                  <c:pt idx="21">
                    <c:v>508.33333333333297</c:v>
                  </c:pt>
                  <c:pt idx="22">
                    <c:v>508.33333333333297</c:v>
                  </c:pt>
                  <c:pt idx="23">
                    <c:v>508.33333333333297</c:v>
                  </c:pt>
                  <c:pt idx="24">
                    <c:v>508.33333333333297</c:v>
                  </c:pt>
                  <c:pt idx="25">
                    <c:v>508.33333333333297</c:v>
                  </c:pt>
                  <c:pt idx="26">
                    <c:v>508.33333333333297</c:v>
                  </c:pt>
                  <c:pt idx="27">
                    <c:v>508.33333333333297</c:v>
                  </c:pt>
                  <c:pt idx="28">
                    <c:v>508.33333333333297</c:v>
                  </c:pt>
                  <c:pt idx="29">
                    <c:v>508.33333333333297</c:v>
                  </c:pt>
                  <c:pt idx="30">
                    <c:v>508.33333333333297</c:v>
                  </c:pt>
                  <c:pt idx="31">
                    <c:v>508.33333333333297</c:v>
                  </c:pt>
                  <c:pt idx="32">
                    <c:v>508.33333333333297</c:v>
                  </c:pt>
                  <c:pt idx="33">
                    <c:v>508.33333333333297</c:v>
                  </c:pt>
                  <c:pt idx="34">
                    <c:v>508.33333333333297</c:v>
                  </c:pt>
                  <c:pt idx="35">
                    <c:v>508.33333333333297</c:v>
                  </c:pt>
                </c:numCache>
              </c:numRef>
            </c:plus>
            <c:minus>
              <c:numRef>
                <c:f>'Fsp SEM+ICP Tidy w LOD'!$AA$115:$AA$150</c:f>
                <c:numCache>
                  <c:formatCode>General</c:formatCode>
                  <c:ptCount val="36"/>
                  <c:pt idx="0">
                    <c:v>508.33333333333343</c:v>
                  </c:pt>
                  <c:pt idx="1">
                    <c:v>508.33333333333343</c:v>
                  </c:pt>
                  <c:pt idx="2">
                    <c:v>508.33333333333297</c:v>
                  </c:pt>
                  <c:pt idx="3">
                    <c:v>508.33333333333297</c:v>
                  </c:pt>
                  <c:pt idx="4">
                    <c:v>508.33333333333297</c:v>
                  </c:pt>
                  <c:pt idx="5">
                    <c:v>508.33333333333297</c:v>
                  </c:pt>
                  <c:pt idx="6">
                    <c:v>508.33333333333297</c:v>
                  </c:pt>
                  <c:pt idx="7">
                    <c:v>508.33333333333297</c:v>
                  </c:pt>
                  <c:pt idx="8">
                    <c:v>508.33333333333297</c:v>
                  </c:pt>
                  <c:pt idx="9">
                    <c:v>508.33333333333297</c:v>
                  </c:pt>
                  <c:pt idx="10">
                    <c:v>508.33333333333297</c:v>
                  </c:pt>
                  <c:pt idx="11">
                    <c:v>508.33333333333297</c:v>
                  </c:pt>
                  <c:pt idx="12">
                    <c:v>508.33333333333297</c:v>
                  </c:pt>
                  <c:pt idx="13">
                    <c:v>508.33333333333297</c:v>
                  </c:pt>
                  <c:pt idx="14">
                    <c:v>508.33333333333297</c:v>
                  </c:pt>
                  <c:pt idx="15">
                    <c:v>508.33333333333297</c:v>
                  </c:pt>
                  <c:pt idx="16">
                    <c:v>508.33333333333297</c:v>
                  </c:pt>
                  <c:pt idx="17">
                    <c:v>508.33333333333297</c:v>
                  </c:pt>
                  <c:pt idx="18">
                    <c:v>508.33333333333297</c:v>
                  </c:pt>
                  <c:pt idx="19">
                    <c:v>508.33333333333297</c:v>
                  </c:pt>
                  <c:pt idx="20">
                    <c:v>508.33333333333297</c:v>
                  </c:pt>
                  <c:pt idx="21">
                    <c:v>508.33333333333297</c:v>
                  </c:pt>
                  <c:pt idx="22">
                    <c:v>508.33333333333297</c:v>
                  </c:pt>
                  <c:pt idx="23">
                    <c:v>508.33333333333297</c:v>
                  </c:pt>
                  <c:pt idx="24">
                    <c:v>508.33333333333297</c:v>
                  </c:pt>
                  <c:pt idx="25">
                    <c:v>508.33333333333297</c:v>
                  </c:pt>
                  <c:pt idx="26">
                    <c:v>508.33333333333297</c:v>
                  </c:pt>
                  <c:pt idx="27">
                    <c:v>508.33333333333297</c:v>
                  </c:pt>
                  <c:pt idx="28">
                    <c:v>508.33333333333297</c:v>
                  </c:pt>
                  <c:pt idx="29">
                    <c:v>508.33333333333297</c:v>
                  </c:pt>
                  <c:pt idx="30">
                    <c:v>508.33333333333297</c:v>
                  </c:pt>
                  <c:pt idx="31">
                    <c:v>508.33333333333297</c:v>
                  </c:pt>
                  <c:pt idx="32">
                    <c:v>508.33333333333297</c:v>
                  </c:pt>
                  <c:pt idx="33">
                    <c:v>508.33333333333297</c:v>
                  </c:pt>
                  <c:pt idx="34">
                    <c:v>508.33333333333297</c:v>
                  </c:pt>
                  <c:pt idx="35">
                    <c:v>508.33333333333297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'Fsp SEM+ICP Tidy w LOD'!$W$115:$W$150</c:f>
                <c:numCache>
                  <c:formatCode>General</c:formatCode>
                  <c:ptCount val="36"/>
                  <c:pt idx="0">
                    <c:v>558.33333333333348</c:v>
                  </c:pt>
                  <c:pt idx="1">
                    <c:v>558.33333333333348</c:v>
                  </c:pt>
                  <c:pt idx="2">
                    <c:v>558.33333333333303</c:v>
                  </c:pt>
                  <c:pt idx="3">
                    <c:v>558.33333333333303</c:v>
                  </c:pt>
                  <c:pt idx="4">
                    <c:v>558.33333333333303</c:v>
                  </c:pt>
                  <c:pt idx="5">
                    <c:v>558.33333333333303</c:v>
                  </c:pt>
                  <c:pt idx="6">
                    <c:v>558.33333333333303</c:v>
                  </c:pt>
                  <c:pt idx="7">
                    <c:v>558.33333333333303</c:v>
                  </c:pt>
                  <c:pt idx="8">
                    <c:v>558.33333333333303</c:v>
                  </c:pt>
                  <c:pt idx="9">
                    <c:v>558.33333333333303</c:v>
                  </c:pt>
                  <c:pt idx="10">
                    <c:v>558.33333333333303</c:v>
                  </c:pt>
                  <c:pt idx="11">
                    <c:v>558.33333333333303</c:v>
                  </c:pt>
                  <c:pt idx="12">
                    <c:v>558.33333333333303</c:v>
                  </c:pt>
                  <c:pt idx="13">
                    <c:v>558.33333333333303</c:v>
                  </c:pt>
                  <c:pt idx="14">
                    <c:v>558.33333333333303</c:v>
                  </c:pt>
                  <c:pt idx="15">
                    <c:v>558.33333333333303</c:v>
                  </c:pt>
                  <c:pt idx="16">
                    <c:v>558.33333333333303</c:v>
                  </c:pt>
                  <c:pt idx="17">
                    <c:v>558.33333333333303</c:v>
                  </c:pt>
                  <c:pt idx="18">
                    <c:v>558.33333333333303</c:v>
                  </c:pt>
                  <c:pt idx="19">
                    <c:v>558.33333333333303</c:v>
                  </c:pt>
                  <c:pt idx="20">
                    <c:v>558.33333333333303</c:v>
                  </c:pt>
                  <c:pt idx="21">
                    <c:v>558.33333333333303</c:v>
                  </c:pt>
                  <c:pt idx="22">
                    <c:v>558.33333333333303</c:v>
                  </c:pt>
                  <c:pt idx="23">
                    <c:v>558.33333333333303</c:v>
                  </c:pt>
                  <c:pt idx="24">
                    <c:v>558.33333333333303</c:v>
                  </c:pt>
                  <c:pt idx="25">
                    <c:v>558.33333333333303</c:v>
                  </c:pt>
                  <c:pt idx="26">
                    <c:v>558.33333333333303</c:v>
                  </c:pt>
                  <c:pt idx="27">
                    <c:v>558.33333333333303</c:v>
                  </c:pt>
                  <c:pt idx="28">
                    <c:v>558.33333333333303</c:v>
                  </c:pt>
                  <c:pt idx="29">
                    <c:v>558.33333333333303</c:v>
                  </c:pt>
                  <c:pt idx="30">
                    <c:v>558.33333333333303</c:v>
                  </c:pt>
                  <c:pt idx="31">
                    <c:v>558.33333333333303</c:v>
                  </c:pt>
                  <c:pt idx="32">
                    <c:v>558.33333333333303</c:v>
                  </c:pt>
                  <c:pt idx="33">
                    <c:v>558.33333333333303</c:v>
                  </c:pt>
                  <c:pt idx="34">
                    <c:v>558.33333333333303</c:v>
                  </c:pt>
                  <c:pt idx="35">
                    <c:v>558.33333333333303</c:v>
                  </c:pt>
                </c:numCache>
              </c:numRef>
            </c:plus>
            <c:minus>
              <c:numRef>
                <c:f>'Fsp SEM+ICP Tidy w LOD'!$W$115:$W$150</c:f>
                <c:numCache>
                  <c:formatCode>General</c:formatCode>
                  <c:ptCount val="36"/>
                  <c:pt idx="0">
                    <c:v>558.33333333333348</c:v>
                  </c:pt>
                  <c:pt idx="1">
                    <c:v>558.33333333333348</c:v>
                  </c:pt>
                  <c:pt idx="2">
                    <c:v>558.33333333333303</c:v>
                  </c:pt>
                  <c:pt idx="3">
                    <c:v>558.33333333333303</c:v>
                  </c:pt>
                  <c:pt idx="4">
                    <c:v>558.33333333333303</c:v>
                  </c:pt>
                  <c:pt idx="5">
                    <c:v>558.33333333333303</c:v>
                  </c:pt>
                  <c:pt idx="6">
                    <c:v>558.33333333333303</c:v>
                  </c:pt>
                  <c:pt idx="7">
                    <c:v>558.33333333333303</c:v>
                  </c:pt>
                  <c:pt idx="8">
                    <c:v>558.33333333333303</c:v>
                  </c:pt>
                  <c:pt idx="9">
                    <c:v>558.33333333333303</c:v>
                  </c:pt>
                  <c:pt idx="10">
                    <c:v>558.33333333333303</c:v>
                  </c:pt>
                  <c:pt idx="11">
                    <c:v>558.33333333333303</c:v>
                  </c:pt>
                  <c:pt idx="12">
                    <c:v>558.33333333333303</c:v>
                  </c:pt>
                  <c:pt idx="13">
                    <c:v>558.33333333333303</c:v>
                  </c:pt>
                  <c:pt idx="14">
                    <c:v>558.33333333333303</c:v>
                  </c:pt>
                  <c:pt idx="15">
                    <c:v>558.33333333333303</c:v>
                  </c:pt>
                  <c:pt idx="16">
                    <c:v>558.33333333333303</c:v>
                  </c:pt>
                  <c:pt idx="17">
                    <c:v>558.33333333333303</c:v>
                  </c:pt>
                  <c:pt idx="18">
                    <c:v>558.33333333333303</c:v>
                  </c:pt>
                  <c:pt idx="19">
                    <c:v>558.33333333333303</c:v>
                  </c:pt>
                  <c:pt idx="20">
                    <c:v>558.33333333333303</c:v>
                  </c:pt>
                  <c:pt idx="21">
                    <c:v>558.33333333333303</c:v>
                  </c:pt>
                  <c:pt idx="22">
                    <c:v>558.33333333333303</c:v>
                  </c:pt>
                  <c:pt idx="23">
                    <c:v>558.33333333333303</c:v>
                  </c:pt>
                  <c:pt idx="24">
                    <c:v>558.33333333333303</c:v>
                  </c:pt>
                  <c:pt idx="25">
                    <c:v>558.33333333333303</c:v>
                  </c:pt>
                  <c:pt idx="26">
                    <c:v>558.33333333333303</c:v>
                  </c:pt>
                  <c:pt idx="27">
                    <c:v>558.33333333333303</c:v>
                  </c:pt>
                  <c:pt idx="28">
                    <c:v>558.33333333333303</c:v>
                  </c:pt>
                  <c:pt idx="29">
                    <c:v>558.33333333333303</c:v>
                  </c:pt>
                  <c:pt idx="30">
                    <c:v>558.33333333333303</c:v>
                  </c:pt>
                  <c:pt idx="31">
                    <c:v>558.33333333333303</c:v>
                  </c:pt>
                  <c:pt idx="32">
                    <c:v>558.33333333333303</c:v>
                  </c:pt>
                  <c:pt idx="33">
                    <c:v>558.33333333333303</c:v>
                  </c:pt>
                  <c:pt idx="34">
                    <c:v>558.33333333333303</c:v>
                  </c:pt>
                  <c:pt idx="35">
                    <c:v>558.33333333333303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'Fsp SEM+ICP Tidy w LOD'!$W$2:$W$37</c:f>
              <c:numCache>
                <c:formatCode>General</c:formatCode>
                <c:ptCount val="36"/>
                <c:pt idx="0">
                  <c:v>62800</c:v>
                </c:pt>
                <c:pt idx="1">
                  <c:v>51700</c:v>
                </c:pt>
                <c:pt idx="2">
                  <c:v>53500</c:v>
                </c:pt>
                <c:pt idx="3">
                  <c:v>54100</c:v>
                </c:pt>
                <c:pt idx="4">
                  <c:v>54800.000000000007</c:v>
                </c:pt>
                <c:pt idx="5">
                  <c:v>72400</c:v>
                </c:pt>
                <c:pt idx="6">
                  <c:v>53200</c:v>
                </c:pt>
                <c:pt idx="7">
                  <c:v>54000</c:v>
                </c:pt>
                <c:pt idx="8">
                  <c:v>52400</c:v>
                </c:pt>
                <c:pt idx="9">
                  <c:v>64400.000000000007</c:v>
                </c:pt>
                <c:pt idx="10">
                  <c:v>70400</c:v>
                </c:pt>
                <c:pt idx="11">
                  <c:v>72400</c:v>
                </c:pt>
                <c:pt idx="12">
                  <c:v>57300.000000000007</c:v>
                </c:pt>
                <c:pt idx="13">
                  <c:v>64000</c:v>
                </c:pt>
                <c:pt idx="14">
                  <c:v>67100</c:v>
                </c:pt>
                <c:pt idx="15">
                  <c:v>68300</c:v>
                </c:pt>
                <c:pt idx="16">
                  <c:v>69100</c:v>
                </c:pt>
                <c:pt idx="17">
                  <c:v>57000</c:v>
                </c:pt>
                <c:pt idx="18">
                  <c:v>61900.000000000007</c:v>
                </c:pt>
                <c:pt idx="19">
                  <c:v>68900</c:v>
                </c:pt>
                <c:pt idx="20">
                  <c:v>56700</c:v>
                </c:pt>
                <c:pt idx="21">
                  <c:v>53300</c:v>
                </c:pt>
                <c:pt idx="22">
                  <c:v>54100</c:v>
                </c:pt>
                <c:pt idx="23">
                  <c:v>71600</c:v>
                </c:pt>
                <c:pt idx="24">
                  <c:v>61300</c:v>
                </c:pt>
                <c:pt idx="25">
                  <c:v>58099.999999999993</c:v>
                </c:pt>
                <c:pt idx="26">
                  <c:v>59400.000000000007</c:v>
                </c:pt>
                <c:pt idx="27">
                  <c:v>56700</c:v>
                </c:pt>
                <c:pt idx="28">
                  <c:v>62200</c:v>
                </c:pt>
                <c:pt idx="29">
                  <c:v>65700</c:v>
                </c:pt>
                <c:pt idx="30">
                  <c:v>66900</c:v>
                </c:pt>
                <c:pt idx="31">
                  <c:v>67400</c:v>
                </c:pt>
                <c:pt idx="32">
                  <c:v>64400.000000000007</c:v>
                </c:pt>
                <c:pt idx="33">
                  <c:v>64600</c:v>
                </c:pt>
                <c:pt idx="34">
                  <c:v>58300</c:v>
                </c:pt>
                <c:pt idx="35">
                  <c:v>67900</c:v>
                </c:pt>
              </c:numCache>
            </c:numRef>
          </c:xVal>
          <c:yVal>
            <c:numRef>
              <c:f>'Fsp SEM+ICP Tidy w LOD'!$AB$2:$AB$37</c:f>
              <c:numCache>
                <c:formatCode>General</c:formatCode>
                <c:ptCount val="36"/>
                <c:pt idx="0">
                  <c:v>41600</c:v>
                </c:pt>
                <c:pt idx="1">
                  <c:v>57100</c:v>
                </c:pt>
                <c:pt idx="2">
                  <c:v>54000</c:v>
                </c:pt>
                <c:pt idx="3">
                  <c:v>54900</c:v>
                </c:pt>
                <c:pt idx="4">
                  <c:v>52400</c:v>
                </c:pt>
                <c:pt idx="5">
                  <c:v>28700</c:v>
                </c:pt>
                <c:pt idx="6">
                  <c:v>53200</c:v>
                </c:pt>
                <c:pt idx="7">
                  <c:v>53600</c:v>
                </c:pt>
                <c:pt idx="8">
                  <c:v>55500</c:v>
                </c:pt>
                <c:pt idx="9">
                  <c:v>39400</c:v>
                </c:pt>
                <c:pt idx="10">
                  <c:v>30500</c:v>
                </c:pt>
                <c:pt idx="11">
                  <c:v>28800</c:v>
                </c:pt>
                <c:pt idx="12">
                  <c:v>47200</c:v>
                </c:pt>
                <c:pt idx="13">
                  <c:v>38500</c:v>
                </c:pt>
                <c:pt idx="14">
                  <c:v>35100</c:v>
                </c:pt>
                <c:pt idx="15">
                  <c:v>34400</c:v>
                </c:pt>
                <c:pt idx="16">
                  <c:v>28800</c:v>
                </c:pt>
                <c:pt idx="17">
                  <c:v>47400</c:v>
                </c:pt>
                <c:pt idx="18">
                  <c:v>43500</c:v>
                </c:pt>
                <c:pt idx="19">
                  <c:v>32700</c:v>
                </c:pt>
                <c:pt idx="20">
                  <c:v>51000</c:v>
                </c:pt>
                <c:pt idx="21">
                  <c:v>51300</c:v>
                </c:pt>
                <c:pt idx="22">
                  <c:v>53400</c:v>
                </c:pt>
                <c:pt idx="23">
                  <c:v>29500</c:v>
                </c:pt>
                <c:pt idx="24">
                  <c:v>43400</c:v>
                </c:pt>
                <c:pt idx="25">
                  <c:v>47900</c:v>
                </c:pt>
                <c:pt idx="26">
                  <c:v>45100</c:v>
                </c:pt>
                <c:pt idx="27">
                  <c:v>48200</c:v>
                </c:pt>
                <c:pt idx="28">
                  <c:v>37600</c:v>
                </c:pt>
                <c:pt idx="29">
                  <c:v>35800</c:v>
                </c:pt>
                <c:pt idx="30">
                  <c:v>32300</c:v>
                </c:pt>
                <c:pt idx="31">
                  <c:v>32000</c:v>
                </c:pt>
                <c:pt idx="32">
                  <c:v>35700</c:v>
                </c:pt>
                <c:pt idx="33">
                  <c:v>36500</c:v>
                </c:pt>
                <c:pt idx="34">
                  <c:v>46000</c:v>
                </c:pt>
                <c:pt idx="35">
                  <c:v>30900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EB4-4F7D-AD0D-C855943B7180}"/>
            </c:ext>
          </c:extLst>
        </c:ser>
        <c:ser>
          <c:idx val="1"/>
          <c:order val="1"/>
          <c:tx>
            <c:v>1(B)MP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'Fsp SEM+ICP Tidy w LOD'!$AA$158:$AA$201</c:f>
                <c:numCache>
                  <c:formatCode>General</c:formatCode>
                  <c:ptCount val="44"/>
                  <c:pt idx="0">
                    <c:v>891.66666666666674</c:v>
                  </c:pt>
                  <c:pt idx="1">
                    <c:v>891.66666666666674</c:v>
                  </c:pt>
                  <c:pt idx="2">
                    <c:v>891.66666666666697</c:v>
                  </c:pt>
                  <c:pt idx="3">
                    <c:v>891.66666666666697</c:v>
                  </c:pt>
                  <c:pt idx="4">
                    <c:v>891.66666666666697</c:v>
                  </c:pt>
                  <c:pt idx="5">
                    <c:v>891.66666666666697</c:v>
                  </c:pt>
                  <c:pt idx="6">
                    <c:v>891.66666666666697</c:v>
                  </c:pt>
                  <c:pt idx="7">
                    <c:v>891.66666666666697</c:v>
                  </c:pt>
                  <c:pt idx="8">
                    <c:v>891.66666666666697</c:v>
                  </c:pt>
                  <c:pt idx="9">
                    <c:v>891.66666666666697</c:v>
                  </c:pt>
                  <c:pt idx="10">
                    <c:v>891.66666666666697</c:v>
                  </c:pt>
                  <c:pt idx="11">
                    <c:v>891.66666666666697</c:v>
                  </c:pt>
                  <c:pt idx="12">
                    <c:v>891.66666666666697</c:v>
                  </c:pt>
                  <c:pt idx="13">
                    <c:v>891.66666666666697</c:v>
                  </c:pt>
                  <c:pt idx="14">
                    <c:v>891.66666666666697</c:v>
                  </c:pt>
                  <c:pt idx="15">
                    <c:v>891.66666666666697</c:v>
                  </c:pt>
                  <c:pt idx="16">
                    <c:v>891.66666666666697</c:v>
                  </c:pt>
                  <c:pt idx="17">
                    <c:v>891.66666666666697</c:v>
                  </c:pt>
                  <c:pt idx="18">
                    <c:v>891.66666666666697</c:v>
                  </c:pt>
                  <c:pt idx="19">
                    <c:v>891.66666666666697</c:v>
                  </c:pt>
                  <c:pt idx="20">
                    <c:v>891.66666666666697</c:v>
                  </c:pt>
                  <c:pt idx="21">
                    <c:v>891.66666666666697</c:v>
                  </c:pt>
                  <c:pt idx="22">
                    <c:v>891.66666666666697</c:v>
                  </c:pt>
                  <c:pt idx="23">
                    <c:v>891.66666666666697</c:v>
                  </c:pt>
                  <c:pt idx="24">
                    <c:v>891.66666666666697</c:v>
                  </c:pt>
                  <c:pt idx="25">
                    <c:v>891.66666666666697</c:v>
                  </c:pt>
                  <c:pt idx="26">
                    <c:v>891.66666666666697</c:v>
                  </c:pt>
                  <c:pt idx="27">
                    <c:v>891.66666666666697</c:v>
                  </c:pt>
                  <c:pt idx="28">
                    <c:v>891.66666666666697</c:v>
                  </c:pt>
                  <c:pt idx="29">
                    <c:v>891.66666666666697</c:v>
                  </c:pt>
                  <c:pt idx="30">
                    <c:v>891.66666666666697</c:v>
                  </c:pt>
                  <c:pt idx="31">
                    <c:v>891.66666666666697</c:v>
                  </c:pt>
                  <c:pt idx="32">
                    <c:v>891.66666666666697</c:v>
                  </c:pt>
                  <c:pt idx="33">
                    <c:v>891.66666666666697</c:v>
                  </c:pt>
                  <c:pt idx="34">
                    <c:v>891.66666666666697</c:v>
                  </c:pt>
                  <c:pt idx="35">
                    <c:v>891.66666666666697</c:v>
                  </c:pt>
                  <c:pt idx="36">
                    <c:v>891.66666666666697</c:v>
                  </c:pt>
                  <c:pt idx="37">
                    <c:v>891.66666666666697</c:v>
                  </c:pt>
                  <c:pt idx="38">
                    <c:v>891.66666666666697</c:v>
                  </c:pt>
                  <c:pt idx="39">
                    <c:v>891.66666666666697</c:v>
                  </c:pt>
                  <c:pt idx="40">
                    <c:v>891.66666666666697</c:v>
                  </c:pt>
                  <c:pt idx="41">
                    <c:v>891.66666666666697</c:v>
                  </c:pt>
                  <c:pt idx="42">
                    <c:v>891.66666666666697</c:v>
                  </c:pt>
                  <c:pt idx="43">
                    <c:v>891.66666666666697</c:v>
                  </c:pt>
                </c:numCache>
              </c:numRef>
            </c:plus>
            <c:minus>
              <c:numRef>
                <c:f>'Fsp SEM+ICP Tidy w LOD'!$AA$158:$AA$201</c:f>
                <c:numCache>
                  <c:formatCode>General</c:formatCode>
                  <c:ptCount val="44"/>
                  <c:pt idx="0">
                    <c:v>891.66666666666674</c:v>
                  </c:pt>
                  <c:pt idx="1">
                    <c:v>891.66666666666674</c:v>
                  </c:pt>
                  <c:pt idx="2">
                    <c:v>891.66666666666697</c:v>
                  </c:pt>
                  <c:pt idx="3">
                    <c:v>891.66666666666697</c:v>
                  </c:pt>
                  <c:pt idx="4">
                    <c:v>891.66666666666697</c:v>
                  </c:pt>
                  <c:pt idx="5">
                    <c:v>891.66666666666697</c:v>
                  </c:pt>
                  <c:pt idx="6">
                    <c:v>891.66666666666697</c:v>
                  </c:pt>
                  <c:pt idx="7">
                    <c:v>891.66666666666697</c:v>
                  </c:pt>
                  <c:pt idx="8">
                    <c:v>891.66666666666697</c:v>
                  </c:pt>
                  <c:pt idx="9">
                    <c:v>891.66666666666697</c:v>
                  </c:pt>
                  <c:pt idx="10">
                    <c:v>891.66666666666697</c:v>
                  </c:pt>
                  <c:pt idx="11">
                    <c:v>891.66666666666697</c:v>
                  </c:pt>
                  <c:pt idx="12">
                    <c:v>891.66666666666697</c:v>
                  </c:pt>
                  <c:pt idx="13">
                    <c:v>891.66666666666697</c:v>
                  </c:pt>
                  <c:pt idx="14">
                    <c:v>891.66666666666697</c:v>
                  </c:pt>
                  <c:pt idx="15">
                    <c:v>891.66666666666697</c:v>
                  </c:pt>
                  <c:pt idx="16">
                    <c:v>891.66666666666697</c:v>
                  </c:pt>
                  <c:pt idx="17">
                    <c:v>891.66666666666697</c:v>
                  </c:pt>
                  <c:pt idx="18">
                    <c:v>891.66666666666697</c:v>
                  </c:pt>
                  <c:pt idx="19">
                    <c:v>891.66666666666697</c:v>
                  </c:pt>
                  <c:pt idx="20">
                    <c:v>891.66666666666697</c:v>
                  </c:pt>
                  <c:pt idx="21">
                    <c:v>891.66666666666697</c:v>
                  </c:pt>
                  <c:pt idx="22">
                    <c:v>891.66666666666697</c:v>
                  </c:pt>
                  <c:pt idx="23">
                    <c:v>891.66666666666697</c:v>
                  </c:pt>
                  <c:pt idx="24">
                    <c:v>891.66666666666697</c:v>
                  </c:pt>
                  <c:pt idx="25">
                    <c:v>891.66666666666697</c:v>
                  </c:pt>
                  <c:pt idx="26">
                    <c:v>891.66666666666697</c:v>
                  </c:pt>
                  <c:pt idx="27">
                    <c:v>891.66666666666697</c:v>
                  </c:pt>
                  <c:pt idx="28">
                    <c:v>891.66666666666697</c:v>
                  </c:pt>
                  <c:pt idx="29">
                    <c:v>891.66666666666697</c:v>
                  </c:pt>
                  <c:pt idx="30">
                    <c:v>891.66666666666697</c:v>
                  </c:pt>
                  <c:pt idx="31">
                    <c:v>891.66666666666697</c:v>
                  </c:pt>
                  <c:pt idx="32">
                    <c:v>891.66666666666697</c:v>
                  </c:pt>
                  <c:pt idx="33">
                    <c:v>891.66666666666697</c:v>
                  </c:pt>
                  <c:pt idx="34">
                    <c:v>891.66666666666697</c:v>
                  </c:pt>
                  <c:pt idx="35">
                    <c:v>891.66666666666697</c:v>
                  </c:pt>
                  <c:pt idx="36">
                    <c:v>891.66666666666697</c:v>
                  </c:pt>
                  <c:pt idx="37">
                    <c:v>891.66666666666697</c:v>
                  </c:pt>
                  <c:pt idx="38">
                    <c:v>891.66666666666697</c:v>
                  </c:pt>
                  <c:pt idx="39">
                    <c:v>891.66666666666697</c:v>
                  </c:pt>
                  <c:pt idx="40">
                    <c:v>891.66666666666697</c:v>
                  </c:pt>
                  <c:pt idx="41">
                    <c:v>891.66666666666697</c:v>
                  </c:pt>
                  <c:pt idx="42">
                    <c:v>891.66666666666697</c:v>
                  </c:pt>
                  <c:pt idx="43">
                    <c:v>891.66666666666697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'Fsp SEM+ICP Tidy w LOD'!$W$158:$W$201</c:f>
                <c:numCache>
                  <c:formatCode>General</c:formatCode>
                  <c:ptCount val="44"/>
                  <c:pt idx="0">
                    <c:v>1208.3333333333335</c:v>
                  </c:pt>
                  <c:pt idx="1">
                    <c:v>1208.3333333333335</c:v>
                  </c:pt>
                  <c:pt idx="2">
                    <c:v>1208.3333333333301</c:v>
                  </c:pt>
                  <c:pt idx="3">
                    <c:v>1208.3333333333301</c:v>
                  </c:pt>
                  <c:pt idx="4">
                    <c:v>1208.3333333333301</c:v>
                  </c:pt>
                  <c:pt idx="5">
                    <c:v>1208.3333333333301</c:v>
                  </c:pt>
                  <c:pt idx="6">
                    <c:v>1208.3333333333301</c:v>
                  </c:pt>
                  <c:pt idx="7">
                    <c:v>1208.3333333333301</c:v>
                  </c:pt>
                  <c:pt idx="8">
                    <c:v>1208.3333333333301</c:v>
                  </c:pt>
                  <c:pt idx="9">
                    <c:v>1208.3333333333301</c:v>
                  </c:pt>
                  <c:pt idx="10">
                    <c:v>1208.3333333333301</c:v>
                  </c:pt>
                  <c:pt idx="11">
                    <c:v>1208.3333333333301</c:v>
                  </c:pt>
                  <c:pt idx="12">
                    <c:v>1208.3333333333301</c:v>
                  </c:pt>
                  <c:pt idx="13">
                    <c:v>1208.3333333333301</c:v>
                  </c:pt>
                  <c:pt idx="14">
                    <c:v>1208.3333333333301</c:v>
                  </c:pt>
                  <c:pt idx="15">
                    <c:v>1208.3333333333301</c:v>
                  </c:pt>
                  <c:pt idx="16">
                    <c:v>1208.3333333333301</c:v>
                  </c:pt>
                  <c:pt idx="17">
                    <c:v>1208.3333333333301</c:v>
                  </c:pt>
                  <c:pt idx="18">
                    <c:v>1208.3333333333301</c:v>
                  </c:pt>
                  <c:pt idx="19">
                    <c:v>1208.3333333333301</c:v>
                  </c:pt>
                  <c:pt idx="20">
                    <c:v>1208.3333333333301</c:v>
                  </c:pt>
                  <c:pt idx="21">
                    <c:v>1208.3333333333301</c:v>
                  </c:pt>
                  <c:pt idx="22">
                    <c:v>1208.3333333333301</c:v>
                  </c:pt>
                  <c:pt idx="23">
                    <c:v>1208.3333333333301</c:v>
                  </c:pt>
                  <c:pt idx="24">
                    <c:v>1208.3333333333301</c:v>
                  </c:pt>
                  <c:pt idx="25">
                    <c:v>1208.3333333333301</c:v>
                  </c:pt>
                  <c:pt idx="26">
                    <c:v>1208.3333333333301</c:v>
                  </c:pt>
                  <c:pt idx="27">
                    <c:v>1208.3333333333301</c:v>
                  </c:pt>
                  <c:pt idx="28">
                    <c:v>1208.3333333333301</c:v>
                  </c:pt>
                  <c:pt idx="29">
                    <c:v>1208.3333333333301</c:v>
                  </c:pt>
                  <c:pt idx="30">
                    <c:v>1208.3333333333301</c:v>
                  </c:pt>
                  <c:pt idx="31">
                    <c:v>1208.3333333333301</c:v>
                  </c:pt>
                  <c:pt idx="32">
                    <c:v>1208.3333333333301</c:v>
                  </c:pt>
                  <c:pt idx="33">
                    <c:v>1208.3333333333301</c:v>
                  </c:pt>
                  <c:pt idx="34">
                    <c:v>1208.3333333333301</c:v>
                  </c:pt>
                  <c:pt idx="35">
                    <c:v>1208.3333333333301</c:v>
                  </c:pt>
                  <c:pt idx="36">
                    <c:v>1208.3333333333301</c:v>
                  </c:pt>
                  <c:pt idx="37">
                    <c:v>1208.3333333333301</c:v>
                  </c:pt>
                  <c:pt idx="38">
                    <c:v>1208.3333333333301</c:v>
                  </c:pt>
                  <c:pt idx="39">
                    <c:v>1208.3333333333301</c:v>
                  </c:pt>
                  <c:pt idx="40">
                    <c:v>1208.3333333333301</c:v>
                  </c:pt>
                  <c:pt idx="41">
                    <c:v>1208.3333333333301</c:v>
                  </c:pt>
                  <c:pt idx="42">
                    <c:v>1208.3333333333301</c:v>
                  </c:pt>
                  <c:pt idx="43">
                    <c:v>1208.3333333333301</c:v>
                  </c:pt>
                </c:numCache>
              </c:numRef>
            </c:plus>
            <c:minus>
              <c:numRef>
                <c:f>'Fsp SEM+ICP Tidy w LOD'!$W$158:$W$201</c:f>
                <c:numCache>
                  <c:formatCode>General</c:formatCode>
                  <c:ptCount val="44"/>
                  <c:pt idx="0">
                    <c:v>1208.3333333333335</c:v>
                  </c:pt>
                  <c:pt idx="1">
                    <c:v>1208.3333333333335</c:v>
                  </c:pt>
                  <c:pt idx="2">
                    <c:v>1208.3333333333301</c:v>
                  </c:pt>
                  <c:pt idx="3">
                    <c:v>1208.3333333333301</c:v>
                  </c:pt>
                  <c:pt idx="4">
                    <c:v>1208.3333333333301</c:v>
                  </c:pt>
                  <c:pt idx="5">
                    <c:v>1208.3333333333301</c:v>
                  </c:pt>
                  <c:pt idx="6">
                    <c:v>1208.3333333333301</c:v>
                  </c:pt>
                  <c:pt idx="7">
                    <c:v>1208.3333333333301</c:v>
                  </c:pt>
                  <c:pt idx="8">
                    <c:v>1208.3333333333301</c:v>
                  </c:pt>
                  <c:pt idx="9">
                    <c:v>1208.3333333333301</c:v>
                  </c:pt>
                  <c:pt idx="10">
                    <c:v>1208.3333333333301</c:v>
                  </c:pt>
                  <c:pt idx="11">
                    <c:v>1208.3333333333301</c:v>
                  </c:pt>
                  <c:pt idx="12">
                    <c:v>1208.3333333333301</c:v>
                  </c:pt>
                  <c:pt idx="13">
                    <c:v>1208.3333333333301</c:v>
                  </c:pt>
                  <c:pt idx="14">
                    <c:v>1208.3333333333301</c:v>
                  </c:pt>
                  <c:pt idx="15">
                    <c:v>1208.3333333333301</c:v>
                  </c:pt>
                  <c:pt idx="16">
                    <c:v>1208.3333333333301</c:v>
                  </c:pt>
                  <c:pt idx="17">
                    <c:v>1208.3333333333301</c:v>
                  </c:pt>
                  <c:pt idx="18">
                    <c:v>1208.3333333333301</c:v>
                  </c:pt>
                  <c:pt idx="19">
                    <c:v>1208.3333333333301</c:v>
                  </c:pt>
                  <c:pt idx="20">
                    <c:v>1208.3333333333301</c:v>
                  </c:pt>
                  <c:pt idx="21">
                    <c:v>1208.3333333333301</c:v>
                  </c:pt>
                  <c:pt idx="22">
                    <c:v>1208.3333333333301</c:v>
                  </c:pt>
                  <c:pt idx="23">
                    <c:v>1208.3333333333301</c:v>
                  </c:pt>
                  <c:pt idx="24">
                    <c:v>1208.3333333333301</c:v>
                  </c:pt>
                  <c:pt idx="25">
                    <c:v>1208.3333333333301</c:v>
                  </c:pt>
                  <c:pt idx="26">
                    <c:v>1208.3333333333301</c:v>
                  </c:pt>
                  <c:pt idx="27">
                    <c:v>1208.3333333333301</c:v>
                  </c:pt>
                  <c:pt idx="28">
                    <c:v>1208.3333333333301</c:v>
                  </c:pt>
                  <c:pt idx="29">
                    <c:v>1208.3333333333301</c:v>
                  </c:pt>
                  <c:pt idx="30">
                    <c:v>1208.3333333333301</c:v>
                  </c:pt>
                  <c:pt idx="31">
                    <c:v>1208.3333333333301</c:v>
                  </c:pt>
                  <c:pt idx="32">
                    <c:v>1208.3333333333301</c:v>
                  </c:pt>
                  <c:pt idx="33">
                    <c:v>1208.3333333333301</c:v>
                  </c:pt>
                  <c:pt idx="34">
                    <c:v>1208.3333333333301</c:v>
                  </c:pt>
                  <c:pt idx="35">
                    <c:v>1208.3333333333301</c:v>
                  </c:pt>
                  <c:pt idx="36">
                    <c:v>1208.3333333333301</c:v>
                  </c:pt>
                  <c:pt idx="37">
                    <c:v>1208.3333333333301</c:v>
                  </c:pt>
                  <c:pt idx="38">
                    <c:v>1208.3333333333301</c:v>
                  </c:pt>
                  <c:pt idx="39">
                    <c:v>1208.3333333333301</c:v>
                  </c:pt>
                  <c:pt idx="40">
                    <c:v>1208.3333333333301</c:v>
                  </c:pt>
                  <c:pt idx="41">
                    <c:v>1208.3333333333301</c:v>
                  </c:pt>
                  <c:pt idx="42">
                    <c:v>1208.3333333333301</c:v>
                  </c:pt>
                  <c:pt idx="43">
                    <c:v>1208.3333333333301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'Fsp SEM+ICP Tidy w LOD'!$W$39:$W$82</c:f>
              <c:numCache>
                <c:formatCode>General</c:formatCode>
                <c:ptCount val="44"/>
                <c:pt idx="0">
                  <c:v>75600</c:v>
                </c:pt>
                <c:pt idx="1">
                  <c:v>72500</c:v>
                </c:pt>
                <c:pt idx="2">
                  <c:v>73800</c:v>
                </c:pt>
                <c:pt idx="3">
                  <c:v>72000</c:v>
                </c:pt>
                <c:pt idx="4">
                  <c:v>73700</c:v>
                </c:pt>
                <c:pt idx="5">
                  <c:v>75700</c:v>
                </c:pt>
                <c:pt idx="6">
                  <c:v>72300</c:v>
                </c:pt>
                <c:pt idx="7">
                  <c:v>70400</c:v>
                </c:pt>
                <c:pt idx="8">
                  <c:v>73200</c:v>
                </c:pt>
                <c:pt idx="9">
                  <c:v>71200</c:v>
                </c:pt>
                <c:pt idx="10">
                  <c:v>73800</c:v>
                </c:pt>
                <c:pt idx="11">
                  <c:v>74000</c:v>
                </c:pt>
                <c:pt idx="12">
                  <c:v>72800</c:v>
                </c:pt>
                <c:pt idx="13">
                  <c:v>71900</c:v>
                </c:pt>
                <c:pt idx="14">
                  <c:v>70800</c:v>
                </c:pt>
                <c:pt idx="15">
                  <c:v>73900</c:v>
                </c:pt>
                <c:pt idx="16">
                  <c:v>71800</c:v>
                </c:pt>
                <c:pt idx="17">
                  <c:v>73800</c:v>
                </c:pt>
                <c:pt idx="18">
                  <c:v>74800</c:v>
                </c:pt>
                <c:pt idx="19">
                  <c:v>73300</c:v>
                </c:pt>
                <c:pt idx="20">
                  <c:v>75900</c:v>
                </c:pt>
                <c:pt idx="21">
                  <c:v>74400</c:v>
                </c:pt>
                <c:pt idx="22">
                  <c:v>74700</c:v>
                </c:pt>
                <c:pt idx="23">
                  <c:v>75100</c:v>
                </c:pt>
                <c:pt idx="24">
                  <c:v>73500</c:v>
                </c:pt>
                <c:pt idx="25">
                  <c:v>76200</c:v>
                </c:pt>
                <c:pt idx="26">
                  <c:v>75300</c:v>
                </c:pt>
                <c:pt idx="27">
                  <c:v>71700</c:v>
                </c:pt>
                <c:pt idx="28">
                  <c:v>69500</c:v>
                </c:pt>
                <c:pt idx="29">
                  <c:v>73500</c:v>
                </c:pt>
                <c:pt idx="30">
                  <c:v>71700</c:v>
                </c:pt>
                <c:pt idx="31">
                  <c:v>71600</c:v>
                </c:pt>
                <c:pt idx="32">
                  <c:v>67700</c:v>
                </c:pt>
                <c:pt idx="33">
                  <c:v>73300</c:v>
                </c:pt>
                <c:pt idx="34">
                  <c:v>70500</c:v>
                </c:pt>
                <c:pt idx="35">
                  <c:v>71600</c:v>
                </c:pt>
                <c:pt idx="36">
                  <c:v>74900</c:v>
                </c:pt>
                <c:pt idx="37">
                  <c:v>72200</c:v>
                </c:pt>
                <c:pt idx="38">
                  <c:v>72900</c:v>
                </c:pt>
                <c:pt idx="39">
                  <c:v>71900</c:v>
                </c:pt>
                <c:pt idx="40">
                  <c:v>70500</c:v>
                </c:pt>
                <c:pt idx="41">
                  <c:v>72300</c:v>
                </c:pt>
                <c:pt idx="42">
                  <c:v>75100</c:v>
                </c:pt>
                <c:pt idx="43">
                  <c:v>74400</c:v>
                </c:pt>
              </c:numCache>
            </c:numRef>
          </c:xVal>
          <c:yVal>
            <c:numRef>
              <c:f>'Fsp SEM+ICP Tidy w LOD'!$AB$39:$AB$82</c:f>
              <c:numCache>
                <c:formatCode>General</c:formatCode>
                <c:ptCount val="44"/>
                <c:pt idx="0">
                  <c:v>25299.999999999996</c:v>
                </c:pt>
                <c:pt idx="1">
                  <c:v>28400</c:v>
                </c:pt>
                <c:pt idx="2">
                  <c:v>27500</c:v>
                </c:pt>
                <c:pt idx="3">
                  <c:v>28200</c:v>
                </c:pt>
                <c:pt idx="4">
                  <c:v>25299.999999999996</c:v>
                </c:pt>
                <c:pt idx="5">
                  <c:v>27500</c:v>
                </c:pt>
                <c:pt idx="6">
                  <c:v>26900</c:v>
                </c:pt>
                <c:pt idx="7">
                  <c:v>29300</c:v>
                </c:pt>
                <c:pt idx="8">
                  <c:v>28400</c:v>
                </c:pt>
                <c:pt idx="9">
                  <c:v>28700</c:v>
                </c:pt>
                <c:pt idx="10">
                  <c:v>26900</c:v>
                </c:pt>
                <c:pt idx="11">
                  <c:v>27000</c:v>
                </c:pt>
                <c:pt idx="12">
                  <c:v>28200</c:v>
                </c:pt>
                <c:pt idx="13">
                  <c:v>29400</c:v>
                </c:pt>
                <c:pt idx="14">
                  <c:v>28100</c:v>
                </c:pt>
                <c:pt idx="15">
                  <c:v>27200.000000000004</c:v>
                </c:pt>
                <c:pt idx="16">
                  <c:v>25700</c:v>
                </c:pt>
                <c:pt idx="17">
                  <c:v>28300</c:v>
                </c:pt>
                <c:pt idx="18">
                  <c:v>27300</c:v>
                </c:pt>
                <c:pt idx="19">
                  <c:v>27500</c:v>
                </c:pt>
                <c:pt idx="20">
                  <c:v>24800</c:v>
                </c:pt>
                <c:pt idx="21">
                  <c:v>27799.999999999996</c:v>
                </c:pt>
                <c:pt idx="22">
                  <c:v>24800</c:v>
                </c:pt>
                <c:pt idx="23">
                  <c:v>26500</c:v>
                </c:pt>
                <c:pt idx="24">
                  <c:v>28200</c:v>
                </c:pt>
                <c:pt idx="25">
                  <c:v>27300</c:v>
                </c:pt>
                <c:pt idx="26">
                  <c:v>25500</c:v>
                </c:pt>
                <c:pt idx="27">
                  <c:v>29600</c:v>
                </c:pt>
                <c:pt idx="28">
                  <c:v>31400</c:v>
                </c:pt>
                <c:pt idx="29">
                  <c:v>30200</c:v>
                </c:pt>
                <c:pt idx="30">
                  <c:v>29300</c:v>
                </c:pt>
                <c:pt idx="31">
                  <c:v>28500</c:v>
                </c:pt>
                <c:pt idx="32">
                  <c:v>31900</c:v>
                </c:pt>
                <c:pt idx="33">
                  <c:v>29900.000000000004</c:v>
                </c:pt>
                <c:pt idx="34">
                  <c:v>31400</c:v>
                </c:pt>
                <c:pt idx="35">
                  <c:v>31100</c:v>
                </c:pt>
                <c:pt idx="36">
                  <c:v>26700</c:v>
                </c:pt>
                <c:pt idx="37">
                  <c:v>30800</c:v>
                </c:pt>
                <c:pt idx="38">
                  <c:v>30800</c:v>
                </c:pt>
                <c:pt idx="39">
                  <c:v>29100</c:v>
                </c:pt>
                <c:pt idx="40">
                  <c:v>30099.999999999996</c:v>
                </c:pt>
                <c:pt idx="41">
                  <c:v>29200</c:v>
                </c:pt>
                <c:pt idx="42">
                  <c:v>26100</c:v>
                </c:pt>
                <c:pt idx="43">
                  <c:v>26800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EB4-4F7D-AD0D-C855943B71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4353471"/>
        <c:axId val="164635087"/>
      </c:scatterChart>
      <c:valAx>
        <c:axId val="764353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Na (ppm)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635087"/>
        <c:crosses val="autoZero"/>
        <c:crossBetween val="midCat"/>
      </c:valAx>
      <c:valAx>
        <c:axId val="1646350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Ca (ppm)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435347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Fsp Na vs Ba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1.AS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'Fsp SEM+ICP Tidy w LOD'!$P$115:$P$150</c:f>
                <c:numCache>
                  <c:formatCode>General</c:formatCode>
                  <c:ptCount val="36"/>
                  <c:pt idx="0">
                    <c:v>7.5376200000000004</c:v>
                  </c:pt>
                  <c:pt idx="1">
                    <c:v>2.9195700000000002</c:v>
                  </c:pt>
                  <c:pt idx="2">
                    <c:v>3.1595300000000002</c:v>
                  </c:pt>
                  <c:pt idx="3">
                    <c:v>2.75664</c:v>
                  </c:pt>
                  <c:pt idx="4">
                    <c:v>3.2578999999999998</c:v>
                  </c:pt>
                  <c:pt idx="5">
                    <c:v>5.7575700000000003</c:v>
                  </c:pt>
                  <c:pt idx="6">
                    <c:v>2.4697200000000001</c:v>
                  </c:pt>
                  <c:pt idx="7">
                    <c:v>3.7345899999999999</c:v>
                  </c:pt>
                  <c:pt idx="8">
                    <c:v>3.19008</c:v>
                  </c:pt>
                  <c:pt idx="9">
                    <c:v>2.6499100000000002</c:v>
                  </c:pt>
                  <c:pt idx="10">
                    <c:v>5.5769399999999996</c:v>
                  </c:pt>
                  <c:pt idx="11">
                    <c:v>6.1594300000000004</c:v>
                  </c:pt>
                  <c:pt idx="12">
                    <c:v>2.9676999999999998</c:v>
                  </c:pt>
                  <c:pt idx="13">
                    <c:v>4.75657</c:v>
                  </c:pt>
                  <c:pt idx="14">
                    <c:v>24.4373</c:v>
                  </c:pt>
                  <c:pt idx="15">
                    <c:v>4.2052300000000002</c:v>
                  </c:pt>
                  <c:pt idx="16">
                    <c:v>8.4995700000000003</c:v>
                  </c:pt>
                  <c:pt idx="17">
                    <c:v>3.08786</c:v>
                  </c:pt>
                  <c:pt idx="18">
                    <c:v>3.35561</c:v>
                  </c:pt>
                  <c:pt idx="19">
                    <c:v>18.1967</c:v>
                  </c:pt>
                  <c:pt idx="20">
                    <c:v>3.5202900000000001</c:v>
                  </c:pt>
                  <c:pt idx="21">
                    <c:v>3.49017</c:v>
                  </c:pt>
                  <c:pt idx="22">
                    <c:v>2.4411900000000002</c:v>
                  </c:pt>
                  <c:pt idx="23">
                    <c:v>7.7325100000000004</c:v>
                  </c:pt>
                  <c:pt idx="24">
                    <c:v>3.7122700000000002</c:v>
                  </c:pt>
                  <c:pt idx="25">
                    <c:v>3.6703700000000001</c:v>
                  </c:pt>
                  <c:pt idx="26">
                    <c:v>2.55199</c:v>
                  </c:pt>
                  <c:pt idx="27">
                    <c:v>2.5017800000000001</c:v>
                  </c:pt>
                  <c:pt idx="28">
                    <c:v>7.5934100000000004</c:v>
                  </c:pt>
                  <c:pt idx="29">
                    <c:v>9.1230499999999992</c:v>
                  </c:pt>
                  <c:pt idx="30">
                    <c:v>6.43607</c:v>
                  </c:pt>
                  <c:pt idx="31">
                    <c:v>6.2771600000000003</c:v>
                  </c:pt>
                  <c:pt idx="32">
                    <c:v>4.8666900000000002</c:v>
                  </c:pt>
                  <c:pt idx="33">
                    <c:v>8.1577599999999997</c:v>
                  </c:pt>
                  <c:pt idx="34">
                    <c:v>6.4997100000000003</c:v>
                  </c:pt>
                  <c:pt idx="35">
                    <c:v>15.558999999999999</c:v>
                  </c:pt>
                </c:numCache>
              </c:numRef>
            </c:plus>
            <c:minus>
              <c:numRef>
                <c:f>'Fsp SEM+ICP Tidy w LOD'!$P$115:$P$150</c:f>
                <c:numCache>
                  <c:formatCode>General</c:formatCode>
                  <c:ptCount val="36"/>
                  <c:pt idx="0">
                    <c:v>7.5376200000000004</c:v>
                  </c:pt>
                  <c:pt idx="1">
                    <c:v>2.9195700000000002</c:v>
                  </c:pt>
                  <c:pt idx="2">
                    <c:v>3.1595300000000002</c:v>
                  </c:pt>
                  <c:pt idx="3">
                    <c:v>2.75664</c:v>
                  </c:pt>
                  <c:pt idx="4">
                    <c:v>3.2578999999999998</c:v>
                  </c:pt>
                  <c:pt idx="5">
                    <c:v>5.7575700000000003</c:v>
                  </c:pt>
                  <c:pt idx="6">
                    <c:v>2.4697200000000001</c:v>
                  </c:pt>
                  <c:pt idx="7">
                    <c:v>3.7345899999999999</c:v>
                  </c:pt>
                  <c:pt idx="8">
                    <c:v>3.19008</c:v>
                  </c:pt>
                  <c:pt idx="9">
                    <c:v>2.6499100000000002</c:v>
                  </c:pt>
                  <c:pt idx="10">
                    <c:v>5.5769399999999996</c:v>
                  </c:pt>
                  <c:pt idx="11">
                    <c:v>6.1594300000000004</c:v>
                  </c:pt>
                  <c:pt idx="12">
                    <c:v>2.9676999999999998</c:v>
                  </c:pt>
                  <c:pt idx="13">
                    <c:v>4.75657</c:v>
                  </c:pt>
                  <c:pt idx="14">
                    <c:v>24.4373</c:v>
                  </c:pt>
                  <c:pt idx="15">
                    <c:v>4.2052300000000002</c:v>
                  </c:pt>
                  <c:pt idx="16">
                    <c:v>8.4995700000000003</c:v>
                  </c:pt>
                  <c:pt idx="17">
                    <c:v>3.08786</c:v>
                  </c:pt>
                  <c:pt idx="18">
                    <c:v>3.35561</c:v>
                  </c:pt>
                  <c:pt idx="19">
                    <c:v>18.1967</c:v>
                  </c:pt>
                  <c:pt idx="20">
                    <c:v>3.5202900000000001</c:v>
                  </c:pt>
                  <c:pt idx="21">
                    <c:v>3.49017</c:v>
                  </c:pt>
                  <c:pt idx="22">
                    <c:v>2.4411900000000002</c:v>
                  </c:pt>
                  <c:pt idx="23">
                    <c:v>7.7325100000000004</c:v>
                  </c:pt>
                  <c:pt idx="24">
                    <c:v>3.7122700000000002</c:v>
                  </c:pt>
                  <c:pt idx="25">
                    <c:v>3.6703700000000001</c:v>
                  </c:pt>
                  <c:pt idx="26">
                    <c:v>2.55199</c:v>
                  </c:pt>
                  <c:pt idx="27">
                    <c:v>2.5017800000000001</c:v>
                  </c:pt>
                  <c:pt idx="28">
                    <c:v>7.5934100000000004</c:v>
                  </c:pt>
                  <c:pt idx="29">
                    <c:v>9.1230499999999992</c:v>
                  </c:pt>
                  <c:pt idx="30">
                    <c:v>6.43607</c:v>
                  </c:pt>
                  <c:pt idx="31">
                    <c:v>6.2771600000000003</c:v>
                  </c:pt>
                  <c:pt idx="32">
                    <c:v>4.8666900000000002</c:v>
                  </c:pt>
                  <c:pt idx="33">
                    <c:v>8.1577599999999997</c:v>
                  </c:pt>
                  <c:pt idx="34">
                    <c:v>6.4997100000000003</c:v>
                  </c:pt>
                  <c:pt idx="35">
                    <c:v>15.558999999999999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'Fsp SEM+ICP Tidy w LOD'!$W$115:$W$150</c:f>
                <c:numCache>
                  <c:formatCode>General</c:formatCode>
                  <c:ptCount val="36"/>
                  <c:pt idx="0">
                    <c:v>558.33333333333348</c:v>
                  </c:pt>
                  <c:pt idx="1">
                    <c:v>558.33333333333348</c:v>
                  </c:pt>
                  <c:pt idx="2">
                    <c:v>558.33333333333303</c:v>
                  </c:pt>
                  <c:pt idx="3">
                    <c:v>558.33333333333303</c:v>
                  </c:pt>
                  <c:pt idx="4">
                    <c:v>558.33333333333303</c:v>
                  </c:pt>
                  <c:pt idx="5">
                    <c:v>558.33333333333303</c:v>
                  </c:pt>
                  <c:pt idx="6">
                    <c:v>558.33333333333303</c:v>
                  </c:pt>
                  <c:pt idx="7">
                    <c:v>558.33333333333303</c:v>
                  </c:pt>
                  <c:pt idx="8">
                    <c:v>558.33333333333303</c:v>
                  </c:pt>
                  <c:pt idx="9">
                    <c:v>558.33333333333303</c:v>
                  </c:pt>
                  <c:pt idx="10">
                    <c:v>558.33333333333303</c:v>
                  </c:pt>
                  <c:pt idx="11">
                    <c:v>558.33333333333303</c:v>
                  </c:pt>
                  <c:pt idx="12">
                    <c:v>558.33333333333303</c:v>
                  </c:pt>
                  <c:pt idx="13">
                    <c:v>558.33333333333303</c:v>
                  </c:pt>
                  <c:pt idx="14">
                    <c:v>558.33333333333303</c:v>
                  </c:pt>
                  <c:pt idx="15">
                    <c:v>558.33333333333303</c:v>
                  </c:pt>
                  <c:pt idx="16">
                    <c:v>558.33333333333303</c:v>
                  </c:pt>
                  <c:pt idx="17">
                    <c:v>558.33333333333303</c:v>
                  </c:pt>
                  <c:pt idx="18">
                    <c:v>558.33333333333303</c:v>
                  </c:pt>
                  <c:pt idx="19">
                    <c:v>558.33333333333303</c:v>
                  </c:pt>
                  <c:pt idx="20">
                    <c:v>558.33333333333303</c:v>
                  </c:pt>
                  <c:pt idx="21">
                    <c:v>558.33333333333303</c:v>
                  </c:pt>
                  <c:pt idx="22">
                    <c:v>558.33333333333303</c:v>
                  </c:pt>
                  <c:pt idx="23">
                    <c:v>558.33333333333303</c:v>
                  </c:pt>
                  <c:pt idx="24">
                    <c:v>558.33333333333303</c:v>
                  </c:pt>
                  <c:pt idx="25">
                    <c:v>558.33333333333303</c:v>
                  </c:pt>
                  <c:pt idx="26">
                    <c:v>558.33333333333303</c:v>
                  </c:pt>
                  <c:pt idx="27">
                    <c:v>558.33333333333303</c:v>
                  </c:pt>
                  <c:pt idx="28">
                    <c:v>558.33333333333303</c:v>
                  </c:pt>
                  <c:pt idx="29">
                    <c:v>558.33333333333303</c:v>
                  </c:pt>
                  <c:pt idx="30">
                    <c:v>558.33333333333303</c:v>
                  </c:pt>
                  <c:pt idx="31">
                    <c:v>558.33333333333303</c:v>
                  </c:pt>
                  <c:pt idx="32">
                    <c:v>558.33333333333303</c:v>
                  </c:pt>
                  <c:pt idx="33">
                    <c:v>558.33333333333303</c:v>
                  </c:pt>
                  <c:pt idx="34">
                    <c:v>558.33333333333303</c:v>
                  </c:pt>
                  <c:pt idx="35">
                    <c:v>558.33333333333303</c:v>
                  </c:pt>
                </c:numCache>
              </c:numRef>
            </c:plus>
            <c:minus>
              <c:numRef>
                <c:f>'Fsp SEM+ICP Tidy w LOD'!$W$115:$W$150</c:f>
                <c:numCache>
                  <c:formatCode>General</c:formatCode>
                  <c:ptCount val="36"/>
                  <c:pt idx="0">
                    <c:v>558.33333333333348</c:v>
                  </c:pt>
                  <c:pt idx="1">
                    <c:v>558.33333333333348</c:v>
                  </c:pt>
                  <c:pt idx="2">
                    <c:v>558.33333333333303</c:v>
                  </c:pt>
                  <c:pt idx="3">
                    <c:v>558.33333333333303</c:v>
                  </c:pt>
                  <c:pt idx="4">
                    <c:v>558.33333333333303</c:v>
                  </c:pt>
                  <c:pt idx="5">
                    <c:v>558.33333333333303</c:v>
                  </c:pt>
                  <c:pt idx="6">
                    <c:v>558.33333333333303</c:v>
                  </c:pt>
                  <c:pt idx="7">
                    <c:v>558.33333333333303</c:v>
                  </c:pt>
                  <c:pt idx="8">
                    <c:v>558.33333333333303</c:v>
                  </c:pt>
                  <c:pt idx="9">
                    <c:v>558.33333333333303</c:v>
                  </c:pt>
                  <c:pt idx="10">
                    <c:v>558.33333333333303</c:v>
                  </c:pt>
                  <c:pt idx="11">
                    <c:v>558.33333333333303</c:v>
                  </c:pt>
                  <c:pt idx="12">
                    <c:v>558.33333333333303</c:v>
                  </c:pt>
                  <c:pt idx="13">
                    <c:v>558.33333333333303</c:v>
                  </c:pt>
                  <c:pt idx="14">
                    <c:v>558.33333333333303</c:v>
                  </c:pt>
                  <c:pt idx="15">
                    <c:v>558.33333333333303</c:v>
                  </c:pt>
                  <c:pt idx="16">
                    <c:v>558.33333333333303</c:v>
                  </c:pt>
                  <c:pt idx="17">
                    <c:v>558.33333333333303</c:v>
                  </c:pt>
                  <c:pt idx="18">
                    <c:v>558.33333333333303</c:v>
                  </c:pt>
                  <c:pt idx="19">
                    <c:v>558.33333333333303</c:v>
                  </c:pt>
                  <c:pt idx="20">
                    <c:v>558.33333333333303</c:v>
                  </c:pt>
                  <c:pt idx="21">
                    <c:v>558.33333333333303</c:v>
                  </c:pt>
                  <c:pt idx="22">
                    <c:v>558.33333333333303</c:v>
                  </c:pt>
                  <c:pt idx="23">
                    <c:v>558.33333333333303</c:v>
                  </c:pt>
                  <c:pt idx="24">
                    <c:v>558.33333333333303</c:v>
                  </c:pt>
                  <c:pt idx="25">
                    <c:v>558.33333333333303</c:v>
                  </c:pt>
                  <c:pt idx="26">
                    <c:v>558.33333333333303</c:v>
                  </c:pt>
                  <c:pt idx="27">
                    <c:v>558.33333333333303</c:v>
                  </c:pt>
                  <c:pt idx="28">
                    <c:v>558.33333333333303</c:v>
                  </c:pt>
                  <c:pt idx="29">
                    <c:v>558.33333333333303</c:v>
                  </c:pt>
                  <c:pt idx="30">
                    <c:v>558.33333333333303</c:v>
                  </c:pt>
                  <c:pt idx="31">
                    <c:v>558.33333333333303</c:v>
                  </c:pt>
                  <c:pt idx="32">
                    <c:v>558.33333333333303</c:v>
                  </c:pt>
                  <c:pt idx="33">
                    <c:v>558.33333333333303</c:v>
                  </c:pt>
                  <c:pt idx="34">
                    <c:v>558.33333333333303</c:v>
                  </c:pt>
                  <c:pt idx="35">
                    <c:v>558.33333333333303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'Fsp SEM+ICP Tidy w LOD'!$W$2:$W$37</c:f>
              <c:numCache>
                <c:formatCode>General</c:formatCode>
                <c:ptCount val="36"/>
                <c:pt idx="0">
                  <c:v>62800</c:v>
                </c:pt>
                <c:pt idx="1">
                  <c:v>51700</c:v>
                </c:pt>
                <c:pt idx="2">
                  <c:v>53500</c:v>
                </c:pt>
                <c:pt idx="3">
                  <c:v>54100</c:v>
                </c:pt>
                <c:pt idx="4">
                  <c:v>54800.000000000007</c:v>
                </c:pt>
                <c:pt idx="5">
                  <c:v>72400</c:v>
                </c:pt>
                <c:pt idx="6">
                  <c:v>53200</c:v>
                </c:pt>
                <c:pt idx="7">
                  <c:v>54000</c:v>
                </c:pt>
                <c:pt idx="8">
                  <c:v>52400</c:v>
                </c:pt>
                <c:pt idx="9">
                  <c:v>64400.000000000007</c:v>
                </c:pt>
                <c:pt idx="10">
                  <c:v>70400</c:v>
                </c:pt>
                <c:pt idx="11">
                  <c:v>72400</c:v>
                </c:pt>
                <c:pt idx="12">
                  <c:v>57300.000000000007</c:v>
                </c:pt>
                <c:pt idx="13">
                  <c:v>64000</c:v>
                </c:pt>
                <c:pt idx="14">
                  <c:v>67100</c:v>
                </c:pt>
                <c:pt idx="15">
                  <c:v>68300</c:v>
                </c:pt>
                <c:pt idx="16">
                  <c:v>69100</c:v>
                </c:pt>
                <c:pt idx="17">
                  <c:v>57000</c:v>
                </c:pt>
                <c:pt idx="18">
                  <c:v>61900.000000000007</c:v>
                </c:pt>
                <c:pt idx="19">
                  <c:v>68900</c:v>
                </c:pt>
                <c:pt idx="20">
                  <c:v>56700</c:v>
                </c:pt>
                <c:pt idx="21">
                  <c:v>53300</c:v>
                </c:pt>
                <c:pt idx="22">
                  <c:v>54100</c:v>
                </c:pt>
                <c:pt idx="23">
                  <c:v>71600</c:v>
                </c:pt>
                <c:pt idx="24">
                  <c:v>61300</c:v>
                </c:pt>
                <c:pt idx="25">
                  <c:v>58099.999999999993</c:v>
                </c:pt>
                <c:pt idx="26">
                  <c:v>59400.000000000007</c:v>
                </c:pt>
                <c:pt idx="27">
                  <c:v>56700</c:v>
                </c:pt>
                <c:pt idx="28">
                  <c:v>62200</c:v>
                </c:pt>
                <c:pt idx="29">
                  <c:v>65700</c:v>
                </c:pt>
                <c:pt idx="30">
                  <c:v>66900</c:v>
                </c:pt>
                <c:pt idx="31">
                  <c:v>67400</c:v>
                </c:pt>
                <c:pt idx="32">
                  <c:v>64400.000000000007</c:v>
                </c:pt>
                <c:pt idx="33">
                  <c:v>64600</c:v>
                </c:pt>
                <c:pt idx="34">
                  <c:v>58300</c:v>
                </c:pt>
                <c:pt idx="35">
                  <c:v>67900</c:v>
                </c:pt>
              </c:numCache>
            </c:numRef>
          </c:xVal>
          <c:yVal>
            <c:numRef>
              <c:f>'Fsp SEM+ICP Tidy w LOD'!$P$2:$P$37</c:f>
              <c:numCache>
                <c:formatCode>General</c:formatCode>
                <c:ptCount val="36"/>
                <c:pt idx="0">
                  <c:v>57.741900000000001</c:v>
                </c:pt>
                <c:pt idx="1">
                  <c:v>23.2774</c:v>
                </c:pt>
                <c:pt idx="2">
                  <c:v>24.0761</c:v>
                </c:pt>
                <c:pt idx="3">
                  <c:v>20.854399999999998</c:v>
                </c:pt>
                <c:pt idx="4">
                  <c:v>27.291499999999999</c:v>
                </c:pt>
                <c:pt idx="5">
                  <c:v>34.773800000000001</c:v>
                </c:pt>
                <c:pt idx="6">
                  <c:v>24.385999999999999</c:v>
                </c:pt>
                <c:pt idx="7">
                  <c:v>46.9651</c:v>
                </c:pt>
                <c:pt idx="8">
                  <c:v>23.572700000000001</c:v>
                </c:pt>
                <c:pt idx="9">
                  <c:v>23.7286</c:v>
                </c:pt>
                <c:pt idx="10">
                  <c:v>41.840800000000002</c:v>
                </c:pt>
                <c:pt idx="11">
                  <c:v>37.624600000000001</c:v>
                </c:pt>
                <c:pt idx="12">
                  <c:v>22.513500000000001</c:v>
                </c:pt>
                <c:pt idx="13">
                  <c:v>40.852600000000002</c:v>
                </c:pt>
                <c:pt idx="14">
                  <c:v>208.99199999999999</c:v>
                </c:pt>
                <c:pt idx="15">
                  <c:v>37.003500000000003</c:v>
                </c:pt>
                <c:pt idx="16">
                  <c:v>78.456100000000006</c:v>
                </c:pt>
                <c:pt idx="17">
                  <c:v>24.5885</c:v>
                </c:pt>
                <c:pt idx="18">
                  <c:v>21.505199999999999</c:v>
                </c:pt>
                <c:pt idx="19">
                  <c:v>168.39599999999999</c:v>
                </c:pt>
                <c:pt idx="20">
                  <c:v>29.941700000000001</c:v>
                </c:pt>
                <c:pt idx="21">
                  <c:v>27.171099999999999</c:v>
                </c:pt>
                <c:pt idx="22">
                  <c:v>20.49</c:v>
                </c:pt>
                <c:pt idx="23">
                  <c:v>42.463200000000001</c:v>
                </c:pt>
                <c:pt idx="24">
                  <c:v>24.208500000000001</c:v>
                </c:pt>
                <c:pt idx="25">
                  <c:v>25.585799999999999</c:v>
                </c:pt>
                <c:pt idx="26">
                  <c:v>23.006499999999999</c:v>
                </c:pt>
                <c:pt idx="27">
                  <c:v>21.860099999999999</c:v>
                </c:pt>
                <c:pt idx="28">
                  <c:v>73.309299999999993</c:v>
                </c:pt>
                <c:pt idx="29">
                  <c:v>94.588099999999997</c:v>
                </c:pt>
                <c:pt idx="30">
                  <c:v>53.805100000000003</c:v>
                </c:pt>
                <c:pt idx="31">
                  <c:v>70.862099999999998</c:v>
                </c:pt>
                <c:pt idx="32">
                  <c:v>49.677399999999999</c:v>
                </c:pt>
                <c:pt idx="33">
                  <c:v>93.621499999999997</c:v>
                </c:pt>
                <c:pt idx="34">
                  <c:v>89.759200000000007</c:v>
                </c:pt>
                <c:pt idx="35">
                  <c:v>108.559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F01-400A-A4E4-BD95E1DCE6CF}"/>
            </c:ext>
          </c:extLst>
        </c:ser>
        <c:ser>
          <c:idx val="1"/>
          <c:order val="1"/>
          <c:tx>
            <c:v>1(B)MP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'Fsp SEM+ICP Tidy w LOD'!$P$158:$P$201</c:f>
                <c:numCache>
                  <c:formatCode>General</c:formatCode>
                  <c:ptCount val="44"/>
                  <c:pt idx="0">
                    <c:v>5.0446900000000001</c:v>
                  </c:pt>
                  <c:pt idx="1">
                    <c:v>5.3162700000000003</c:v>
                  </c:pt>
                  <c:pt idx="2">
                    <c:v>6.4690399999999997</c:v>
                  </c:pt>
                  <c:pt idx="3">
                    <c:v>6.8122699999999998</c:v>
                  </c:pt>
                  <c:pt idx="4">
                    <c:v>5.1677099999999996</c:v>
                  </c:pt>
                  <c:pt idx="5">
                    <c:v>5.5526400000000002</c:v>
                  </c:pt>
                  <c:pt idx="6">
                    <c:v>6.8696999999999999</c:v>
                  </c:pt>
                  <c:pt idx="7">
                    <c:v>9.1402699999999992</c:v>
                  </c:pt>
                  <c:pt idx="8">
                    <c:v>4.7690900000000003</c:v>
                  </c:pt>
                  <c:pt idx="9">
                    <c:v>5.8635099999999998</c:v>
                  </c:pt>
                  <c:pt idx="10">
                    <c:v>6.2886699999999998</c:v>
                  </c:pt>
                  <c:pt idx="11">
                    <c:v>7.4209699999999996</c:v>
                  </c:pt>
                  <c:pt idx="12">
                    <c:v>6.8148200000000001</c:v>
                  </c:pt>
                  <c:pt idx="13">
                    <c:v>10.408799999999999</c:v>
                  </c:pt>
                  <c:pt idx="14">
                    <c:v>6.8666499999999999</c:v>
                  </c:pt>
                  <c:pt idx="15">
                    <c:v>5.7869700000000002</c:v>
                  </c:pt>
                  <c:pt idx="16">
                    <c:v>5.6118100000000002</c:v>
                  </c:pt>
                  <c:pt idx="17">
                    <c:v>4.6262499999999998</c:v>
                  </c:pt>
                  <c:pt idx="18">
                    <c:v>9.7008399999999995</c:v>
                  </c:pt>
                  <c:pt idx="19">
                    <c:v>7.5481800000000003</c:v>
                  </c:pt>
                  <c:pt idx="20">
                    <c:v>7.5177699999999996</c:v>
                  </c:pt>
                  <c:pt idx="21">
                    <c:v>5.8535599999999999</c:v>
                  </c:pt>
                  <c:pt idx="22">
                    <c:v>7.5633299999999997</c:v>
                  </c:pt>
                  <c:pt idx="23">
                    <c:v>7.6278899999999998</c:v>
                  </c:pt>
                  <c:pt idx="24">
                    <c:v>12.5273</c:v>
                  </c:pt>
                  <c:pt idx="25">
                    <c:v>4.8417500000000002</c:v>
                  </c:pt>
                  <c:pt idx="26">
                    <c:v>5.1215099999999998</c:v>
                  </c:pt>
                  <c:pt idx="27">
                    <c:v>9.2235099999999992</c:v>
                  </c:pt>
                  <c:pt idx="28">
                    <c:v>5.0928399999999998</c:v>
                  </c:pt>
                  <c:pt idx="29">
                    <c:v>5.71509</c:v>
                  </c:pt>
                  <c:pt idx="30">
                    <c:v>4.9388100000000001</c:v>
                  </c:pt>
                  <c:pt idx="31">
                    <c:v>4.5441900000000004</c:v>
                  </c:pt>
                  <c:pt idx="32">
                    <c:v>15.7265</c:v>
                  </c:pt>
                  <c:pt idx="33">
                    <c:v>7.2859100000000003</c:v>
                  </c:pt>
                  <c:pt idx="34">
                    <c:v>6.7975899999999996</c:v>
                  </c:pt>
                  <c:pt idx="35">
                    <c:v>6.8143000000000002</c:v>
                  </c:pt>
                  <c:pt idx="36">
                    <c:v>3.6639200000000001</c:v>
                  </c:pt>
                  <c:pt idx="37">
                    <c:v>12.132300000000001</c:v>
                  </c:pt>
                  <c:pt idx="38">
                    <c:v>10.856</c:v>
                  </c:pt>
                  <c:pt idx="39">
                    <c:v>13.7165</c:v>
                  </c:pt>
                  <c:pt idx="40">
                    <c:v>12.1594</c:v>
                  </c:pt>
                  <c:pt idx="41">
                    <c:v>5.3976800000000003</c:v>
                  </c:pt>
                  <c:pt idx="42">
                    <c:v>8.6006300000000007</c:v>
                  </c:pt>
                  <c:pt idx="43">
                    <c:v>15.626099999999999</c:v>
                  </c:pt>
                </c:numCache>
              </c:numRef>
            </c:plus>
            <c:minus>
              <c:numRef>
                <c:f>'Fsp SEM+ICP Tidy w LOD'!$P$158:$P$201</c:f>
                <c:numCache>
                  <c:formatCode>General</c:formatCode>
                  <c:ptCount val="44"/>
                  <c:pt idx="0">
                    <c:v>5.0446900000000001</c:v>
                  </c:pt>
                  <c:pt idx="1">
                    <c:v>5.3162700000000003</c:v>
                  </c:pt>
                  <c:pt idx="2">
                    <c:v>6.4690399999999997</c:v>
                  </c:pt>
                  <c:pt idx="3">
                    <c:v>6.8122699999999998</c:v>
                  </c:pt>
                  <c:pt idx="4">
                    <c:v>5.1677099999999996</c:v>
                  </c:pt>
                  <c:pt idx="5">
                    <c:v>5.5526400000000002</c:v>
                  </c:pt>
                  <c:pt idx="6">
                    <c:v>6.8696999999999999</c:v>
                  </c:pt>
                  <c:pt idx="7">
                    <c:v>9.1402699999999992</c:v>
                  </c:pt>
                  <c:pt idx="8">
                    <c:v>4.7690900000000003</c:v>
                  </c:pt>
                  <c:pt idx="9">
                    <c:v>5.8635099999999998</c:v>
                  </c:pt>
                  <c:pt idx="10">
                    <c:v>6.2886699999999998</c:v>
                  </c:pt>
                  <c:pt idx="11">
                    <c:v>7.4209699999999996</c:v>
                  </c:pt>
                  <c:pt idx="12">
                    <c:v>6.8148200000000001</c:v>
                  </c:pt>
                  <c:pt idx="13">
                    <c:v>10.408799999999999</c:v>
                  </c:pt>
                  <c:pt idx="14">
                    <c:v>6.8666499999999999</c:v>
                  </c:pt>
                  <c:pt idx="15">
                    <c:v>5.7869700000000002</c:v>
                  </c:pt>
                  <c:pt idx="16">
                    <c:v>5.6118100000000002</c:v>
                  </c:pt>
                  <c:pt idx="17">
                    <c:v>4.6262499999999998</c:v>
                  </c:pt>
                  <c:pt idx="18">
                    <c:v>9.7008399999999995</c:v>
                  </c:pt>
                  <c:pt idx="19">
                    <c:v>7.5481800000000003</c:v>
                  </c:pt>
                  <c:pt idx="20">
                    <c:v>7.5177699999999996</c:v>
                  </c:pt>
                  <c:pt idx="21">
                    <c:v>5.8535599999999999</c:v>
                  </c:pt>
                  <c:pt idx="22">
                    <c:v>7.5633299999999997</c:v>
                  </c:pt>
                  <c:pt idx="23">
                    <c:v>7.6278899999999998</c:v>
                  </c:pt>
                  <c:pt idx="24">
                    <c:v>12.5273</c:v>
                  </c:pt>
                  <c:pt idx="25">
                    <c:v>4.8417500000000002</c:v>
                  </c:pt>
                  <c:pt idx="26">
                    <c:v>5.1215099999999998</c:v>
                  </c:pt>
                  <c:pt idx="27">
                    <c:v>9.2235099999999992</c:v>
                  </c:pt>
                  <c:pt idx="28">
                    <c:v>5.0928399999999998</c:v>
                  </c:pt>
                  <c:pt idx="29">
                    <c:v>5.71509</c:v>
                  </c:pt>
                  <c:pt idx="30">
                    <c:v>4.9388100000000001</c:v>
                  </c:pt>
                  <c:pt idx="31">
                    <c:v>4.5441900000000004</c:v>
                  </c:pt>
                  <c:pt idx="32">
                    <c:v>15.7265</c:v>
                  </c:pt>
                  <c:pt idx="33">
                    <c:v>7.2859100000000003</c:v>
                  </c:pt>
                  <c:pt idx="34">
                    <c:v>6.7975899999999996</c:v>
                  </c:pt>
                  <c:pt idx="35">
                    <c:v>6.8143000000000002</c:v>
                  </c:pt>
                  <c:pt idx="36">
                    <c:v>3.6639200000000001</c:v>
                  </c:pt>
                  <c:pt idx="37">
                    <c:v>12.132300000000001</c:v>
                  </c:pt>
                  <c:pt idx="38">
                    <c:v>10.856</c:v>
                  </c:pt>
                  <c:pt idx="39">
                    <c:v>13.7165</c:v>
                  </c:pt>
                  <c:pt idx="40">
                    <c:v>12.1594</c:v>
                  </c:pt>
                  <c:pt idx="41">
                    <c:v>5.3976800000000003</c:v>
                  </c:pt>
                  <c:pt idx="42">
                    <c:v>8.6006300000000007</c:v>
                  </c:pt>
                  <c:pt idx="43">
                    <c:v>15.626099999999999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'Fsp SEM+ICP Tidy w LOD'!$W$158:$W$201</c:f>
                <c:numCache>
                  <c:formatCode>General</c:formatCode>
                  <c:ptCount val="44"/>
                  <c:pt idx="0">
                    <c:v>1208.3333333333335</c:v>
                  </c:pt>
                  <c:pt idx="1">
                    <c:v>1208.3333333333335</c:v>
                  </c:pt>
                  <c:pt idx="2">
                    <c:v>1208.3333333333301</c:v>
                  </c:pt>
                  <c:pt idx="3">
                    <c:v>1208.3333333333301</c:v>
                  </c:pt>
                  <c:pt idx="4">
                    <c:v>1208.3333333333301</c:v>
                  </c:pt>
                  <c:pt idx="5">
                    <c:v>1208.3333333333301</c:v>
                  </c:pt>
                  <c:pt idx="6">
                    <c:v>1208.3333333333301</c:v>
                  </c:pt>
                  <c:pt idx="7">
                    <c:v>1208.3333333333301</c:v>
                  </c:pt>
                  <c:pt idx="8">
                    <c:v>1208.3333333333301</c:v>
                  </c:pt>
                  <c:pt idx="9">
                    <c:v>1208.3333333333301</c:v>
                  </c:pt>
                  <c:pt idx="10">
                    <c:v>1208.3333333333301</c:v>
                  </c:pt>
                  <c:pt idx="11">
                    <c:v>1208.3333333333301</c:v>
                  </c:pt>
                  <c:pt idx="12">
                    <c:v>1208.3333333333301</c:v>
                  </c:pt>
                  <c:pt idx="13">
                    <c:v>1208.3333333333301</c:v>
                  </c:pt>
                  <c:pt idx="14">
                    <c:v>1208.3333333333301</c:v>
                  </c:pt>
                  <c:pt idx="15">
                    <c:v>1208.3333333333301</c:v>
                  </c:pt>
                  <c:pt idx="16">
                    <c:v>1208.3333333333301</c:v>
                  </c:pt>
                  <c:pt idx="17">
                    <c:v>1208.3333333333301</c:v>
                  </c:pt>
                  <c:pt idx="18">
                    <c:v>1208.3333333333301</c:v>
                  </c:pt>
                  <c:pt idx="19">
                    <c:v>1208.3333333333301</c:v>
                  </c:pt>
                  <c:pt idx="20">
                    <c:v>1208.3333333333301</c:v>
                  </c:pt>
                  <c:pt idx="21">
                    <c:v>1208.3333333333301</c:v>
                  </c:pt>
                  <c:pt idx="22">
                    <c:v>1208.3333333333301</c:v>
                  </c:pt>
                  <c:pt idx="23">
                    <c:v>1208.3333333333301</c:v>
                  </c:pt>
                  <c:pt idx="24">
                    <c:v>1208.3333333333301</c:v>
                  </c:pt>
                  <c:pt idx="25">
                    <c:v>1208.3333333333301</c:v>
                  </c:pt>
                  <c:pt idx="26">
                    <c:v>1208.3333333333301</c:v>
                  </c:pt>
                  <c:pt idx="27">
                    <c:v>1208.3333333333301</c:v>
                  </c:pt>
                  <c:pt idx="28">
                    <c:v>1208.3333333333301</c:v>
                  </c:pt>
                  <c:pt idx="29">
                    <c:v>1208.3333333333301</c:v>
                  </c:pt>
                  <c:pt idx="30">
                    <c:v>1208.3333333333301</c:v>
                  </c:pt>
                  <c:pt idx="31">
                    <c:v>1208.3333333333301</c:v>
                  </c:pt>
                  <c:pt idx="32">
                    <c:v>1208.3333333333301</c:v>
                  </c:pt>
                  <c:pt idx="33">
                    <c:v>1208.3333333333301</c:v>
                  </c:pt>
                  <c:pt idx="34">
                    <c:v>1208.3333333333301</c:v>
                  </c:pt>
                  <c:pt idx="35">
                    <c:v>1208.3333333333301</c:v>
                  </c:pt>
                  <c:pt idx="36">
                    <c:v>1208.3333333333301</c:v>
                  </c:pt>
                  <c:pt idx="37">
                    <c:v>1208.3333333333301</c:v>
                  </c:pt>
                  <c:pt idx="38">
                    <c:v>1208.3333333333301</c:v>
                  </c:pt>
                  <c:pt idx="39">
                    <c:v>1208.3333333333301</c:v>
                  </c:pt>
                  <c:pt idx="40">
                    <c:v>1208.3333333333301</c:v>
                  </c:pt>
                  <c:pt idx="41">
                    <c:v>1208.3333333333301</c:v>
                  </c:pt>
                  <c:pt idx="42">
                    <c:v>1208.3333333333301</c:v>
                  </c:pt>
                  <c:pt idx="43">
                    <c:v>1208.3333333333301</c:v>
                  </c:pt>
                </c:numCache>
              </c:numRef>
            </c:plus>
            <c:minus>
              <c:numRef>
                <c:f>'Fsp SEM+ICP Tidy w LOD'!$W$158:$W$201</c:f>
                <c:numCache>
                  <c:formatCode>General</c:formatCode>
                  <c:ptCount val="44"/>
                  <c:pt idx="0">
                    <c:v>1208.3333333333335</c:v>
                  </c:pt>
                  <c:pt idx="1">
                    <c:v>1208.3333333333335</c:v>
                  </c:pt>
                  <c:pt idx="2">
                    <c:v>1208.3333333333301</c:v>
                  </c:pt>
                  <c:pt idx="3">
                    <c:v>1208.3333333333301</c:v>
                  </c:pt>
                  <c:pt idx="4">
                    <c:v>1208.3333333333301</c:v>
                  </c:pt>
                  <c:pt idx="5">
                    <c:v>1208.3333333333301</c:v>
                  </c:pt>
                  <c:pt idx="6">
                    <c:v>1208.3333333333301</c:v>
                  </c:pt>
                  <c:pt idx="7">
                    <c:v>1208.3333333333301</c:v>
                  </c:pt>
                  <c:pt idx="8">
                    <c:v>1208.3333333333301</c:v>
                  </c:pt>
                  <c:pt idx="9">
                    <c:v>1208.3333333333301</c:v>
                  </c:pt>
                  <c:pt idx="10">
                    <c:v>1208.3333333333301</c:v>
                  </c:pt>
                  <c:pt idx="11">
                    <c:v>1208.3333333333301</c:v>
                  </c:pt>
                  <c:pt idx="12">
                    <c:v>1208.3333333333301</c:v>
                  </c:pt>
                  <c:pt idx="13">
                    <c:v>1208.3333333333301</c:v>
                  </c:pt>
                  <c:pt idx="14">
                    <c:v>1208.3333333333301</c:v>
                  </c:pt>
                  <c:pt idx="15">
                    <c:v>1208.3333333333301</c:v>
                  </c:pt>
                  <c:pt idx="16">
                    <c:v>1208.3333333333301</c:v>
                  </c:pt>
                  <c:pt idx="17">
                    <c:v>1208.3333333333301</c:v>
                  </c:pt>
                  <c:pt idx="18">
                    <c:v>1208.3333333333301</c:v>
                  </c:pt>
                  <c:pt idx="19">
                    <c:v>1208.3333333333301</c:v>
                  </c:pt>
                  <c:pt idx="20">
                    <c:v>1208.3333333333301</c:v>
                  </c:pt>
                  <c:pt idx="21">
                    <c:v>1208.3333333333301</c:v>
                  </c:pt>
                  <c:pt idx="22">
                    <c:v>1208.3333333333301</c:v>
                  </c:pt>
                  <c:pt idx="23">
                    <c:v>1208.3333333333301</c:v>
                  </c:pt>
                  <c:pt idx="24">
                    <c:v>1208.3333333333301</c:v>
                  </c:pt>
                  <c:pt idx="25">
                    <c:v>1208.3333333333301</c:v>
                  </c:pt>
                  <c:pt idx="26">
                    <c:v>1208.3333333333301</c:v>
                  </c:pt>
                  <c:pt idx="27">
                    <c:v>1208.3333333333301</c:v>
                  </c:pt>
                  <c:pt idx="28">
                    <c:v>1208.3333333333301</c:v>
                  </c:pt>
                  <c:pt idx="29">
                    <c:v>1208.3333333333301</c:v>
                  </c:pt>
                  <c:pt idx="30">
                    <c:v>1208.3333333333301</c:v>
                  </c:pt>
                  <c:pt idx="31">
                    <c:v>1208.3333333333301</c:v>
                  </c:pt>
                  <c:pt idx="32">
                    <c:v>1208.3333333333301</c:v>
                  </c:pt>
                  <c:pt idx="33">
                    <c:v>1208.3333333333301</c:v>
                  </c:pt>
                  <c:pt idx="34">
                    <c:v>1208.3333333333301</c:v>
                  </c:pt>
                  <c:pt idx="35">
                    <c:v>1208.3333333333301</c:v>
                  </c:pt>
                  <c:pt idx="36">
                    <c:v>1208.3333333333301</c:v>
                  </c:pt>
                  <c:pt idx="37">
                    <c:v>1208.3333333333301</c:v>
                  </c:pt>
                  <c:pt idx="38">
                    <c:v>1208.3333333333301</c:v>
                  </c:pt>
                  <c:pt idx="39">
                    <c:v>1208.3333333333301</c:v>
                  </c:pt>
                  <c:pt idx="40">
                    <c:v>1208.3333333333301</c:v>
                  </c:pt>
                  <c:pt idx="41">
                    <c:v>1208.3333333333301</c:v>
                  </c:pt>
                  <c:pt idx="42">
                    <c:v>1208.3333333333301</c:v>
                  </c:pt>
                  <c:pt idx="43">
                    <c:v>1208.3333333333301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'Fsp SEM+ICP Tidy w LOD'!$W$39:$W$82</c:f>
              <c:numCache>
                <c:formatCode>General</c:formatCode>
                <c:ptCount val="44"/>
                <c:pt idx="0">
                  <c:v>75600</c:v>
                </c:pt>
                <c:pt idx="1">
                  <c:v>72500</c:v>
                </c:pt>
                <c:pt idx="2">
                  <c:v>73800</c:v>
                </c:pt>
                <c:pt idx="3">
                  <c:v>72000</c:v>
                </c:pt>
                <c:pt idx="4">
                  <c:v>73700</c:v>
                </c:pt>
                <c:pt idx="5">
                  <c:v>75700</c:v>
                </c:pt>
                <c:pt idx="6">
                  <c:v>72300</c:v>
                </c:pt>
                <c:pt idx="7">
                  <c:v>70400</c:v>
                </c:pt>
                <c:pt idx="8">
                  <c:v>73200</c:v>
                </c:pt>
                <c:pt idx="9">
                  <c:v>71200</c:v>
                </c:pt>
                <c:pt idx="10">
                  <c:v>73800</c:v>
                </c:pt>
                <c:pt idx="11">
                  <c:v>74000</c:v>
                </c:pt>
                <c:pt idx="12">
                  <c:v>72800</c:v>
                </c:pt>
                <c:pt idx="13">
                  <c:v>71900</c:v>
                </c:pt>
                <c:pt idx="14">
                  <c:v>70800</c:v>
                </c:pt>
                <c:pt idx="15">
                  <c:v>73900</c:v>
                </c:pt>
                <c:pt idx="16">
                  <c:v>71800</c:v>
                </c:pt>
                <c:pt idx="17">
                  <c:v>73800</c:v>
                </c:pt>
                <c:pt idx="18">
                  <c:v>74800</c:v>
                </c:pt>
                <c:pt idx="19">
                  <c:v>73300</c:v>
                </c:pt>
                <c:pt idx="20">
                  <c:v>75900</c:v>
                </c:pt>
                <c:pt idx="21">
                  <c:v>74400</c:v>
                </c:pt>
                <c:pt idx="22">
                  <c:v>74700</c:v>
                </c:pt>
                <c:pt idx="23">
                  <c:v>75100</c:v>
                </c:pt>
                <c:pt idx="24">
                  <c:v>73500</c:v>
                </c:pt>
                <c:pt idx="25">
                  <c:v>76200</c:v>
                </c:pt>
                <c:pt idx="26">
                  <c:v>75300</c:v>
                </c:pt>
                <c:pt idx="27">
                  <c:v>71700</c:v>
                </c:pt>
                <c:pt idx="28">
                  <c:v>69500</c:v>
                </c:pt>
                <c:pt idx="29">
                  <c:v>73500</c:v>
                </c:pt>
                <c:pt idx="30">
                  <c:v>71700</c:v>
                </c:pt>
                <c:pt idx="31">
                  <c:v>71600</c:v>
                </c:pt>
                <c:pt idx="32">
                  <c:v>67700</c:v>
                </c:pt>
                <c:pt idx="33">
                  <c:v>73300</c:v>
                </c:pt>
                <c:pt idx="34">
                  <c:v>70500</c:v>
                </c:pt>
                <c:pt idx="35">
                  <c:v>71600</c:v>
                </c:pt>
                <c:pt idx="36">
                  <c:v>74900</c:v>
                </c:pt>
                <c:pt idx="37">
                  <c:v>72200</c:v>
                </c:pt>
                <c:pt idx="38">
                  <c:v>72900</c:v>
                </c:pt>
                <c:pt idx="39">
                  <c:v>71900</c:v>
                </c:pt>
                <c:pt idx="40">
                  <c:v>70500</c:v>
                </c:pt>
                <c:pt idx="41">
                  <c:v>72300</c:v>
                </c:pt>
                <c:pt idx="42">
                  <c:v>75100</c:v>
                </c:pt>
                <c:pt idx="43">
                  <c:v>74400</c:v>
                </c:pt>
              </c:numCache>
            </c:numRef>
          </c:xVal>
          <c:yVal>
            <c:numRef>
              <c:f>'Fsp SEM+ICP Tidy w LOD'!$P$39:$P$82</c:f>
              <c:numCache>
                <c:formatCode>General</c:formatCode>
                <c:ptCount val="44"/>
                <c:pt idx="0">
                  <c:v>37.316800000000001</c:v>
                </c:pt>
                <c:pt idx="1">
                  <c:v>43.055900000000001</c:v>
                </c:pt>
                <c:pt idx="2">
                  <c:v>37.581499999999998</c:v>
                </c:pt>
                <c:pt idx="3">
                  <c:v>61.692999999999998</c:v>
                </c:pt>
                <c:pt idx="4">
                  <c:v>38.116199999999999</c:v>
                </c:pt>
                <c:pt idx="5">
                  <c:v>40.0533</c:v>
                </c:pt>
                <c:pt idx="6">
                  <c:v>67.461600000000004</c:v>
                </c:pt>
                <c:pt idx="7">
                  <c:v>86.672200000000004</c:v>
                </c:pt>
                <c:pt idx="8">
                  <c:v>50.0364</c:v>
                </c:pt>
                <c:pt idx="9">
                  <c:v>50.235900000000001</c:v>
                </c:pt>
                <c:pt idx="10">
                  <c:v>75.002300000000005</c:v>
                </c:pt>
                <c:pt idx="11">
                  <c:v>66.052199999999999</c:v>
                </c:pt>
                <c:pt idx="12">
                  <c:v>63.4223</c:v>
                </c:pt>
                <c:pt idx="13">
                  <c:v>66</c:v>
                </c:pt>
                <c:pt idx="14">
                  <c:v>42.098500000000001</c:v>
                </c:pt>
                <c:pt idx="15">
                  <c:v>53.603000000000002</c:v>
                </c:pt>
                <c:pt idx="16">
                  <c:v>42.584600000000002</c:v>
                </c:pt>
                <c:pt idx="17">
                  <c:v>47.167200000000001</c:v>
                </c:pt>
                <c:pt idx="18">
                  <c:v>66.091700000000003</c:v>
                </c:pt>
                <c:pt idx="19">
                  <c:v>57.9392</c:v>
                </c:pt>
                <c:pt idx="20">
                  <c:v>71.211600000000004</c:v>
                </c:pt>
                <c:pt idx="21">
                  <c:v>42.272300000000001</c:v>
                </c:pt>
                <c:pt idx="22">
                  <c:v>46.832500000000003</c:v>
                </c:pt>
                <c:pt idx="23">
                  <c:v>55.2804</c:v>
                </c:pt>
                <c:pt idx="24">
                  <c:v>63.9572</c:v>
                </c:pt>
                <c:pt idx="25">
                  <c:v>38.003500000000003</c:v>
                </c:pt>
                <c:pt idx="26">
                  <c:v>38.735100000000003</c:v>
                </c:pt>
                <c:pt idx="27">
                  <c:v>82.548699999999997</c:v>
                </c:pt>
                <c:pt idx="28">
                  <c:v>64.204999999999998</c:v>
                </c:pt>
                <c:pt idx="29">
                  <c:v>59.966999999999999</c:v>
                </c:pt>
                <c:pt idx="30">
                  <c:v>72.096500000000006</c:v>
                </c:pt>
                <c:pt idx="31">
                  <c:v>45.596699999999998</c:v>
                </c:pt>
                <c:pt idx="32">
                  <c:v>100.167</c:v>
                </c:pt>
                <c:pt idx="33">
                  <c:v>64.575599999999994</c:v>
                </c:pt>
                <c:pt idx="34">
                  <c:v>59.787500000000001</c:v>
                </c:pt>
                <c:pt idx="35">
                  <c:v>53.011099999999999</c:v>
                </c:pt>
                <c:pt idx="36">
                  <c:v>37.499600000000001</c:v>
                </c:pt>
                <c:pt idx="37">
                  <c:v>117.45099999999999</c:v>
                </c:pt>
                <c:pt idx="38">
                  <c:v>101.33799999999999</c:v>
                </c:pt>
                <c:pt idx="39">
                  <c:v>112.11</c:v>
                </c:pt>
                <c:pt idx="40">
                  <c:v>95.389799999999994</c:v>
                </c:pt>
                <c:pt idx="41">
                  <c:v>53.740099999999998</c:v>
                </c:pt>
                <c:pt idx="42">
                  <c:v>81.027299999999997</c:v>
                </c:pt>
                <c:pt idx="43">
                  <c:v>61.691600000000001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F01-400A-A4E4-BD95E1DCE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261327"/>
        <c:axId val="334301391"/>
      </c:scatterChart>
      <c:valAx>
        <c:axId val="10762613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Na (ppm)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4301391"/>
        <c:crosses val="autoZero"/>
        <c:crossBetween val="midCat"/>
      </c:valAx>
      <c:valAx>
        <c:axId val="3343013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Ba (ppm)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26132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Fsp Na vs Pb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1.AS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'Fsp SEM+ICP Tidy w LOD'!$U$115:$U$150</c:f>
                <c:numCache>
                  <c:formatCode>General</c:formatCode>
                  <c:ptCount val="36"/>
                  <c:pt idx="0">
                    <c:v>5.2043699999999999</c:v>
                  </c:pt>
                  <c:pt idx="1">
                    <c:v>3.0091299999999999</c:v>
                  </c:pt>
                  <c:pt idx="2">
                    <c:v>2.9544000000000001</c:v>
                  </c:pt>
                  <c:pt idx="3">
                    <c:v>2.95303</c:v>
                  </c:pt>
                  <c:pt idx="4">
                    <c:v>2.7596400000000001</c:v>
                  </c:pt>
                  <c:pt idx="5">
                    <c:v>3.0455899999999998</c:v>
                  </c:pt>
                  <c:pt idx="6">
                    <c:v>2.70912</c:v>
                  </c:pt>
                  <c:pt idx="7">
                    <c:v>3.2291099999999999</c:v>
                  </c:pt>
                  <c:pt idx="8">
                    <c:v>2.8445299999999998</c:v>
                  </c:pt>
                  <c:pt idx="9">
                    <c:v>2.7088899999999998</c:v>
                  </c:pt>
                  <c:pt idx="10">
                    <c:v>2.5949</c:v>
                  </c:pt>
                  <c:pt idx="11">
                    <c:v>2.7823000000000002</c:v>
                  </c:pt>
                  <c:pt idx="12">
                    <c:v>2.5781900000000002</c:v>
                  </c:pt>
                  <c:pt idx="13">
                    <c:v>3.40659</c:v>
                  </c:pt>
                  <c:pt idx="14">
                    <c:v>3.36625</c:v>
                  </c:pt>
                  <c:pt idx="15">
                    <c:v>2.3007599999999999</c:v>
                  </c:pt>
                  <c:pt idx="16">
                    <c:v>2.9083899999999998</c:v>
                  </c:pt>
                  <c:pt idx="17">
                    <c:v>2.3464999999999998</c:v>
                  </c:pt>
                  <c:pt idx="18">
                    <c:v>2.6837499999999999</c:v>
                  </c:pt>
                  <c:pt idx="19">
                    <c:v>4.6155799999999996</c:v>
                  </c:pt>
                  <c:pt idx="20">
                    <c:v>3.2044999999999999</c:v>
                  </c:pt>
                  <c:pt idx="21">
                    <c:v>2.8075999999999999</c:v>
                  </c:pt>
                  <c:pt idx="22">
                    <c:v>3.2169599999999998</c:v>
                  </c:pt>
                  <c:pt idx="23">
                    <c:v>3.8618399999999999</c:v>
                  </c:pt>
                  <c:pt idx="24">
                    <c:v>2.3646199999999999</c:v>
                  </c:pt>
                  <c:pt idx="25">
                    <c:v>3.49925</c:v>
                  </c:pt>
                  <c:pt idx="26">
                    <c:v>2.8196599999999998</c:v>
                  </c:pt>
                  <c:pt idx="27">
                    <c:v>2.1490999999999998</c:v>
                  </c:pt>
                  <c:pt idx="28">
                    <c:v>4.5779800000000002</c:v>
                  </c:pt>
                  <c:pt idx="29">
                    <c:v>3.7593899999999998</c:v>
                  </c:pt>
                  <c:pt idx="30">
                    <c:v>3.9420500000000001</c:v>
                  </c:pt>
                  <c:pt idx="31">
                    <c:v>5.5975700000000002</c:v>
                  </c:pt>
                  <c:pt idx="32">
                    <c:v>3.5026799999999998</c:v>
                  </c:pt>
                  <c:pt idx="33">
                    <c:v>3.5855800000000002</c:v>
                  </c:pt>
                  <c:pt idx="34">
                    <c:v>3.6393</c:v>
                  </c:pt>
                  <c:pt idx="35">
                    <c:v>3.78627</c:v>
                  </c:pt>
                </c:numCache>
              </c:numRef>
            </c:plus>
            <c:minus>
              <c:numRef>
                <c:f>'Fsp SEM+ICP Tidy w LOD'!$U$115:$U$150</c:f>
                <c:numCache>
                  <c:formatCode>General</c:formatCode>
                  <c:ptCount val="36"/>
                  <c:pt idx="0">
                    <c:v>5.2043699999999999</c:v>
                  </c:pt>
                  <c:pt idx="1">
                    <c:v>3.0091299999999999</c:v>
                  </c:pt>
                  <c:pt idx="2">
                    <c:v>2.9544000000000001</c:v>
                  </c:pt>
                  <c:pt idx="3">
                    <c:v>2.95303</c:v>
                  </c:pt>
                  <c:pt idx="4">
                    <c:v>2.7596400000000001</c:v>
                  </c:pt>
                  <c:pt idx="5">
                    <c:v>3.0455899999999998</c:v>
                  </c:pt>
                  <c:pt idx="6">
                    <c:v>2.70912</c:v>
                  </c:pt>
                  <c:pt idx="7">
                    <c:v>3.2291099999999999</c:v>
                  </c:pt>
                  <c:pt idx="8">
                    <c:v>2.8445299999999998</c:v>
                  </c:pt>
                  <c:pt idx="9">
                    <c:v>2.7088899999999998</c:v>
                  </c:pt>
                  <c:pt idx="10">
                    <c:v>2.5949</c:v>
                  </c:pt>
                  <c:pt idx="11">
                    <c:v>2.7823000000000002</c:v>
                  </c:pt>
                  <c:pt idx="12">
                    <c:v>2.5781900000000002</c:v>
                  </c:pt>
                  <c:pt idx="13">
                    <c:v>3.40659</c:v>
                  </c:pt>
                  <c:pt idx="14">
                    <c:v>3.36625</c:v>
                  </c:pt>
                  <c:pt idx="15">
                    <c:v>2.3007599999999999</c:v>
                  </c:pt>
                  <c:pt idx="16">
                    <c:v>2.9083899999999998</c:v>
                  </c:pt>
                  <c:pt idx="17">
                    <c:v>2.3464999999999998</c:v>
                  </c:pt>
                  <c:pt idx="18">
                    <c:v>2.6837499999999999</c:v>
                  </c:pt>
                  <c:pt idx="19">
                    <c:v>4.6155799999999996</c:v>
                  </c:pt>
                  <c:pt idx="20">
                    <c:v>3.2044999999999999</c:v>
                  </c:pt>
                  <c:pt idx="21">
                    <c:v>2.8075999999999999</c:v>
                  </c:pt>
                  <c:pt idx="22">
                    <c:v>3.2169599999999998</c:v>
                  </c:pt>
                  <c:pt idx="23">
                    <c:v>3.8618399999999999</c:v>
                  </c:pt>
                  <c:pt idx="24">
                    <c:v>2.3646199999999999</c:v>
                  </c:pt>
                  <c:pt idx="25">
                    <c:v>3.49925</c:v>
                  </c:pt>
                  <c:pt idx="26">
                    <c:v>2.8196599999999998</c:v>
                  </c:pt>
                  <c:pt idx="27">
                    <c:v>2.1490999999999998</c:v>
                  </c:pt>
                  <c:pt idx="28">
                    <c:v>4.5779800000000002</c:v>
                  </c:pt>
                  <c:pt idx="29">
                    <c:v>3.7593899999999998</c:v>
                  </c:pt>
                  <c:pt idx="30">
                    <c:v>3.9420500000000001</c:v>
                  </c:pt>
                  <c:pt idx="31">
                    <c:v>5.5975700000000002</c:v>
                  </c:pt>
                  <c:pt idx="32">
                    <c:v>3.5026799999999998</c:v>
                  </c:pt>
                  <c:pt idx="33">
                    <c:v>3.5855800000000002</c:v>
                  </c:pt>
                  <c:pt idx="34">
                    <c:v>3.6393</c:v>
                  </c:pt>
                  <c:pt idx="35">
                    <c:v>3.78627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'Fsp SEM+ICP Tidy w LOD'!$W$115:$W$150</c:f>
                <c:numCache>
                  <c:formatCode>General</c:formatCode>
                  <c:ptCount val="36"/>
                  <c:pt idx="0">
                    <c:v>558.33333333333348</c:v>
                  </c:pt>
                  <c:pt idx="1">
                    <c:v>558.33333333333348</c:v>
                  </c:pt>
                  <c:pt idx="2">
                    <c:v>558.33333333333303</c:v>
                  </c:pt>
                  <c:pt idx="3">
                    <c:v>558.33333333333303</c:v>
                  </c:pt>
                  <c:pt idx="4">
                    <c:v>558.33333333333303</c:v>
                  </c:pt>
                  <c:pt idx="5">
                    <c:v>558.33333333333303</c:v>
                  </c:pt>
                  <c:pt idx="6">
                    <c:v>558.33333333333303</c:v>
                  </c:pt>
                  <c:pt idx="7">
                    <c:v>558.33333333333303</c:v>
                  </c:pt>
                  <c:pt idx="8">
                    <c:v>558.33333333333303</c:v>
                  </c:pt>
                  <c:pt idx="9">
                    <c:v>558.33333333333303</c:v>
                  </c:pt>
                  <c:pt idx="10">
                    <c:v>558.33333333333303</c:v>
                  </c:pt>
                  <c:pt idx="11">
                    <c:v>558.33333333333303</c:v>
                  </c:pt>
                  <c:pt idx="12">
                    <c:v>558.33333333333303</c:v>
                  </c:pt>
                  <c:pt idx="13">
                    <c:v>558.33333333333303</c:v>
                  </c:pt>
                  <c:pt idx="14">
                    <c:v>558.33333333333303</c:v>
                  </c:pt>
                  <c:pt idx="15">
                    <c:v>558.33333333333303</c:v>
                  </c:pt>
                  <c:pt idx="16">
                    <c:v>558.33333333333303</c:v>
                  </c:pt>
                  <c:pt idx="17">
                    <c:v>558.33333333333303</c:v>
                  </c:pt>
                  <c:pt idx="18">
                    <c:v>558.33333333333303</c:v>
                  </c:pt>
                  <c:pt idx="19">
                    <c:v>558.33333333333303</c:v>
                  </c:pt>
                  <c:pt idx="20">
                    <c:v>558.33333333333303</c:v>
                  </c:pt>
                  <c:pt idx="21">
                    <c:v>558.33333333333303</c:v>
                  </c:pt>
                  <c:pt idx="22">
                    <c:v>558.33333333333303</c:v>
                  </c:pt>
                  <c:pt idx="23">
                    <c:v>558.33333333333303</c:v>
                  </c:pt>
                  <c:pt idx="24">
                    <c:v>558.33333333333303</c:v>
                  </c:pt>
                  <c:pt idx="25">
                    <c:v>558.33333333333303</c:v>
                  </c:pt>
                  <c:pt idx="26">
                    <c:v>558.33333333333303</c:v>
                  </c:pt>
                  <c:pt idx="27">
                    <c:v>558.33333333333303</c:v>
                  </c:pt>
                  <c:pt idx="28">
                    <c:v>558.33333333333303</c:v>
                  </c:pt>
                  <c:pt idx="29">
                    <c:v>558.33333333333303</c:v>
                  </c:pt>
                  <c:pt idx="30">
                    <c:v>558.33333333333303</c:v>
                  </c:pt>
                  <c:pt idx="31">
                    <c:v>558.33333333333303</c:v>
                  </c:pt>
                  <c:pt idx="32">
                    <c:v>558.33333333333303</c:v>
                  </c:pt>
                  <c:pt idx="33">
                    <c:v>558.33333333333303</c:v>
                  </c:pt>
                  <c:pt idx="34">
                    <c:v>558.33333333333303</c:v>
                  </c:pt>
                  <c:pt idx="35">
                    <c:v>558.33333333333303</c:v>
                  </c:pt>
                </c:numCache>
              </c:numRef>
            </c:plus>
            <c:minus>
              <c:numRef>
                <c:f>'Fsp SEM+ICP Tidy w LOD'!$W$115:$W$150</c:f>
                <c:numCache>
                  <c:formatCode>General</c:formatCode>
                  <c:ptCount val="36"/>
                  <c:pt idx="0">
                    <c:v>558.33333333333348</c:v>
                  </c:pt>
                  <c:pt idx="1">
                    <c:v>558.33333333333348</c:v>
                  </c:pt>
                  <c:pt idx="2">
                    <c:v>558.33333333333303</c:v>
                  </c:pt>
                  <c:pt idx="3">
                    <c:v>558.33333333333303</c:v>
                  </c:pt>
                  <c:pt idx="4">
                    <c:v>558.33333333333303</c:v>
                  </c:pt>
                  <c:pt idx="5">
                    <c:v>558.33333333333303</c:v>
                  </c:pt>
                  <c:pt idx="6">
                    <c:v>558.33333333333303</c:v>
                  </c:pt>
                  <c:pt idx="7">
                    <c:v>558.33333333333303</c:v>
                  </c:pt>
                  <c:pt idx="8">
                    <c:v>558.33333333333303</c:v>
                  </c:pt>
                  <c:pt idx="9">
                    <c:v>558.33333333333303</c:v>
                  </c:pt>
                  <c:pt idx="10">
                    <c:v>558.33333333333303</c:v>
                  </c:pt>
                  <c:pt idx="11">
                    <c:v>558.33333333333303</c:v>
                  </c:pt>
                  <c:pt idx="12">
                    <c:v>558.33333333333303</c:v>
                  </c:pt>
                  <c:pt idx="13">
                    <c:v>558.33333333333303</c:v>
                  </c:pt>
                  <c:pt idx="14">
                    <c:v>558.33333333333303</c:v>
                  </c:pt>
                  <c:pt idx="15">
                    <c:v>558.33333333333303</c:v>
                  </c:pt>
                  <c:pt idx="16">
                    <c:v>558.33333333333303</c:v>
                  </c:pt>
                  <c:pt idx="17">
                    <c:v>558.33333333333303</c:v>
                  </c:pt>
                  <c:pt idx="18">
                    <c:v>558.33333333333303</c:v>
                  </c:pt>
                  <c:pt idx="19">
                    <c:v>558.33333333333303</c:v>
                  </c:pt>
                  <c:pt idx="20">
                    <c:v>558.33333333333303</c:v>
                  </c:pt>
                  <c:pt idx="21">
                    <c:v>558.33333333333303</c:v>
                  </c:pt>
                  <c:pt idx="22">
                    <c:v>558.33333333333303</c:v>
                  </c:pt>
                  <c:pt idx="23">
                    <c:v>558.33333333333303</c:v>
                  </c:pt>
                  <c:pt idx="24">
                    <c:v>558.33333333333303</c:v>
                  </c:pt>
                  <c:pt idx="25">
                    <c:v>558.33333333333303</c:v>
                  </c:pt>
                  <c:pt idx="26">
                    <c:v>558.33333333333303</c:v>
                  </c:pt>
                  <c:pt idx="27">
                    <c:v>558.33333333333303</c:v>
                  </c:pt>
                  <c:pt idx="28">
                    <c:v>558.33333333333303</c:v>
                  </c:pt>
                  <c:pt idx="29">
                    <c:v>558.33333333333303</c:v>
                  </c:pt>
                  <c:pt idx="30">
                    <c:v>558.33333333333303</c:v>
                  </c:pt>
                  <c:pt idx="31">
                    <c:v>558.33333333333303</c:v>
                  </c:pt>
                  <c:pt idx="32">
                    <c:v>558.33333333333303</c:v>
                  </c:pt>
                  <c:pt idx="33">
                    <c:v>558.33333333333303</c:v>
                  </c:pt>
                  <c:pt idx="34">
                    <c:v>558.33333333333303</c:v>
                  </c:pt>
                  <c:pt idx="35">
                    <c:v>558.33333333333303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'Fsp SEM+ICP Tidy w LOD'!$W$2:$W$37</c:f>
              <c:numCache>
                <c:formatCode>General</c:formatCode>
                <c:ptCount val="36"/>
                <c:pt idx="0">
                  <c:v>62800</c:v>
                </c:pt>
                <c:pt idx="1">
                  <c:v>51700</c:v>
                </c:pt>
                <c:pt idx="2">
                  <c:v>53500</c:v>
                </c:pt>
                <c:pt idx="3">
                  <c:v>54100</c:v>
                </c:pt>
                <c:pt idx="4">
                  <c:v>54800.000000000007</c:v>
                </c:pt>
                <c:pt idx="5">
                  <c:v>72400</c:v>
                </c:pt>
                <c:pt idx="6">
                  <c:v>53200</c:v>
                </c:pt>
                <c:pt idx="7">
                  <c:v>54000</c:v>
                </c:pt>
                <c:pt idx="8">
                  <c:v>52400</c:v>
                </c:pt>
                <c:pt idx="9">
                  <c:v>64400.000000000007</c:v>
                </c:pt>
                <c:pt idx="10">
                  <c:v>70400</c:v>
                </c:pt>
                <c:pt idx="11">
                  <c:v>72400</c:v>
                </c:pt>
                <c:pt idx="12">
                  <c:v>57300.000000000007</c:v>
                </c:pt>
                <c:pt idx="13">
                  <c:v>64000</c:v>
                </c:pt>
                <c:pt idx="14">
                  <c:v>67100</c:v>
                </c:pt>
                <c:pt idx="15">
                  <c:v>68300</c:v>
                </c:pt>
                <c:pt idx="16">
                  <c:v>69100</c:v>
                </c:pt>
                <c:pt idx="17">
                  <c:v>57000</c:v>
                </c:pt>
                <c:pt idx="18">
                  <c:v>61900.000000000007</c:v>
                </c:pt>
                <c:pt idx="19">
                  <c:v>68900</c:v>
                </c:pt>
                <c:pt idx="20">
                  <c:v>56700</c:v>
                </c:pt>
                <c:pt idx="21">
                  <c:v>53300</c:v>
                </c:pt>
                <c:pt idx="22">
                  <c:v>54100</c:v>
                </c:pt>
                <c:pt idx="23">
                  <c:v>71600</c:v>
                </c:pt>
                <c:pt idx="24">
                  <c:v>61300</c:v>
                </c:pt>
                <c:pt idx="25">
                  <c:v>58099.999999999993</c:v>
                </c:pt>
                <c:pt idx="26">
                  <c:v>59400.000000000007</c:v>
                </c:pt>
                <c:pt idx="27">
                  <c:v>56700</c:v>
                </c:pt>
                <c:pt idx="28">
                  <c:v>62200</c:v>
                </c:pt>
                <c:pt idx="29">
                  <c:v>65700</c:v>
                </c:pt>
                <c:pt idx="30">
                  <c:v>66900</c:v>
                </c:pt>
                <c:pt idx="31">
                  <c:v>67400</c:v>
                </c:pt>
                <c:pt idx="32">
                  <c:v>64400.000000000007</c:v>
                </c:pt>
                <c:pt idx="33">
                  <c:v>64600</c:v>
                </c:pt>
                <c:pt idx="34">
                  <c:v>58300</c:v>
                </c:pt>
                <c:pt idx="35">
                  <c:v>67900</c:v>
                </c:pt>
              </c:numCache>
            </c:numRef>
          </c:xVal>
          <c:yVal>
            <c:numRef>
              <c:f>'Fsp SEM+ICP Tidy w LOD'!$U$2:$U$37</c:f>
              <c:numCache>
                <c:formatCode>General</c:formatCode>
                <c:ptCount val="36"/>
                <c:pt idx="0">
                  <c:v>38.602499999999999</c:v>
                </c:pt>
                <c:pt idx="1">
                  <c:v>37.064</c:v>
                </c:pt>
                <c:pt idx="2">
                  <c:v>32.665900000000001</c:v>
                </c:pt>
                <c:pt idx="3">
                  <c:v>35.695799999999998</c:v>
                </c:pt>
                <c:pt idx="4">
                  <c:v>33.638100000000001</c:v>
                </c:pt>
                <c:pt idx="5">
                  <c:v>28.347000000000001</c:v>
                </c:pt>
                <c:pt idx="6">
                  <c:v>35.6952</c:v>
                </c:pt>
                <c:pt idx="7">
                  <c:v>37.071199999999997</c:v>
                </c:pt>
                <c:pt idx="8">
                  <c:v>32.8003</c:v>
                </c:pt>
                <c:pt idx="9">
                  <c:v>29.578600000000002</c:v>
                </c:pt>
                <c:pt idx="10">
                  <c:v>26.7698</c:v>
                </c:pt>
                <c:pt idx="11">
                  <c:v>28.975300000000001</c:v>
                </c:pt>
                <c:pt idx="12">
                  <c:v>32.324199999999998</c:v>
                </c:pt>
                <c:pt idx="13">
                  <c:v>31.3657</c:v>
                </c:pt>
                <c:pt idx="14">
                  <c:v>30.466699999999999</c:v>
                </c:pt>
                <c:pt idx="15">
                  <c:v>28.984100000000002</c:v>
                </c:pt>
                <c:pt idx="16">
                  <c:v>29.406199999999998</c:v>
                </c:pt>
                <c:pt idx="17">
                  <c:v>31.2881</c:v>
                </c:pt>
                <c:pt idx="18">
                  <c:v>30.564</c:v>
                </c:pt>
                <c:pt idx="19">
                  <c:v>33.490699999999997</c:v>
                </c:pt>
                <c:pt idx="20">
                  <c:v>35.873800000000003</c:v>
                </c:pt>
                <c:pt idx="21">
                  <c:v>35.613799999999998</c:v>
                </c:pt>
                <c:pt idx="22">
                  <c:v>34.501199999999997</c:v>
                </c:pt>
                <c:pt idx="23">
                  <c:v>28.2791</c:v>
                </c:pt>
                <c:pt idx="24">
                  <c:v>28.3858</c:v>
                </c:pt>
                <c:pt idx="25">
                  <c:v>35.010399999999997</c:v>
                </c:pt>
                <c:pt idx="26">
                  <c:v>32.173099999999998</c:v>
                </c:pt>
                <c:pt idx="27">
                  <c:v>34.786999999999999</c:v>
                </c:pt>
                <c:pt idx="28">
                  <c:v>53.936700000000002</c:v>
                </c:pt>
                <c:pt idx="29">
                  <c:v>34.132800000000003</c:v>
                </c:pt>
                <c:pt idx="30">
                  <c:v>35.366199999999999</c:v>
                </c:pt>
                <c:pt idx="31">
                  <c:v>40.631300000000003</c:v>
                </c:pt>
                <c:pt idx="32">
                  <c:v>35.7776</c:v>
                </c:pt>
                <c:pt idx="33">
                  <c:v>31.041499999999999</c:v>
                </c:pt>
                <c:pt idx="34">
                  <c:v>49.313200000000002</c:v>
                </c:pt>
                <c:pt idx="35">
                  <c:v>28.636500000000002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FC0-4FD0-8E06-CF84FAC03E83}"/>
            </c:ext>
          </c:extLst>
        </c:ser>
        <c:ser>
          <c:idx val="1"/>
          <c:order val="1"/>
          <c:tx>
            <c:v>1(B)MP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'Fsp SEM+ICP Tidy w LOD'!$U$158:$U$201</c:f>
                <c:numCache>
                  <c:formatCode>General</c:formatCode>
                  <c:ptCount val="44"/>
                  <c:pt idx="0">
                    <c:v>1.9876199999999999</c:v>
                  </c:pt>
                  <c:pt idx="1">
                    <c:v>2.5733899999999998</c:v>
                  </c:pt>
                  <c:pt idx="2">
                    <c:v>2.2437900000000002</c:v>
                  </c:pt>
                  <c:pt idx="3">
                    <c:v>2.6387800000000001</c:v>
                  </c:pt>
                  <c:pt idx="4">
                    <c:v>2.1410100000000001</c:v>
                  </c:pt>
                  <c:pt idx="5">
                    <c:v>3.7457099999999999</c:v>
                  </c:pt>
                  <c:pt idx="6">
                    <c:v>1.77162</c:v>
                  </c:pt>
                  <c:pt idx="7">
                    <c:v>1.71387</c:v>
                  </c:pt>
                  <c:pt idx="8">
                    <c:v>1.8455999999999999</c:v>
                  </c:pt>
                  <c:pt idx="9">
                    <c:v>1.8260700000000001</c:v>
                  </c:pt>
                  <c:pt idx="10">
                    <c:v>1.18279</c:v>
                  </c:pt>
                  <c:pt idx="11">
                    <c:v>2.08236</c:v>
                  </c:pt>
                  <c:pt idx="12">
                    <c:v>1.8065199999999999</c:v>
                  </c:pt>
                  <c:pt idx="13">
                    <c:v>2.2814399999999999</c:v>
                  </c:pt>
                  <c:pt idx="14">
                    <c:v>2.5729500000000001</c:v>
                  </c:pt>
                  <c:pt idx="15">
                    <c:v>1.88245</c:v>
                  </c:pt>
                  <c:pt idx="16">
                    <c:v>2.5876700000000001</c:v>
                  </c:pt>
                  <c:pt idx="17">
                    <c:v>2.99919</c:v>
                  </c:pt>
                  <c:pt idx="18">
                    <c:v>3.0103399999999998</c:v>
                  </c:pt>
                  <c:pt idx="19">
                    <c:v>2.34219</c:v>
                  </c:pt>
                  <c:pt idx="20">
                    <c:v>1.61328</c:v>
                  </c:pt>
                  <c:pt idx="21">
                    <c:v>3.1686200000000002</c:v>
                  </c:pt>
                  <c:pt idx="22">
                    <c:v>2.6936300000000002</c:v>
                  </c:pt>
                  <c:pt idx="23">
                    <c:v>4.6470799999999999</c:v>
                  </c:pt>
                  <c:pt idx="24">
                    <c:v>7.4638</c:v>
                  </c:pt>
                  <c:pt idx="25">
                    <c:v>3.4785699999999999</c:v>
                  </c:pt>
                  <c:pt idx="26">
                    <c:v>2.7145999999999999</c:v>
                  </c:pt>
                  <c:pt idx="27">
                    <c:v>1.87158</c:v>
                  </c:pt>
                  <c:pt idx="28">
                    <c:v>1.72631</c:v>
                  </c:pt>
                  <c:pt idx="29">
                    <c:v>3.6712799999999999</c:v>
                  </c:pt>
                  <c:pt idx="30">
                    <c:v>1.4330499999999999</c:v>
                  </c:pt>
                  <c:pt idx="31">
                    <c:v>1.7173799999999999</c:v>
                  </c:pt>
                  <c:pt idx="32">
                    <c:v>4.1452799999999996</c:v>
                  </c:pt>
                  <c:pt idx="33">
                    <c:v>2.4985400000000002</c:v>
                  </c:pt>
                  <c:pt idx="34">
                    <c:v>2.0644999999999998</c:v>
                  </c:pt>
                  <c:pt idx="35">
                    <c:v>2.3442500000000002</c:v>
                  </c:pt>
                  <c:pt idx="36">
                    <c:v>2.5827100000000001</c:v>
                  </c:pt>
                  <c:pt idx="37">
                    <c:v>2.1868400000000001</c:v>
                  </c:pt>
                  <c:pt idx="38">
                    <c:v>2.0060099999999998</c:v>
                  </c:pt>
                  <c:pt idx="39">
                    <c:v>2.6569099999999999</c:v>
                  </c:pt>
                  <c:pt idx="40">
                    <c:v>4.0654599999999999</c:v>
                  </c:pt>
                  <c:pt idx="41">
                    <c:v>2.5129000000000001</c:v>
                  </c:pt>
                  <c:pt idx="42">
                    <c:v>2.7583199999999999</c:v>
                  </c:pt>
                  <c:pt idx="43">
                    <c:v>10.112299999999999</c:v>
                  </c:pt>
                </c:numCache>
              </c:numRef>
            </c:plus>
            <c:minus>
              <c:numRef>
                <c:f>'Fsp SEM+ICP Tidy w LOD'!$U$158:$U$201</c:f>
                <c:numCache>
                  <c:formatCode>General</c:formatCode>
                  <c:ptCount val="44"/>
                  <c:pt idx="0">
                    <c:v>1.9876199999999999</c:v>
                  </c:pt>
                  <c:pt idx="1">
                    <c:v>2.5733899999999998</c:v>
                  </c:pt>
                  <c:pt idx="2">
                    <c:v>2.2437900000000002</c:v>
                  </c:pt>
                  <c:pt idx="3">
                    <c:v>2.6387800000000001</c:v>
                  </c:pt>
                  <c:pt idx="4">
                    <c:v>2.1410100000000001</c:v>
                  </c:pt>
                  <c:pt idx="5">
                    <c:v>3.7457099999999999</c:v>
                  </c:pt>
                  <c:pt idx="6">
                    <c:v>1.77162</c:v>
                  </c:pt>
                  <c:pt idx="7">
                    <c:v>1.71387</c:v>
                  </c:pt>
                  <c:pt idx="8">
                    <c:v>1.8455999999999999</c:v>
                  </c:pt>
                  <c:pt idx="9">
                    <c:v>1.8260700000000001</c:v>
                  </c:pt>
                  <c:pt idx="10">
                    <c:v>1.18279</c:v>
                  </c:pt>
                  <c:pt idx="11">
                    <c:v>2.08236</c:v>
                  </c:pt>
                  <c:pt idx="12">
                    <c:v>1.8065199999999999</c:v>
                  </c:pt>
                  <c:pt idx="13">
                    <c:v>2.2814399999999999</c:v>
                  </c:pt>
                  <c:pt idx="14">
                    <c:v>2.5729500000000001</c:v>
                  </c:pt>
                  <c:pt idx="15">
                    <c:v>1.88245</c:v>
                  </c:pt>
                  <c:pt idx="16">
                    <c:v>2.5876700000000001</c:v>
                  </c:pt>
                  <c:pt idx="17">
                    <c:v>2.99919</c:v>
                  </c:pt>
                  <c:pt idx="18">
                    <c:v>3.0103399999999998</c:v>
                  </c:pt>
                  <c:pt idx="19">
                    <c:v>2.34219</c:v>
                  </c:pt>
                  <c:pt idx="20">
                    <c:v>1.61328</c:v>
                  </c:pt>
                  <c:pt idx="21">
                    <c:v>3.1686200000000002</c:v>
                  </c:pt>
                  <c:pt idx="22">
                    <c:v>2.6936300000000002</c:v>
                  </c:pt>
                  <c:pt idx="23">
                    <c:v>4.6470799999999999</c:v>
                  </c:pt>
                  <c:pt idx="24">
                    <c:v>7.4638</c:v>
                  </c:pt>
                  <c:pt idx="25">
                    <c:v>3.4785699999999999</c:v>
                  </c:pt>
                  <c:pt idx="26">
                    <c:v>2.7145999999999999</c:v>
                  </c:pt>
                  <c:pt idx="27">
                    <c:v>1.87158</c:v>
                  </c:pt>
                  <c:pt idx="28">
                    <c:v>1.72631</c:v>
                  </c:pt>
                  <c:pt idx="29">
                    <c:v>3.6712799999999999</c:v>
                  </c:pt>
                  <c:pt idx="30">
                    <c:v>1.4330499999999999</c:v>
                  </c:pt>
                  <c:pt idx="31">
                    <c:v>1.7173799999999999</c:v>
                  </c:pt>
                  <c:pt idx="32">
                    <c:v>4.1452799999999996</c:v>
                  </c:pt>
                  <c:pt idx="33">
                    <c:v>2.4985400000000002</c:v>
                  </c:pt>
                  <c:pt idx="34">
                    <c:v>2.0644999999999998</c:v>
                  </c:pt>
                  <c:pt idx="35">
                    <c:v>2.3442500000000002</c:v>
                  </c:pt>
                  <c:pt idx="36">
                    <c:v>2.5827100000000001</c:v>
                  </c:pt>
                  <c:pt idx="37">
                    <c:v>2.1868400000000001</c:v>
                  </c:pt>
                  <c:pt idx="38">
                    <c:v>2.0060099999999998</c:v>
                  </c:pt>
                  <c:pt idx="39">
                    <c:v>2.6569099999999999</c:v>
                  </c:pt>
                  <c:pt idx="40">
                    <c:v>4.0654599999999999</c:v>
                  </c:pt>
                  <c:pt idx="41">
                    <c:v>2.5129000000000001</c:v>
                  </c:pt>
                  <c:pt idx="42">
                    <c:v>2.7583199999999999</c:v>
                  </c:pt>
                  <c:pt idx="43">
                    <c:v>10.112299999999999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'Fsp SEM+ICP Tidy w LOD'!$W$158:$W$201</c:f>
                <c:numCache>
                  <c:formatCode>General</c:formatCode>
                  <c:ptCount val="44"/>
                  <c:pt idx="0">
                    <c:v>1208.3333333333335</c:v>
                  </c:pt>
                  <c:pt idx="1">
                    <c:v>1208.3333333333335</c:v>
                  </c:pt>
                  <c:pt idx="2">
                    <c:v>1208.3333333333301</c:v>
                  </c:pt>
                  <c:pt idx="3">
                    <c:v>1208.3333333333301</c:v>
                  </c:pt>
                  <c:pt idx="4">
                    <c:v>1208.3333333333301</c:v>
                  </c:pt>
                  <c:pt idx="5">
                    <c:v>1208.3333333333301</c:v>
                  </c:pt>
                  <c:pt idx="6">
                    <c:v>1208.3333333333301</c:v>
                  </c:pt>
                  <c:pt idx="7">
                    <c:v>1208.3333333333301</c:v>
                  </c:pt>
                  <c:pt idx="8">
                    <c:v>1208.3333333333301</c:v>
                  </c:pt>
                  <c:pt idx="9">
                    <c:v>1208.3333333333301</c:v>
                  </c:pt>
                  <c:pt idx="10">
                    <c:v>1208.3333333333301</c:v>
                  </c:pt>
                  <c:pt idx="11">
                    <c:v>1208.3333333333301</c:v>
                  </c:pt>
                  <c:pt idx="12">
                    <c:v>1208.3333333333301</c:v>
                  </c:pt>
                  <c:pt idx="13">
                    <c:v>1208.3333333333301</c:v>
                  </c:pt>
                  <c:pt idx="14">
                    <c:v>1208.3333333333301</c:v>
                  </c:pt>
                  <c:pt idx="15">
                    <c:v>1208.3333333333301</c:v>
                  </c:pt>
                  <c:pt idx="16">
                    <c:v>1208.3333333333301</c:v>
                  </c:pt>
                  <c:pt idx="17">
                    <c:v>1208.3333333333301</c:v>
                  </c:pt>
                  <c:pt idx="18">
                    <c:v>1208.3333333333301</c:v>
                  </c:pt>
                  <c:pt idx="19">
                    <c:v>1208.3333333333301</c:v>
                  </c:pt>
                  <c:pt idx="20">
                    <c:v>1208.3333333333301</c:v>
                  </c:pt>
                  <c:pt idx="21">
                    <c:v>1208.3333333333301</c:v>
                  </c:pt>
                  <c:pt idx="22">
                    <c:v>1208.3333333333301</c:v>
                  </c:pt>
                  <c:pt idx="23">
                    <c:v>1208.3333333333301</c:v>
                  </c:pt>
                  <c:pt idx="24">
                    <c:v>1208.3333333333301</c:v>
                  </c:pt>
                  <c:pt idx="25">
                    <c:v>1208.3333333333301</c:v>
                  </c:pt>
                  <c:pt idx="26">
                    <c:v>1208.3333333333301</c:v>
                  </c:pt>
                  <c:pt idx="27">
                    <c:v>1208.3333333333301</c:v>
                  </c:pt>
                  <c:pt idx="28">
                    <c:v>1208.3333333333301</c:v>
                  </c:pt>
                  <c:pt idx="29">
                    <c:v>1208.3333333333301</c:v>
                  </c:pt>
                  <c:pt idx="30">
                    <c:v>1208.3333333333301</c:v>
                  </c:pt>
                  <c:pt idx="31">
                    <c:v>1208.3333333333301</c:v>
                  </c:pt>
                  <c:pt idx="32">
                    <c:v>1208.3333333333301</c:v>
                  </c:pt>
                  <c:pt idx="33">
                    <c:v>1208.3333333333301</c:v>
                  </c:pt>
                  <c:pt idx="34">
                    <c:v>1208.3333333333301</c:v>
                  </c:pt>
                  <c:pt idx="35">
                    <c:v>1208.3333333333301</c:v>
                  </c:pt>
                  <c:pt idx="36">
                    <c:v>1208.3333333333301</c:v>
                  </c:pt>
                  <c:pt idx="37">
                    <c:v>1208.3333333333301</c:v>
                  </c:pt>
                  <c:pt idx="38">
                    <c:v>1208.3333333333301</c:v>
                  </c:pt>
                  <c:pt idx="39">
                    <c:v>1208.3333333333301</c:v>
                  </c:pt>
                  <c:pt idx="40">
                    <c:v>1208.3333333333301</c:v>
                  </c:pt>
                  <c:pt idx="41">
                    <c:v>1208.3333333333301</c:v>
                  </c:pt>
                  <c:pt idx="42">
                    <c:v>1208.3333333333301</c:v>
                  </c:pt>
                  <c:pt idx="43">
                    <c:v>1208.3333333333301</c:v>
                  </c:pt>
                </c:numCache>
              </c:numRef>
            </c:plus>
            <c:minus>
              <c:numRef>
                <c:f>'Fsp SEM+ICP Tidy w LOD'!$W$158:$W$201</c:f>
                <c:numCache>
                  <c:formatCode>General</c:formatCode>
                  <c:ptCount val="44"/>
                  <c:pt idx="0">
                    <c:v>1208.3333333333335</c:v>
                  </c:pt>
                  <c:pt idx="1">
                    <c:v>1208.3333333333335</c:v>
                  </c:pt>
                  <c:pt idx="2">
                    <c:v>1208.3333333333301</c:v>
                  </c:pt>
                  <c:pt idx="3">
                    <c:v>1208.3333333333301</c:v>
                  </c:pt>
                  <c:pt idx="4">
                    <c:v>1208.3333333333301</c:v>
                  </c:pt>
                  <c:pt idx="5">
                    <c:v>1208.3333333333301</c:v>
                  </c:pt>
                  <c:pt idx="6">
                    <c:v>1208.3333333333301</c:v>
                  </c:pt>
                  <c:pt idx="7">
                    <c:v>1208.3333333333301</c:v>
                  </c:pt>
                  <c:pt idx="8">
                    <c:v>1208.3333333333301</c:v>
                  </c:pt>
                  <c:pt idx="9">
                    <c:v>1208.3333333333301</c:v>
                  </c:pt>
                  <c:pt idx="10">
                    <c:v>1208.3333333333301</c:v>
                  </c:pt>
                  <c:pt idx="11">
                    <c:v>1208.3333333333301</c:v>
                  </c:pt>
                  <c:pt idx="12">
                    <c:v>1208.3333333333301</c:v>
                  </c:pt>
                  <c:pt idx="13">
                    <c:v>1208.3333333333301</c:v>
                  </c:pt>
                  <c:pt idx="14">
                    <c:v>1208.3333333333301</c:v>
                  </c:pt>
                  <c:pt idx="15">
                    <c:v>1208.3333333333301</c:v>
                  </c:pt>
                  <c:pt idx="16">
                    <c:v>1208.3333333333301</c:v>
                  </c:pt>
                  <c:pt idx="17">
                    <c:v>1208.3333333333301</c:v>
                  </c:pt>
                  <c:pt idx="18">
                    <c:v>1208.3333333333301</c:v>
                  </c:pt>
                  <c:pt idx="19">
                    <c:v>1208.3333333333301</c:v>
                  </c:pt>
                  <c:pt idx="20">
                    <c:v>1208.3333333333301</c:v>
                  </c:pt>
                  <c:pt idx="21">
                    <c:v>1208.3333333333301</c:v>
                  </c:pt>
                  <c:pt idx="22">
                    <c:v>1208.3333333333301</c:v>
                  </c:pt>
                  <c:pt idx="23">
                    <c:v>1208.3333333333301</c:v>
                  </c:pt>
                  <c:pt idx="24">
                    <c:v>1208.3333333333301</c:v>
                  </c:pt>
                  <c:pt idx="25">
                    <c:v>1208.3333333333301</c:v>
                  </c:pt>
                  <c:pt idx="26">
                    <c:v>1208.3333333333301</c:v>
                  </c:pt>
                  <c:pt idx="27">
                    <c:v>1208.3333333333301</c:v>
                  </c:pt>
                  <c:pt idx="28">
                    <c:v>1208.3333333333301</c:v>
                  </c:pt>
                  <c:pt idx="29">
                    <c:v>1208.3333333333301</c:v>
                  </c:pt>
                  <c:pt idx="30">
                    <c:v>1208.3333333333301</c:v>
                  </c:pt>
                  <c:pt idx="31">
                    <c:v>1208.3333333333301</c:v>
                  </c:pt>
                  <c:pt idx="32">
                    <c:v>1208.3333333333301</c:v>
                  </c:pt>
                  <c:pt idx="33">
                    <c:v>1208.3333333333301</c:v>
                  </c:pt>
                  <c:pt idx="34">
                    <c:v>1208.3333333333301</c:v>
                  </c:pt>
                  <c:pt idx="35">
                    <c:v>1208.3333333333301</c:v>
                  </c:pt>
                  <c:pt idx="36">
                    <c:v>1208.3333333333301</c:v>
                  </c:pt>
                  <c:pt idx="37">
                    <c:v>1208.3333333333301</c:v>
                  </c:pt>
                  <c:pt idx="38">
                    <c:v>1208.3333333333301</c:v>
                  </c:pt>
                  <c:pt idx="39">
                    <c:v>1208.3333333333301</c:v>
                  </c:pt>
                  <c:pt idx="40">
                    <c:v>1208.3333333333301</c:v>
                  </c:pt>
                  <c:pt idx="41">
                    <c:v>1208.3333333333301</c:v>
                  </c:pt>
                  <c:pt idx="42">
                    <c:v>1208.3333333333301</c:v>
                  </c:pt>
                  <c:pt idx="43">
                    <c:v>1208.3333333333301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'Fsp SEM+ICP Tidy w LOD'!$W$39:$W$82</c:f>
              <c:numCache>
                <c:formatCode>General</c:formatCode>
                <c:ptCount val="44"/>
                <c:pt idx="0">
                  <c:v>75600</c:v>
                </c:pt>
                <c:pt idx="1">
                  <c:v>72500</c:v>
                </c:pt>
                <c:pt idx="2">
                  <c:v>73800</c:v>
                </c:pt>
                <c:pt idx="3">
                  <c:v>72000</c:v>
                </c:pt>
                <c:pt idx="4">
                  <c:v>73700</c:v>
                </c:pt>
                <c:pt idx="5">
                  <c:v>75700</c:v>
                </c:pt>
                <c:pt idx="6">
                  <c:v>72300</c:v>
                </c:pt>
                <c:pt idx="7">
                  <c:v>70400</c:v>
                </c:pt>
                <c:pt idx="8">
                  <c:v>73200</c:v>
                </c:pt>
                <c:pt idx="9">
                  <c:v>71200</c:v>
                </c:pt>
                <c:pt idx="10">
                  <c:v>73800</c:v>
                </c:pt>
                <c:pt idx="11">
                  <c:v>74000</c:v>
                </c:pt>
                <c:pt idx="12">
                  <c:v>72800</c:v>
                </c:pt>
                <c:pt idx="13">
                  <c:v>71900</c:v>
                </c:pt>
                <c:pt idx="14">
                  <c:v>70800</c:v>
                </c:pt>
                <c:pt idx="15">
                  <c:v>73900</c:v>
                </c:pt>
                <c:pt idx="16">
                  <c:v>71800</c:v>
                </c:pt>
                <c:pt idx="17">
                  <c:v>73800</c:v>
                </c:pt>
                <c:pt idx="18">
                  <c:v>74800</c:v>
                </c:pt>
                <c:pt idx="19">
                  <c:v>73300</c:v>
                </c:pt>
                <c:pt idx="20">
                  <c:v>75900</c:v>
                </c:pt>
                <c:pt idx="21">
                  <c:v>74400</c:v>
                </c:pt>
                <c:pt idx="22">
                  <c:v>74700</c:v>
                </c:pt>
                <c:pt idx="23">
                  <c:v>75100</c:v>
                </c:pt>
                <c:pt idx="24">
                  <c:v>73500</c:v>
                </c:pt>
                <c:pt idx="25">
                  <c:v>76200</c:v>
                </c:pt>
                <c:pt idx="26">
                  <c:v>75300</c:v>
                </c:pt>
                <c:pt idx="27">
                  <c:v>71700</c:v>
                </c:pt>
                <c:pt idx="28">
                  <c:v>69500</c:v>
                </c:pt>
                <c:pt idx="29">
                  <c:v>73500</c:v>
                </c:pt>
                <c:pt idx="30">
                  <c:v>71700</c:v>
                </c:pt>
                <c:pt idx="31">
                  <c:v>71600</c:v>
                </c:pt>
                <c:pt idx="32">
                  <c:v>67700</c:v>
                </c:pt>
                <c:pt idx="33">
                  <c:v>73300</c:v>
                </c:pt>
                <c:pt idx="34">
                  <c:v>70500</c:v>
                </c:pt>
                <c:pt idx="35">
                  <c:v>71600</c:v>
                </c:pt>
                <c:pt idx="36">
                  <c:v>74900</c:v>
                </c:pt>
                <c:pt idx="37">
                  <c:v>72200</c:v>
                </c:pt>
                <c:pt idx="38">
                  <c:v>72900</c:v>
                </c:pt>
                <c:pt idx="39">
                  <c:v>71900</c:v>
                </c:pt>
                <c:pt idx="40">
                  <c:v>70500</c:v>
                </c:pt>
                <c:pt idx="41">
                  <c:v>72300</c:v>
                </c:pt>
                <c:pt idx="42">
                  <c:v>75100</c:v>
                </c:pt>
                <c:pt idx="43">
                  <c:v>74400</c:v>
                </c:pt>
              </c:numCache>
            </c:numRef>
          </c:xVal>
          <c:yVal>
            <c:numRef>
              <c:f>'Fsp SEM+ICP Tidy w LOD'!$U$39:$U$82</c:f>
              <c:numCache>
                <c:formatCode>General</c:formatCode>
                <c:ptCount val="44"/>
                <c:pt idx="0">
                  <c:v>17.9954</c:v>
                </c:pt>
                <c:pt idx="1">
                  <c:v>21.134799999999998</c:v>
                </c:pt>
                <c:pt idx="2">
                  <c:v>22.7319</c:v>
                </c:pt>
                <c:pt idx="3">
                  <c:v>26.657</c:v>
                </c:pt>
                <c:pt idx="4">
                  <c:v>17.6479</c:v>
                </c:pt>
                <c:pt idx="5">
                  <c:v>29.4651</c:v>
                </c:pt>
                <c:pt idx="6">
                  <c:v>16.290299999999998</c:v>
                </c:pt>
                <c:pt idx="7">
                  <c:v>19.565799999999999</c:v>
                </c:pt>
                <c:pt idx="8">
                  <c:v>16.8703</c:v>
                </c:pt>
                <c:pt idx="9">
                  <c:v>22.5091</c:v>
                </c:pt>
                <c:pt idx="10">
                  <c:v>15.065</c:v>
                </c:pt>
                <c:pt idx="11">
                  <c:v>17.1995</c:v>
                </c:pt>
                <c:pt idx="12">
                  <c:v>17.775200000000002</c:v>
                </c:pt>
                <c:pt idx="13">
                  <c:v>25.169499999999999</c:v>
                </c:pt>
                <c:pt idx="14">
                  <c:v>21.751200000000001</c:v>
                </c:pt>
                <c:pt idx="15">
                  <c:v>21.985499999999998</c:v>
                </c:pt>
                <c:pt idx="16">
                  <c:v>26.414400000000001</c:v>
                </c:pt>
                <c:pt idx="17">
                  <c:v>22.8993</c:v>
                </c:pt>
                <c:pt idx="18">
                  <c:v>23.4785</c:v>
                </c:pt>
                <c:pt idx="19">
                  <c:v>18.265899999999998</c:v>
                </c:pt>
                <c:pt idx="20">
                  <c:v>14.3461</c:v>
                </c:pt>
                <c:pt idx="21">
                  <c:v>28.999199999999998</c:v>
                </c:pt>
                <c:pt idx="22">
                  <c:v>21.541799999999999</c:v>
                </c:pt>
                <c:pt idx="23">
                  <c:v>32.9099</c:v>
                </c:pt>
                <c:pt idx="24">
                  <c:v>36.658299999999997</c:v>
                </c:pt>
                <c:pt idx="25">
                  <c:v>28.934100000000001</c:v>
                </c:pt>
                <c:pt idx="26">
                  <c:v>19.299700000000001</c:v>
                </c:pt>
                <c:pt idx="27">
                  <c:v>16.232700000000001</c:v>
                </c:pt>
                <c:pt idx="28">
                  <c:v>17.4221</c:v>
                </c:pt>
                <c:pt idx="29">
                  <c:v>25.226400000000002</c:v>
                </c:pt>
                <c:pt idx="30">
                  <c:v>16.169699999999999</c:v>
                </c:pt>
                <c:pt idx="31">
                  <c:v>16.718599999999999</c:v>
                </c:pt>
                <c:pt idx="32">
                  <c:v>25.999600000000001</c:v>
                </c:pt>
                <c:pt idx="33">
                  <c:v>27.516400000000001</c:v>
                </c:pt>
                <c:pt idx="34">
                  <c:v>18.580400000000001</c:v>
                </c:pt>
                <c:pt idx="35">
                  <c:v>21.913499999999999</c:v>
                </c:pt>
                <c:pt idx="36">
                  <c:v>23.291</c:v>
                </c:pt>
                <c:pt idx="37">
                  <c:v>18.641100000000002</c:v>
                </c:pt>
                <c:pt idx="38">
                  <c:v>18.7346</c:v>
                </c:pt>
                <c:pt idx="39">
                  <c:v>21.396100000000001</c:v>
                </c:pt>
                <c:pt idx="40">
                  <c:v>32.754600000000003</c:v>
                </c:pt>
                <c:pt idx="41">
                  <c:v>24.9283</c:v>
                </c:pt>
                <c:pt idx="42">
                  <c:v>22.070399999999999</c:v>
                </c:pt>
                <c:pt idx="43">
                  <c:v>40.443199999999997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FC0-4FD0-8E06-CF84FAC03E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2785263"/>
        <c:axId val="703121103"/>
      </c:scatterChart>
      <c:valAx>
        <c:axId val="10827852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Na (ppm)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3121103"/>
        <c:crosses val="autoZero"/>
        <c:crossBetween val="midCat"/>
      </c:valAx>
      <c:valAx>
        <c:axId val="7031211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Pb (ppm)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78526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Fsp Na vs Sr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1.AS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'Fsp SEM+ICP Tidy w LOD'!$M$115:$M$150</c:f>
                <c:numCache>
                  <c:formatCode>General</c:formatCode>
                  <c:ptCount val="36"/>
                  <c:pt idx="0">
                    <c:v>82.629099999999994</c:v>
                  </c:pt>
                  <c:pt idx="1">
                    <c:v>63.536700000000003</c:v>
                  </c:pt>
                  <c:pt idx="2">
                    <c:v>62.886699999999998</c:v>
                  </c:pt>
                  <c:pt idx="3">
                    <c:v>74.364800000000002</c:v>
                  </c:pt>
                  <c:pt idx="4">
                    <c:v>58.5505</c:v>
                  </c:pt>
                  <c:pt idx="5">
                    <c:v>68.739699999999999</c:v>
                  </c:pt>
                  <c:pt idx="6">
                    <c:v>77.716499999999996</c:v>
                  </c:pt>
                  <c:pt idx="7">
                    <c:v>69.838399999999993</c:v>
                  </c:pt>
                  <c:pt idx="8">
                    <c:v>74.231300000000005</c:v>
                  </c:pt>
                  <c:pt idx="9">
                    <c:v>60.226999999999997</c:v>
                  </c:pt>
                  <c:pt idx="10">
                    <c:v>59.547800000000002</c:v>
                  </c:pt>
                  <c:pt idx="11">
                    <c:v>63.289000000000001</c:v>
                  </c:pt>
                  <c:pt idx="12">
                    <c:v>63.069699999999997</c:v>
                  </c:pt>
                  <c:pt idx="13">
                    <c:v>51.799900000000001</c:v>
                  </c:pt>
                  <c:pt idx="14">
                    <c:v>77.182199999999995</c:v>
                  </c:pt>
                  <c:pt idx="15">
                    <c:v>46.070599999999999</c:v>
                  </c:pt>
                  <c:pt idx="16">
                    <c:v>71.600300000000004</c:v>
                  </c:pt>
                  <c:pt idx="17">
                    <c:v>63.5672</c:v>
                  </c:pt>
                  <c:pt idx="18">
                    <c:v>71.888800000000003</c:v>
                  </c:pt>
                  <c:pt idx="19">
                    <c:v>75.746099999999998</c:v>
                  </c:pt>
                  <c:pt idx="20">
                    <c:v>49.944099999999999</c:v>
                  </c:pt>
                  <c:pt idx="21">
                    <c:v>46.813400000000001</c:v>
                  </c:pt>
                  <c:pt idx="22">
                    <c:v>49.644199999999998</c:v>
                  </c:pt>
                  <c:pt idx="23">
                    <c:v>95.626800000000003</c:v>
                  </c:pt>
                  <c:pt idx="24">
                    <c:v>60.131</c:v>
                  </c:pt>
                  <c:pt idx="25">
                    <c:v>71.758700000000005</c:v>
                  </c:pt>
                  <c:pt idx="26">
                    <c:v>69.136600000000001</c:v>
                  </c:pt>
                  <c:pt idx="27">
                    <c:v>48.8474</c:v>
                  </c:pt>
                  <c:pt idx="28">
                    <c:v>48.879399999999997</c:v>
                  </c:pt>
                  <c:pt idx="29">
                    <c:v>80.356399999999994</c:v>
                  </c:pt>
                  <c:pt idx="30">
                    <c:v>74.892399999999995</c:v>
                  </c:pt>
                  <c:pt idx="31">
                    <c:v>80.787499999999994</c:v>
                  </c:pt>
                  <c:pt idx="32">
                    <c:v>55.871000000000002</c:v>
                  </c:pt>
                  <c:pt idx="33">
                    <c:v>61.796700000000001</c:v>
                  </c:pt>
                  <c:pt idx="34">
                    <c:v>36.889899999999997</c:v>
                  </c:pt>
                  <c:pt idx="35">
                    <c:v>68.761200000000002</c:v>
                  </c:pt>
                </c:numCache>
              </c:numRef>
            </c:plus>
            <c:minus>
              <c:numRef>
                <c:f>'Fsp SEM+ICP Tidy w LOD'!$M$115:$M$150</c:f>
                <c:numCache>
                  <c:formatCode>General</c:formatCode>
                  <c:ptCount val="36"/>
                  <c:pt idx="0">
                    <c:v>82.629099999999994</c:v>
                  </c:pt>
                  <c:pt idx="1">
                    <c:v>63.536700000000003</c:v>
                  </c:pt>
                  <c:pt idx="2">
                    <c:v>62.886699999999998</c:v>
                  </c:pt>
                  <c:pt idx="3">
                    <c:v>74.364800000000002</c:v>
                  </c:pt>
                  <c:pt idx="4">
                    <c:v>58.5505</c:v>
                  </c:pt>
                  <c:pt idx="5">
                    <c:v>68.739699999999999</c:v>
                  </c:pt>
                  <c:pt idx="6">
                    <c:v>77.716499999999996</c:v>
                  </c:pt>
                  <c:pt idx="7">
                    <c:v>69.838399999999993</c:v>
                  </c:pt>
                  <c:pt idx="8">
                    <c:v>74.231300000000005</c:v>
                  </c:pt>
                  <c:pt idx="9">
                    <c:v>60.226999999999997</c:v>
                  </c:pt>
                  <c:pt idx="10">
                    <c:v>59.547800000000002</c:v>
                  </c:pt>
                  <c:pt idx="11">
                    <c:v>63.289000000000001</c:v>
                  </c:pt>
                  <c:pt idx="12">
                    <c:v>63.069699999999997</c:v>
                  </c:pt>
                  <c:pt idx="13">
                    <c:v>51.799900000000001</c:v>
                  </c:pt>
                  <c:pt idx="14">
                    <c:v>77.182199999999995</c:v>
                  </c:pt>
                  <c:pt idx="15">
                    <c:v>46.070599999999999</c:v>
                  </c:pt>
                  <c:pt idx="16">
                    <c:v>71.600300000000004</c:v>
                  </c:pt>
                  <c:pt idx="17">
                    <c:v>63.5672</c:v>
                  </c:pt>
                  <c:pt idx="18">
                    <c:v>71.888800000000003</c:v>
                  </c:pt>
                  <c:pt idx="19">
                    <c:v>75.746099999999998</c:v>
                  </c:pt>
                  <c:pt idx="20">
                    <c:v>49.944099999999999</c:v>
                  </c:pt>
                  <c:pt idx="21">
                    <c:v>46.813400000000001</c:v>
                  </c:pt>
                  <c:pt idx="22">
                    <c:v>49.644199999999998</c:v>
                  </c:pt>
                  <c:pt idx="23">
                    <c:v>95.626800000000003</c:v>
                  </c:pt>
                  <c:pt idx="24">
                    <c:v>60.131</c:v>
                  </c:pt>
                  <c:pt idx="25">
                    <c:v>71.758700000000005</c:v>
                  </c:pt>
                  <c:pt idx="26">
                    <c:v>69.136600000000001</c:v>
                  </c:pt>
                  <c:pt idx="27">
                    <c:v>48.8474</c:v>
                  </c:pt>
                  <c:pt idx="28">
                    <c:v>48.879399999999997</c:v>
                  </c:pt>
                  <c:pt idx="29">
                    <c:v>80.356399999999994</c:v>
                  </c:pt>
                  <c:pt idx="30">
                    <c:v>74.892399999999995</c:v>
                  </c:pt>
                  <c:pt idx="31">
                    <c:v>80.787499999999994</c:v>
                  </c:pt>
                  <c:pt idx="32">
                    <c:v>55.871000000000002</c:v>
                  </c:pt>
                  <c:pt idx="33">
                    <c:v>61.796700000000001</c:v>
                  </c:pt>
                  <c:pt idx="34">
                    <c:v>36.889899999999997</c:v>
                  </c:pt>
                  <c:pt idx="35">
                    <c:v>68.761200000000002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'Fsp SEM+ICP Tidy w LOD'!$W$115:$W$150</c:f>
                <c:numCache>
                  <c:formatCode>General</c:formatCode>
                  <c:ptCount val="36"/>
                  <c:pt idx="0">
                    <c:v>558.33333333333348</c:v>
                  </c:pt>
                  <c:pt idx="1">
                    <c:v>558.33333333333348</c:v>
                  </c:pt>
                  <c:pt idx="2">
                    <c:v>558.33333333333303</c:v>
                  </c:pt>
                  <c:pt idx="3">
                    <c:v>558.33333333333303</c:v>
                  </c:pt>
                  <c:pt idx="4">
                    <c:v>558.33333333333303</c:v>
                  </c:pt>
                  <c:pt idx="5">
                    <c:v>558.33333333333303</c:v>
                  </c:pt>
                  <c:pt idx="6">
                    <c:v>558.33333333333303</c:v>
                  </c:pt>
                  <c:pt idx="7">
                    <c:v>558.33333333333303</c:v>
                  </c:pt>
                  <c:pt idx="8">
                    <c:v>558.33333333333303</c:v>
                  </c:pt>
                  <c:pt idx="9">
                    <c:v>558.33333333333303</c:v>
                  </c:pt>
                  <c:pt idx="10">
                    <c:v>558.33333333333303</c:v>
                  </c:pt>
                  <c:pt idx="11">
                    <c:v>558.33333333333303</c:v>
                  </c:pt>
                  <c:pt idx="12">
                    <c:v>558.33333333333303</c:v>
                  </c:pt>
                  <c:pt idx="13">
                    <c:v>558.33333333333303</c:v>
                  </c:pt>
                  <c:pt idx="14">
                    <c:v>558.33333333333303</c:v>
                  </c:pt>
                  <c:pt idx="15">
                    <c:v>558.33333333333303</c:v>
                  </c:pt>
                  <c:pt idx="16">
                    <c:v>558.33333333333303</c:v>
                  </c:pt>
                  <c:pt idx="17">
                    <c:v>558.33333333333303</c:v>
                  </c:pt>
                  <c:pt idx="18">
                    <c:v>558.33333333333303</c:v>
                  </c:pt>
                  <c:pt idx="19">
                    <c:v>558.33333333333303</c:v>
                  </c:pt>
                  <c:pt idx="20">
                    <c:v>558.33333333333303</c:v>
                  </c:pt>
                  <c:pt idx="21">
                    <c:v>558.33333333333303</c:v>
                  </c:pt>
                  <c:pt idx="22">
                    <c:v>558.33333333333303</c:v>
                  </c:pt>
                  <c:pt idx="23">
                    <c:v>558.33333333333303</c:v>
                  </c:pt>
                  <c:pt idx="24">
                    <c:v>558.33333333333303</c:v>
                  </c:pt>
                  <c:pt idx="25">
                    <c:v>558.33333333333303</c:v>
                  </c:pt>
                  <c:pt idx="26">
                    <c:v>558.33333333333303</c:v>
                  </c:pt>
                  <c:pt idx="27">
                    <c:v>558.33333333333303</c:v>
                  </c:pt>
                  <c:pt idx="28">
                    <c:v>558.33333333333303</c:v>
                  </c:pt>
                  <c:pt idx="29">
                    <c:v>558.33333333333303</c:v>
                  </c:pt>
                  <c:pt idx="30">
                    <c:v>558.33333333333303</c:v>
                  </c:pt>
                  <c:pt idx="31">
                    <c:v>558.33333333333303</c:v>
                  </c:pt>
                  <c:pt idx="32">
                    <c:v>558.33333333333303</c:v>
                  </c:pt>
                  <c:pt idx="33">
                    <c:v>558.33333333333303</c:v>
                  </c:pt>
                  <c:pt idx="34">
                    <c:v>558.33333333333303</c:v>
                  </c:pt>
                  <c:pt idx="35">
                    <c:v>558.33333333333303</c:v>
                  </c:pt>
                </c:numCache>
              </c:numRef>
            </c:plus>
            <c:minus>
              <c:numRef>
                <c:f>'Fsp SEM+ICP Tidy w LOD'!$W$115:$W$150</c:f>
                <c:numCache>
                  <c:formatCode>General</c:formatCode>
                  <c:ptCount val="36"/>
                  <c:pt idx="0">
                    <c:v>558.33333333333348</c:v>
                  </c:pt>
                  <c:pt idx="1">
                    <c:v>558.33333333333348</c:v>
                  </c:pt>
                  <c:pt idx="2">
                    <c:v>558.33333333333303</c:v>
                  </c:pt>
                  <c:pt idx="3">
                    <c:v>558.33333333333303</c:v>
                  </c:pt>
                  <c:pt idx="4">
                    <c:v>558.33333333333303</c:v>
                  </c:pt>
                  <c:pt idx="5">
                    <c:v>558.33333333333303</c:v>
                  </c:pt>
                  <c:pt idx="6">
                    <c:v>558.33333333333303</c:v>
                  </c:pt>
                  <c:pt idx="7">
                    <c:v>558.33333333333303</c:v>
                  </c:pt>
                  <c:pt idx="8">
                    <c:v>558.33333333333303</c:v>
                  </c:pt>
                  <c:pt idx="9">
                    <c:v>558.33333333333303</c:v>
                  </c:pt>
                  <c:pt idx="10">
                    <c:v>558.33333333333303</c:v>
                  </c:pt>
                  <c:pt idx="11">
                    <c:v>558.33333333333303</c:v>
                  </c:pt>
                  <c:pt idx="12">
                    <c:v>558.33333333333303</c:v>
                  </c:pt>
                  <c:pt idx="13">
                    <c:v>558.33333333333303</c:v>
                  </c:pt>
                  <c:pt idx="14">
                    <c:v>558.33333333333303</c:v>
                  </c:pt>
                  <c:pt idx="15">
                    <c:v>558.33333333333303</c:v>
                  </c:pt>
                  <c:pt idx="16">
                    <c:v>558.33333333333303</c:v>
                  </c:pt>
                  <c:pt idx="17">
                    <c:v>558.33333333333303</c:v>
                  </c:pt>
                  <c:pt idx="18">
                    <c:v>558.33333333333303</c:v>
                  </c:pt>
                  <c:pt idx="19">
                    <c:v>558.33333333333303</c:v>
                  </c:pt>
                  <c:pt idx="20">
                    <c:v>558.33333333333303</c:v>
                  </c:pt>
                  <c:pt idx="21">
                    <c:v>558.33333333333303</c:v>
                  </c:pt>
                  <c:pt idx="22">
                    <c:v>558.33333333333303</c:v>
                  </c:pt>
                  <c:pt idx="23">
                    <c:v>558.33333333333303</c:v>
                  </c:pt>
                  <c:pt idx="24">
                    <c:v>558.33333333333303</c:v>
                  </c:pt>
                  <c:pt idx="25">
                    <c:v>558.33333333333303</c:v>
                  </c:pt>
                  <c:pt idx="26">
                    <c:v>558.33333333333303</c:v>
                  </c:pt>
                  <c:pt idx="27">
                    <c:v>558.33333333333303</c:v>
                  </c:pt>
                  <c:pt idx="28">
                    <c:v>558.33333333333303</c:v>
                  </c:pt>
                  <c:pt idx="29">
                    <c:v>558.33333333333303</c:v>
                  </c:pt>
                  <c:pt idx="30">
                    <c:v>558.33333333333303</c:v>
                  </c:pt>
                  <c:pt idx="31">
                    <c:v>558.33333333333303</c:v>
                  </c:pt>
                  <c:pt idx="32">
                    <c:v>558.33333333333303</c:v>
                  </c:pt>
                  <c:pt idx="33">
                    <c:v>558.33333333333303</c:v>
                  </c:pt>
                  <c:pt idx="34">
                    <c:v>558.33333333333303</c:v>
                  </c:pt>
                  <c:pt idx="35">
                    <c:v>558.33333333333303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'Fsp SEM+ICP Tidy w LOD'!$W$2:$W$37</c:f>
              <c:numCache>
                <c:formatCode>General</c:formatCode>
                <c:ptCount val="36"/>
                <c:pt idx="0">
                  <c:v>62800</c:v>
                </c:pt>
                <c:pt idx="1">
                  <c:v>51700</c:v>
                </c:pt>
                <c:pt idx="2">
                  <c:v>53500</c:v>
                </c:pt>
                <c:pt idx="3">
                  <c:v>54100</c:v>
                </c:pt>
                <c:pt idx="4">
                  <c:v>54800.000000000007</c:v>
                </c:pt>
                <c:pt idx="5">
                  <c:v>72400</c:v>
                </c:pt>
                <c:pt idx="6">
                  <c:v>53200</c:v>
                </c:pt>
                <c:pt idx="7">
                  <c:v>54000</c:v>
                </c:pt>
                <c:pt idx="8">
                  <c:v>52400</c:v>
                </c:pt>
                <c:pt idx="9">
                  <c:v>64400.000000000007</c:v>
                </c:pt>
                <c:pt idx="10">
                  <c:v>70400</c:v>
                </c:pt>
                <c:pt idx="11">
                  <c:v>72400</c:v>
                </c:pt>
                <c:pt idx="12">
                  <c:v>57300.000000000007</c:v>
                </c:pt>
                <c:pt idx="13">
                  <c:v>64000</c:v>
                </c:pt>
                <c:pt idx="14">
                  <c:v>67100</c:v>
                </c:pt>
                <c:pt idx="15">
                  <c:v>68300</c:v>
                </c:pt>
                <c:pt idx="16">
                  <c:v>69100</c:v>
                </c:pt>
                <c:pt idx="17">
                  <c:v>57000</c:v>
                </c:pt>
                <c:pt idx="18">
                  <c:v>61900.000000000007</c:v>
                </c:pt>
                <c:pt idx="19">
                  <c:v>68900</c:v>
                </c:pt>
                <c:pt idx="20">
                  <c:v>56700</c:v>
                </c:pt>
                <c:pt idx="21">
                  <c:v>53300</c:v>
                </c:pt>
                <c:pt idx="22">
                  <c:v>54100</c:v>
                </c:pt>
                <c:pt idx="23">
                  <c:v>71600</c:v>
                </c:pt>
                <c:pt idx="24">
                  <c:v>61300</c:v>
                </c:pt>
                <c:pt idx="25">
                  <c:v>58099.999999999993</c:v>
                </c:pt>
                <c:pt idx="26">
                  <c:v>59400.000000000007</c:v>
                </c:pt>
                <c:pt idx="27">
                  <c:v>56700</c:v>
                </c:pt>
                <c:pt idx="28">
                  <c:v>62200</c:v>
                </c:pt>
                <c:pt idx="29">
                  <c:v>65700</c:v>
                </c:pt>
                <c:pt idx="30">
                  <c:v>66900</c:v>
                </c:pt>
                <c:pt idx="31">
                  <c:v>67400</c:v>
                </c:pt>
                <c:pt idx="32">
                  <c:v>64400.000000000007</c:v>
                </c:pt>
                <c:pt idx="33">
                  <c:v>64600</c:v>
                </c:pt>
                <c:pt idx="34">
                  <c:v>58300</c:v>
                </c:pt>
                <c:pt idx="35">
                  <c:v>67900</c:v>
                </c:pt>
              </c:numCache>
            </c:numRef>
          </c:xVal>
          <c:yVal>
            <c:numRef>
              <c:f>'Fsp SEM+ICP Tidy w LOD'!$M$2:$M$37</c:f>
              <c:numCache>
                <c:formatCode>General</c:formatCode>
                <c:ptCount val="36"/>
                <c:pt idx="0">
                  <c:v>867.39800000000002</c:v>
                </c:pt>
                <c:pt idx="1">
                  <c:v>925.64800000000002</c:v>
                </c:pt>
                <c:pt idx="2">
                  <c:v>909.11099999999999</c:v>
                </c:pt>
                <c:pt idx="3">
                  <c:v>988.428</c:v>
                </c:pt>
                <c:pt idx="4">
                  <c:v>922.11199999999997</c:v>
                </c:pt>
                <c:pt idx="5">
                  <c:v>664.697</c:v>
                </c:pt>
                <c:pt idx="6">
                  <c:v>973.45600000000002</c:v>
                </c:pt>
                <c:pt idx="7">
                  <c:v>825.58600000000001</c:v>
                </c:pt>
                <c:pt idx="8">
                  <c:v>827.88099999999997</c:v>
                </c:pt>
                <c:pt idx="9">
                  <c:v>682.47199999999998</c:v>
                </c:pt>
                <c:pt idx="10">
                  <c:v>606.89</c:v>
                </c:pt>
                <c:pt idx="11">
                  <c:v>640.75599999999997</c:v>
                </c:pt>
                <c:pt idx="12">
                  <c:v>820.35900000000004</c:v>
                </c:pt>
                <c:pt idx="13">
                  <c:v>642.77700000000004</c:v>
                </c:pt>
                <c:pt idx="14">
                  <c:v>643.43299999999999</c:v>
                </c:pt>
                <c:pt idx="15">
                  <c:v>633.03099999999995</c:v>
                </c:pt>
                <c:pt idx="16">
                  <c:v>683.60199999999998</c:v>
                </c:pt>
                <c:pt idx="17">
                  <c:v>719.697</c:v>
                </c:pt>
                <c:pt idx="18">
                  <c:v>762.99800000000005</c:v>
                </c:pt>
                <c:pt idx="19">
                  <c:v>725.40300000000002</c:v>
                </c:pt>
                <c:pt idx="20">
                  <c:v>703.27200000000005</c:v>
                </c:pt>
                <c:pt idx="21">
                  <c:v>779.64700000000005</c:v>
                </c:pt>
                <c:pt idx="22">
                  <c:v>767.798</c:v>
                </c:pt>
                <c:pt idx="23">
                  <c:v>676.32100000000003</c:v>
                </c:pt>
                <c:pt idx="24">
                  <c:v>726.68499999999995</c:v>
                </c:pt>
                <c:pt idx="25">
                  <c:v>841.87199999999996</c:v>
                </c:pt>
                <c:pt idx="26">
                  <c:v>778.65800000000002</c:v>
                </c:pt>
                <c:pt idx="27">
                  <c:v>783.21100000000001</c:v>
                </c:pt>
                <c:pt idx="28">
                  <c:v>596.28099999999995</c:v>
                </c:pt>
                <c:pt idx="29">
                  <c:v>727.53099999999995</c:v>
                </c:pt>
                <c:pt idx="30">
                  <c:v>684.56</c:v>
                </c:pt>
                <c:pt idx="31">
                  <c:v>640.78399999999999</c:v>
                </c:pt>
                <c:pt idx="32">
                  <c:v>629.48299999999995</c:v>
                </c:pt>
                <c:pt idx="33">
                  <c:v>643.88300000000004</c:v>
                </c:pt>
                <c:pt idx="34">
                  <c:v>593.59199999999998</c:v>
                </c:pt>
                <c:pt idx="35">
                  <c:v>632.17899999999997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63B-4F27-9C08-F33AFBCCAD30}"/>
            </c:ext>
          </c:extLst>
        </c:ser>
        <c:ser>
          <c:idx val="1"/>
          <c:order val="1"/>
          <c:tx>
            <c:v>1(B)MP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'Fsp SEM+ICP Tidy w LOD'!$M$158:$M$201</c:f>
                <c:numCache>
                  <c:formatCode>General</c:formatCode>
                  <c:ptCount val="44"/>
                  <c:pt idx="0">
                    <c:v>49.089700000000001</c:v>
                  </c:pt>
                  <c:pt idx="1">
                    <c:v>47.2256</c:v>
                  </c:pt>
                  <c:pt idx="2">
                    <c:v>64.002399999999994</c:v>
                  </c:pt>
                  <c:pt idx="3">
                    <c:v>39.217100000000002</c:v>
                  </c:pt>
                  <c:pt idx="4">
                    <c:v>41.562399999999997</c:v>
                  </c:pt>
                  <c:pt idx="5">
                    <c:v>67.750399999999999</c:v>
                  </c:pt>
                  <c:pt idx="6">
                    <c:v>45.538699999999999</c:v>
                  </c:pt>
                  <c:pt idx="7">
                    <c:v>38.827100000000002</c:v>
                  </c:pt>
                  <c:pt idx="8">
                    <c:v>39.7181</c:v>
                  </c:pt>
                  <c:pt idx="9">
                    <c:v>47.839199999999998</c:v>
                  </c:pt>
                  <c:pt idx="10">
                    <c:v>32.628399999999999</c:v>
                  </c:pt>
                  <c:pt idx="11">
                    <c:v>55.677799999999998</c:v>
                  </c:pt>
                  <c:pt idx="12">
                    <c:v>43.0867</c:v>
                  </c:pt>
                  <c:pt idx="13">
                    <c:v>57.941400000000002</c:v>
                  </c:pt>
                  <c:pt idx="14">
                    <c:v>53.331000000000003</c:v>
                  </c:pt>
                  <c:pt idx="15">
                    <c:v>48.470100000000002</c:v>
                  </c:pt>
                  <c:pt idx="16">
                    <c:v>44.779899999999998</c:v>
                  </c:pt>
                  <c:pt idx="17">
                    <c:v>48.049100000000003</c:v>
                  </c:pt>
                  <c:pt idx="18">
                    <c:v>68.852400000000003</c:v>
                  </c:pt>
                  <c:pt idx="19">
                    <c:v>44.941499999999998</c:v>
                  </c:pt>
                  <c:pt idx="20">
                    <c:v>40.087899999999998</c:v>
                  </c:pt>
                  <c:pt idx="21">
                    <c:v>64.995800000000003</c:v>
                  </c:pt>
                  <c:pt idx="22">
                    <c:v>50.194600000000001</c:v>
                  </c:pt>
                  <c:pt idx="23">
                    <c:v>71.860399999999998</c:v>
                  </c:pt>
                  <c:pt idx="24">
                    <c:v>124.38</c:v>
                  </c:pt>
                  <c:pt idx="25">
                    <c:v>54.6083</c:v>
                  </c:pt>
                  <c:pt idx="26">
                    <c:v>51.3765</c:v>
                  </c:pt>
                  <c:pt idx="27">
                    <c:v>46.295499999999997</c:v>
                  </c:pt>
                  <c:pt idx="28">
                    <c:v>36.925600000000003</c:v>
                  </c:pt>
                  <c:pt idx="29">
                    <c:v>55.7727</c:v>
                  </c:pt>
                  <c:pt idx="30">
                    <c:v>35.910400000000003</c:v>
                  </c:pt>
                  <c:pt idx="31">
                    <c:v>39.332099999999997</c:v>
                  </c:pt>
                  <c:pt idx="32">
                    <c:v>90.762600000000006</c:v>
                  </c:pt>
                  <c:pt idx="33">
                    <c:v>44.4009</c:v>
                  </c:pt>
                  <c:pt idx="34">
                    <c:v>43.815100000000001</c:v>
                  </c:pt>
                  <c:pt idx="35">
                    <c:v>57.703499999999998</c:v>
                  </c:pt>
                  <c:pt idx="36">
                    <c:v>46.648699999999998</c:v>
                  </c:pt>
                  <c:pt idx="37">
                    <c:v>34.135399999999997</c:v>
                  </c:pt>
                  <c:pt idx="38">
                    <c:v>38.785200000000003</c:v>
                  </c:pt>
                  <c:pt idx="39">
                    <c:v>57.7104</c:v>
                  </c:pt>
                  <c:pt idx="40">
                    <c:v>66.778099999999995</c:v>
                  </c:pt>
                  <c:pt idx="41">
                    <c:v>46.985399999999998</c:v>
                  </c:pt>
                  <c:pt idx="42">
                    <c:v>56.697600000000001</c:v>
                  </c:pt>
                  <c:pt idx="43">
                    <c:v>151.13900000000001</c:v>
                  </c:pt>
                </c:numCache>
              </c:numRef>
            </c:plus>
            <c:minus>
              <c:numRef>
                <c:f>'Fsp SEM+ICP Tidy w LOD'!$M$158:$M$201</c:f>
                <c:numCache>
                  <c:formatCode>General</c:formatCode>
                  <c:ptCount val="44"/>
                  <c:pt idx="0">
                    <c:v>49.089700000000001</c:v>
                  </c:pt>
                  <c:pt idx="1">
                    <c:v>47.2256</c:v>
                  </c:pt>
                  <c:pt idx="2">
                    <c:v>64.002399999999994</c:v>
                  </c:pt>
                  <c:pt idx="3">
                    <c:v>39.217100000000002</c:v>
                  </c:pt>
                  <c:pt idx="4">
                    <c:v>41.562399999999997</c:v>
                  </c:pt>
                  <c:pt idx="5">
                    <c:v>67.750399999999999</c:v>
                  </c:pt>
                  <c:pt idx="6">
                    <c:v>45.538699999999999</c:v>
                  </c:pt>
                  <c:pt idx="7">
                    <c:v>38.827100000000002</c:v>
                  </c:pt>
                  <c:pt idx="8">
                    <c:v>39.7181</c:v>
                  </c:pt>
                  <c:pt idx="9">
                    <c:v>47.839199999999998</c:v>
                  </c:pt>
                  <c:pt idx="10">
                    <c:v>32.628399999999999</c:v>
                  </c:pt>
                  <c:pt idx="11">
                    <c:v>55.677799999999998</c:v>
                  </c:pt>
                  <c:pt idx="12">
                    <c:v>43.0867</c:v>
                  </c:pt>
                  <c:pt idx="13">
                    <c:v>57.941400000000002</c:v>
                  </c:pt>
                  <c:pt idx="14">
                    <c:v>53.331000000000003</c:v>
                  </c:pt>
                  <c:pt idx="15">
                    <c:v>48.470100000000002</c:v>
                  </c:pt>
                  <c:pt idx="16">
                    <c:v>44.779899999999998</c:v>
                  </c:pt>
                  <c:pt idx="17">
                    <c:v>48.049100000000003</c:v>
                  </c:pt>
                  <c:pt idx="18">
                    <c:v>68.852400000000003</c:v>
                  </c:pt>
                  <c:pt idx="19">
                    <c:v>44.941499999999998</c:v>
                  </c:pt>
                  <c:pt idx="20">
                    <c:v>40.087899999999998</c:v>
                  </c:pt>
                  <c:pt idx="21">
                    <c:v>64.995800000000003</c:v>
                  </c:pt>
                  <c:pt idx="22">
                    <c:v>50.194600000000001</c:v>
                  </c:pt>
                  <c:pt idx="23">
                    <c:v>71.860399999999998</c:v>
                  </c:pt>
                  <c:pt idx="24">
                    <c:v>124.38</c:v>
                  </c:pt>
                  <c:pt idx="25">
                    <c:v>54.6083</c:v>
                  </c:pt>
                  <c:pt idx="26">
                    <c:v>51.3765</c:v>
                  </c:pt>
                  <c:pt idx="27">
                    <c:v>46.295499999999997</c:v>
                  </c:pt>
                  <c:pt idx="28">
                    <c:v>36.925600000000003</c:v>
                  </c:pt>
                  <c:pt idx="29">
                    <c:v>55.7727</c:v>
                  </c:pt>
                  <c:pt idx="30">
                    <c:v>35.910400000000003</c:v>
                  </c:pt>
                  <c:pt idx="31">
                    <c:v>39.332099999999997</c:v>
                  </c:pt>
                  <c:pt idx="32">
                    <c:v>90.762600000000006</c:v>
                  </c:pt>
                  <c:pt idx="33">
                    <c:v>44.4009</c:v>
                  </c:pt>
                  <c:pt idx="34">
                    <c:v>43.815100000000001</c:v>
                  </c:pt>
                  <c:pt idx="35">
                    <c:v>57.703499999999998</c:v>
                  </c:pt>
                  <c:pt idx="36">
                    <c:v>46.648699999999998</c:v>
                  </c:pt>
                  <c:pt idx="37">
                    <c:v>34.135399999999997</c:v>
                  </c:pt>
                  <c:pt idx="38">
                    <c:v>38.785200000000003</c:v>
                  </c:pt>
                  <c:pt idx="39">
                    <c:v>57.7104</c:v>
                  </c:pt>
                  <c:pt idx="40">
                    <c:v>66.778099999999995</c:v>
                  </c:pt>
                  <c:pt idx="41">
                    <c:v>46.985399999999998</c:v>
                  </c:pt>
                  <c:pt idx="42">
                    <c:v>56.697600000000001</c:v>
                  </c:pt>
                  <c:pt idx="43">
                    <c:v>151.13900000000001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'Fsp SEM+ICP Tidy w LOD'!$W$158:$W$201</c:f>
                <c:numCache>
                  <c:formatCode>General</c:formatCode>
                  <c:ptCount val="44"/>
                  <c:pt idx="0">
                    <c:v>1208.3333333333335</c:v>
                  </c:pt>
                  <c:pt idx="1">
                    <c:v>1208.3333333333335</c:v>
                  </c:pt>
                  <c:pt idx="2">
                    <c:v>1208.3333333333301</c:v>
                  </c:pt>
                  <c:pt idx="3">
                    <c:v>1208.3333333333301</c:v>
                  </c:pt>
                  <c:pt idx="4">
                    <c:v>1208.3333333333301</c:v>
                  </c:pt>
                  <c:pt idx="5">
                    <c:v>1208.3333333333301</c:v>
                  </c:pt>
                  <c:pt idx="6">
                    <c:v>1208.3333333333301</c:v>
                  </c:pt>
                  <c:pt idx="7">
                    <c:v>1208.3333333333301</c:v>
                  </c:pt>
                  <c:pt idx="8">
                    <c:v>1208.3333333333301</c:v>
                  </c:pt>
                  <c:pt idx="9">
                    <c:v>1208.3333333333301</c:v>
                  </c:pt>
                  <c:pt idx="10">
                    <c:v>1208.3333333333301</c:v>
                  </c:pt>
                  <c:pt idx="11">
                    <c:v>1208.3333333333301</c:v>
                  </c:pt>
                  <c:pt idx="12">
                    <c:v>1208.3333333333301</c:v>
                  </c:pt>
                  <c:pt idx="13">
                    <c:v>1208.3333333333301</c:v>
                  </c:pt>
                  <c:pt idx="14">
                    <c:v>1208.3333333333301</c:v>
                  </c:pt>
                  <c:pt idx="15">
                    <c:v>1208.3333333333301</c:v>
                  </c:pt>
                  <c:pt idx="16">
                    <c:v>1208.3333333333301</c:v>
                  </c:pt>
                  <c:pt idx="17">
                    <c:v>1208.3333333333301</c:v>
                  </c:pt>
                  <c:pt idx="18">
                    <c:v>1208.3333333333301</c:v>
                  </c:pt>
                  <c:pt idx="19">
                    <c:v>1208.3333333333301</c:v>
                  </c:pt>
                  <c:pt idx="20">
                    <c:v>1208.3333333333301</c:v>
                  </c:pt>
                  <c:pt idx="21">
                    <c:v>1208.3333333333301</c:v>
                  </c:pt>
                  <c:pt idx="22">
                    <c:v>1208.3333333333301</c:v>
                  </c:pt>
                  <c:pt idx="23">
                    <c:v>1208.3333333333301</c:v>
                  </c:pt>
                  <c:pt idx="24">
                    <c:v>1208.3333333333301</c:v>
                  </c:pt>
                  <c:pt idx="25">
                    <c:v>1208.3333333333301</c:v>
                  </c:pt>
                  <c:pt idx="26">
                    <c:v>1208.3333333333301</c:v>
                  </c:pt>
                  <c:pt idx="27">
                    <c:v>1208.3333333333301</c:v>
                  </c:pt>
                  <c:pt idx="28">
                    <c:v>1208.3333333333301</c:v>
                  </c:pt>
                  <c:pt idx="29">
                    <c:v>1208.3333333333301</c:v>
                  </c:pt>
                  <c:pt idx="30">
                    <c:v>1208.3333333333301</c:v>
                  </c:pt>
                  <c:pt idx="31">
                    <c:v>1208.3333333333301</c:v>
                  </c:pt>
                  <c:pt idx="32">
                    <c:v>1208.3333333333301</c:v>
                  </c:pt>
                  <c:pt idx="33">
                    <c:v>1208.3333333333301</c:v>
                  </c:pt>
                  <c:pt idx="34">
                    <c:v>1208.3333333333301</c:v>
                  </c:pt>
                  <c:pt idx="35">
                    <c:v>1208.3333333333301</c:v>
                  </c:pt>
                  <c:pt idx="36">
                    <c:v>1208.3333333333301</c:v>
                  </c:pt>
                  <c:pt idx="37">
                    <c:v>1208.3333333333301</c:v>
                  </c:pt>
                  <c:pt idx="38">
                    <c:v>1208.3333333333301</c:v>
                  </c:pt>
                  <c:pt idx="39">
                    <c:v>1208.3333333333301</c:v>
                  </c:pt>
                  <c:pt idx="40">
                    <c:v>1208.3333333333301</c:v>
                  </c:pt>
                  <c:pt idx="41">
                    <c:v>1208.3333333333301</c:v>
                  </c:pt>
                  <c:pt idx="42">
                    <c:v>1208.3333333333301</c:v>
                  </c:pt>
                  <c:pt idx="43">
                    <c:v>1208.3333333333301</c:v>
                  </c:pt>
                </c:numCache>
              </c:numRef>
            </c:plus>
            <c:minus>
              <c:numRef>
                <c:f>'Fsp SEM+ICP Tidy w LOD'!$W$158:$W$201</c:f>
                <c:numCache>
                  <c:formatCode>General</c:formatCode>
                  <c:ptCount val="44"/>
                  <c:pt idx="0">
                    <c:v>1208.3333333333335</c:v>
                  </c:pt>
                  <c:pt idx="1">
                    <c:v>1208.3333333333335</c:v>
                  </c:pt>
                  <c:pt idx="2">
                    <c:v>1208.3333333333301</c:v>
                  </c:pt>
                  <c:pt idx="3">
                    <c:v>1208.3333333333301</c:v>
                  </c:pt>
                  <c:pt idx="4">
                    <c:v>1208.3333333333301</c:v>
                  </c:pt>
                  <c:pt idx="5">
                    <c:v>1208.3333333333301</c:v>
                  </c:pt>
                  <c:pt idx="6">
                    <c:v>1208.3333333333301</c:v>
                  </c:pt>
                  <c:pt idx="7">
                    <c:v>1208.3333333333301</c:v>
                  </c:pt>
                  <c:pt idx="8">
                    <c:v>1208.3333333333301</c:v>
                  </c:pt>
                  <c:pt idx="9">
                    <c:v>1208.3333333333301</c:v>
                  </c:pt>
                  <c:pt idx="10">
                    <c:v>1208.3333333333301</c:v>
                  </c:pt>
                  <c:pt idx="11">
                    <c:v>1208.3333333333301</c:v>
                  </c:pt>
                  <c:pt idx="12">
                    <c:v>1208.3333333333301</c:v>
                  </c:pt>
                  <c:pt idx="13">
                    <c:v>1208.3333333333301</c:v>
                  </c:pt>
                  <c:pt idx="14">
                    <c:v>1208.3333333333301</c:v>
                  </c:pt>
                  <c:pt idx="15">
                    <c:v>1208.3333333333301</c:v>
                  </c:pt>
                  <c:pt idx="16">
                    <c:v>1208.3333333333301</c:v>
                  </c:pt>
                  <c:pt idx="17">
                    <c:v>1208.3333333333301</c:v>
                  </c:pt>
                  <c:pt idx="18">
                    <c:v>1208.3333333333301</c:v>
                  </c:pt>
                  <c:pt idx="19">
                    <c:v>1208.3333333333301</c:v>
                  </c:pt>
                  <c:pt idx="20">
                    <c:v>1208.3333333333301</c:v>
                  </c:pt>
                  <c:pt idx="21">
                    <c:v>1208.3333333333301</c:v>
                  </c:pt>
                  <c:pt idx="22">
                    <c:v>1208.3333333333301</c:v>
                  </c:pt>
                  <c:pt idx="23">
                    <c:v>1208.3333333333301</c:v>
                  </c:pt>
                  <c:pt idx="24">
                    <c:v>1208.3333333333301</c:v>
                  </c:pt>
                  <c:pt idx="25">
                    <c:v>1208.3333333333301</c:v>
                  </c:pt>
                  <c:pt idx="26">
                    <c:v>1208.3333333333301</c:v>
                  </c:pt>
                  <c:pt idx="27">
                    <c:v>1208.3333333333301</c:v>
                  </c:pt>
                  <c:pt idx="28">
                    <c:v>1208.3333333333301</c:v>
                  </c:pt>
                  <c:pt idx="29">
                    <c:v>1208.3333333333301</c:v>
                  </c:pt>
                  <c:pt idx="30">
                    <c:v>1208.3333333333301</c:v>
                  </c:pt>
                  <c:pt idx="31">
                    <c:v>1208.3333333333301</c:v>
                  </c:pt>
                  <c:pt idx="32">
                    <c:v>1208.3333333333301</c:v>
                  </c:pt>
                  <c:pt idx="33">
                    <c:v>1208.3333333333301</c:v>
                  </c:pt>
                  <c:pt idx="34">
                    <c:v>1208.3333333333301</c:v>
                  </c:pt>
                  <c:pt idx="35">
                    <c:v>1208.3333333333301</c:v>
                  </c:pt>
                  <c:pt idx="36">
                    <c:v>1208.3333333333301</c:v>
                  </c:pt>
                  <c:pt idx="37">
                    <c:v>1208.3333333333301</c:v>
                  </c:pt>
                  <c:pt idx="38">
                    <c:v>1208.3333333333301</c:v>
                  </c:pt>
                  <c:pt idx="39">
                    <c:v>1208.3333333333301</c:v>
                  </c:pt>
                  <c:pt idx="40">
                    <c:v>1208.3333333333301</c:v>
                  </c:pt>
                  <c:pt idx="41">
                    <c:v>1208.3333333333301</c:v>
                  </c:pt>
                  <c:pt idx="42">
                    <c:v>1208.3333333333301</c:v>
                  </c:pt>
                  <c:pt idx="43">
                    <c:v>1208.3333333333301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'Fsp SEM+ICP Tidy w LOD'!$W$39:$W$82</c:f>
              <c:numCache>
                <c:formatCode>General</c:formatCode>
                <c:ptCount val="44"/>
                <c:pt idx="0">
                  <c:v>75600</c:v>
                </c:pt>
                <c:pt idx="1">
                  <c:v>72500</c:v>
                </c:pt>
                <c:pt idx="2">
                  <c:v>73800</c:v>
                </c:pt>
                <c:pt idx="3">
                  <c:v>72000</c:v>
                </c:pt>
                <c:pt idx="4">
                  <c:v>73700</c:v>
                </c:pt>
                <c:pt idx="5">
                  <c:v>75700</c:v>
                </c:pt>
                <c:pt idx="6">
                  <c:v>72300</c:v>
                </c:pt>
                <c:pt idx="7">
                  <c:v>70400</c:v>
                </c:pt>
                <c:pt idx="8">
                  <c:v>73200</c:v>
                </c:pt>
                <c:pt idx="9">
                  <c:v>71200</c:v>
                </c:pt>
                <c:pt idx="10">
                  <c:v>73800</c:v>
                </c:pt>
                <c:pt idx="11">
                  <c:v>74000</c:v>
                </c:pt>
                <c:pt idx="12">
                  <c:v>72800</c:v>
                </c:pt>
                <c:pt idx="13">
                  <c:v>71900</c:v>
                </c:pt>
                <c:pt idx="14">
                  <c:v>70800</c:v>
                </c:pt>
                <c:pt idx="15">
                  <c:v>73900</c:v>
                </c:pt>
                <c:pt idx="16">
                  <c:v>71800</c:v>
                </c:pt>
                <c:pt idx="17">
                  <c:v>73800</c:v>
                </c:pt>
                <c:pt idx="18">
                  <c:v>74800</c:v>
                </c:pt>
                <c:pt idx="19">
                  <c:v>73300</c:v>
                </c:pt>
                <c:pt idx="20">
                  <c:v>75900</c:v>
                </c:pt>
                <c:pt idx="21">
                  <c:v>74400</c:v>
                </c:pt>
                <c:pt idx="22">
                  <c:v>74700</c:v>
                </c:pt>
                <c:pt idx="23">
                  <c:v>75100</c:v>
                </c:pt>
                <c:pt idx="24">
                  <c:v>73500</c:v>
                </c:pt>
                <c:pt idx="25">
                  <c:v>76200</c:v>
                </c:pt>
                <c:pt idx="26">
                  <c:v>75300</c:v>
                </c:pt>
                <c:pt idx="27">
                  <c:v>71700</c:v>
                </c:pt>
                <c:pt idx="28">
                  <c:v>69500</c:v>
                </c:pt>
                <c:pt idx="29">
                  <c:v>73500</c:v>
                </c:pt>
                <c:pt idx="30">
                  <c:v>71700</c:v>
                </c:pt>
                <c:pt idx="31">
                  <c:v>71600</c:v>
                </c:pt>
                <c:pt idx="32">
                  <c:v>67700</c:v>
                </c:pt>
                <c:pt idx="33">
                  <c:v>73300</c:v>
                </c:pt>
                <c:pt idx="34">
                  <c:v>70500</c:v>
                </c:pt>
                <c:pt idx="35">
                  <c:v>71600</c:v>
                </c:pt>
                <c:pt idx="36">
                  <c:v>74900</c:v>
                </c:pt>
                <c:pt idx="37">
                  <c:v>72200</c:v>
                </c:pt>
                <c:pt idx="38">
                  <c:v>72900</c:v>
                </c:pt>
                <c:pt idx="39">
                  <c:v>71900</c:v>
                </c:pt>
                <c:pt idx="40">
                  <c:v>70500</c:v>
                </c:pt>
                <c:pt idx="41">
                  <c:v>72300</c:v>
                </c:pt>
                <c:pt idx="42">
                  <c:v>75100</c:v>
                </c:pt>
                <c:pt idx="43">
                  <c:v>74400</c:v>
                </c:pt>
              </c:numCache>
            </c:numRef>
          </c:xVal>
          <c:yVal>
            <c:numRef>
              <c:f>'Fsp SEM+ICP Tidy w LOD'!$M$39:$M$82</c:f>
              <c:numCache>
                <c:formatCode>General</c:formatCode>
                <c:ptCount val="44"/>
                <c:pt idx="0">
                  <c:v>406.09699999999998</c:v>
                </c:pt>
                <c:pt idx="1">
                  <c:v>442.42899999999997</c:v>
                </c:pt>
                <c:pt idx="2">
                  <c:v>508.06799999999998</c:v>
                </c:pt>
                <c:pt idx="3">
                  <c:v>514.94600000000003</c:v>
                </c:pt>
                <c:pt idx="4">
                  <c:v>427.94099999999997</c:v>
                </c:pt>
                <c:pt idx="5">
                  <c:v>605.005</c:v>
                </c:pt>
                <c:pt idx="6">
                  <c:v>489.42</c:v>
                </c:pt>
                <c:pt idx="7">
                  <c:v>481.97399999999999</c:v>
                </c:pt>
                <c:pt idx="8">
                  <c:v>431.72300000000001</c:v>
                </c:pt>
                <c:pt idx="9">
                  <c:v>509.19799999999998</c:v>
                </c:pt>
                <c:pt idx="10">
                  <c:v>453.33300000000003</c:v>
                </c:pt>
                <c:pt idx="11">
                  <c:v>487.26299999999998</c:v>
                </c:pt>
                <c:pt idx="12">
                  <c:v>487.72899999999998</c:v>
                </c:pt>
                <c:pt idx="13">
                  <c:v>560.447</c:v>
                </c:pt>
                <c:pt idx="14">
                  <c:v>517.14599999999996</c:v>
                </c:pt>
                <c:pt idx="15">
                  <c:v>480.43099999999998</c:v>
                </c:pt>
                <c:pt idx="16">
                  <c:v>513.36599999999999</c:v>
                </c:pt>
                <c:pt idx="17">
                  <c:v>497.86500000000001</c:v>
                </c:pt>
                <c:pt idx="18">
                  <c:v>537.98199999999997</c:v>
                </c:pt>
                <c:pt idx="19">
                  <c:v>471.05900000000003</c:v>
                </c:pt>
                <c:pt idx="20">
                  <c:v>426.56299999999999</c:v>
                </c:pt>
                <c:pt idx="21">
                  <c:v>565.18499999999995</c:v>
                </c:pt>
                <c:pt idx="22">
                  <c:v>469.673</c:v>
                </c:pt>
                <c:pt idx="23">
                  <c:v>598.88499999999999</c:v>
                </c:pt>
                <c:pt idx="24">
                  <c:v>726.73599999999999</c:v>
                </c:pt>
                <c:pt idx="25">
                  <c:v>518.15700000000004</c:v>
                </c:pt>
                <c:pt idx="26">
                  <c:v>436.887</c:v>
                </c:pt>
                <c:pt idx="27">
                  <c:v>461.47199999999998</c:v>
                </c:pt>
                <c:pt idx="28">
                  <c:v>466.18700000000001</c:v>
                </c:pt>
                <c:pt idx="29">
                  <c:v>555.76800000000003</c:v>
                </c:pt>
                <c:pt idx="30">
                  <c:v>470.35599999999999</c:v>
                </c:pt>
                <c:pt idx="31">
                  <c:v>470.24400000000003</c:v>
                </c:pt>
                <c:pt idx="32">
                  <c:v>687.98299999999995</c:v>
                </c:pt>
                <c:pt idx="33">
                  <c:v>517.86099999999999</c:v>
                </c:pt>
                <c:pt idx="34">
                  <c:v>465.52</c:v>
                </c:pt>
                <c:pt idx="35">
                  <c:v>559.37599999999998</c:v>
                </c:pt>
                <c:pt idx="36">
                  <c:v>459.363</c:v>
                </c:pt>
                <c:pt idx="37">
                  <c:v>405.47899999999998</c:v>
                </c:pt>
                <c:pt idx="38">
                  <c:v>413.70699999999999</c:v>
                </c:pt>
                <c:pt idx="39">
                  <c:v>462.35199999999998</c:v>
                </c:pt>
                <c:pt idx="40">
                  <c:v>599.59100000000001</c:v>
                </c:pt>
                <c:pt idx="41">
                  <c:v>519.48699999999997</c:v>
                </c:pt>
                <c:pt idx="42">
                  <c:v>499.09199999999998</c:v>
                </c:pt>
                <c:pt idx="43">
                  <c:v>631.57899999999995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63B-4F27-9C08-F33AFBCCAD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6910463"/>
        <c:axId val="1752607263"/>
      </c:scatterChart>
      <c:valAx>
        <c:axId val="7569104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Na (ppm)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2607263"/>
        <c:crosses val="autoZero"/>
        <c:crossBetween val="midCat"/>
      </c:valAx>
      <c:valAx>
        <c:axId val="17526072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Sr (ppm)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691046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Fsp Na vs Zn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1.AS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'Fsp SEM+ICP Tidy w LOD'!$W$2:$W$37</c:f>
              <c:numCache>
                <c:formatCode>General</c:formatCode>
                <c:ptCount val="36"/>
                <c:pt idx="0">
                  <c:v>62800</c:v>
                </c:pt>
                <c:pt idx="1">
                  <c:v>51700</c:v>
                </c:pt>
                <c:pt idx="2">
                  <c:v>53500</c:v>
                </c:pt>
                <c:pt idx="3">
                  <c:v>54100</c:v>
                </c:pt>
                <c:pt idx="4">
                  <c:v>54800.000000000007</c:v>
                </c:pt>
                <c:pt idx="5">
                  <c:v>72400</c:v>
                </c:pt>
                <c:pt idx="6">
                  <c:v>53200</c:v>
                </c:pt>
                <c:pt idx="7">
                  <c:v>54000</c:v>
                </c:pt>
                <c:pt idx="8">
                  <c:v>52400</c:v>
                </c:pt>
                <c:pt idx="9">
                  <c:v>64400.000000000007</c:v>
                </c:pt>
                <c:pt idx="10">
                  <c:v>70400</c:v>
                </c:pt>
                <c:pt idx="11">
                  <c:v>72400</c:v>
                </c:pt>
                <c:pt idx="12">
                  <c:v>57300.000000000007</c:v>
                </c:pt>
                <c:pt idx="13">
                  <c:v>64000</c:v>
                </c:pt>
                <c:pt idx="14">
                  <c:v>67100</c:v>
                </c:pt>
                <c:pt idx="15">
                  <c:v>68300</c:v>
                </c:pt>
                <c:pt idx="16">
                  <c:v>69100</c:v>
                </c:pt>
                <c:pt idx="17">
                  <c:v>57000</c:v>
                </c:pt>
                <c:pt idx="18">
                  <c:v>61900.000000000007</c:v>
                </c:pt>
                <c:pt idx="19">
                  <c:v>68900</c:v>
                </c:pt>
                <c:pt idx="20">
                  <c:v>56700</c:v>
                </c:pt>
                <c:pt idx="21">
                  <c:v>53300</c:v>
                </c:pt>
                <c:pt idx="22">
                  <c:v>54100</c:v>
                </c:pt>
                <c:pt idx="23">
                  <c:v>71600</c:v>
                </c:pt>
                <c:pt idx="24">
                  <c:v>61300</c:v>
                </c:pt>
                <c:pt idx="25">
                  <c:v>58099.999999999993</c:v>
                </c:pt>
                <c:pt idx="26">
                  <c:v>59400.000000000007</c:v>
                </c:pt>
                <c:pt idx="27">
                  <c:v>56700</c:v>
                </c:pt>
                <c:pt idx="28">
                  <c:v>62200</c:v>
                </c:pt>
                <c:pt idx="29">
                  <c:v>65700</c:v>
                </c:pt>
                <c:pt idx="30">
                  <c:v>66900</c:v>
                </c:pt>
                <c:pt idx="31">
                  <c:v>67400</c:v>
                </c:pt>
                <c:pt idx="32">
                  <c:v>64400.000000000007</c:v>
                </c:pt>
                <c:pt idx="33">
                  <c:v>64600</c:v>
                </c:pt>
                <c:pt idx="34">
                  <c:v>58300</c:v>
                </c:pt>
                <c:pt idx="35">
                  <c:v>67900</c:v>
                </c:pt>
              </c:numCache>
            </c:numRef>
          </c:xVal>
          <c:yVal>
            <c:numRef>
              <c:f>'Fsp SEM+ICP Tidy w LOD'!$AF$2:$AF$37</c:f>
              <c:numCache>
                <c:formatCode>General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13.495370000000001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12.572890000000001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90.084499999999991</c:v>
                </c:pt>
                <c:pt idx="15">
                  <c:v>0</c:v>
                </c:pt>
                <c:pt idx="16">
                  <c:v>43.061949999999996</c:v>
                </c:pt>
                <c:pt idx="17">
                  <c:v>0</c:v>
                </c:pt>
                <c:pt idx="18">
                  <c:v>0</c:v>
                </c:pt>
                <c:pt idx="19">
                  <c:v>104.00450000000001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58E-4EF9-A94F-750F2D44C5FC}"/>
            </c:ext>
          </c:extLst>
        </c:ser>
        <c:ser>
          <c:idx val="1"/>
          <c:order val="1"/>
          <c:tx>
            <c:v>1(B)MP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'Fsp SEM+ICP Tidy w LOD'!$W$39:$W$82</c:f>
              <c:numCache>
                <c:formatCode>General</c:formatCode>
                <c:ptCount val="44"/>
                <c:pt idx="0">
                  <c:v>75600</c:v>
                </c:pt>
                <c:pt idx="1">
                  <c:v>72500</c:v>
                </c:pt>
                <c:pt idx="2">
                  <c:v>73800</c:v>
                </c:pt>
                <c:pt idx="3">
                  <c:v>72000</c:v>
                </c:pt>
                <c:pt idx="4">
                  <c:v>73700</c:v>
                </c:pt>
                <c:pt idx="5">
                  <c:v>75700</c:v>
                </c:pt>
                <c:pt idx="6">
                  <c:v>72300</c:v>
                </c:pt>
                <c:pt idx="7">
                  <c:v>70400</c:v>
                </c:pt>
                <c:pt idx="8">
                  <c:v>73200</c:v>
                </c:pt>
                <c:pt idx="9">
                  <c:v>71200</c:v>
                </c:pt>
                <c:pt idx="10">
                  <c:v>73800</c:v>
                </c:pt>
                <c:pt idx="11">
                  <c:v>74000</c:v>
                </c:pt>
                <c:pt idx="12">
                  <c:v>72800</c:v>
                </c:pt>
                <c:pt idx="13">
                  <c:v>71900</c:v>
                </c:pt>
                <c:pt idx="14">
                  <c:v>70800</c:v>
                </c:pt>
                <c:pt idx="15">
                  <c:v>73900</c:v>
                </c:pt>
                <c:pt idx="16">
                  <c:v>71800</c:v>
                </c:pt>
                <c:pt idx="17">
                  <c:v>73800</c:v>
                </c:pt>
                <c:pt idx="18">
                  <c:v>74800</c:v>
                </c:pt>
                <c:pt idx="19">
                  <c:v>73300</c:v>
                </c:pt>
                <c:pt idx="20">
                  <c:v>75900</c:v>
                </c:pt>
                <c:pt idx="21">
                  <c:v>74400</c:v>
                </c:pt>
                <c:pt idx="22">
                  <c:v>74700</c:v>
                </c:pt>
                <c:pt idx="23">
                  <c:v>75100</c:v>
                </c:pt>
                <c:pt idx="24">
                  <c:v>73500</c:v>
                </c:pt>
                <c:pt idx="25">
                  <c:v>76200</c:v>
                </c:pt>
                <c:pt idx="26">
                  <c:v>75300</c:v>
                </c:pt>
                <c:pt idx="27">
                  <c:v>71700</c:v>
                </c:pt>
                <c:pt idx="28">
                  <c:v>69500</c:v>
                </c:pt>
                <c:pt idx="29">
                  <c:v>73500</c:v>
                </c:pt>
                <c:pt idx="30">
                  <c:v>71700</c:v>
                </c:pt>
                <c:pt idx="31">
                  <c:v>71600</c:v>
                </c:pt>
                <c:pt idx="32">
                  <c:v>67700</c:v>
                </c:pt>
                <c:pt idx="33">
                  <c:v>73300</c:v>
                </c:pt>
                <c:pt idx="34">
                  <c:v>70500</c:v>
                </c:pt>
                <c:pt idx="35">
                  <c:v>71600</c:v>
                </c:pt>
                <c:pt idx="36">
                  <c:v>74900</c:v>
                </c:pt>
                <c:pt idx="37">
                  <c:v>72200</c:v>
                </c:pt>
                <c:pt idx="38">
                  <c:v>72900</c:v>
                </c:pt>
                <c:pt idx="39">
                  <c:v>71900</c:v>
                </c:pt>
                <c:pt idx="40">
                  <c:v>70500</c:v>
                </c:pt>
                <c:pt idx="41">
                  <c:v>72300</c:v>
                </c:pt>
                <c:pt idx="42">
                  <c:v>75100</c:v>
                </c:pt>
                <c:pt idx="43">
                  <c:v>74400</c:v>
                </c:pt>
              </c:numCache>
            </c:numRef>
          </c:xVal>
          <c:yVal>
            <c:numRef>
              <c:f>'Fsp SEM+ICP Tidy w LOD'!$AF$39:$AF$82</c:f>
              <c:numCache>
                <c:formatCode>General</c:formatCode>
                <c:ptCount val="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58E-4EF9-A94F-750F2D44C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0257839"/>
        <c:axId val="1674269679"/>
      </c:scatterChart>
      <c:valAx>
        <c:axId val="125025783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Na (ppm)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4269679"/>
        <c:crosses val="autoZero"/>
        <c:crossBetween val="midCat"/>
      </c:valAx>
      <c:valAx>
        <c:axId val="16742696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Zn (ppm)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0257839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1.AS vs 1(B)MP Fsp Compositions (Na and Al removed)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1.AS Fsp</c:v>
          </c:tx>
          <c:cat>
            <c:strRef>
              <c:f>('Fsp SEM+ICP Tidy (2)'!$C$85,'Fsp SEM+ICP Tidy (2)'!$E$85,'Fsp SEM+ICP Tidy (2)'!$G$85:$U$85)</c:f>
              <c:strCache>
                <c:ptCount val="17"/>
                <c:pt idx="0">
                  <c:v>Li7_ppm_mean</c:v>
                </c:pt>
                <c:pt idx="1">
                  <c:v>Mg25_ppm_mean</c:v>
                </c:pt>
                <c:pt idx="2">
                  <c:v>Ti49_ppm_mean</c:v>
                </c:pt>
                <c:pt idx="3">
                  <c:v>Mn55_ppm_mean</c:v>
                </c:pt>
                <c:pt idx="4">
                  <c:v>Zn66_ppm_mean</c:v>
                </c:pt>
                <c:pt idx="5">
                  <c:v>Zn67_ppm_mean</c:v>
                </c:pt>
                <c:pt idx="6">
                  <c:v>Rb85_ppm_mean</c:v>
                </c:pt>
                <c:pt idx="7">
                  <c:v>Sr86_ppm_mean</c:v>
                </c:pt>
                <c:pt idx="8">
                  <c:v>Sr88_ppm_mean</c:v>
                </c:pt>
                <c:pt idx="9">
                  <c:v>Y89_ppm_mean</c:v>
                </c:pt>
                <c:pt idx="10">
                  <c:v>Cs133_ppm_mean</c:v>
                </c:pt>
                <c:pt idx="11">
                  <c:v>Ba137_ppm_mean</c:v>
                </c:pt>
                <c:pt idx="12">
                  <c:v>La139_ppm_mean</c:v>
                </c:pt>
                <c:pt idx="13">
                  <c:v>Ce140_ppm_mean</c:v>
                </c:pt>
                <c:pt idx="14">
                  <c:v>Pr141_ppm_mean</c:v>
                </c:pt>
                <c:pt idx="15">
                  <c:v>Eu153_ppm_mean</c:v>
                </c:pt>
                <c:pt idx="16">
                  <c:v>Pb208_ppm_mean</c:v>
                </c:pt>
              </c:strCache>
            </c:strRef>
          </c:cat>
          <c:val>
            <c:numRef>
              <c:f>('Fsp SEM+ICP Tidy (2)'!$C$86,'Fsp SEM+ICP Tidy (2)'!$E$86,'Fsp SEM+ICP Tidy (2)'!$G$86:$U$86)</c:f>
              <c:numCache>
                <c:formatCode>General</c:formatCode>
                <c:ptCount val="17"/>
                <c:pt idx="0">
                  <c:v>2.3693435555555551</c:v>
                </c:pt>
                <c:pt idx="1">
                  <c:v>467.08965177777776</c:v>
                </c:pt>
                <c:pt idx="2">
                  <c:v>130.26503736111118</c:v>
                </c:pt>
                <c:pt idx="3">
                  <c:v>25.131600833333337</c:v>
                </c:pt>
                <c:pt idx="4">
                  <c:v>9.1728791808333323</c:v>
                </c:pt>
                <c:pt idx="5">
                  <c:v>20.717174888888884</c:v>
                </c:pt>
                <c:pt idx="6">
                  <c:v>6.9465349111111108</c:v>
                </c:pt>
                <c:pt idx="7">
                  <c:v>743.02055555555557</c:v>
                </c:pt>
                <c:pt idx="8">
                  <c:v>740.87477777777781</c:v>
                </c:pt>
                <c:pt idx="9">
                  <c:v>8.8323873055555543E-2</c:v>
                </c:pt>
                <c:pt idx="10">
                  <c:v>0.36087803611111108</c:v>
                </c:pt>
                <c:pt idx="11">
                  <c:v>51.03746944444444</c:v>
                </c:pt>
                <c:pt idx="12">
                  <c:v>0.18764777694444448</c:v>
                </c:pt>
                <c:pt idx="13">
                  <c:v>0.34053347096666658</c:v>
                </c:pt>
                <c:pt idx="14">
                  <c:v>2.4946936083333329E-2</c:v>
                </c:pt>
                <c:pt idx="15">
                  <c:v>0.47312414813888892</c:v>
                </c:pt>
                <c:pt idx="16">
                  <c:v>33.840372222222214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DFF-4DD6-838B-7CCD65CEE35D}"/>
            </c:ext>
          </c:extLst>
        </c:ser>
        <c:ser>
          <c:idx val="3"/>
          <c:order val="1"/>
          <c:tx>
            <c:v>1(B)MP Fsp</c:v>
          </c:tx>
          <c:cat>
            <c:strRef>
              <c:f>('Fsp SEM+ICP Tidy (2)'!$C$85,'Fsp SEM+ICP Tidy (2)'!$E$85,'Fsp SEM+ICP Tidy (2)'!$G$85:$U$85)</c:f>
              <c:strCache>
                <c:ptCount val="17"/>
                <c:pt idx="0">
                  <c:v>Li7_ppm_mean</c:v>
                </c:pt>
                <c:pt idx="1">
                  <c:v>Mg25_ppm_mean</c:v>
                </c:pt>
                <c:pt idx="2">
                  <c:v>Ti49_ppm_mean</c:v>
                </c:pt>
                <c:pt idx="3">
                  <c:v>Mn55_ppm_mean</c:v>
                </c:pt>
                <c:pt idx="4">
                  <c:v>Zn66_ppm_mean</c:v>
                </c:pt>
                <c:pt idx="5">
                  <c:v>Zn67_ppm_mean</c:v>
                </c:pt>
                <c:pt idx="6">
                  <c:v>Rb85_ppm_mean</c:v>
                </c:pt>
                <c:pt idx="7">
                  <c:v>Sr86_ppm_mean</c:v>
                </c:pt>
                <c:pt idx="8">
                  <c:v>Sr88_ppm_mean</c:v>
                </c:pt>
                <c:pt idx="9">
                  <c:v>Y89_ppm_mean</c:v>
                </c:pt>
                <c:pt idx="10">
                  <c:v>Cs133_ppm_mean</c:v>
                </c:pt>
                <c:pt idx="11">
                  <c:v>Ba137_ppm_mean</c:v>
                </c:pt>
                <c:pt idx="12">
                  <c:v>La139_ppm_mean</c:v>
                </c:pt>
                <c:pt idx="13">
                  <c:v>Ce140_ppm_mean</c:v>
                </c:pt>
                <c:pt idx="14">
                  <c:v>Pr141_ppm_mean</c:v>
                </c:pt>
                <c:pt idx="15">
                  <c:v>Eu153_ppm_mean</c:v>
                </c:pt>
                <c:pt idx="16">
                  <c:v>Pb208_ppm_mean</c:v>
                </c:pt>
              </c:strCache>
            </c:strRef>
          </c:cat>
          <c:val>
            <c:numRef>
              <c:f>('Fsp SEM+ICP Tidy (2)'!$C$96,'Fsp SEM+ICP Tidy (2)'!$E$96,'Fsp SEM+ICP Tidy (2)'!$G$96:$U$96)</c:f>
              <c:numCache>
                <c:formatCode>General</c:formatCode>
                <c:ptCount val="17"/>
                <c:pt idx="0">
                  <c:v>0.87008862749999993</c:v>
                </c:pt>
                <c:pt idx="1">
                  <c:v>1.8846883304545459</c:v>
                </c:pt>
                <c:pt idx="2">
                  <c:v>2.277706527272727</c:v>
                </c:pt>
                <c:pt idx="3">
                  <c:v>3.0818991818181818</c:v>
                </c:pt>
                <c:pt idx="4">
                  <c:v>1.2523581772727275</c:v>
                </c:pt>
                <c:pt idx="5">
                  <c:v>12.443222272727271</c:v>
                </c:pt>
                <c:pt idx="6">
                  <c:v>0.1868670340909091</c:v>
                </c:pt>
                <c:pt idx="7">
                  <c:v>512.66563636363651</c:v>
                </c:pt>
                <c:pt idx="8">
                  <c:v>504.79375000000005</c:v>
                </c:pt>
                <c:pt idx="9">
                  <c:v>4.4893206363636369E-2</c:v>
                </c:pt>
                <c:pt idx="10">
                  <c:v>8.6916622727272741E-2</c:v>
                </c:pt>
                <c:pt idx="11">
                  <c:v>61.606338636363652</c:v>
                </c:pt>
                <c:pt idx="12">
                  <c:v>0.84776220704545446</c:v>
                </c:pt>
                <c:pt idx="13">
                  <c:v>1.1510641145454545</c:v>
                </c:pt>
                <c:pt idx="14">
                  <c:v>9.4968499318181812E-2</c:v>
                </c:pt>
                <c:pt idx="15">
                  <c:v>0.64096081000000005</c:v>
                </c:pt>
                <c:pt idx="16">
                  <c:v>22.536350000000002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DFF-4DD6-838B-7CCD65CEE35D}"/>
            </c:ext>
          </c:extLst>
        </c:ser>
        <c:ser>
          <c:idx val="0"/>
          <c:order val="2"/>
          <c:tx>
            <c:v>1.AS Fsp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('Fsp SEM+ICP Tidy (2)'!$C$85,'Fsp SEM+ICP Tidy (2)'!$E$85,'Fsp SEM+ICP Tidy (2)'!$G$85:$U$85)</c:f>
              <c:strCache>
                <c:ptCount val="17"/>
                <c:pt idx="0">
                  <c:v>Li7_ppm_mean</c:v>
                </c:pt>
                <c:pt idx="1">
                  <c:v>Mg25_ppm_mean</c:v>
                </c:pt>
                <c:pt idx="2">
                  <c:v>Ti49_ppm_mean</c:v>
                </c:pt>
                <c:pt idx="3">
                  <c:v>Mn55_ppm_mean</c:v>
                </c:pt>
                <c:pt idx="4">
                  <c:v>Zn66_ppm_mean</c:v>
                </c:pt>
                <c:pt idx="5">
                  <c:v>Zn67_ppm_mean</c:v>
                </c:pt>
                <c:pt idx="6">
                  <c:v>Rb85_ppm_mean</c:v>
                </c:pt>
                <c:pt idx="7">
                  <c:v>Sr86_ppm_mean</c:v>
                </c:pt>
                <c:pt idx="8">
                  <c:v>Sr88_ppm_mean</c:v>
                </c:pt>
                <c:pt idx="9">
                  <c:v>Y89_ppm_mean</c:v>
                </c:pt>
                <c:pt idx="10">
                  <c:v>Cs133_ppm_mean</c:v>
                </c:pt>
                <c:pt idx="11">
                  <c:v>Ba137_ppm_mean</c:v>
                </c:pt>
                <c:pt idx="12">
                  <c:v>La139_ppm_mean</c:v>
                </c:pt>
                <c:pt idx="13">
                  <c:v>Ce140_ppm_mean</c:v>
                </c:pt>
                <c:pt idx="14">
                  <c:v>Pr141_ppm_mean</c:v>
                </c:pt>
                <c:pt idx="15">
                  <c:v>Eu153_ppm_mean</c:v>
                </c:pt>
                <c:pt idx="16">
                  <c:v>Pb208_ppm_mean</c:v>
                </c:pt>
              </c:strCache>
            </c:strRef>
          </c:cat>
          <c:val>
            <c:numRef>
              <c:f>('Fsp SEM+ICP Tidy (2)'!$C$86,'Fsp SEM+ICP Tidy (2)'!$E$86,'Fsp SEM+ICP Tidy (2)'!$G$86:$U$86)</c:f>
              <c:numCache>
                <c:formatCode>General</c:formatCode>
                <c:ptCount val="17"/>
                <c:pt idx="0">
                  <c:v>2.3693435555555551</c:v>
                </c:pt>
                <c:pt idx="1">
                  <c:v>467.08965177777776</c:v>
                </c:pt>
                <c:pt idx="2">
                  <c:v>130.26503736111118</c:v>
                </c:pt>
                <c:pt idx="3">
                  <c:v>25.131600833333337</c:v>
                </c:pt>
                <c:pt idx="4">
                  <c:v>9.1728791808333323</c:v>
                </c:pt>
                <c:pt idx="5">
                  <c:v>20.717174888888884</c:v>
                </c:pt>
                <c:pt idx="6">
                  <c:v>6.9465349111111108</c:v>
                </c:pt>
                <c:pt idx="7">
                  <c:v>743.02055555555557</c:v>
                </c:pt>
                <c:pt idx="8">
                  <c:v>740.87477777777781</c:v>
                </c:pt>
                <c:pt idx="9">
                  <c:v>8.8323873055555543E-2</c:v>
                </c:pt>
                <c:pt idx="10">
                  <c:v>0.36087803611111108</c:v>
                </c:pt>
                <c:pt idx="11">
                  <c:v>51.03746944444444</c:v>
                </c:pt>
                <c:pt idx="12">
                  <c:v>0.18764777694444448</c:v>
                </c:pt>
                <c:pt idx="13">
                  <c:v>0.34053347096666658</c:v>
                </c:pt>
                <c:pt idx="14">
                  <c:v>2.4946936083333329E-2</c:v>
                </c:pt>
                <c:pt idx="15">
                  <c:v>0.47312414813888892</c:v>
                </c:pt>
                <c:pt idx="16">
                  <c:v>33.840372222222214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DFF-4DD6-838B-7CCD65CEE35D}"/>
            </c:ext>
          </c:extLst>
        </c:ser>
        <c:ser>
          <c:idx val="1"/>
          <c:order val="3"/>
          <c:tx>
            <c:v>1(B)MP Fsp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('Fsp SEM+ICP Tidy (2)'!$C$85,'Fsp SEM+ICP Tidy (2)'!$E$85,'Fsp SEM+ICP Tidy (2)'!$G$85:$U$85)</c:f>
              <c:strCache>
                <c:ptCount val="17"/>
                <c:pt idx="0">
                  <c:v>Li7_ppm_mean</c:v>
                </c:pt>
                <c:pt idx="1">
                  <c:v>Mg25_ppm_mean</c:v>
                </c:pt>
                <c:pt idx="2">
                  <c:v>Ti49_ppm_mean</c:v>
                </c:pt>
                <c:pt idx="3">
                  <c:v>Mn55_ppm_mean</c:v>
                </c:pt>
                <c:pt idx="4">
                  <c:v>Zn66_ppm_mean</c:v>
                </c:pt>
                <c:pt idx="5">
                  <c:v>Zn67_ppm_mean</c:v>
                </c:pt>
                <c:pt idx="6">
                  <c:v>Rb85_ppm_mean</c:v>
                </c:pt>
                <c:pt idx="7">
                  <c:v>Sr86_ppm_mean</c:v>
                </c:pt>
                <c:pt idx="8">
                  <c:v>Sr88_ppm_mean</c:v>
                </c:pt>
                <c:pt idx="9">
                  <c:v>Y89_ppm_mean</c:v>
                </c:pt>
                <c:pt idx="10">
                  <c:v>Cs133_ppm_mean</c:v>
                </c:pt>
                <c:pt idx="11">
                  <c:v>Ba137_ppm_mean</c:v>
                </c:pt>
                <c:pt idx="12">
                  <c:v>La139_ppm_mean</c:v>
                </c:pt>
                <c:pt idx="13">
                  <c:v>Ce140_ppm_mean</c:v>
                </c:pt>
                <c:pt idx="14">
                  <c:v>Pr141_ppm_mean</c:v>
                </c:pt>
                <c:pt idx="15">
                  <c:v>Eu153_ppm_mean</c:v>
                </c:pt>
                <c:pt idx="16">
                  <c:v>Pb208_ppm_mean</c:v>
                </c:pt>
              </c:strCache>
            </c:strRef>
          </c:cat>
          <c:val>
            <c:numRef>
              <c:f>('Fsp SEM+ICP Tidy (2)'!$C$96,'Fsp SEM+ICP Tidy (2)'!$E$96,'Fsp SEM+ICP Tidy (2)'!$G$96:$U$96)</c:f>
              <c:numCache>
                <c:formatCode>General</c:formatCode>
                <c:ptCount val="17"/>
                <c:pt idx="0">
                  <c:v>0.87008862749999993</c:v>
                </c:pt>
                <c:pt idx="1">
                  <c:v>1.8846883304545459</c:v>
                </c:pt>
                <c:pt idx="2">
                  <c:v>2.277706527272727</c:v>
                </c:pt>
                <c:pt idx="3">
                  <c:v>3.0818991818181818</c:v>
                </c:pt>
                <c:pt idx="4">
                  <c:v>1.2523581772727275</c:v>
                </c:pt>
                <c:pt idx="5">
                  <c:v>12.443222272727271</c:v>
                </c:pt>
                <c:pt idx="6">
                  <c:v>0.1868670340909091</c:v>
                </c:pt>
                <c:pt idx="7">
                  <c:v>512.66563636363651</c:v>
                </c:pt>
                <c:pt idx="8">
                  <c:v>504.79375000000005</c:v>
                </c:pt>
                <c:pt idx="9">
                  <c:v>4.4893206363636369E-2</c:v>
                </c:pt>
                <c:pt idx="10">
                  <c:v>8.6916622727272741E-2</c:v>
                </c:pt>
                <c:pt idx="11">
                  <c:v>61.606338636363652</c:v>
                </c:pt>
                <c:pt idx="12">
                  <c:v>0.84776220704545446</c:v>
                </c:pt>
                <c:pt idx="13">
                  <c:v>1.1510641145454545</c:v>
                </c:pt>
                <c:pt idx="14">
                  <c:v>9.4968499318181812E-2</c:v>
                </c:pt>
                <c:pt idx="15">
                  <c:v>0.64096081000000005</c:v>
                </c:pt>
                <c:pt idx="16">
                  <c:v>22.536350000000002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FF-4DD6-838B-7CCD65CEE3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096175"/>
        <c:axId val="143416079"/>
      </c:lineChart>
      <c:catAx>
        <c:axId val="2290961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3416079"/>
        <c:crosses val="autoZero"/>
        <c:auto val="1"/>
        <c:lblAlgn val="ctr"/>
        <c:lblOffset val="100"/>
        <c:noMultiLvlLbl val="0"/>
      </c:catAx>
      <c:valAx>
        <c:axId val="1434160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9096175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1.AS vs 1(B)MP</a:t>
            </a:r>
            <a:r>
              <a:rPr lang="en-GB" baseline="0"/>
              <a:t> Fsp Compositions (Na, Mg, Sr and Al removed)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1.AS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('Fsp SEM+ICP Tidy w LOD'!$C$85,'Fsp SEM+ICP Tidy w LOD'!$G$85:$K$85,'Fsp SEM+ICP Tidy w LOD'!$N$85:$U$85)</c:f>
              <c:strCache>
                <c:ptCount val="14"/>
                <c:pt idx="0">
                  <c:v>Li7_ppm_mean</c:v>
                </c:pt>
                <c:pt idx="1">
                  <c:v>Ti49_ppm_mean</c:v>
                </c:pt>
                <c:pt idx="2">
                  <c:v>Mn55_ppm_mean</c:v>
                </c:pt>
                <c:pt idx="3">
                  <c:v>Zn66_ppm_mean</c:v>
                </c:pt>
                <c:pt idx="4">
                  <c:v>Zn67_ppm_mean</c:v>
                </c:pt>
                <c:pt idx="5">
                  <c:v>Rb85_ppm_mean</c:v>
                </c:pt>
                <c:pt idx="6">
                  <c:v>Y89_ppm_mean</c:v>
                </c:pt>
                <c:pt idx="7">
                  <c:v>Cs133_ppm_mean</c:v>
                </c:pt>
                <c:pt idx="8">
                  <c:v>Ba137_ppm_mean</c:v>
                </c:pt>
                <c:pt idx="9">
                  <c:v>La139_ppm_mean</c:v>
                </c:pt>
                <c:pt idx="10">
                  <c:v>Ce140_ppm_mean</c:v>
                </c:pt>
                <c:pt idx="11">
                  <c:v>Pr141_ppm_mean</c:v>
                </c:pt>
                <c:pt idx="12">
                  <c:v>Eu153_ppm_mean</c:v>
                </c:pt>
                <c:pt idx="13">
                  <c:v>Pb208_ppm_mean</c:v>
                </c:pt>
              </c:strCache>
            </c:strRef>
          </c:cat>
          <c:val>
            <c:numRef>
              <c:f>('Fsp SEM+ICP Tidy w LOD'!$C$86,'Fsp SEM+ICP Tidy w LOD'!$G$86:$K$86,'Fsp SEM+ICP Tidy w LOD'!$N$86:$U$86)</c:f>
              <c:numCache>
                <c:formatCode>General</c:formatCode>
                <c:ptCount val="14"/>
                <c:pt idx="0">
                  <c:v>14.112755999999999</c:v>
                </c:pt>
                <c:pt idx="1">
                  <c:v>419.62101000000001</c:v>
                </c:pt>
                <c:pt idx="2">
                  <c:v>26.492903823529417</c:v>
                </c:pt>
                <c:pt idx="3">
                  <c:v>16.277564210526318</c:v>
                </c:pt>
                <c:pt idx="4">
                  <c:v>50.074314285714287</c:v>
                </c:pt>
                <c:pt idx="5">
                  <c:v>27.263845888888888</c:v>
                </c:pt>
                <c:pt idx="6">
                  <c:v>0.30190515555555547</c:v>
                </c:pt>
                <c:pt idx="7">
                  <c:v>2.6816825000000004</c:v>
                </c:pt>
                <c:pt idx="8">
                  <c:v>51.03746944444444</c:v>
                </c:pt>
                <c:pt idx="9">
                  <c:v>0.27021279880000004</c:v>
                </c:pt>
                <c:pt idx="10">
                  <c:v>0.4086401651599999</c:v>
                </c:pt>
                <c:pt idx="11">
                  <c:v>5.1966836882352936E-2</c:v>
                </c:pt>
                <c:pt idx="12">
                  <c:v>0.60749584760714292</c:v>
                </c:pt>
                <c:pt idx="13">
                  <c:v>33.840372222222214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AD-4F92-AC8E-ED493DCEA02D}"/>
            </c:ext>
          </c:extLst>
        </c:ser>
        <c:ser>
          <c:idx val="1"/>
          <c:order val="1"/>
          <c:tx>
            <c:v>1(B)MP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('Fsp SEM+ICP Tidy w LOD'!$C$85,'Fsp SEM+ICP Tidy w LOD'!$G$85:$K$85,'Fsp SEM+ICP Tidy w LOD'!$N$85:$U$85)</c:f>
              <c:strCache>
                <c:ptCount val="14"/>
                <c:pt idx="0">
                  <c:v>Li7_ppm_mean</c:v>
                </c:pt>
                <c:pt idx="1">
                  <c:v>Ti49_ppm_mean</c:v>
                </c:pt>
                <c:pt idx="2">
                  <c:v>Mn55_ppm_mean</c:v>
                </c:pt>
                <c:pt idx="3">
                  <c:v>Zn66_ppm_mean</c:v>
                </c:pt>
                <c:pt idx="4">
                  <c:v>Zn67_ppm_mean</c:v>
                </c:pt>
                <c:pt idx="5">
                  <c:v>Rb85_ppm_mean</c:v>
                </c:pt>
                <c:pt idx="6">
                  <c:v>Y89_ppm_mean</c:v>
                </c:pt>
                <c:pt idx="7">
                  <c:v>Cs133_ppm_mean</c:v>
                </c:pt>
                <c:pt idx="8">
                  <c:v>Ba137_ppm_mean</c:v>
                </c:pt>
                <c:pt idx="9">
                  <c:v>La139_ppm_mean</c:v>
                </c:pt>
                <c:pt idx="10">
                  <c:v>Ce140_ppm_mean</c:v>
                </c:pt>
                <c:pt idx="11">
                  <c:v>Pr141_ppm_mean</c:v>
                </c:pt>
                <c:pt idx="12">
                  <c:v>Eu153_ppm_mean</c:v>
                </c:pt>
                <c:pt idx="13">
                  <c:v>Pb208_ppm_mean</c:v>
                </c:pt>
              </c:strCache>
            </c:strRef>
          </c:cat>
          <c:val>
            <c:numRef>
              <c:f>('Fsp SEM+ICP Tidy w LOD'!$C$96,'Fsp SEM+ICP Tidy w LOD'!$G$96:$K$96,'Fsp SEM+ICP Tidy w LOD'!$N$96:$U$96)</c:f>
              <c:numCache>
                <c:formatCode>General</c:formatCode>
                <c:ptCount val="14"/>
                <c:pt idx="0">
                  <c:v>4.5718350000000001</c:v>
                </c:pt>
                <c:pt idx="1">
                  <c:v>13.2628</c:v>
                </c:pt>
                <c:pt idx="2">
                  <c:v>4.1369607407407409</c:v>
                </c:pt>
                <c:pt idx="3">
                  <c:v>3.129915</c:v>
                </c:pt>
                <c:pt idx="4">
                  <c:v>44.376000000000005</c:v>
                </c:pt>
                <c:pt idx="5">
                  <c:v>1.85514</c:v>
                </c:pt>
                <c:pt idx="6">
                  <c:v>0.21366073999999999</c:v>
                </c:pt>
                <c:pt idx="7">
                  <c:v>0</c:v>
                </c:pt>
                <c:pt idx="8">
                  <c:v>61.606338636363652</c:v>
                </c:pt>
                <c:pt idx="9">
                  <c:v>1.0079070010810811</c:v>
                </c:pt>
                <c:pt idx="10">
                  <c:v>1.298636436923077</c:v>
                </c:pt>
                <c:pt idx="11">
                  <c:v>0.16606269799999995</c:v>
                </c:pt>
                <c:pt idx="12">
                  <c:v>0.70333108350000006</c:v>
                </c:pt>
                <c:pt idx="13">
                  <c:v>22.536350000000002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AD-4F92-AC8E-ED493DCEA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37637423"/>
        <c:axId val="2051531695"/>
      </c:lineChart>
      <c:catAx>
        <c:axId val="21376374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1531695"/>
        <c:crosses val="autoZero"/>
        <c:auto val="1"/>
        <c:lblAlgn val="ctr"/>
        <c:lblOffset val="100"/>
        <c:noMultiLvlLbl val="0"/>
      </c:catAx>
      <c:valAx>
        <c:axId val="20515316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376374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Feldspar Compositions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Sample Means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(Composition!$AP$11,Composition!$AQ$11,Composition!$AR$11)</c:f>
              <c:numCache>
                <c:formatCode>General</c:formatCode>
                <c:ptCount val="3"/>
                <c:pt idx="0">
                  <c:v>30.219563541370622</c:v>
                </c:pt>
                <c:pt idx="1">
                  <c:v>21.190885587994046</c:v>
                </c:pt>
                <c:pt idx="2">
                  <c:v>22.566196592954732</c:v>
                </c:pt>
              </c:numCache>
            </c:numRef>
          </c:xVal>
          <c:yVal>
            <c:numRef>
              <c:f>(Composition!$AS$11,Composition!$AT$11,Composition!$AU$11)</c:f>
              <c:numCache>
                <c:formatCode>General</c:formatCode>
                <c:ptCount val="3"/>
                <c:pt idx="0">
                  <c:v>1</c:v>
                </c:pt>
                <c:pt idx="1">
                  <c:v>2</c:v>
                </c:pt>
                <c:pt idx="2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3F7-43C0-94A8-68CF6AF2E9D3}"/>
            </c:ext>
          </c:extLst>
        </c:ser>
        <c:ser>
          <c:idx val="1"/>
          <c:order val="1"/>
          <c:tx>
            <c:v>Sample Max An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(Composition!$AP$12,Composition!$AQ$12,Composition!$AR$12)</c:f>
              <c:numCache>
                <c:formatCode>General</c:formatCode>
                <c:ptCount val="3"/>
                <c:pt idx="0">
                  <c:v>40.443396266634771</c:v>
                </c:pt>
                <c:pt idx="1">
                  <c:v>21.27690389239617</c:v>
                </c:pt>
                <c:pt idx="2">
                  <c:v>27.983120919189588</c:v>
                </c:pt>
              </c:numCache>
            </c:numRef>
          </c:xVal>
          <c:yVal>
            <c:numRef>
              <c:f>(Composition!$AS$12,Composition!$AT$12,Composition!$AU$12)</c:f>
              <c:numCache>
                <c:formatCode>General</c:formatCode>
                <c:ptCount val="3"/>
                <c:pt idx="0">
                  <c:v>1</c:v>
                </c:pt>
                <c:pt idx="1">
                  <c:v>2</c:v>
                </c:pt>
                <c:pt idx="2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3F7-43C0-94A8-68CF6AF2E9D3}"/>
            </c:ext>
          </c:extLst>
        </c:ser>
        <c:ser>
          <c:idx val="2"/>
          <c:order val="2"/>
          <c:tx>
            <c:v>Sample Min An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(Composition!$AP$13,Composition!$AQ$13,Composition!$AR$13)</c:f>
              <c:numCache>
                <c:formatCode>General</c:formatCode>
                <c:ptCount val="3"/>
                <c:pt idx="0">
                  <c:v>20.504969256976352</c:v>
                </c:pt>
                <c:pt idx="1">
                  <c:v>16.104325721545898</c:v>
                </c:pt>
                <c:pt idx="2">
                  <c:v>18.746696338911704</c:v>
                </c:pt>
              </c:numCache>
            </c:numRef>
          </c:xVal>
          <c:yVal>
            <c:numRef>
              <c:f>(Composition!$AS$13,Composition!$AT$13,Composition!$AU$13)</c:f>
              <c:numCache>
                <c:formatCode>General</c:formatCode>
                <c:ptCount val="3"/>
                <c:pt idx="0">
                  <c:v>1</c:v>
                </c:pt>
                <c:pt idx="1">
                  <c:v>2</c:v>
                </c:pt>
                <c:pt idx="2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3F7-43C0-94A8-68CF6AF2E9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3155839"/>
        <c:axId val="313156319"/>
      </c:scatterChart>
      <c:valAx>
        <c:axId val="31315583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XAn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3156319"/>
        <c:crosses val="autoZero"/>
        <c:crossBetween val="midCat"/>
      </c:valAx>
      <c:valAx>
        <c:axId val="313156319"/>
        <c:scaling>
          <c:orientation val="minMax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Sample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313155839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9448960947306568"/>
          <c:y val="0.38771784413374927"/>
          <c:w val="0.20206122629835924"/>
          <c:h val="0.2342139918145207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Feldspar</a:t>
            </a:r>
            <a:r>
              <a:rPr lang="en-GB" baseline="0"/>
              <a:t> Compositions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Sample Mean C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(Composition!$AP$14,Composition!$AQ$14,Composition!$AR$14)</c:f>
              <c:numCache>
                <c:formatCode>General</c:formatCode>
                <c:ptCount val="3"/>
                <c:pt idx="0">
                  <c:v>31.492302432311337</c:v>
                </c:pt>
                <c:pt idx="1">
                  <c:v>18.551035314356376</c:v>
                </c:pt>
                <c:pt idx="2">
                  <c:v>22.438369418323141</c:v>
                </c:pt>
              </c:numCache>
            </c:numRef>
          </c:xVal>
          <c:yVal>
            <c:numRef>
              <c:f>(Composition!$AS$14,Composition!$AT$14,Composition!$AU$14)</c:f>
              <c:numCache>
                <c:formatCode>General</c:formatCode>
                <c:ptCount val="3"/>
                <c:pt idx="0">
                  <c:v>1</c:v>
                </c:pt>
                <c:pt idx="1">
                  <c:v>2</c:v>
                </c:pt>
                <c:pt idx="2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41C-4853-BC6B-F5815BF50BD3}"/>
            </c:ext>
          </c:extLst>
        </c:ser>
        <c:ser>
          <c:idx val="1"/>
          <c:order val="1"/>
          <c:tx>
            <c:v>Sample Mean R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(Composition!$AP$15,Composition!$AQ$15,Composition!$AR$15)</c:f>
              <c:numCache>
                <c:formatCode>General</c:formatCode>
                <c:ptCount val="3"/>
                <c:pt idx="0">
                  <c:v>25.7767767523465</c:v>
                </c:pt>
                <c:pt idx="1">
                  <c:v>17.826688574921473</c:v>
                </c:pt>
                <c:pt idx="2">
                  <c:v>22.40341016333409</c:v>
                </c:pt>
              </c:numCache>
            </c:numRef>
          </c:xVal>
          <c:yVal>
            <c:numRef>
              <c:f>(Composition!$AS$15,Composition!$AT$15,Composition!$AU$15)</c:f>
              <c:numCache>
                <c:formatCode>General</c:formatCode>
                <c:ptCount val="3"/>
                <c:pt idx="0">
                  <c:v>1</c:v>
                </c:pt>
                <c:pt idx="1">
                  <c:v>2</c:v>
                </c:pt>
                <c:pt idx="2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41C-4853-BC6B-F5815BF50BD3}"/>
            </c:ext>
          </c:extLst>
        </c:ser>
        <c:ser>
          <c:idx val="2"/>
          <c:order val="2"/>
          <c:tx>
            <c:v>Sample Mean (M)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(Composition!$AP$16,Composition!$AQ$16,Composition!$AR$16)</c:f>
              <c:numCache>
                <c:formatCode>General</c:formatCode>
                <c:ptCount val="3"/>
                <c:pt idx="0">
                  <c:v>22.987142963545935</c:v>
                </c:pt>
                <c:pt idx="1">
                  <c:v>17.876365499190495</c:v>
                </c:pt>
                <c:pt idx="2">
                  <c:v>22.785807849922843</c:v>
                </c:pt>
              </c:numCache>
            </c:numRef>
          </c:xVal>
          <c:yVal>
            <c:numRef>
              <c:f>(Composition!$AS$16,Composition!$AT$16,Composition!$AU$16)</c:f>
              <c:numCache>
                <c:formatCode>General</c:formatCode>
                <c:ptCount val="3"/>
                <c:pt idx="0">
                  <c:v>1</c:v>
                </c:pt>
                <c:pt idx="1">
                  <c:v>2</c:v>
                </c:pt>
                <c:pt idx="2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41C-4853-BC6B-F5815BF50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6400831"/>
        <c:axId val="806418111"/>
      </c:scatterChart>
      <c:valAx>
        <c:axId val="8064008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XAn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418111"/>
        <c:crosses val="autoZero"/>
        <c:crossBetween val="midCat"/>
      </c:valAx>
      <c:valAx>
        <c:axId val="806418111"/>
        <c:scaling>
          <c:orientation val="minMax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Sample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80640083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Sr88; 1.AS (C,</a:t>
            </a:r>
            <a:r>
              <a:rPr lang="en-GB" baseline="0"/>
              <a:t> R, (M))</a:t>
            </a:r>
            <a:r>
              <a:rPr lang="en-GB"/>
              <a:t> v 1(B)MP (C,</a:t>
            </a:r>
            <a:r>
              <a:rPr lang="en-GB" baseline="0"/>
              <a:t> R, (M))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1.AS Sr88 C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('Fsp C v R'!$M$116,'Fsp C v R'!$M$118:$M$119,'Fsp C v R'!$M$122:$M$123,'Fsp C v R'!$M$128,'Fsp C v R'!$M$132:$M$133,'Fsp C v R'!$M$137,'Fsp C v R'!$M$139,'Fsp C v R'!$M$141,'Fsp C v R'!$M$143,'Fsp C v R'!$M$148)</c:f>
                <c:numCache>
                  <c:formatCode>General</c:formatCode>
                  <c:ptCount val="13"/>
                  <c:pt idx="0">
                    <c:v>63.536700000000003</c:v>
                  </c:pt>
                  <c:pt idx="1">
                    <c:v>74.364800000000002</c:v>
                  </c:pt>
                  <c:pt idx="2">
                    <c:v>58.5505</c:v>
                  </c:pt>
                  <c:pt idx="3">
                    <c:v>69.838399999999993</c:v>
                  </c:pt>
                  <c:pt idx="4">
                    <c:v>74.231300000000005</c:v>
                  </c:pt>
                  <c:pt idx="5">
                    <c:v>51.799900000000001</c:v>
                  </c:pt>
                  <c:pt idx="6">
                    <c:v>63.5672</c:v>
                  </c:pt>
                  <c:pt idx="7">
                    <c:v>71.888800000000003</c:v>
                  </c:pt>
                  <c:pt idx="8">
                    <c:v>49.644199999999998</c:v>
                  </c:pt>
                  <c:pt idx="9">
                    <c:v>60.131</c:v>
                  </c:pt>
                  <c:pt idx="10">
                    <c:v>69.136600000000001</c:v>
                  </c:pt>
                  <c:pt idx="11">
                    <c:v>48.879399999999997</c:v>
                  </c:pt>
                  <c:pt idx="12">
                    <c:v>61.796700000000001</c:v>
                  </c:pt>
                </c:numCache>
              </c:numRef>
            </c:plus>
            <c:minus>
              <c:numRef>
                <c:f>('Fsp C v R'!$M$116,'Fsp C v R'!$M$118:$M$119,'Fsp C v R'!$M$122:$M$123,'Fsp C v R'!$M$128,'Fsp C v R'!$M$132:$M$133,'Fsp C v R'!$M$137,'Fsp C v R'!$M$139,'Fsp C v R'!$M$141,'Fsp C v R'!$M$143,'Fsp C v R'!$M$148)</c:f>
                <c:numCache>
                  <c:formatCode>General</c:formatCode>
                  <c:ptCount val="13"/>
                  <c:pt idx="0">
                    <c:v>63.536700000000003</c:v>
                  </c:pt>
                  <c:pt idx="1">
                    <c:v>74.364800000000002</c:v>
                  </c:pt>
                  <c:pt idx="2">
                    <c:v>58.5505</c:v>
                  </c:pt>
                  <c:pt idx="3">
                    <c:v>69.838399999999993</c:v>
                  </c:pt>
                  <c:pt idx="4">
                    <c:v>74.231300000000005</c:v>
                  </c:pt>
                  <c:pt idx="5">
                    <c:v>51.799900000000001</c:v>
                  </c:pt>
                  <c:pt idx="6">
                    <c:v>63.5672</c:v>
                  </c:pt>
                  <c:pt idx="7">
                    <c:v>71.888800000000003</c:v>
                  </c:pt>
                  <c:pt idx="8">
                    <c:v>49.644199999999998</c:v>
                  </c:pt>
                  <c:pt idx="9">
                    <c:v>60.131</c:v>
                  </c:pt>
                  <c:pt idx="10">
                    <c:v>69.136600000000001</c:v>
                  </c:pt>
                  <c:pt idx="11">
                    <c:v>48.879399999999997</c:v>
                  </c:pt>
                  <c:pt idx="12">
                    <c:v>61.796700000000001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('Fsp C v R'!$M$3,'Fsp C v R'!$M$5:$M$6,'Fsp C v R'!$M$9:$M$10,'Fsp C v R'!$M$15,'Fsp C v R'!$M$19:$M$20,'Fsp C v R'!$M$24,'Fsp C v R'!$M$26,'Fsp C v R'!$M$28,'Fsp C v R'!$M$30,'Fsp C v R'!$M$35)</c:f>
              <c:numCache>
                <c:formatCode>General</c:formatCode>
                <c:ptCount val="13"/>
                <c:pt idx="0">
                  <c:v>925.64800000000002</c:v>
                </c:pt>
                <c:pt idx="1">
                  <c:v>988.428</c:v>
                </c:pt>
                <c:pt idx="2">
                  <c:v>922.11199999999997</c:v>
                </c:pt>
                <c:pt idx="3">
                  <c:v>825.58600000000001</c:v>
                </c:pt>
                <c:pt idx="4">
                  <c:v>827.88099999999997</c:v>
                </c:pt>
                <c:pt idx="5">
                  <c:v>642.77700000000004</c:v>
                </c:pt>
                <c:pt idx="6">
                  <c:v>719.697</c:v>
                </c:pt>
                <c:pt idx="7">
                  <c:v>762.99800000000005</c:v>
                </c:pt>
                <c:pt idx="8">
                  <c:v>767.798</c:v>
                </c:pt>
                <c:pt idx="9">
                  <c:v>726.68499999999995</c:v>
                </c:pt>
                <c:pt idx="10">
                  <c:v>778.65800000000002</c:v>
                </c:pt>
                <c:pt idx="11">
                  <c:v>596.28099999999995</c:v>
                </c:pt>
                <c:pt idx="12">
                  <c:v>643.88300000000004</c:v>
                </c:pt>
              </c:numCache>
            </c:numRef>
          </c:xVal>
          <c:yVal>
            <c:numRef>
              <c:f>('Fsp C v R'!$AD$3,'Fsp C v R'!$AD$5:$AD$6,'Fsp C v R'!$AD$9:$AD$10,'Fsp C v R'!$AD$15,'Fsp C v R'!$AD$19:$AD$20,'Fsp C v R'!$AD$24,'Fsp C v R'!$AD$26,'Fsp C v R'!$AD$28,'Fsp C v R'!$AD$30,'Fsp C v R'!$AD$35)</c:f>
              <c:numCache>
                <c:formatCode>General</c:formatCode>
                <c:ptCount val="1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C74D-45CE-A8C3-828E124F014A}"/>
            </c:ext>
          </c:extLst>
        </c:ser>
        <c:ser>
          <c:idx val="1"/>
          <c:order val="1"/>
          <c:tx>
            <c:v>1.AS Sr88 R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('Fsp C v R'!$M$115,'Fsp C v R'!$M$117,'Fsp C v R'!$M$120,'Fsp C v R'!$M$124,'Fsp C v R'!$M$129,'Fsp C v R'!$M$134,'Fsp C v R'!$M$138,'Fsp C v R'!$M$140,'Fsp C v R'!$M$142,'Fsp C v R'!$M$144,'Fsp C v R'!$M$147)</c:f>
                <c:numCache>
                  <c:formatCode>General</c:formatCode>
                  <c:ptCount val="11"/>
                  <c:pt idx="0">
                    <c:v>82.629099999999994</c:v>
                  </c:pt>
                  <c:pt idx="1">
                    <c:v>62.886699999999998</c:v>
                  </c:pt>
                  <c:pt idx="2">
                    <c:v>68.739699999999999</c:v>
                  </c:pt>
                  <c:pt idx="3">
                    <c:v>60.226999999999997</c:v>
                  </c:pt>
                  <c:pt idx="4">
                    <c:v>77.182199999999995</c:v>
                  </c:pt>
                  <c:pt idx="5">
                    <c:v>75.746099999999998</c:v>
                  </c:pt>
                  <c:pt idx="6">
                    <c:v>95.626800000000003</c:v>
                  </c:pt>
                  <c:pt idx="7">
                    <c:v>71.758700000000005</c:v>
                  </c:pt>
                  <c:pt idx="8">
                    <c:v>48.8474</c:v>
                  </c:pt>
                  <c:pt idx="9">
                    <c:v>80.356399999999994</c:v>
                  </c:pt>
                  <c:pt idx="10">
                    <c:v>55.871000000000002</c:v>
                  </c:pt>
                </c:numCache>
              </c:numRef>
            </c:plus>
            <c:minus>
              <c:numRef>
                <c:f>('Fsp C v R'!$M$115,'Fsp C v R'!$M$117,'Fsp C v R'!$M$120,'Fsp C v R'!$M$124,'Fsp C v R'!$M$129,'Fsp C v R'!$M$134,'Fsp C v R'!$M$138,'Fsp C v R'!$M$140,'Fsp C v R'!$M$142,'Fsp C v R'!$M$144,'Fsp C v R'!$M$147)</c:f>
                <c:numCache>
                  <c:formatCode>General</c:formatCode>
                  <c:ptCount val="11"/>
                  <c:pt idx="0">
                    <c:v>82.629099999999994</c:v>
                  </c:pt>
                  <c:pt idx="1">
                    <c:v>62.886699999999998</c:v>
                  </c:pt>
                  <c:pt idx="2">
                    <c:v>68.739699999999999</c:v>
                  </c:pt>
                  <c:pt idx="3">
                    <c:v>60.226999999999997</c:v>
                  </c:pt>
                  <c:pt idx="4">
                    <c:v>77.182199999999995</c:v>
                  </c:pt>
                  <c:pt idx="5">
                    <c:v>75.746099999999998</c:v>
                  </c:pt>
                  <c:pt idx="6">
                    <c:v>95.626800000000003</c:v>
                  </c:pt>
                  <c:pt idx="7">
                    <c:v>71.758700000000005</c:v>
                  </c:pt>
                  <c:pt idx="8">
                    <c:v>48.8474</c:v>
                  </c:pt>
                  <c:pt idx="9">
                    <c:v>80.356399999999994</c:v>
                  </c:pt>
                  <c:pt idx="10">
                    <c:v>55.871000000000002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('Fsp C v R'!$M$2,'Fsp C v R'!$M$4,'Fsp C v R'!$M$11,'Fsp C v R'!$M$16,'Fsp C v R'!$M$21,'Fsp C v R'!$M$25,'Fsp C v R'!$M$27,'Fsp C v R'!$M$29,'Fsp C v R'!$M$31,'Fsp C v R'!$M$34)</c:f>
              <c:numCache>
                <c:formatCode>General</c:formatCode>
                <c:ptCount val="10"/>
                <c:pt idx="0">
                  <c:v>867.39800000000002</c:v>
                </c:pt>
                <c:pt idx="1">
                  <c:v>909.11099999999999</c:v>
                </c:pt>
                <c:pt idx="2">
                  <c:v>682.47199999999998</c:v>
                </c:pt>
                <c:pt idx="3">
                  <c:v>643.43299999999999</c:v>
                </c:pt>
                <c:pt idx="4">
                  <c:v>725.40300000000002</c:v>
                </c:pt>
                <c:pt idx="5">
                  <c:v>676.32100000000003</c:v>
                </c:pt>
                <c:pt idx="6">
                  <c:v>841.87199999999996</c:v>
                </c:pt>
                <c:pt idx="7">
                  <c:v>783.21100000000001</c:v>
                </c:pt>
                <c:pt idx="8">
                  <c:v>727.53099999999995</c:v>
                </c:pt>
                <c:pt idx="9">
                  <c:v>629.48299999999995</c:v>
                </c:pt>
              </c:numCache>
            </c:numRef>
          </c:xVal>
          <c:yVal>
            <c:numRef>
              <c:f>('Fsp C v R'!$AE$2,'Fsp C v R'!$AE$4,'Fsp C v R'!$AE$11,'Fsp C v R'!$AE$16,'Fsp C v R'!$AE$21,'Fsp C v R'!$AE$25,'Fsp C v R'!$AE$27,'Fsp C v R'!$AE$29,'Fsp C v R'!$AE$31,'Fsp C v R'!$AE$34)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C74D-45CE-A8C3-828E124F014A}"/>
            </c:ext>
          </c:extLst>
        </c:ser>
        <c:ser>
          <c:idx val="2"/>
          <c:order val="2"/>
          <c:tx>
            <c:v>1.AS Sr88 (M)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('Fsp C v R'!$M$125:$M$127,'Fsp C v R'!$M$131,'Fsp C v R'!$M$145,'Fsp C v R'!$M$146,'Fsp C v R'!$M$149:$M$150)</c:f>
                <c:numCache>
                  <c:formatCode>General</c:formatCode>
                  <c:ptCount val="8"/>
                  <c:pt idx="0">
                    <c:v>59.547800000000002</c:v>
                  </c:pt>
                  <c:pt idx="1">
                    <c:v>63.289000000000001</c:v>
                  </c:pt>
                  <c:pt idx="2">
                    <c:v>63.069699999999997</c:v>
                  </c:pt>
                  <c:pt idx="3">
                    <c:v>71.600300000000004</c:v>
                  </c:pt>
                  <c:pt idx="4">
                    <c:v>74.892399999999995</c:v>
                  </c:pt>
                  <c:pt idx="5">
                    <c:v>80.787499999999994</c:v>
                  </c:pt>
                  <c:pt idx="6">
                    <c:v>36.889899999999997</c:v>
                  </c:pt>
                  <c:pt idx="7">
                    <c:v>68.761200000000002</c:v>
                  </c:pt>
                </c:numCache>
              </c:numRef>
            </c:plus>
            <c:minus>
              <c:numRef>
                <c:f>('Fsp C v R'!$M$125:$M$127,'Fsp C v R'!$M$131,'Fsp C v R'!$M$145,'Fsp C v R'!$M$146,'Fsp C v R'!$M$149:$M$150)</c:f>
                <c:numCache>
                  <c:formatCode>General</c:formatCode>
                  <c:ptCount val="8"/>
                  <c:pt idx="0">
                    <c:v>59.547800000000002</c:v>
                  </c:pt>
                  <c:pt idx="1">
                    <c:v>63.289000000000001</c:v>
                  </c:pt>
                  <c:pt idx="2">
                    <c:v>63.069699999999997</c:v>
                  </c:pt>
                  <c:pt idx="3">
                    <c:v>71.600300000000004</c:v>
                  </c:pt>
                  <c:pt idx="4">
                    <c:v>74.892399999999995</c:v>
                  </c:pt>
                  <c:pt idx="5">
                    <c:v>80.787499999999994</c:v>
                  </c:pt>
                  <c:pt idx="6">
                    <c:v>36.889899999999997</c:v>
                  </c:pt>
                  <c:pt idx="7">
                    <c:v>68.761200000000002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('Fsp C v R'!$M$12:$M$14,'Fsp C v R'!$M$18,'Fsp C v R'!$M$32:$M$33,'Fsp C v R'!$M$36:$M$37)</c:f>
              <c:numCache>
                <c:formatCode>General</c:formatCode>
                <c:ptCount val="8"/>
                <c:pt idx="0">
                  <c:v>606.89</c:v>
                </c:pt>
                <c:pt idx="1">
                  <c:v>640.75599999999997</c:v>
                </c:pt>
                <c:pt idx="2">
                  <c:v>820.35900000000004</c:v>
                </c:pt>
                <c:pt idx="3">
                  <c:v>683.60199999999998</c:v>
                </c:pt>
                <c:pt idx="4">
                  <c:v>684.56</c:v>
                </c:pt>
                <c:pt idx="5">
                  <c:v>640.78399999999999</c:v>
                </c:pt>
                <c:pt idx="6">
                  <c:v>593.59199999999998</c:v>
                </c:pt>
                <c:pt idx="7">
                  <c:v>632.17899999999997</c:v>
                </c:pt>
              </c:numCache>
            </c:numRef>
          </c:xVal>
          <c:yVal>
            <c:numRef>
              <c:f>('Fsp C v R'!$AF$12:$AF$14,'Fsp C v R'!$AF$18,'Fsp C v R'!$AF$32:$AF$33,'Fsp C v R'!$AF$36:$AF$37)</c:f>
              <c:numCache>
                <c:formatCode>General</c:formatCode>
                <c:ptCount val="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C74D-45CE-A8C3-828E124F014A}"/>
            </c:ext>
          </c:extLst>
        </c:ser>
        <c:ser>
          <c:idx val="3"/>
          <c:order val="3"/>
          <c:tx>
            <c:v>1(B)MP Sr88 C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('Fsp C v R'!$M$158:$M$160,'Fsp C v R'!$M$164,'Fsp C v R'!$M$168,'Fsp C v R'!$M$175,'Fsp C v R'!$M$178,'Fsp C v R'!$M$181,'Fsp C v R'!$M$185:$M$186,'Fsp C v R'!$M$190:$M$192,'Fsp C v R'!$M$195:$M$198)</c:f>
                <c:numCache>
                  <c:formatCode>General</c:formatCode>
                  <c:ptCount val="17"/>
                  <c:pt idx="0">
                    <c:v>49.089700000000001</c:v>
                  </c:pt>
                  <c:pt idx="1">
                    <c:v>47.2256</c:v>
                  </c:pt>
                  <c:pt idx="2">
                    <c:v>64.002399999999994</c:v>
                  </c:pt>
                  <c:pt idx="3">
                    <c:v>45.538699999999999</c:v>
                  </c:pt>
                  <c:pt idx="4">
                    <c:v>32.628399999999999</c:v>
                  </c:pt>
                  <c:pt idx="5">
                    <c:v>48.049100000000003</c:v>
                  </c:pt>
                  <c:pt idx="6">
                    <c:v>40.087899999999998</c:v>
                  </c:pt>
                  <c:pt idx="7">
                    <c:v>71.860399999999998</c:v>
                  </c:pt>
                  <c:pt idx="8">
                    <c:v>46.295499999999997</c:v>
                  </c:pt>
                  <c:pt idx="9">
                    <c:v>36.925600000000003</c:v>
                  </c:pt>
                  <c:pt idx="10">
                    <c:v>90.762600000000006</c:v>
                  </c:pt>
                  <c:pt idx="11">
                    <c:v>44.4009</c:v>
                  </c:pt>
                  <c:pt idx="12">
                    <c:v>43.815100000000001</c:v>
                  </c:pt>
                  <c:pt idx="13">
                    <c:v>34.135399999999997</c:v>
                  </c:pt>
                  <c:pt idx="14">
                    <c:v>38.785200000000003</c:v>
                  </c:pt>
                  <c:pt idx="15">
                    <c:v>57.7104</c:v>
                  </c:pt>
                  <c:pt idx="16">
                    <c:v>66.778099999999995</c:v>
                  </c:pt>
                </c:numCache>
              </c:numRef>
            </c:plus>
            <c:minus>
              <c:numRef>
                <c:f>('Fsp C v R'!$M$158:$M$160,'Fsp C v R'!$M$164,'Fsp C v R'!$M$168,'Fsp C v R'!$M$175,'Fsp C v R'!$M$178,'Fsp C v R'!$M$181,'Fsp C v R'!$M$185:$M$186,'Fsp C v R'!$M$190:$M$192,'Fsp C v R'!$M$195:$M$198)</c:f>
                <c:numCache>
                  <c:formatCode>General</c:formatCode>
                  <c:ptCount val="17"/>
                  <c:pt idx="0">
                    <c:v>49.089700000000001</c:v>
                  </c:pt>
                  <c:pt idx="1">
                    <c:v>47.2256</c:v>
                  </c:pt>
                  <c:pt idx="2">
                    <c:v>64.002399999999994</c:v>
                  </c:pt>
                  <c:pt idx="3">
                    <c:v>45.538699999999999</c:v>
                  </c:pt>
                  <c:pt idx="4">
                    <c:v>32.628399999999999</c:v>
                  </c:pt>
                  <c:pt idx="5">
                    <c:v>48.049100000000003</c:v>
                  </c:pt>
                  <c:pt idx="6">
                    <c:v>40.087899999999998</c:v>
                  </c:pt>
                  <c:pt idx="7">
                    <c:v>71.860399999999998</c:v>
                  </c:pt>
                  <c:pt idx="8">
                    <c:v>46.295499999999997</c:v>
                  </c:pt>
                  <c:pt idx="9">
                    <c:v>36.925600000000003</c:v>
                  </c:pt>
                  <c:pt idx="10">
                    <c:v>90.762600000000006</c:v>
                  </c:pt>
                  <c:pt idx="11">
                    <c:v>44.4009</c:v>
                  </c:pt>
                  <c:pt idx="12">
                    <c:v>43.815100000000001</c:v>
                  </c:pt>
                  <c:pt idx="13">
                    <c:v>34.135399999999997</c:v>
                  </c:pt>
                  <c:pt idx="14">
                    <c:v>38.785200000000003</c:v>
                  </c:pt>
                  <c:pt idx="15">
                    <c:v>57.7104</c:v>
                  </c:pt>
                  <c:pt idx="16">
                    <c:v>66.778099999999995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('Fsp C v R'!$M$39:$M$41,'Fsp C v R'!$M$45,'Fsp C v R'!$M$49,'Fsp C v R'!$M$56,'Fsp C v R'!$M$59,'Fsp C v R'!$M$62,'Fsp C v R'!$M$66:$M$67,'Fsp C v R'!$M$71:$M$73,'Fsp C v R'!$M$76:$M$79)</c:f>
              <c:numCache>
                <c:formatCode>General</c:formatCode>
                <c:ptCount val="17"/>
                <c:pt idx="0">
                  <c:v>406.09699999999998</c:v>
                </c:pt>
                <c:pt idx="1">
                  <c:v>442.42899999999997</c:v>
                </c:pt>
                <c:pt idx="2">
                  <c:v>508.06799999999998</c:v>
                </c:pt>
                <c:pt idx="3">
                  <c:v>489.42</c:v>
                </c:pt>
                <c:pt idx="4">
                  <c:v>453.33300000000003</c:v>
                </c:pt>
                <c:pt idx="5">
                  <c:v>497.86500000000001</c:v>
                </c:pt>
                <c:pt idx="6">
                  <c:v>426.56299999999999</c:v>
                </c:pt>
                <c:pt idx="7">
                  <c:v>598.88499999999999</c:v>
                </c:pt>
                <c:pt idx="8">
                  <c:v>461.47199999999998</c:v>
                </c:pt>
                <c:pt idx="9">
                  <c:v>466.18700000000001</c:v>
                </c:pt>
                <c:pt idx="10">
                  <c:v>687.98299999999995</c:v>
                </c:pt>
                <c:pt idx="11">
                  <c:v>517.86099999999999</c:v>
                </c:pt>
                <c:pt idx="12">
                  <c:v>465.52</c:v>
                </c:pt>
                <c:pt idx="13">
                  <c:v>405.47899999999998</c:v>
                </c:pt>
                <c:pt idx="14">
                  <c:v>413.70699999999999</c:v>
                </c:pt>
                <c:pt idx="15">
                  <c:v>462.35199999999998</c:v>
                </c:pt>
                <c:pt idx="16">
                  <c:v>599.59100000000001</c:v>
                </c:pt>
              </c:numCache>
            </c:numRef>
          </c:xVal>
          <c:yVal>
            <c:numRef>
              <c:f>('Fsp C v R'!$AG$39:$AG$41,'Fsp C v R'!$AG$45,'Fsp C v R'!$AG$49,'Fsp C v R'!$AG$56,'Fsp C v R'!$AG$59,'Fsp C v R'!$AG$62,'Fsp C v R'!$AG$66:$AG$67,'Fsp C v R'!$AG$71:$AG$73,'Fsp C v R'!$AG$76:$AG$79)</c:f>
              <c:numCache>
                <c:formatCode>General</c:formatCode>
                <c:ptCount val="17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C74D-45CE-A8C3-828E124F014A}"/>
            </c:ext>
          </c:extLst>
        </c:ser>
        <c:ser>
          <c:idx val="4"/>
          <c:order val="4"/>
          <c:tx>
            <c:v>1(B)MP Sr88 R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('Fsp C v R'!$M$161:$M$163,'Fsp C v R'!$M$165:$M$166,'Fsp C v R'!$M$169,'Fsp C v R'!$M$176:$M$177,'Fsp C v R'!$M$179,'Fsp C v R'!$M$182:$M$183,'Fsp C v R'!$M$187,'Fsp C v R'!$M$193:$M$194,'Fsp C v R'!$M$199:$M$201)</c:f>
                <c:numCache>
                  <c:formatCode>General</c:formatCode>
                  <c:ptCount val="17"/>
                  <c:pt idx="0">
                    <c:v>39.217100000000002</c:v>
                  </c:pt>
                  <c:pt idx="1">
                    <c:v>41.562399999999997</c:v>
                  </c:pt>
                  <c:pt idx="2">
                    <c:v>67.750399999999999</c:v>
                  </c:pt>
                  <c:pt idx="3">
                    <c:v>38.827100000000002</c:v>
                  </c:pt>
                  <c:pt idx="4">
                    <c:v>39.7181</c:v>
                  </c:pt>
                  <c:pt idx="5">
                    <c:v>55.677799999999998</c:v>
                  </c:pt>
                  <c:pt idx="6">
                    <c:v>68.852400000000003</c:v>
                  </c:pt>
                  <c:pt idx="7">
                    <c:v>44.941499999999998</c:v>
                  </c:pt>
                  <c:pt idx="8">
                    <c:v>64.995800000000003</c:v>
                  </c:pt>
                  <c:pt idx="9">
                    <c:v>124.38</c:v>
                  </c:pt>
                  <c:pt idx="10">
                    <c:v>54.6083</c:v>
                  </c:pt>
                  <c:pt idx="11">
                    <c:v>55.7727</c:v>
                  </c:pt>
                  <c:pt idx="12">
                    <c:v>57.703499999999998</c:v>
                  </c:pt>
                  <c:pt idx="13">
                    <c:v>46.648699999999998</c:v>
                  </c:pt>
                  <c:pt idx="14">
                    <c:v>46.985399999999998</c:v>
                  </c:pt>
                  <c:pt idx="15">
                    <c:v>56.697600000000001</c:v>
                  </c:pt>
                  <c:pt idx="16">
                    <c:v>151.13900000000001</c:v>
                  </c:pt>
                </c:numCache>
              </c:numRef>
            </c:plus>
            <c:minus>
              <c:numRef>
                <c:f>('Fsp C v R'!$M$161:$M$163,'Fsp C v R'!$M$165:$M$166,'Fsp C v R'!$M$169,'Fsp C v R'!$M$176:$M$177,'Fsp C v R'!$M$179,'Fsp C v R'!$M$182:$M$183,'Fsp C v R'!$M$187,'Fsp C v R'!$M$193:$M$194,'Fsp C v R'!$M$199:$M$201)</c:f>
                <c:numCache>
                  <c:formatCode>General</c:formatCode>
                  <c:ptCount val="17"/>
                  <c:pt idx="0">
                    <c:v>39.217100000000002</c:v>
                  </c:pt>
                  <c:pt idx="1">
                    <c:v>41.562399999999997</c:v>
                  </c:pt>
                  <c:pt idx="2">
                    <c:v>67.750399999999999</c:v>
                  </c:pt>
                  <c:pt idx="3">
                    <c:v>38.827100000000002</c:v>
                  </c:pt>
                  <c:pt idx="4">
                    <c:v>39.7181</c:v>
                  </c:pt>
                  <c:pt idx="5">
                    <c:v>55.677799999999998</c:v>
                  </c:pt>
                  <c:pt idx="6">
                    <c:v>68.852400000000003</c:v>
                  </c:pt>
                  <c:pt idx="7">
                    <c:v>44.941499999999998</c:v>
                  </c:pt>
                  <c:pt idx="8">
                    <c:v>64.995800000000003</c:v>
                  </c:pt>
                  <c:pt idx="9">
                    <c:v>124.38</c:v>
                  </c:pt>
                  <c:pt idx="10">
                    <c:v>54.6083</c:v>
                  </c:pt>
                  <c:pt idx="11">
                    <c:v>55.7727</c:v>
                  </c:pt>
                  <c:pt idx="12">
                    <c:v>57.703499999999998</c:v>
                  </c:pt>
                  <c:pt idx="13">
                    <c:v>46.648699999999998</c:v>
                  </c:pt>
                  <c:pt idx="14">
                    <c:v>46.985399999999998</c:v>
                  </c:pt>
                  <c:pt idx="15">
                    <c:v>56.697600000000001</c:v>
                  </c:pt>
                  <c:pt idx="16">
                    <c:v>151.13900000000001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('Fsp C v R'!$M$42:$M$44,'Fsp C v R'!$M$46:$M$47,'Fsp C v R'!$M$50,'Fsp C v R'!$M$57:$M$58,'Fsp C v R'!$M$60,'Fsp C v R'!$M$63:$M$64,'Fsp C v R'!$M$68,'Fsp C v R'!$M$74:$M$75,'Fsp C v R'!$M$80:$M$82)</c:f>
              <c:numCache>
                <c:formatCode>General</c:formatCode>
                <c:ptCount val="17"/>
                <c:pt idx="0">
                  <c:v>514.94600000000003</c:v>
                </c:pt>
                <c:pt idx="1">
                  <c:v>427.94099999999997</c:v>
                </c:pt>
                <c:pt idx="2">
                  <c:v>605.005</c:v>
                </c:pt>
                <c:pt idx="3">
                  <c:v>481.97399999999999</c:v>
                </c:pt>
                <c:pt idx="4">
                  <c:v>431.72300000000001</c:v>
                </c:pt>
                <c:pt idx="5">
                  <c:v>487.26299999999998</c:v>
                </c:pt>
                <c:pt idx="6">
                  <c:v>537.98199999999997</c:v>
                </c:pt>
                <c:pt idx="7">
                  <c:v>471.05900000000003</c:v>
                </c:pt>
                <c:pt idx="8">
                  <c:v>565.18499999999995</c:v>
                </c:pt>
                <c:pt idx="9">
                  <c:v>726.73599999999999</c:v>
                </c:pt>
                <c:pt idx="10">
                  <c:v>518.15700000000004</c:v>
                </c:pt>
                <c:pt idx="11">
                  <c:v>555.76800000000003</c:v>
                </c:pt>
                <c:pt idx="12">
                  <c:v>559.37599999999998</c:v>
                </c:pt>
                <c:pt idx="13">
                  <c:v>459.363</c:v>
                </c:pt>
                <c:pt idx="14">
                  <c:v>519.48699999999997</c:v>
                </c:pt>
                <c:pt idx="15">
                  <c:v>499.09199999999998</c:v>
                </c:pt>
                <c:pt idx="16">
                  <c:v>631.57899999999995</c:v>
                </c:pt>
              </c:numCache>
            </c:numRef>
          </c:xVal>
          <c:yVal>
            <c:numRef>
              <c:f>('Fsp C v R'!$AH$42:$AH$44,'Fsp C v R'!$AH$46:$AH$47,'Fsp C v R'!$AH$50,'Fsp C v R'!$AH$57:$AH$58,'Fsp C v R'!$AH$60,'Fsp C v R'!$AH$63:$AH$64,'Fsp C v R'!$AH$68,'Fsp C v R'!$AH$74:$AH$75,'Fsp C v R'!$AH$80:$AH$82)</c:f>
              <c:numCache>
                <c:formatCode>General</c:formatCode>
                <c:ptCount val="17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C74D-45CE-A8C3-828E124F014A}"/>
            </c:ext>
          </c:extLst>
        </c:ser>
        <c:ser>
          <c:idx val="5"/>
          <c:order val="5"/>
          <c:tx>
            <c:v>1(B)MP Sr88 (M)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('Fsp C v R'!$M$167,'Fsp C v R'!$M$170:$M$174,'Fsp C v R'!$M$180,'Fsp C v R'!$M$184,'Fsp C v R'!$M$188:$M$189)</c:f>
                <c:numCache>
                  <c:formatCode>General</c:formatCode>
                  <c:ptCount val="10"/>
                  <c:pt idx="0">
                    <c:v>47.839199999999998</c:v>
                  </c:pt>
                  <c:pt idx="1">
                    <c:v>43.0867</c:v>
                  </c:pt>
                  <c:pt idx="2">
                    <c:v>57.941400000000002</c:v>
                  </c:pt>
                  <c:pt idx="3">
                    <c:v>53.331000000000003</c:v>
                  </c:pt>
                  <c:pt idx="4">
                    <c:v>48.470100000000002</c:v>
                  </c:pt>
                  <c:pt idx="5">
                    <c:v>44.779899999999998</c:v>
                  </c:pt>
                  <c:pt idx="6">
                    <c:v>50.194600000000001</c:v>
                  </c:pt>
                  <c:pt idx="7">
                    <c:v>51.3765</c:v>
                  </c:pt>
                  <c:pt idx="8">
                    <c:v>35.910400000000003</c:v>
                  </c:pt>
                  <c:pt idx="9">
                    <c:v>39.332099999999997</c:v>
                  </c:pt>
                </c:numCache>
              </c:numRef>
            </c:plus>
            <c:minus>
              <c:numRef>
                <c:f>('Fsp C v R'!$M$167,'Fsp C v R'!$M$170:$M$174,'Fsp C v R'!$M$180,'Fsp C v R'!$M$184,'Fsp C v R'!$M$188:$M$189)</c:f>
                <c:numCache>
                  <c:formatCode>General</c:formatCode>
                  <c:ptCount val="10"/>
                  <c:pt idx="0">
                    <c:v>47.839199999999998</c:v>
                  </c:pt>
                  <c:pt idx="1">
                    <c:v>43.0867</c:v>
                  </c:pt>
                  <c:pt idx="2">
                    <c:v>57.941400000000002</c:v>
                  </c:pt>
                  <c:pt idx="3">
                    <c:v>53.331000000000003</c:v>
                  </c:pt>
                  <c:pt idx="4">
                    <c:v>48.470100000000002</c:v>
                  </c:pt>
                  <c:pt idx="5">
                    <c:v>44.779899999999998</c:v>
                  </c:pt>
                  <c:pt idx="6">
                    <c:v>50.194600000000001</c:v>
                  </c:pt>
                  <c:pt idx="7">
                    <c:v>51.3765</c:v>
                  </c:pt>
                  <c:pt idx="8">
                    <c:v>35.910400000000003</c:v>
                  </c:pt>
                  <c:pt idx="9">
                    <c:v>39.332099999999997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('Fsp C v R'!$M$48,'Fsp C v R'!$M$51:$M$55,'Fsp C v R'!$M$61,'Fsp C v R'!$M$65,'Fsp C v R'!$M$69:$M$70)</c:f>
              <c:numCache>
                <c:formatCode>General</c:formatCode>
                <c:ptCount val="10"/>
                <c:pt idx="0">
                  <c:v>509.19799999999998</c:v>
                </c:pt>
                <c:pt idx="1">
                  <c:v>487.72899999999998</c:v>
                </c:pt>
                <c:pt idx="2">
                  <c:v>560.447</c:v>
                </c:pt>
                <c:pt idx="3">
                  <c:v>517.14599999999996</c:v>
                </c:pt>
                <c:pt idx="4">
                  <c:v>480.43099999999998</c:v>
                </c:pt>
                <c:pt idx="5">
                  <c:v>513.36599999999999</c:v>
                </c:pt>
                <c:pt idx="6">
                  <c:v>469.673</c:v>
                </c:pt>
                <c:pt idx="7">
                  <c:v>436.887</c:v>
                </c:pt>
                <c:pt idx="8">
                  <c:v>470.35599999999999</c:v>
                </c:pt>
                <c:pt idx="9">
                  <c:v>470.24400000000003</c:v>
                </c:pt>
              </c:numCache>
            </c:numRef>
          </c:xVal>
          <c:yVal>
            <c:numRef>
              <c:f>('Fsp C v R'!$AI$48,'Fsp C v R'!$AI$51:$AI$55,'Fsp C v R'!$AI$61,'Fsp C v R'!$AI$65,'Fsp C v R'!$AI$69:$AI$70)</c:f>
              <c:numCache>
                <c:formatCode>General</c:formatCode>
                <c:ptCount val="10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C74D-45CE-A8C3-828E124F0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2338527"/>
        <c:axId val="2115783279"/>
      </c:scatterChart>
      <c:valAx>
        <c:axId val="6923385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Sr88 (ppm)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15783279"/>
        <c:crosses val="autoZero"/>
        <c:crossBetween val="midCat"/>
      </c:valAx>
      <c:valAx>
        <c:axId val="2115783279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9233852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Na vs Ca; C,</a:t>
            </a:r>
            <a:r>
              <a:rPr lang="en-GB" baseline="0"/>
              <a:t> R &amp; (M) for 1.AS and 1(B)MP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1.AS C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solidFill>
                  <a:srgbClr val="C00000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('Fsp C v R'!$AA$116,'Fsp C v R'!$AA$118:$AA$119,'Fsp C v R'!$AA$122:$AA$123,'Fsp C v R'!$AA$128,'Fsp C v R'!$AA$132:$AA$133,'Fsp C v R'!$AA$137,'Fsp C v R'!$AA$139,'Fsp C v R'!$AA$141,'Fsp C v R'!$AA$143,'Fsp C v R'!$AA$148)</c:f>
                <c:numCache>
                  <c:formatCode>General</c:formatCode>
                  <c:ptCount val="13"/>
                  <c:pt idx="0">
                    <c:v>508.33333333333343</c:v>
                  </c:pt>
                  <c:pt idx="1">
                    <c:v>508.33333333333297</c:v>
                  </c:pt>
                  <c:pt idx="2">
                    <c:v>508.33333333333297</c:v>
                  </c:pt>
                  <c:pt idx="3">
                    <c:v>508.33333333333297</c:v>
                  </c:pt>
                  <c:pt idx="4">
                    <c:v>508.33333333333297</c:v>
                  </c:pt>
                  <c:pt idx="5">
                    <c:v>508.33333333333297</c:v>
                  </c:pt>
                  <c:pt idx="6">
                    <c:v>508.33333333333297</c:v>
                  </c:pt>
                  <c:pt idx="7">
                    <c:v>508.33333333333297</c:v>
                  </c:pt>
                  <c:pt idx="8">
                    <c:v>508.33333333333297</c:v>
                  </c:pt>
                  <c:pt idx="9">
                    <c:v>508.33333333333297</c:v>
                  </c:pt>
                  <c:pt idx="10">
                    <c:v>508.33333333333297</c:v>
                  </c:pt>
                  <c:pt idx="11">
                    <c:v>508.33333333333297</c:v>
                  </c:pt>
                  <c:pt idx="12">
                    <c:v>508.33333333333297</c:v>
                  </c:pt>
                </c:numCache>
              </c:numRef>
            </c:plus>
            <c:minus>
              <c:numRef>
                <c:f>('Fsp C v R'!$AA$116,'Fsp C v R'!$AA$118:$AA$119,'Fsp C v R'!$AA$122:$AA$123,'Fsp C v R'!$AA$128,'Fsp C v R'!$AA$132:$AA$133,'Fsp C v R'!$AA$137,'Fsp C v R'!$AA$139,'Fsp C v R'!$AA$141,'Fsp C v R'!$AA$143,'Fsp C v R'!$AA$148)</c:f>
                <c:numCache>
                  <c:formatCode>General</c:formatCode>
                  <c:ptCount val="13"/>
                  <c:pt idx="0">
                    <c:v>508.33333333333343</c:v>
                  </c:pt>
                  <c:pt idx="1">
                    <c:v>508.33333333333297</c:v>
                  </c:pt>
                  <c:pt idx="2">
                    <c:v>508.33333333333297</c:v>
                  </c:pt>
                  <c:pt idx="3">
                    <c:v>508.33333333333297</c:v>
                  </c:pt>
                  <c:pt idx="4">
                    <c:v>508.33333333333297</c:v>
                  </c:pt>
                  <c:pt idx="5">
                    <c:v>508.33333333333297</c:v>
                  </c:pt>
                  <c:pt idx="6">
                    <c:v>508.33333333333297</c:v>
                  </c:pt>
                  <c:pt idx="7">
                    <c:v>508.33333333333297</c:v>
                  </c:pt>
                  <c:pt idx="8">
                    <c:v>508.33333333333297</c:v>
                  </c:pt>
                  <c:pt idx="9">
                    <c:v>508.33333333333297</c:v>
                  </c:pt>
                  <c:pt idx="10">
                    <c:v>508.33333333333297</c:v>
                  </c:pt>
                  <c:pt idx="11">
                    <c:v>508.33333333333297</c:v>
                  </c:pt>
                  <c:pt idx="12">
                    <c:v>508.33333333333297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('Fsp C v R'!$W$116,'Fsp C v R'!$W$118:$W$119,'Fsp C v R'!$W$122:$W$123,'Fsp C v R'!$W$128,'Fsp C v R'!$W$132:$W$133,'Fsp C v R'!$W$137,'Fsp C v R'!$W$139,'Fsp C v R'!$W$141,'Fsp C v R'!$W$143,'Fsp C v R'!$W$148)</c:f>
                <c:numCache>
                  <c:formatCode>General</c:formatCode>
                  <c:ptCount val="13"/>
                  <c:pt idx="0">
                    <c:v>558.33333333333348</c:v>
                  </c:pt>
                  <c:pt idx="1">
                    <c:v>558.33333333333303</c:v>
                  </c:pt>
                  <c:pt idx="2">
                    <c:v>558.33333333333303</c:v>
                  </c:pt>
                  <c:pt idx="3">
                    <c:v>558.33333333333303</c:v>
                  </c:pt>
                  <c:pt idx="4">
                    <c:v>558.33333333333303</c:v>
                  </c:pt>
                  <c:pt idx="5">
                    <c:v>558.33333333333303</c:v>
                  </c:pt>
                  <c:pt idx="6">
                    <c:v>558.33333333333303</c:v>
                  </c:pt>
                  <c:pt idx="7">
                    <c:v>558.33333333333303</c:v>
                  </c:pt>
                  <c:pt idx="8">
                    <c:v>558.33333333333303</c:v>
                  </c:pt>
                  <c:pt idx="9">
                    <c:v>558.33333333333303</c:v>
                  </c:pt>
                  <c:pt idx="10">
                    <c:v>558.33333333333303</c:v>
                  </c:pt>
                  <c:pt idx="11">
                    <c:v>558.33333333333303</c:v>
                  </c:pt>
                  <c:pt idx="12">
                    <c:v>558.33333333333303</c:v>
                  </c:pt>
                </c:numCache>
              </c:numRef>
            </c:plus>
            <c:minus>
              <c:numRef>
                <c:f>('Fsp C v R'!$W$116,'Fsp C v R'!$W$118:$W$119,'Fsp C v R'!$W$122:$W$123,'Fsp C v R'!$W$128,'Fsp C v R'!$W$132:$W$133,'Fsp C v R'!$W$137,'Fsp C v R'!$W$139,'Fsp C v R'!$W$141,'Fsp C v R'!$W$143,'Fsp C v R'!$W$148)</c:f>
                <c:numCache>
                  <c:formatCode>General</c:formatCode>
                  <c:ptCount val="13"/>
                  <c:pt idx="0">
                    <c:v>558.33333333333348</c:v>
                  </c:pt>
                  <c:pt idx="1">
                    <c:v>558.33333333333303</c:v>
                  </c:pt>
                  <c:pt idx="2">
                    <c:v>558.33333333333303</c:v>
                  </c:pt>
                  <c:pt idx="3">
                    <c:v>558.33333333333303</c:v>
                  </c:pt>
                  <c:pt idx="4">
                    <c:v>558.33333333333303</c:v>
                  </c:pt>
                  <c:pt idx="5">
                    <c:v>558.33333333333303</c:v>
                  </c:pt>
                  <c:pt idx="6">
                    <c:v>558.33333333333303</c:v>
                  </c:pt>
                  <c:pt idx="7">
                    <c:v>558.33333333333303</c:v>
                  </c:pt>
                  <c:pt idx="8">
                    <c:v>558.33333333333303</c:v>
                  </c:pt>
                  <c:pt idx="9">
                    <c:v>558.33333333333303</c:v>
                  </c:pt>
                  <c:pt idx="10">
                    <c:v>558.33333333333303</c:v>
                  </c:pt>
                  <c:pt idx="11">
                    <c:v>558.33333333333303</c:v>
                  </c:pt>
                  <c:pt idx="12">
                    <c:v>558.33333333333303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('Fsp C v R'!$W$3,'Fsp C v R'!$W$5:$W$6,'Fsp C v R'!$W$9:$W$10,'Fsp C v R'!$W$15,'Fsp C v R'!$W$19:$W$20,'Fsp C v R'!$W$24,'Fsp C v R'!$W$26,'Fsp C v R'!$W$28,'Fsp C v R'!$W$30,'Fsp C v R'!$W$35)</c:f>
              <c:numCache>
                <c:formatCode>General</c:formatCode>
                <c:ptCount val="13"/>
                <c:pt idx="0">
                  <c:v>51700</c:v>
                </c:pt>
                <c:pt idx="1">
                  <c:v>54100</c:v>
                </c:pt>
                <c:pt idx="2">
                  <c:v>54800.000000000007</c:v>
                </c:pt>
                <c:pt idx="3">
                  <c:v>54000</c:v>
                </c:pt>
                <c:pt idx="4">
                  <c:v>52400</c:v>
                </c:pt>
                <c:pt idx="5">
                  <c:v>64000</c:v>
                </c:pt>
                <c:pt idx="6">
                  <c:v>57000</c:v>
                </c:pt>
                <c:pt idx="7">
                  <c:v>61900.000000000007</c:v>
                </c:pt>
                <c:pt idx="8">
                  <c:v>54100</c:v>
                </c:pt>
                <c:pt idx="9">
                  <c:v>61300</c:v>
                </c:pt>
                <c:pt idx="10">
                  <c:v>59400.000000000007</c:v>
                </c:pt>
                <c:pt idx="11">
                  <c:v>62200</c:v>
                </c:pt>
                <c:pt idx="12">
                  <c:v>64600</c:v>
                </c:pt>
              </c:numCache>
            </c:numRef>
          </c:xVal>
          <c:yVal>
            <c:numRef>
              <c:f>('Fsp C v R'!$AB$3,'Fsp C v R'!$AB$5:$AB$6,'Fsp C v R'!$AB$9:$AB$10,'Fsp C v R'!$AB$15,'Fsp C v R'!$AB$19:$AB$20,'Fsp C v R'!$AB$24,'Fsp C v R'!$AB$26,'Fsp C v R'!$AB$28,'Fsp C v R'!$AB$30,'Fsp C v R'!$AB$35)</c:f>
              <c:numCache>
                <c:formatCode>General</c:formatCode>
                <c:ptCount val="13"/>
                <c:pt idx="0">
                  <c:v>57100</c:v>
                </c:pt>
                <c:pt idx="1">
                  <c:v>54900</c:v>
                </c:pt>
                <c:pt idx="2">
                  <c:v>52400</c:v>
                </c:pt>
                <c:pt idx="3">
                  <c:v>53600</c:v>
                </c:pt>
                <c:pt idx="4">
                  <c:v>55500</c:v>
                </c:pt>
                <c:pt idx="5">
                  <c:v>38500</c:v>
                </c:pt>
                <c:pt idx="6">
                  <c:v>47400</c:v>
                </c:pt>
                <c:pt idx="7">
                  <c:v>43500</c:v>
                </c:pt>
                <c:pt idx="8">
                  <c:v>53400</c:v>
                </c:pt>
                <c:pt idx="9">
                  <c:v>43400</c:v>
                </c:pt>
                <c:pt idx="10">
                  <c:v>45100</c:v>
                </c:pt>
                <c:pt idx="11">
                  <c:v>37600</c:v>
                </c:pt>
                <c:pt idx="12">
                  <c:v>36500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71EC-4FC8-8E3B-DE9D40BBE66F}"/>
            </c:ext>
          </c:extLst>
        </c:ser>
        <c:ser>
          <c:idx val="1"/>
          <c:order val="1"/>
          <c:tx>
            <c:v>1.AS R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C000"/>
              </a:solidFill>
              <a:ln w="9525">
                <a:solidFill>
                  <a:srgbClr val="FFC000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('Fsp C v R'!$AA$115,'Fsp C v R'!$AA$117,'Fsp C v R'!$AA$120,'Fsp C v R'!$AA$124,'Fsp C v R'!$AA$129,'Fsp C v R'!$AA$134,'Fsp C v R'!$AA$138,'Fsp C v R'!$AA$140,'Fsp C v R'!$AA$142,'Fsp C v R'!$AA$144,'Fsp C v R'!$AA$147)</c:f>
                <c:numCache>
                  <c:formatCode>General</c:formatCode>
                  <c:ptCount val="11"/>
                  <c:pt idx="0">
                    <c:v>508.33333333333343</c:v>
                  </c:pt>
                  <c:pt idx="1">
                    <c:v>508.33333333333297</c:v>
                  </c:pt>
                  <c:pt idx="2">
                    <c:v>508.33333333333297</c:v>
                  </c:pt>
                  <c:pt idx="3">
                    <c:v>508.33333333333297</c:v>
                  </c:pt>
                  <c:pt idx="4">
                    <c:v>508.33333333333297</c:v>
                  </c:pt>
                  <c:pt idx="5">
                    <c:v>508.33333333333297</c:v>
                  </c:pt>
                  <c:pt idx="6">
                    <c:v>508.33333333333297</c:v>
                  </c:pt>
                  <c:pt idx="7">
                    <c:v>508.33333333333297</c:v>
                  </c:pt>
                  <c:pt idx="8">
                    <c:v>508.33333333333297</c:v>
                  </c:pt>
                  <c:pt idx="9">
                    <c:v>508.33333333333297</c:v>
                  </c:pt>
                  <c:pt idx="10">
                    <c:v>508.33333333333297</c:v>
                  </c:pt>
                </c:numCache>
              </c:numRef>
            </c:plus>
            <c:minus>
              <c:numRef>
                <c:f>('Fsp C v R'!$AA$115,'Fsp C v R'!$AA$117,'Fsp C v R'!$AA$120,'Fsp C v R'!$AA$124,'Fsp C v R'!$AA$129,'Fsp C v R'!$AA$134,'Fsp C v R'!$AA$138,'Fsp C v R'!$AA$140,'Fsp C v R'!$AA$142,'Fsp C v R'!$AA$144,'Fsp C v R'!$AA$147)</c:f>
                <c:numCache>
                  <c:formatCode>General</c:formatCode>
                  <c:ptCount val="11"/>
                  <c:pt idx="0">
                    <c:v>508.33333333333343</c:v>
                  </c:pt>
                  <c:pt idx="1">
                    <c:v>508.33333333333297</c:v>
                  </c:pt>
                  <c:pt idx="2">
                    <c:v>508.33333333333297</c:v>
                  </c:pt>
                  <c:pt idx="3">
                    <c:v>508.33333333333297</c:v>
                  </c:pt>
                  <c:pt idx="4">
                    <c:v>508.33333333333297</c:v>
                  </c:pt>
                  <c:pt idx="5">
                    <c:v>508.33333333333297</c:v>
                  </c:pt>
                  <c:pt idx="6">
                    <c:v>508.33333333333297</c:v>
                  </c:pt>
                  <c:pt idx="7">
                    <c:v>508.33333333333297</c:v>
                  </c:pt>
                  <c:pt idx="8">
                    <c:v>508.33333333333297</c:v>
                  </c:pt>
                  <c:pt idx="9">
                    <c:v>508.33333333333297</c:v>
                  </c:pt>
                  <c:pt idx="10">
                    <c:v>508.33333333333297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('Fsp C v R'!$W$115,'Fsp C v R'!$W$117,'Fsp C v R'!$W$120,'Fsp C v R'!$W$124,'Fsp C v R'!$W$129,'Fsp C v R'!$W$134,'Fsp C v R'!$W$138,'Fsp C v R'!$W$140,'Fsp C v R'!$W$142,'Fsp C v R'!$W$144,'Fsp C v R'!$W$147)</c:f>
                <c:numCache>
                  <c:formatCode>General</c:formatCode>
                  <c:ptCount val="11"/>
                  <c:pt idx="0">
                    <c:v>558.33333333333348</c:v>
                  </c:pt>
                  <c:pt idx="1">
                    <c:v>558.33333333333303</c:v>
                  </c:pt>
                  <c:pt idx="2">
                    <c:v>558.33333333333303</c:v>
                  </c:pt>
                  <c:pt idx="3">
                    <c:v>558.33333333333303</c:v>
                  </c:pt>
                  <c:pt idx="4">
                    <c:v>558.33333333333303</c:v>
                  </c:pt>
                  <c:pt idx="5">
                    <c:v>558.33333333333303</c:v>
                  </c:pt>
                  <c:pt idx="6">
                    <c:v>558.33333333333303</c:v>
                  </c:pt>
                  <c:pt idx="7">
                    <c:v>558.33333333333303</c:v>
                  </c:pt>
                  <c:pt idx="8">
                    <c:v>558.33333333333303</c:v>
                  </c:pt>
                  <c:pt idx="9">
                    <c:v>558.33333333333303</c:v>
                  </c:pt>
                  <c:pt idx="10">
                    <c:v>558.33333333333303</c:v>
                  </c:pt>
                </c:numCache>
              </c:numRef>
            </c:plus>
            <c:minus>
              <c:numRef>
                <c:f>('Fsp C v R'!$W$115,'Fsp C v R'!$W$117,'Fsp C v R'!$W$120,'Fsp C v R'!$W$124,'Fsp C v R'!$W$129,'Fsp C v R'!$W$134,'Fsp C v R'!$W$138,'Fsp C v R'!$W$140,'Fsp C v R'!$W$142,'Fsp C v R'!$W$144,'Fsp C v R'!$W$147)</c:f>
                <c:numCache>
                  <c:formatCode>General</c:formatCode>
                  <c:ptCount val="11"/>
                  <c:pt idx="0">
                    <c:v>558.33333333333348</c:v>
                  </c:pt>
                  <c:pt idx="1">
                    <c:v>558.33333333333303</c:v>
                  </c:pt>
                  <c:pt idx="2">
                    <c:v>558.33333333333303</c:v>
                  </c:pt>
                  <c:pt idx="3">
                    <c:v>558.33333333333303</c:v>
                  </c:pt>
                  <c:pt idx="4">
                    <c:v>558.33333333333303</c:v>
                  </c:pt>
                  <c:pt idx="5">
                    <c:v>558.33333333333303</c:v>
                  </c:pt>
                  <c:pt idx="6">
                    <c:v>558.33333333333303</c:v>
                  </c:pt>
                  <c:pt idx="7">
                    <c:v>558.33333333333303</c:v>
                  </c:pt>
                  <c:pt idx="8">
                    <c:v>558.33333333333303</c:v>
                  </c:pt>
                  <c:pt idx="9">
                    <c:v>558.33333333333303</c:v>
                  </c:pt>
                  <c:pt idx="10">
                    <c:v>558.33333333333303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('Fsp C v R'!$W$2,'Fsp C v R'!$W$4,'Fsp C v R'!$W$11,'Fsp C v R'!$W$16,'Fsp C v R'!$W$21,'Fsp C v R'!$W$25,'Fsp C v R'!$W$27,'Fsp C v R'!$W$29,'Fsp C v R'!$W$31,'Fsp C v R'!$W$34)</c:f>
              <c:numCache>
                <c:formatCode>General</c:formatCode>
                <c:ptCount val="10"/>
                <c:pt idx="0">
                  <c:v>62800</c:v>
                </c:pt>
                <c:pt idx="1">
                  <c:v>53500</c:v>
                </c:pt>
                <c:pt idx="2">
                  <c:v>64400.000000000007</c:v>
                </c:pt>
                <c:pt idx="3">
                  <c:v>67100</c:v>
                </c:pt>
                <c:pt idx="4">
                  <c:v>68900</c:v>
                </c:pt>
                <c:pt idx="5">
                  <c:v>71600</c:v>
                </c:pt>
                <c:pt idx="6">
                  <c:v>58099.999999999993</c:v>
                </c:pt>
                <c:pt idx="7">
                  <c:v>56700</c:v>
                </c:pt>
                <c:pt idx="8">
                  <c:v>65700</c:v>
                </c:pt>
                <c:pt idx="9">
                  <c:v>64400.000000000007</c:v>
                </c:pt>
              </c:numCache>
            </c:numRef>
          </c:xVal>
          <c:yVal>
            <c:numRef>
              <c:f>('Fsp C v R'!$AB$2,'Fsp C v R'!$AB$4,'Fsp C v R'!$AB$11,'Fsp C v R'!$AB$16,'Fsp C v R'!$AB$21,'Fsp C v R'!$AB$25,'Fsp C v R'!$AB$27,'Fsp C v R'!$AB$29,'Fsp C v R'!$AB$31,'Fsp C v R'!$AB$34)</c:f>
              <c:numCache>
                <c:formatCode>General</c:formatCode>
                <c:ptCount val="10"/>
                <c:pt idx="0">
                  <c:v>41600</c:v>
                </c:pt>
                <c:pt idx="1">
                  <c:v>54000</c:v>
                </c:pt>
                <c:pt idx="2">
                  <c:v>39400</c:v>
                </c:pt>
                <c:pt idx="3">
                  <c:v>35100</c:v>
                </c:pt>
                <c:pt idx="4">
                  <c:v>32700</c:v>
                </c:pt>
                <c:pt idx="5">
                  <c:v>29500</c:v>
                </c:pt>
                <c:pt idx="6">
                  <c:v>47900</c:v>
                </c:pt>
                <c:pt idx="7">
                  <c:v>48200</c:v>
                </c:pt>
                <c:pt idx="8">
                  <c:v>35800</c:v>
                </c:pt>
                <c:pt idx="9">
                  <c:v>35700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71EC-4FC8-8E3B-DE9D40BBE66F}"/>
            </c:ext>
          </c:extLst>
        </c:ser>
        <c:ser>
          <c:idx val="2"/>
          <c:order val="2"/>
          <c:tx>
            <c:v>1.AS (M)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('Fsp C v R'!$AA$125:$AA$127,'Fsp C v R'!$AA$131,'Fsp C v R'!$AA$145:$AA$146,'Fsp C v R'!$AA$149:$AA$150)</c:f>
                <c:numCache>
                  <c:formatCode>General</c:formatCode>
                  <c:ptCount val="8"/>
                  <c:pt idx="0">
                    <c:v>508.33333333333297</c:v>
                  </c:pt>
                  <c:pt idx="1">
                    <c:v>508.33333333333297</c:v>
                  </c:pt>
                  <c:pt idx="2">
                    <c:v>508.33333333333297</c:v>
                  </c:pt>
                  <c:pt idx="3">
                    <c:v>508.33333333333297</c:v>
                  </c:pt>
                  <c:pt idx="4">
                    <c:v>508.33333333333297</c:v>
                  </c:pt>
                  <c:pt idx="5">
                    <c:v>508.33333333333297</c:v>
                  </c:pt>
                  <c:pt idx="6">
                    <c:v>508.33333333333297</c:v>
                  </c:pt>
                  <c:pt idx="7">
                    <c:v>508.33333333333297</c:v>
                  </c:pt>
                </c:numCache>
              </c:numRef>
            </c:plus>
            <c:minus>
              <c:numRef>
                <c:f>('Fsp C v R'!$AA$125:$AA$127,'Fsp C v R'!$AA$131,'Fsp C v R'!$AA$145:$AA$146,'Fsp C v R'!$AA$149:$AA$150)</c:f>
                <c:numCache>
                  <c:formatCode>General</c:formatCode>
                  <c:ptCount val="8"/>
                  <c:pt idx="0">
                    <c:v>508.33333333333297</c:v>
                  </c:pt>
                  <c:pt idx="1">
                    <c:v>508.33333333333297</c:v>
                  </c:pt>
                  <c:pt idx="2">
                    <c:v>508.33333333333297</c:v>
                  </c:pt>
                  <c:pt idx="3">
                    <c:v>508.33333333333297</c:v>
                  </c:pt>
                  <c:pt idx="4">
                    <c:v>508.33333333333297</c:v>
                  </c:pt>
                  <c:pt idx="5">
                    <c:v>508.33333333333297</c:v>
                  </c:pt>
                  <c:pt idx="6">
                    <c:v>508.33333333333297</c:v>
                  </c:pt>
                  <c:pt idx="7">
                    <c:v>508.33333333333297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('Fsp C v R'!$W$125:$W$127,'Fsp C v R'!$W$131,'Fsp C v R'!$W$145:$W$146,'Fsp C v R'!$W$149:$W$150)</c:f>
                <c:numCache>
                  <c:formatCode>General</c:formatCode>
                  <c:ptCount val="8"/>
                  <c:pt idx="0">
                    <c:v>558.33333333333303</c:v>
                  </c:pt>
                  <c:pt idx="1">
                    <c:v>558.33333333333303</c:v>
                  </c:pt>
                  <c:pt idx="2">
                    <c:v>558.33333333333303</c:v>
                  </c:pt>
                  <c:pt idx="3">
                    <c:v>558.33333333333303</c:v>
                  </c:pt>
                  <c:pt idx="4">
                    <c:v>558.33333333333303</c:v>
                  </c:pt>
                  <c:pt idx="5">
                    <c:v>558.33333333333303</c:v>
                  </c:pt>
                  <c:pt idx="6">
                    <c:v>558.33333333333303</c:v>
                  </c:pt>
                  <c:pt idx="7">
                    <c:v>558.33333333333303</c:v>
                  </c:pt>
                </c:numCache>
              </c:numRef>
            </c:plus>
            <c:minus>
              <c:numRef>
                <c:f>('Fsp C v R'!$W$125:$W$127,'Fsp C v R'!$W$131,'Fsp C v R'!$W$145:$W$146,'Fsp C v R'!$W$149:$W$150)</c:f>
                <c:numCache>
                  <c:formatCode>General</c:formatCode>
                  <c:ptCount val="8"/>
                  <c:pt idx="0">
                    <c:v>558.33333333333303</c:v>
                  </c:pt>
                  <c:pt idx="1">
                    <c:v>558.33333333333303</c:v>
                  </c:pt>
                  <c:pt idx="2">
                    <c:v>558.33333333333303</c:v>
                  </c:pt>
                  <c:pt idx="3">
                    <c:v>558.33333333333303</c:v>
                  </c:pt>
                  <c:pt idx="4">
                    <c:v>558.33333333333303</c:v>
                  </c:pt>
                  <c:pt idx="5">
                    <c:v>558.33333333333303</c:v>
                  </c:pt>
                  <c:pt idx="6">
                    <c:v>558.33333333333303</c:v>
                  </c:pt>
                  <c:pt idx="7">
                    <c:v>558.33333333333303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('Fsp C v R'!$W$12:$W$14,'Fsp C v R'!$W$18,'Fsp C v R'!$W$32:$W$33,'Fsp C v R'!$W$36:$W$37)</c:f>
              <c:numCache>
                <c:formatCode>General</c:formatCode>
                <c:ptCount val="8"/>
                <c:pt idx="0">
                  <c:v>70400</c:v>
                </c:pt>
                <c:pt idx="1">
                  <c:v>72400</c:v>
                </c:pt>
                <c:pt idx="2">
                  <c:v>57300.000000000007</c:v>
                </c:pt>
                <c:pt idx="3">
                  <c:v>69100</c:v>
                </c:pt>
                <c:pt idx="4">
                  <c:v>66900</c:v>
                </c:pt>
                <c:pt idx="5">
                  <c:v>67400</c:v>
                </c:pt>
                <c:pt idx="6">
                  <c:v>58300</c:v>
                </c:pt>
                <c:pt idx="7">
                  <c:v>67900</c:v>
                </c:pt>
              </c:numCache>
            </c:numRef>
          </c:xVal>
          <c:yVal>
            <c:numRef>
              <c:f>('Fsp C v R'!$AB$12:$AB$14,'Fsp C v R'!$AB$18,'Fsp C v R'!$AB$32:$AB$33,'Fsp C v R'!$AB$36:$AB$37)</c:f>
              <c:numCache>
                <c:formatCode>General</c:formatCode>
                <c:ptCount val="8"/>
                <c:pt idx="0">
                  <c:v>30500</c:v>
                </c:pt>
                <c:pt idx="1">
                  <c:v>28800</c:v>
                </c:pt>
                <c:pt idx="2">
                  <c:v>47200</c:v>
                </c:pt>
                <c:pt idx="3">
                  <c:v>28800</c:v>
                </c:pt>
                <c:pt idx="4">
                  <c:v>32300</c:v>
                </c:pt>
                <c:pt idx="5">
                  <c:v>32000</c:v>
                </c:pt>
                <c:pt idx="6">
                  <c:v>46000</c:v>
                </c:pt>
                <c:pt idx="7">
                  <c:v>30900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71EC-4FC8-8E3B-DE9D40BBE66F}"/>
            </c:ext>
          </c:extLst>
        </c:ser>
        <c:ser>
          <c:idx val="3"/>
          <c:order val="3"/>
          <c:tx>
            <c:v>1.AS Other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FF00"/>
              </a:solidFill>
              <a:ln w="9525">
                <a:solidFill>
                  <a:srgbClr val="FFFF00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('Fsp C v R'!$AA$121,'Fsp C v R'!$AA$130,'Fsp C v R'!$AA$135:$AA$136)</c:f>
                <c:numCache>
                  <c:formatCode>General</c:formatCode>
                  <c:ptCount val="4"/>
                  <c:pt idx="0">
                    <c:v>508.33333333333297</c:v>
                  </c:pt>
                  <c:pt idx="1">
                    <c:v>508.33333333333297</c:v>
                  </c:pt>
                  <c:pt idx="2">
                    <c:v>508.33333333333297</c:v>
                  </c:pt>
                  <c:pt idx="3">
                    <c:v>508.33333333333297</c:v>
                  </c:pt>
                </c:numCache>
              </c:numRef>
            </c:plus>
            <c:minus>
              <c:numRef>
                <c:f>('Fsp C v R'!$AA$121,'Fsp C v R'!$AA$130,'Fsp C v R'!$AA$135:$AA$136)</c:f>
                <c:numCache>
                  <c:formatCode>General</c:formatCode>
                  <c:ptCount val="4"/>
                  <c:pt idx="0">
                    <c:v>508.33333333333297</c:v>
                  </c:pt>
                  <c:pt idx="1">
                    <c:v>508.33333333333297</c:v>
                  </c:pt>
                  <c:pt idx="2">
                    <c:v>508.33333333333297</c:v>
                  </c:pt>
                  <c:pt idx="3">
                    <c:v>508.33333333333297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('Fsp C v R'!$W$121,'Fsp C v R'!$W$130,'Fsp C v R'!$W$135:$W$136)</c:f>
                <c:numCache>
                  <c:formatCode>General</c:formatCode>
                  <c:ptCount val="4"/>
                  <c:pt idx="0">
                    <c:v>558.33333333333303</c:v>
                  </c:pt>
                  <c:pt idx="1">
                    <c:v>558.33333333333303</c:v>
                  </c:pt>
                  <c:pt idx="2">
                    <c:v>558.33333333333303</c:v>
                  </c:pt>
                  <c:pt idx="3">
                    <c:v>558.33333333333303</c:v>
                  </c:pt>
                </c:numCache>
              </c:numRef>
            </c:plus>
            <c:minus>
              <c:numRef>
                <c:f>('Fsp C v R'!$W$121,'Fsp C v R'!$W$130,'Fsp C v R'!$W$135:$W$136)</c:f>
                <c:numCache>
                  <c:formatCode>General</c:formatCode>
                  <c:ptCount val="4"/>
                  <c:pt idx="0">
                    <c:v>558.33333333333303</c:v>
                  </c:pt>
                  <c:pt idx="1">
                    <c:v>558.33333333333303</c:v>
                  </c:pt>
                  <c:pt idx="2">
                    <c:v>558.33333333333303</c:v>
                  </c:pt>
                  <c:pt idx="3">
                    <c:v>558.33333333333303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('Fsp C v R'!$W$7:$W$8,'Fsp C v R'!$W$17,'Fsp C v R'!$W$22:$W$23)</c:f>
              <c:numCache>
                <c:formatCode>General</c:formatCode>
                <c:ptCount val="5"/>
                <c:pt idx="0">
                  <c:v>72400</c:v>
                </c:pt>
                <c:pt idx="1">
                  <c:v>53200</c:v>
                </c:pt>
                <c:pt idx="2">
                  <c:v>68300</c:v>
                </c:pt>
                <c:pt idx="3">
                  <c:v>56700</c:v>
                </c:pt>
                <c:pt idx="4">
                  <c:v>53300</c:v>
                </c:pt>
              </c:numCache>
            </c:numRef>
          </c:xVal>
          <c:yVal>
            <c:numRef>
              <c:f>('Fsp C v R'!$AB$7:$AB$8,'Fsp C v R'!$AB$17,'Fsp C v R'!$AB$22:$AB$23)</c:f>
              <c:numCache>
                <c:formatCode>General</c:formatCode>
                <c:ptCount val="5"/>
                <c:pt idx="0">
                  <c:v>28700</c:v>
                </c:pt>
                <c:pt idx="1">
                  <c:v>53200</c:v>
                </c:pt>
                <c:pt idx="2">
                  <c:v>34400</c:v>
                </c:pt>
                <c:pt idx="3">
                  <c:v>51000</c:v>
                </c:pt>
                <c:pt idx="4">
                  <c:v>51300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71EC-4FC8-8E3B-DE9D40BBE66F}"/>
            </c:ext>
          </c:extLst>
        </c:ser>
        <c:ser>
          <c:idx val="4"/>
          <c:order val="4"/>
          <c:tx>
            <c:v>1(B)MP C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5000"/>
                </a:schemeClr>
              </a:solidFill>
              <a:ln w="9525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('Fsp C v R'!$AA$158:$AA$160,'Fsp C v R'!$AA$164,'Fsp C v R'!$AA$168,'Fsp C v R'!$AA$175,'Fsp C v R'!$AA$178,'Fsp C v R'!$AA$181,'Fsp C v R'!$AA$185:$AA$186,'Fsp C v R'!$AA$190:$AA$192,'Fsp C v R'!$AA$195:$AA$198)</c:f>
                <c:numCache>
                  <c:formatCode>General</c:formatCode>
                  <c:ptCount val="17"/>
                  <c:pt idx="0">
                    <c:v>891.66666666666674</c:v>
                  </c:pt>
                  <c:pt idx="1">
                    <c:v>891.66666666666674</c:v>
                  </c:pt>
                  <c:pt idx="2">
                    <c:v>891.66666666666697</c:v>
                  </c:pt>
                  <c:pt idx="3">
                    <c:v>891.66666666666697</c:v>
                  </c:pt>
                  <c:pt idx="4">
                    <c:v>891.66666666666697</c:v>
                  </c:pt>
                  <c:pt idx="5">
                    <c:v>891.66666666666697</c:v>
                  </c:pt>
                  <c:pt idx="6">
                    <c:v>891.66666666666697</c:v>
                  </c:pt>
                  <c:pt idx="7">
                    <c:v>891.66666666666697</c:v>
                  </c:pt>
                  <c:pt idx="8">
                    <c:v>891.66666666666697</c:v>
                  </c:pt>
                  <c:pt idx="9">
                    <c:v>891.66666666666697</c:v>
                  </c:pt>
                  <c:pt idx="10">
                    <c:v>891.66666666666697</c:v>
                  </c:pt>
                  <c:pt idx="11">
                    <c:v>891.66666666666697</c:v>
                  </c:pt>
                  <c:pt idx="12">
                    <c:v>891.66666666666697</c:v>
                  </c:pt>
                  <c:pt idx="13">
                    <c:v>891.66666666666697</c:v>
                  </c:pt>
                  <c:pt idx="14">
                    <c:v>891.66666666666697</c:v>
                  </c:pt>
                  <c:pt idx="15">
                    <c:v>891.66666666666697</c:v>
                  </c:pt>
                  <c:pt idx="16">
                    <c:v>891.66666666666697</c:v>
                  </c:pt>
                </c:numCache>
              </c:numRef>
            </c:plus>
            <c:minus>
              <c:numRef>
                <c:f>('Fsp C v R'!$AA$158:$AA$160,'Fsp C v R'!$AA$164,'Fsp C v R'!$AA$168,'Fsp C v R'!$AA$175,'Fsp C v R'!$AA$178,'Fsp C v R'!$AA$181,'Fsp C v R'!$AA$185:$AA$186,'Fsp C v R'!$AA$190:$AA$192,'Fsp C v R'!$AA$195:$AA$198)</c:f>
                <c:numCache>
                  <c:formatCode>General</c:formatCode>
                  <c:ptCount val="17"/>
                  <c:pt idx="0">
                    <c:v>891.66666666666674</c:v>
                  </c:pt>
                  <c:pt idx="1">
                    <c:v>891.66666666666674</c:v>
                  </c:pt>
                  <c:pt idx="2">
                    <c:v>891.66666666666697</c:v>
                  </c:pt>
                  <c:pt idx="3">
                    <c:v>891.66666666666697</c:v>
                  </c:pt>
                  <c:pt idx="4">
                    <c:v>891.66666666666697</c:v>
                  </c:pt>
                  <c:pt idx="5">
                    <c:v>891.66666666666697</c:v>
                  </c:pt>
                  <c:pt idx="6">
                    <c:v>891.66666666666697</c:v>
                  </c:pt>
                  <c:pt idx="7">
                    <c:v>891.66666666666697</c:v>
                  </c:pt>
                  <c:pt idx="8">
                    <c:v>891.66666666666697</c:v>
                  </c:pt>
                  <c:pt idx="9">
                    <c:v>891.66666666666697</c:v>
                  </c:pt>
                  <c:pt idx="10">
                    <c:v>891.66666666666697</c:v>
                  </c:pt>
                  <c:pt idx="11">
                    <c:v>891.66666666666697</c:v>
                  </c:pt>
                  <c:pt idx="12">
                    <c:v>891.66666666666697</c:v>
                  </c:pt>
                  <c:pt idx="13">
                    <c:v>891.66666666666697</c:v>
                  </c:pt>
                  <c:pt idx="14">
                    <c:v>891.66666666666697</c:v>
                  </c:pt>
                  <c:pt idx="15">
                    <c:v>891.66666666666697</c:v>
                  </c:pt>
                  <c:pt idx="16">
                    <c:v>891.66666666666697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('Fsp C v R'!$W$158:$W$160,'Fsp C v R'!$W$164,'Fsp C v R'!$W$168,'Fsp C v R'!$W$175,'Fsp C v R'!$W$178,'Fsp C v R'!$W$181,'Fsp C v R'!$W$185:$W$186,'Fsp C v R'!$W$190:$W$192,'Fsp C v R'!$W$195:$W$198)</c:f>
                <c:numCache>
                  <c:formatCode>General</c:formatCode>
                  <c:ptCount val="17"/>
                  <c:pt idx="0">
                    <c:v>1208.3333333333335</c:v>
                  </c:pt>
                  <c:pt idx="1">
                    <c:v>1208.3333333333335</c:v>
                  </c:pt>
                  <c:pt idx="2">
                    <c:v>1208.3333333333301</c:v>
                  </c:pt>
                  <c:pt idx="3">
                    <c:v>1208.3333333333301</c:v>
                  </c:pt>
                  <c:pt idx="4">
                    <c:v>1208.3333333333301</c:v>
                  </c:pt>
                  <c:pt idx="5">
                    <c:v>1208.3333333333301</c:v>
                  </c:pt>
                  <c:pt idx="6">
                    <c:v>1208.3333333333301</c:v>
                  </c:pt>
                  <c:pt idx="7">
                    <c:v>1208.3333333333301</c:v>
                  </c:pt>
                  <c:pt idx="8">
                    <c:v>1208.3333333333301</c:v>
                  </c:pt>
                  <c:pt idx="9">
                    <c:v>1208.3333333333301</c:v>
                  </c:pt>
                  <c:pt idx="10">
                    <c:v>1208.3333333333301</c:v>
                  </c:pt>
                  <c:pt idx="11">
                    <c:v>1208.3333333333301</c:v>
                  </c:pt>
                  <c:pt idx="12">
                    <c:v>1208.3333333333301</c:v>
                  </c:pt>
                  <c:pt idx="13">
                    <c:v>1208.3333333333301</c:v>
                  </c:pt>
                  <c:pt idx="14">
                    <c:v>1208.3333333333301</c:v>
                  </c:pt>
                  <c:pt idx="15">
                    <c:v>1208.3333333333301</c:v>
                  </c:pt>
                  <c:pt idx="16">
                    <c:v>1208.3333333333301</c:v>
                  </c:pt>
                </c:numCache>
              </c:numRef>
            </c:plus>
            <c:minus>
              <c:numRef>
                <c:f>('Fsp C v R'!$W$158:$W$160,'Fsp C v R'!$W$164,'Fsp C v R'!$W$168,'Fsp C v R'!$W$175,'Fsp C v R'!$W$178,'Fsp C v R'!$W$181,'Fsp C v R'!$W$185:$W$186,'Fsp C v R'!$W$190:$W$192,'Fsp C v R'!$W$195:$W$198)</c:f>
                <c:numCache>
                  <c:formatCode>General</c:formatCode>
                  <c:ptCount val="17"/>
                  <c:pt idx="0">
                    <c:v>1208.3333333333335</c:v>
                  </c:pt>
                  <c:pt idx="1">
                    <c:v>1208.3333333333335</c:v>
                  </c:pt>
                  <c:pt idx="2">
                    <c:v>1208.3333333333301</c:v>
                  </c:pt>
                  <c:pt idx="3">
                    <c:v>1208.3333333333301</c:v>
                  </c:pt>
                  <c:pt idx="4">
                    <c:v>1208.3333333333301</c:v>
                  </c:pt>
                  <c:pt idx="5">
                    <c:v>1208.3333333333301</c:v>
                  </c:pt>
                  <c:pt idx="6">
                    <c:v>1208.3333333333301</c:v>
                  </c:pt>
                  <c:pt idx="7">
                    <c:v>1208.3333333333301</c:v>
                  </c:pt>
                  <c:pt idx="8">
                    <c:v>1208.3333333333301</c:v>
                  </c:pt>
                  <c:pt idx="9">
                    <c:v>1208.3333333333301</c:v>
                  </c:pt>
                  <c:pt idx="10">
                    <c:v>1208.3333333333301</c:v>
                  </c:pt>
                  <c:pt idx="11">
                    <c:v>1208.3333333333301</c:v>
                  </c:pt>
                  <c:pt idx="12">
                    <c:v>1208.3333333333301</c:v>
                  </c:pt>
                  <c:pt idx="13">
                    <c:v>1208.3333333333301</c:v>
                  </c:pt>
                  <c:pt idx="14">
                    <c:v>1208.3333333333301</c:v>
                  </c:pt>
                  <c:pt idx="15">
                    <c:v>1208.3333333333301</c:v>
                  </c:pt>
                  <c:pt idx="16">
                    <c:v>1208.3333333333301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('Fsp C v R'!$W$39:$W$41,'Fsp C v R'!$W$45,'Fsp C v R'!$W$49,'Fsp C v R'!$W$56,'Fsp C v R'!$W$59,'Fsp C v R'!$W$62,'Fsp C v R'!$W$66:$W$67,'Fsp C v R'!$W$71:$W$73,'Fsp C v R'!$W$76:$W$79)</c:f>
              <c:numCache>
                <c:formatCode>General</c:formatCode>
                <c:ptCount val="17"/>
                <c:pt idx="0">
                  <c:v>75600</c:v>
                </c:pt>
                <c:pt idx="1">
                  <c:v>72500</c:v>
                </c:pt>
                <c:pt idx="2">
                  <c:v>73800</c:v>
                </c:pt>
                <c:pt idx="3">
                  <c:v>72300</c:v>
                </c:pt>
                <c:pt idx="4">
                  <c:v>73800</c:v>
                </c:pt>
                <c:pt idx="5">
                  <c:v>73800</c:v>
                </c:pt>
                <c:pt idx="6">
                  <c:v>75900</c:v>
                </c:pt>
                <c:pt idx="7">
                  <c:v>75100</c:v>
                </c:pt>
                <c:pt idx="8">
                  <c:v>71700</c:v>
                </c:pt>
                <c:pt idx="9">
                  <c:v>69500</c:v>
                </c:pt>
                <c:pt idx="10">
                  <c:v>67700</c:v>
                </c:pt>
                <c:pt idx="11">
                  <c:v>73300</c:v>
                </c:pt>
                <c:pt idx="12">
                  <c:v>70500</c:v>
                </c:pt>
                <c:pt idx="13">
                  <c:v>72200</c:v>
                </c:pt>
                <c:pt idx="14">
                  <c:v>72900</c:v>
                </c:pt>
                <c:pt idx="15">
                  <c:v>71900</c:v>
                </c:pt>
                <c:pt idx="16">
                  <c:v>70500</c:v>
                </c:pt>
              </c:numCache>
            </c:numRef>
          </c:xVal>
          <c:yVal>
            <c:numRef>
              <c:f>('Fsp C v R'!$AB$39:$AB$41,'Fsp C v R'!$AB$45,'Fsp C v R'!$AB$49,'Fsp C v R'!$AB$56,'Fsp C v R'!$AB$59,'Fsp C v R'!$AB$62,'Fsp C v R'!$AB$66:$AB$67,'Fsp C v R'!$AB$71:$AB$73,'Fsp C v R'!$AB$76:$AB$79)</c:f>
              <c:numCache>
                <c:formatCode>General</c:formatCode>
                <c:ptCount val="17"/>
                <c:pt idx="0">
                  <c:v>25299.999999999996</c:v>
                </c:pt>
                <c:pt idx="1">
                  <c:v>28400</c:v>
                </c:pt>
                <c:pt idx="2">
                  <c:v>27500</c:v>
                </c:pt>
                <c:pt idx="3">
                  <c:v>26900</c:v>
                </c:pt>
                <c:pt idx="4">
                  <c:v>26900</c:v>
                </c:pt>
                <c:pt idx="5">
                  <c:v>28300</c:v>
                </c:pt>
                <c:pt idx="6">
                  <c:v>24800</c:v>
                </c:pt>
                <c:pt idx="7">
                  <c:v>26500</c:v>
                </c:pt>
                <c:pt idx="8">
                  <c:v>29600</c:v>
                </c:pt>
                <c:pt idx="9">
                  <c:v>31400</c:v>
                </c:pt>
                <c:pt idx="10">
                  <c:v>31900</c:v>
                </c:pt>
                <c:pt idx="11">
                  <c:v>29900.000000000004</c:v>
                </c:pt>
                <c:pt idx="12">
                  <c:v>31400</c:v>
                </c:pt>
                <c:pt idx="13">
                  <c:v>30800</c:v>
                </c:pt>
                <c:pt idx="14">
                  <c:v>30800</c:v>
                </c:pt>
                <c:pt idx="15">
                  <c:v>29100</c:v>
                </c:pt>
                <c:pt idx="16">
                  <c:v>30099.999999999996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71EC-4FC8-8E3B-DE9D40BBE66F}"/>
            </c:ext>
          </c:extLst>
        </c:ser>
        <c:ser>
          <c:idx val="5"/>
          <c:order val="5"/>
          <c:tx>
            <c:v>1(B)MP R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('Fsp C v R'!$AA$161:$AA$163,'Fsp C v R'!$AA$165:$AA$166,'Fsp C v R'!$AA$169,'Fsp C v R'!$AA$176:$AA$177,'Fsp C v R'!$AA$179,'Fsp C v R'!$AA$182:$AA$183,'Fsp C v R'!$AA$187,'Fsp C v R'!$AA$193:$AA$194,'Fsp C v R'!$AA$199:$AA$201)</c:f>
                <c:numCache>
                  <c:formatCode>General</c:formatCode>
                  <c:ptCount val="17"/>
                  <c:pt idx="0">
                    <c:v>891.66666666666697</c:v>
                  </c:pt>
                  <c:pt idx="1">
                    <c:v>891.66666666666697</c:v>
                  </c:pt>
                  <c:pt idx="2">
                    <c:v>891.66666666666697</c:v>
                  </c:pt>
                  <c:pt idx="3">
                    <c:v>891.66666666666697</c:v>
                  </c:pt>
                  <c:pt idx="4">
                    <c:v>891.66666666666697</c:v>
                  </c:pt>
                  <c:pt idx="5">
                    <c:v>891.66666666666697</c:v>
                  </c:pt>
                  <c:pt idx="6">
                    <c:v>891.66666666666697</c:v>
                  </c:pt>
                  <c:pt idx="7">
                    <c:v>891.66666666666697</c:v>
                  </c:pt>
                  <c:pt idx="8">
                    <c:v>891.66666666666697</c:v>
                  </c:pt>
                  <c:pt idx="9">
                    <c:v>891.66666666666697</c:v>
                  </c:pt>
                  <c:pt idx="10">
                    <c:v>891.66666666666697</c:v>
                  </c:pt>
                  <c:pt idx="11">
                    <c:v>891.66666666666697</c:v>
                  </c:pt>
                  <c:pt idx="12">
                    <c:v>891.66666666666697</c:v>
                  </c:pt>
                  <c:pt idx="13">
                    <c:v>891.66666666666697</c:v>
                  </c:pt>
                  <c:pt idx="14">
                    <c:v>891.66666666666697</c:v>
                  </c:pt>
                  <c:pt idx="15">
                    <c:v>891.66666666666697</c:v>
                  </c:pt>
                  <c:pt idx="16">
                    <c:v>891.66666666666697</c:v>
                  </c:pt>
                </c:numCache>
              </c:numRef>
            </c:plus>
            <c:minus>
              <c:numRef>
                <c:f>('Fsp C v R'!$AA$161:$AA$163,'Fsp C v R'!$AA$165:$AA$166,'Fsp C v R'!$AA$169,'Fsp C v R'!$AA$176:$AA$177,'Fsp C v R'!$AA$179,'Fsp C v R'!$AA$182:$AA$183,'Fsp C v R'!$AA$187,'Fsp C v R'!$AA$193:$AA$194,'Fsp C v R'!$AA$199:$AA$201)</c:f>
                <c:numCache>
                  <c:formatCode>General</c:formatCode>
                  <c:ptCount val="17"/>
                  <c:pt idx="0">
                    <c:v>891.66666666666697</c:v>
                  </c:pt>
                  <c:pt idx="1">
                    <c:v>891.66666666666697</c:v>
                  </c:pt>
                  <c:pt idx="2">
                    <c:v>891.66666666666697</c:v>
                  </c:pt>
                  <c:pt idx="3">
                    <c:v>891.66666666666697</c:v>
                  </c:pt>
                  <c:pt idx="4">
                    <c:v>891.66666666666697</c:v>
                  </c:pt>
                  <c:pt idx="5">
                    <c:v>891.66666666666697</c:v>
                  </c:pt>
                  <c:pt idx="6">
                    <c:v>891.66666666666697</c:v>
                  </c:pt>
                  <c:pt idx="7">
                    <c:v>891.66666666666697</c:v>
                  </c:pt>
                  <c:pt idx="8">
                    <c:v>891.66666666666697</c:v>
                  </c:pt>
                  <c:pt idx="9">
                    <c:v>891.66666666666697</c:v>
                  </c:pt>
                  <c:pt idx="10">
                    <c:v>891.66666666666697</c:v>
                  </c:pt>
                  <c:pt idx="11">
                    <c:v>891.66666666666697</c:v>
                  </c:pt>
                  <c:pt idx="12">
                    <c:v>891.66666666666697</c:v>
                  </c:pt>
                  <c:pt idx="13">
                    <c:v>891.66666666666697</c:v>
                  </c:pt>
                  <c:pt idx="14">
                    <c:v>891.66666666666697</c:v>
                  </c:pt>
                  <c:pt idx="15">
                    <c:v>891.66666666666697</c:v>
                  </c:pt>
                  <c:pt idx="16">
                    <c:v>891.66666666666697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('Fsp C v R'!$W$161:$W$163,'Fsp C v R'!$W$165:$W$166,'Fsp C v R'!$W$169,'Fsp C v R'!$W$176:$W$177,'Fsp C v R'!$W$179,'Fsp C v R'!$W$182:$W$183,'Fsp C v R'!$W$187,'Fsp C v R'!$W$193:$W$194,'Fsp C v R'!$W$199:$W$201)</c:f>
                <c:numCache>
                  <c:formatCode>General</c:formatCode>
                  <c:ptCount val="17"/>
                  <c:pt idx="0">
                    <c:v>1208.3333333333301</c:v>
                  </c:pt>
                  <c:pt idx="1">
                    <c:v>1208.3333333333301</c:v>
                  </c:pt>
                  <c:pt idx="2">
                    <c:v>1208.3333333333301</c:v>
                  </c:pt>
                  <c:pt idx="3">
                    <c:v>1208.3333333333301</c:v>
                  </c:pt>
                  <c:pt idx="4">
                    <c:v>1208.3333333333301</c:v>
                  </c:pt>
                  <c:pt idx="5">
                    <c:v>1208.3333333333301</c:v>
                  </c:pt>
                  <c:pt idx="6">
                    <c:v>1208.3333333333301</c:v>
                  </c:pt>
                  <c:pt idx="7">
                    <c:v>1208.3333333333301</c:v>
                  </c:pt>
                  <c:pt idx="8">
                    <c:v>1208.3333333333301</c:v>
                  </c:pt>
                  <c:pt idx="9">
                    <c:v>1208.3333333333301</c:v>
                  </c:pt>
                  <c:pt idx="10">
                    <c:v>1208.3333333333301</c:v>
                  </c:pt>
                  <c:pt idx="11">
                    <c:v>1208.3333333333301</c:v>
                  </c:pt>
                  <c:pt idx="12">
                    <c:v>1208.3333333333301</c:v>
                  </c:pt>
                  <c:pt idx="13">
                    <c:v>1208.3333333333301</c:v>
                  </c:pt>
                  <c:pt idx="14">
                    <c:v>1208.3333333333301</c:v>
                  </c:pt>
                  <c:pt idx="15">
                    <c:v>1208.3333333333301</c:v>
                  </c:pt>
                  <c:pt idx="16">
                    <c:v>1208.3333333333301</c:v>
                  </c:pt>
                </c:numCache>
              </c:numRef>
            </c:plus>
            <c:minus>
              <c:numRef>
                <c:f>('Fsp C v R'!$W$161:$W$163,'Fsp C v R'!$W$165:$W$166,'Fsp C v R'!$W$169,'Fsp C v R'!$W$176:$W$177,'Fsp C v R'!$W$179,'Fsp C v R'!$W$182:$W$183,'Fsp C v R'!$W$187,'Fsp C v R'!$W$193:$W$194,'Fsp C v R'!$W$199:$W$201)</c:f>
                <c:numCache>
                  <c:formatCode>General</c:formatCode>
                  <c:ptCount val="17"/>
                  <c:pt idx="0">
                    <c:v>1208.3333333333301</c:v>
                  </c:pt>
                  <c:pt idx="1">
                    <c:v>1208.3333333333301</c:v>
                  </c:pt>
                  <c:pt idx="2">
                    <c:v>1208.3333333333301</c:v>
                  </c:pt>
                  <c:pt idx="3">
                    <c:v>1208.3333333333301</c:v>
                  </c:pt>
                  <c:pt idx="4">
                    <c:v>1208.3333333333301</c:v>
                  </c:pt>
                  <c:pt idx="5">
                    <c:v>1208.3333333333301</c:v>
                  </c:pt>
                  <c:pt idx="6">
                    <c:v>1208.3333333333301</c:v>
                  </c:pt>
                  <c:pt idx="7">
                    <c:v>1208.3333333333301</c:v>
                  </c:pt>
                  <c:pt idx="8">
                    <c:v>1208.3333333333301</c:v>
                  </c:pt>
                  <c:pt idx="9">
                    <c:v>1208.3333333333301</c:v>
                  </c:pt>
                  <c:pt idx="10">
                    <c:v>1208.3333333333301</c:v>
                  </c:pt>
                  <c:pt idx="11">
                    <c:v>1208.3333333333301</c:v>
                  </c:pt>
                  <c:pt idx="12">
                    <c:v>1208.3333333333301</c:v>
                  </c:pt>
                  <c:pt idx="13">
                    <c:v>1208.3333333333301</c:v>
                  </c:pt>
                  <c:pt idx="14">
                    <c:v>1208.3333333333301</c:v>
                  </c:pt>
                  <c:pt idx="15">
                    <c:v>1208.3333333333301</c:v>
                  </c:pt>
                  <c:pt idx="16">
                    <c:v>1208.3333333333301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('Fsp C v R'!$W$42:$W$44,'Fsp C v R'!$W$46:$W$47,'Fsp C v R'!$W$50,'Fsp C v R'!$W$57:$W$58,'Fsp C v R'!$W$60,'Fsp C v R'!$W$63:$W$64,'Fsp C v R'!$W$68,'Fsp C v R'!$W$74,'Fsp C v R'!$W$75,'Fsp C v R'!$W$80:$W$82)</c:f>
              <c:numCache>
                <c:formatCode>General</c:formatCode>
                <c:ptCount val="17"/>
                <c:pt idx="0">
                  <c:v>72000</c:v>
                </c:pt>
                <c:pt idx="1">
                  <c:v>73700</c:v>
                </c:pt>
                <c:pt idx="2">
                  <c:v>75700</c:v>
                </c:pt>
                <c:pt idx="3">
                  <c:v>70400</c:v>
                </c:pt>
                <c:pt idx="4">
                  <c:v>73200</c:v>
                </c:pt>
                <c:pt idx="5">
                  <c:v>74000</c:v>
                </c:pt>
                <c:pt idx="6">
                  <c:v>74800</c:v>
                </c:pt>
                <c:pt idx="7">
                  <c:v>73300</c:v>
                </c:pt>
                <c:pt idx="8">
                  <c:v>74400</c:v>
                </c:pt>
                <c:pt idx="9">
                  <c:v>73500</c:v>
                </c:pt>
                <c:pt idx="10">
                  <c:v>76200</c:v>
                </c:pt>
                <c:pt idx="11">
                  <c:v>73500</c:v>
                </c:pt>
                <c:pt idx="12">
                  <c:v>71600</c:v>
                </c:pt>
                <c:pt idx="13">
                  <c:v>74900</c:v>
                </c:pt>
                <c:pt idx="14">
                  <c:v>72300</c:v>
                </c:pt>
                <c:pt idx="15">
                  <c:v>75100</c:v>
                </c:pt>
                <c:pt idx="16">
                  <c:v>74400</c:v>
                </c:pt>
              </c:numCache>
            </c:numRef>
          </c:xVal>
          <c:yVal>
            <c:numRef>
              <c:f>('Fsp C v R'!$AB$42:$AB$44,'Fsp C v R'!$AB$46:$AB$47,'Fsp C v R'!$AB$50,'Fsp C v R'!$AB$57:$AB$58,'Fsp C v R'!$AB$60,'Fsp C v R'!$AB$63:$AB$64,'Fsp C v R'!$AB$68,'Fsp C v R'!$AB$74:$AB$75,'Fsp C v R'!$AB$80:$AB$82)</c:f>
              <c:numCache>
                <c:formatCode>General</c:formatCode>
                <c:ptCount val="17"/>
                <c:pt idx="0">
                  <c:v>28200</c:v>
                </c:pt>
                <c:pt idx="1">
                  <c:v>25299.999999999996</c:v>
                </c:pt>
                <c:pt idx="2">
                  <c:v>27500</c:v>
                </c:pt>
                <c:pt idx="3">
                  <c:v>29300</c:v>
                </c:pt>
                <c:pt idx="4">
                  <c:v>28400</c:v>
                </c:pt>
                <c:pt idx="5">
                  <c:v>27000</c:v>
                </c:pt>
                <c:pt idx="6">
                  <c:v>27300</c:v>
                </c:pt>
                <c:pt idx="7">
                  <c:v>27500</c:v>
                </c:pt>
                <c:pt idx="8">
                  <c:v>27799.999999999996</c:v>
                </c:pt>
                <c:pt idx="9">
                  <c:v>28200</c:v>
                </c:pt>
                <c:pt idx="10">
                  <c:v>27300</c:v>
                </c:pt>
                <c:pt idx="11">
                  <c:v>30200</c:v>
                </c:pt>
                <c:pt idx="12">
                  <c:v>31100</c:v>
                </c:pt>
                <c:pt idx="13">
                  <c:v>26700</c:v>
                </c:pt>
                <c:pt idx="14">
                  <c:v>29200</c:v>
                </c:pt>
                <c:pt idx="15">
                  <c:v>26100</c:v>
                </c:pt>
                <c:pt idx="16">
                  <c:v>26800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71EC-4FC8-8E3B-DE9D40BBE66F}"/>
            </c:ext>
          </c:extLst>
        </c:ser>
        <c:ser>
          <c:idx val="6"/>
          <c:order val="6"/>
          <c:tx>
            <c:v>1(B)MP (M)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('Fsp C v R'!$AA$167,'Fsp C v R'!$AA$170:$AA$174,'Fsp C v R'!$AA$180,'Fsp C v R'!$AA$184,'Fsp C v R'!$AA$188:$AA$189)</c:f>
                <c:numCache>
                  <c:formatCode>General</c:formatCode>
                  <c:ptCount val="10"/>
                  <c:pt idx="0">
                    <c:v>891.66666666666697</c:v>
                  </c:pt>
                  <c:pt idx="1">
                    <c:v>891.66666666666697</c:v>
                  </c:pt>
                  <c:pt idx="2">
                    <c:v>891.66666666666697</c:v>
                  </c:pt>
                  <c:pt idx="3">
                    <c:v>891.66666666666697</c:v>
                  </c:pt>
                  <c:pt idx="4">
                    <c:v>891.66666666666697</c:v>
                  </c:pt>
                  <c:pt idx="5">
                    <c:v>891.66666666666697</c:v>
                  </c:pt>
                  <c:pt idx="6">
                    <c:v>891.66666666666697</c:v>
                  </c:pt>
                  <c:pt idx="7">
                    <c:v>891.66666666666697</c:v>
                  </c:pt>
                  <c:pt idx="8">
                    <c:v>891.66666666666697</c:v>
                  </c:pt>
                  <c:pt idx="9">
                    <c:v>891.66666666666697</c:v>
                  </c:pt>
                </c:numCache>
              </c:numRef>
            </c:plus>
            <c:minus>
              <c:numRef>
                <c:f>('Fsp C v R'!$AA$167,'Fsp C v R'!$AA$170:$AA$174,'Fsp C v R'!$AA$180,'Fsp C v R'!$AA$184,'Fsp C v R'!$AA$188:$AA$189)</c:f>
                <c:numCache>
                  <c:formatCode>General</c:formatCode>
                  <c:ptCount val="10"/>
                  <c:pt idx="0">
                    <c:v>891.66666666666697</c:v>
                  </c:pt>
                  <c:pt idx="1">
                    <c:v>891.66666666666697</c:v>
                  </c:pt>
                  <c:pt idx="2">
                    <c:v>891.66666666666697</c:v>
                  </c:pt>
                  <c:pt idx="3">
                    <c:v>891.66666666666697</c:v>
                  </c:pt>
                  <c:pt idx="4">
                    <c:v>891.66666666666697</c:v>
                  </c:pt>
                  <c:pt idx="5">
                    <c:v>891.66666666666697</c:v>
                  </c:pt>
                  <c:pt idx="6">
                    <c:v>891.66666666666697</c:v>
                  </c:pt>
                  <c:pt idx="7">
                    <c:v>891.66666666666697</c:v>
                  </c:pt>
                  <c:pt idx="8">
                    <c:v>891.66666666666697</c:v>
                  </c:pt>
                  <c:pt idx="9">
                    <c:v>891.66666666666697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('Fsp C v R'!$W$167,'Fsp C v R'!$W$170:$W$174,'Fsp C v R'!$W$180,'Fsp C v R'!$W$184,'Fsp C v R'!$W$188:$W$189)</c:f>
                <c:numCache>
                  <c:formatCode>General</c:formatCode>
                  <c:ptCount val="10"/>
                  <c:pt idx="0">
                    <c:v>1208.3333333333301</c:v>
                  </c:pt>
                  <c:pt idx="1">
                    <c:v>1208.3333333333301</c:v>
                  </c:pt>
                  <c:pt idx="2">
                    <c:v>1208.3333333333301</c:v>
                  </c:pt>
                  <c:pt idx="3">
                    <c:v>1208.3333333333301</c:v>
                  </c:pt>
                  <c:pt idx="4">
                    <c:v>1208.3333333333301</c:v>
                  </c:pt>
                  <c:pt idx="5">
                    <c:v>1208.3333333333301</c:v>
                  </c:pt>
                  <c:pt idx="6">
                    <c:v>1208.3333333333301</c:v>
                  </c:pt>
                  <c:pt idx="7">
                    <c:v>1208.3333333333301</c:v>
                  </c:pt>
                  <c:pt idx="8">
                    <c:v>1208.3333333333301</c:v>
                  </c:pt>
                  <c:pt idx="9">
                    <c:v>1208.3333333333301</c:v>
                  </c:pt>
                </c:numCache>
              </c:numRef>
            </c:plus>
            <c:minus>
              <c:numRef>
                <c:f>('Fsp C v R'!$W$167,'Fsp C v R'!$W$170:$W$174,'Fsp C v R'!$W$180,'Fsp C v R'!$W$184,'Fsp C v R'!$W$188:$W$189)</c:f>
                <c:numCache>
                  <c:formatCode>General</c:formatCode>
                  <c:ptCount val="10"/>
                  <c:pt idx="0">
                    <c:v>1208.3333333333301</c:v>
                  </c:pt>
                  <c:pt idx="1">
                    <c:v>1208.3333333333301</c:v>
                  </c:pt>
                  <c:pt idx="2">
                    <c:v>1208.3333333333301</c:v>
                  </c:pt>
                  <c:pt idx="3">
                    <c:v>1208.3333333333301</c:v>
                  </c:pt>
                  <c:pt idx="4">
                    <c:v>1208.3333333333301</c:v>
                  </c:pt>
                  <c:pt idx="5">
                    <c:v>1208.3333333333301</c:v>
                  </c:pt>
                  <c:pt idx="6">
                    <c:v>1208.3333333333301</c:v>
                  </c:pt>
                  <c:pt idx="7">
                    <c:v>1208.3333333333301</c:v>
                  </c:pt>
                  <c:pt idx="8">
                    <c:v>1208.3333333333301</c:v>
                  </c:pt>
                  <c:pt idx="9">
                    <c:v>1208.3333333333301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('Fsp C v R'!$W$48,'Fsp C v R'!$W$51:$W$55,'Fsp C v R'!$W$61,'Fsp C v R'!$W$65,'Fsp C v R'!$W$69,'Fsp C v R'!$W$70)</c:f>
              <c:numCache>
                <c:formatCode>General</c:formatCode>
                <c:ptCount val="10"/>
                <c:pt idx="0">
                  <c:v>71200</c:v>
                </c:pt>
                <c:pt idx="1">
                  <c:v>72800</c:v>
                </c:pt>
                <c:pt idx="2">
                  <c:v>71900</c:v>
                </c:pt>
                <c:pt idx="3">
                  <c:v>70800</c:v>
                </c:pt>
                <c:pt idx="4">
                  <c:v>73900</c:v>
                </c:pt>
                <c:pt idx="5">
                  <c:v>71800</c:v>
                </c:pt>
                <c:pt idx="6">
                  <c:v>74700</c:v>
                </c:pt>
                <c:pt idx="7">
                  <c:v>75300</c:v>
                </c:pt>
                <c:pt idx="8">
                  <c:v>71700</c:v>
                </c:pt>
                <c:pt idx="9">
                  <c:v>71600</c:v>
                </c:pt>
              </c:numCache>
            </c:numRef>
          </c:xVal>
          <c:yVal>
            <c:numRef>
              <c:f>('Fsp C v R'!$AB$48,'Fsp C v R'!$AB$51:$AB$55,'Fsp C v R'!$AB$61,'Fsp C v R'!$AB$65,'Fsp C v R'!$AB$69:$AB$70)</c:f>
              <c:numCache>
                <c:formatCode>General</c:formatCode>
                <c:ptCount val="10"/>
                <c:pt idx="0">
                  <c:v>28700</c:v>
                </c:pt>
                <c:pt idx="1">
                  <c:v>28200</c:v>
                </c:pt>
                <c:pt idx="2">
                  <c:v>29400</c:v>
                </c:pt>
                <c:pt idx="3">
                  <c:v>28100</c:v>
                </c:pt>
                <c:pt idx="4">
                  <c:v>27200.000000000004</c:v>
                </c:pt>
                <c:pt idx="5">
                  <c:v>25700</c:v>
                </c:pt>
                <c:pt idx="6">
                  <c:v>24800</c:v>
                </c:pt>
                <c:pt idx="7">
                  <c:v>25500</c:v>
                </c:pt>
                <c:pt idx="8">
                  <c:v>29300</c:v>
                </c:pt>
                <c:pt idx="9">
                  <c:v>28500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71EC-4FC8-8E3B-DE9D40BBE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5817263"/>
        <c:axId val="2115758319"/>
      </c:scatterChart>
      <c:valAx>
        <c:axId val="2058172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Na (ppm)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15758319"/>
        <c:crosses val="autoZero"/>
        <c:crossBetween val="midCat"/>
      </c:valAx>
      <c:valAx>
        <c:axId val="21157583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Ca (ppm)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81726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Na vs Ca; C,</a:t>
            </a:r>
            <a:r>
              <a:rPr lang="en-GB" baseline="0"/>
              <a:t> R &amp; (M) for 1.AS and 1(B)MP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1.AS C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xVal>
            <c:numRef>
              <c:f>('Fsp C v R'!$W$3,'Fsp C v R'!$W$5:$W$6,'Fsp C v R'!$W$9:$W$10,'Fsp C v R'!$W$15,'Fsp C v R'!$W$19:$W$20,'Fsp C v R'!$W$24,'Fsp C v R'!$W$26,'Fsp C v R'!$W$28,'Fsp C v R'!$W$30,'Fsp C v R'!$W$35)</c:f>
              <c:numCache>
                <c:formatCode>General</c:formatCode>
                <c:ptCount val="13"/>
                <c:pt idx="0">
                  <c:v>51700</c:v>
                </c:pt>
                <c:pt idx="1">
                  <c:v>54100</c:v>
                </c:pt>
                <c:pt idx="2">
                  <c:v>54800.000000000007</c:v>
                </c:pt>
                <c:pt idx="3">
                  <c:v>54000</c:v>
                </c:pt>
                <c:pt idx="4">
                  <c:v>52400</c:v>
                </c:pt>
                <c:pt idx="5">
                  <c:v>64000</c:v>
                </c:pt>
                <c:pt idx="6">
                  <c:v>57000</c:v>
                </c:pt>
                <c:pt idx="7">
                  <c:v>61900.000000000007</c:v>
                </c:pt>
                <c:pt idx="8">
                  <c:v>54100</c:v>
                </c:pt>
                <c:pt idx="9">
                  <c:v>61300</c:v>
                </c:pt>
                <c:pt idx="10">
                  <c:v>59400.000000000007</c:v>
                </c:pt>
                <c:pt idx="11">
                  <c:v>62200</c:v>
                </c:pt>
                <c:pt idx="12">
                  <c:v>64600</c:v>
                </c:pt>
              </c:numCache>
            </c:numRef>
          </c:xVal>
          <c:yVal>
            <c:numRef>
              <c:f>('Fsp C v R'!$AB$3,'Fsp C v R'!$AB$5:$AB$6,'Fsp C v R'!$AB$9:$AB$10,'Fsp C v R'!$AB$15,'Fsp C v R'!$AB$19:$AB$20,'Fsp C v R'!$AB$24,'Fsp C v R'!$AB$26,'Fsp C v R'!$AB$28,'Fsp C v R'!$AB$30,'Fsp C v R'!$AB$35)</c:f>
              <c:numCache>
                <c:formatCode>General</c:formatCode>
                <c:ptCount val="13"/>
                <c:pt idx="0">
                  <c:v>57100</c:v>
                </c:pt>
                <c:pt idx="1">
                  <c:v>54900</c:v>
                </c:pt>
                <c:pt idx="2">
                  <c:v>52400</c:v>
                </c:pt>
                <c:pt idx="3">
                  <c:v>53600</c:v>
                </c:pt>
                <c:pt idx="4">
                  <c:v>55500</c:v>
                </c:pt>
                <c:pt idx="5">
                  <c:v>38500</c:v>
                </c:pt>
                <c:pt idx="6">
                  <c:v>47400</c:v>
                </c:pt>
                <c:pt idx="7">
                  <c:v>43500</c:v>
                </c:pt>
                <c:pt idx="8">
                  <c:v>53400</c:v>
                </c:pt>
                <c:pt idx="9">
                  <c:v>43400</c:v>
                </c:pt>
                <c:pt idx="10">
                  <c:v>45100</c:v>
                </c:pt>
                <c:pt idx="11">
                  <c:v>37600</c:v>
                </c:pt>
                <c:pt idx="12">
                  <c:v>36500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CE6-4F4A-8068-AB219F07EFB7}"/>
            </c:ext>
          </c:extLst>
        </c:ser>
        <c:ser>
          <c:idx val="1"/>
          <c:order val="1"/>
          <c:tx>
            <c:v>1.AS R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C000"/>
              </a:solidFill>
              <a:ln w="19050">
                <a:solidFill>
                  <a:srgbClr val="FFC000"/>
                </a:solidFill>
              </a:ln>
              <a:effectLst/>
            </c:spPr>
          </c:marker>
          <c:xVal>
            <c:numRef>
              <c:f>('Fsp C v R'!$W$2,'Fsp C v R'!$W$4,'Fsp C v R'!$W$11,'Fsp C v R'!$W$16,'Fsp C v R'!$W$21,'Fsp C v R'!$W$25,'Fsp C v R'!$W$27,'Fsp C v R'!$W$29,'Fsp C v R'!$W$31,'Fsp C v R'!$W$34)</c:f>
              <c:numCache>
                <c:formatCode>General</c:formatCode>
                <c:ptCount val="10"/>
                <c:pt idx="0">
                  <c:v>62800</c:v>
                </c:pt>
                <c:pt idx="1">
                  <c:v>53500</c:v>
                </c:pt>
                <c:pt idx="2">
                  <c:v>64400.000000000007</c:v>
                </c:pt>
                <c:pt idx="3">
                  <c:v>67100</c:v>
                </c:pt>
                <c:pt idx="4">
                  <c:v>68900</c:v>
                </c:pt>
                <c:pt idx="5">
                  <c:v>71600</c:v>
                </c:pt>
                <c:pt idx="6">
                  <c:v>58099.999999999993</c:v>
                </c:pt>
                <c:pt idx="7">
                  <c:v>56700</c:v>
                </c:pt>
                <c:pt idx="8">
                  <c:v>65700</c:v>
                </c:pt>
                <c:pt idx="9">
                  <c:v>64400.000000000007</c:v>
                </c:pt>
              </c:numCache>
            </c:numRef>
          </c:xVal>
          <c:yVal>
            <c:numRef>
              <c:f>('Fsp C v R'!$AB$2,'Fsp C v R'!$AB$4,'Fsp C v R'!$AB$11,'Fsp C v R'!$AB$16,'Fsp C v R'!$AB$21,'Fsp C v R'!$AB$25,'Fsp C v R'!$AB$27,'Fsp C v R'!$AB$29,'Fsp C v R'!$AB$31,'Fsp C v R'!$AB$34)</c:f>
              <c:numCache>
                <c:formatCode>General</c:formatCode>
                <c:ptCount val="10"/>
                <c:pt idx="0">
                  <c:v>41600</c:v>
                </c:pt>
                <c:pt idx="1">
                  <c:v>54000</c:v>
                </c:pt>
                <c:pt idx="2">
                  <c:v>39400</c:v>
                </c:pt>
                <c:pt idx="3">
                  <c:v>35100</c:v>
                </c:pt>
                <c:pt idx="4">
                  <c:v>32700</c:v>
                </c:pt>
                <c:pt idx="5">
                  <c:v>29500</c:v>
                </c:pt>
                <c:pt idx="6">
                  <c:v>47900</c:v>
                </c:pt>
                <c:pt idx="7">
                  <c:v>48200</c:v>
                </c:pt>
                <c:pt idx="8">
                  <c:v>35800</c:v>
                </c:pt>
                <c:pt idx="9">
                  <c:v>35700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CE6-4F4A-8068-AB219F07EFB7}"/>
            </c:ext>
          </c:extLst>
        </c:ser>
        <c:ser>
          <c:idx val="2"/>
          <c:order val="2"/>
          <c:tx>
            <c:v>1.AS (M)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19050">
                <a:solidFill>
                  <a:schemeClr val="accent2"/>
                </a:solidFill>
              </a:ln>
              <a:effectLst/>
            </c:spPr>
          </c:marker>
          <c:xVal>
            <c:numRef>
              <c:f>('Fsp C v R'!$W$12:$W$14,'Fsp C v R'!$W$18,'Fsp C v R'!$W$32:$W$33,'Fsp C v R'!$W$36:$W$37)</c:f>
              <c:numCache>
                <c:formatCode>General</c:formatCode>
                <c:ptCount val="8"/>
                <c:pt idx="0">
                  <c:v>70400</c:v>
                </c:pt>
                <c:pt idx="1">
                  <c:v>72400</c:v>
                </c:pt>
                <c:pt idx="2">
                  <c:v>57300.000000000007</c:v>
                </c:pt>
                <c:pt idx="3">
                  <c:v>69100</c:v>
                </c:pt>
                <c:pt idx="4">
                  <c:v>66900</c:v>
                </c:pt>
                <c:pt idx="5">
                  <c:v>67400</c:v>
                </c:pt>
                <c:pt idx="6">
                  <c:v>58300</c:v>
                </c:pt>
                <c:pt idx="7">
                  <c:v>67900</c:v>
                </c:pt>
              </c:numCache>
            </c:numRef>
          </c:xVal>
          <c:yVal>
            <c:numRef>
              <c:f>('Fsp C v R'!$AB$12:$AB$14,'Fsp C v R'!$AB$18,'Fsp C v R'!$AB$32:$AB$33,'Fsp C v R'!$AB$36:$AB$37)</c:f>
              <c:numCache>
                <c:formatCode>General</c:formatCode>
                <c:ptCount val="8"/>
                <c:pt idx="0">
                  <c:v>30500</c:v>
                </c:pt>
                <c:pt idx="1">
                  <c:v>28800</c:v>
                </c:pt>
                <c:pt idx="2">
                  <c:v>47200</c:v>
                </c:pt>
                <c:pt idx="3">
                  <c:v>28800</c:v>
                </c:pt>
                <c:pt idx="4">
                  <c:v>32300</c:v>
                </c:pt>
                <c:pt idx="5">
                  <c:v>32000</c:v>
                </c:pt>
                <c:pt idx="6">
                  <c:v>46000</c:v>
                </c:pt>
                <c:pt idx="7">
                  <c:v>30900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CE6-4F4A-8068-AB219F07EFB7}"/>
            </c:ext>
          </c:extLst>
        </c:ser>
        <c:ser>
          <c:idx val="3"/>
          <c:order val="3"/>
          <c:tx>
            <c:v>1.AS Other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FF00"/>
              </a:solidFill>
              <a:ln w="19050">
                <a:solidFill>
                  <a:srgbClr val="FFFF00"/>
                </a:solidFill>
              </a:ln>
              <a:effectLst/>
            </c:spPr>
          </c:marker>
          <c:xVal>
            <c:numRef>
              <c:f>('Fsp C v R'!$W$7:$W$8,'Fsp C v R'!$W$17,'Fsp C v R'!$W$22:$W$23)</c:f>
              <c:numCache>
                <c:formatCode>General</c:formatCode>
                <c:ptCount val="5"/>
                <c:pt idx="0">
                  <c:v>72400</c:v>
                </c:pt>
                <c:pt idx="1">
                  <c:v>53200</c:v>
                </c:pt>
                <c:pt idx="2">
                  <c:v>68300</c:v>
                </c:pt>
                <c:pt idx="3">
                  <c:v>56700</c:v>
                </c:pt>
                <c:pt idx="4">
                  <c:v>53300</c:v>
                </c:pt>
              </c:numCache>
            </c:numRef>
          </c:xVal>
          <c:yVal>
            <c:numRef>
              <c:f>('Fsp C v R'!$AB$7:$AB$8,'Fsp C v R'!$AB$17,'Fsp C v R'!$AB$22:$AB$23)</c:f>
              <c:numCache>
                <c:formatCode>General</c:formatCode>
                <c:ptCount val="5"/>
                <c:pt idx="0">
                  <c:v>28700</c:v>
                </c:pt>
                <c:pt idx="1">
                  <c:v>53200</c:v>
                </c:pt>
                <c:pt idx="2">
                  <c:v>34400</c:v>
                </c:pt>
                <c:pt idx="3">
                  <c:v>51000</c:v>
                </c:pt>
                <c:pt idx="4">
                  <c:v>51300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CE6-4F4A-8068-AB219F07EFB7}"/>
            </c:ext>
          </c:extLst>
        </c:ser>
        <c:ser>
          <c:idx val="4"/>
          <c:order val="4"/>
          <c:tx>
            <c:v>1(B)MP C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5000"/>
                </a:schemeClr>
              </a:solidFill>
              <a:ln w="19050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xVal>
            <c:numRef>
              <c:f>('Fsp C v R'!$W$39:$W$41,'Fsp C v R'!$W$45,'Fsp C v R'!$W$49,'Fsp C v R'!$W$56,'Fsp C v R'!$W$59,'Fsp C v R'!$W$62,'Fsp C v R'!$W$66:$W$67,'Fsp C v R'!$W$71:$W$73,'Fsp C v R'!$W$76:$W$79)</c:f>
              <c:numCache>
                <c:formatCode>General</c:formatCode>
                <c:ptCount val="17"/>
                <c:pt idx="0">
                  <c:v>75600</c:v>
                </c:pt>
                <c:pt idx="1">
                  <c:v>72500</c:v>
                </c:pt>
                <c:pt idx="2">
                  <c:v>73800</c:v>
                </c:pt>
                <c:pt idx="3">
                  <c:v>72300</c:v>
                </c:pt>
                <c:pt idx="4">
                  <c:v>73800</c:v>
                </c:pt>
                <c:pt idx="5">
                  <c:v>73800</c:v>
                </c:pt>
                <c:pt idx="6">
                  <c:v>75900</c:v>
                </c:pt>
                <c:pt idx="7">
                  <c:v>75100</c:v>
                </c:pt>
                <c:pt idx="8">
                  <c:v>71700</c:v>
                </c:pt>
                <c:pt idx="9">
                  <c:v>69500</c:v>
                </c:pt>
                <c:pt idx="10">
                  <c:v>67700</c:v>
                </c:pt>
                <c:pt idx="11">
                  <c:v>73300</c:v>
                </c:pt>
                <c:pt idx="12">
                  <c:v>70500</c:v>
                </c:pt>
                <c:pt idx="13">
                  <c:v>72200</c:v>
                </c:pt>
                <c:pt idx="14">
                  <c:v>72900</c:v>
                </c:pt>
                <c:pt idx="15">
                  <c:v>71900</c:v>
                </c:pt>
                <c:pt idx="16">
                  <c:v>70500</c:v>
                </c:pt>
              </c:numCache>
            </c:numRef>
          </c:xVal>
          <c:yVal>
            <c:numRef>
              <c:f>('Fsp C v R'!$AB$39:$AB$41,'Fsp C v R'!$AB$45,'Fsp C v R'!$AB$49,'Fsp C v R'!$AB$56,'Fsp C v R'!$AB$59,'Fsp C v R'!$AB$62,'Fsp C v R'!$AB$66:$AB$67,'Fsp C v R'!$AB$71:$AB$73,'Fsp C v R'!$AB$76:$AB$79)</c:f>
              <c:numCache>
                <c:formatCode>General</c:formatCode>
                <c:ptCount val="17"/>
                <c:pt idx="0">
                  <c:v>25299.999999999996</c:v>
                </c:pt>
                <c:pt idx="1">
                  <c:v>28400</c:v>
                </c:pt>
                <c:pt idx="2">
                  <c:v>27500</c:v>
                </c:pt>
                <c:pt idx="3">
                  <c:v>26900</c:v>
                </c:pt>
                <c:pt idx="4">
                  <c:v>26900</c:v>
                </c:pt>
                <c:pt idx="5">
                  <c:v>28300</c:v>
                </c:pt>
                <c:pt idx="6">
                  <c:v>24800</c:v>
                </c:pt>
                <c:pt idx="7">
                  <c:v>26500</c:v>
                </c:pt>
                <c:pt idx="8">
                  <c:v>29600</c:v>
                </c:pt>
                <c:pt idx="9">
                  <c:v>31400</c:v>
                </c:pt>
                <c:pt idx="10">
                  <c:v>31900</c:v>
                </c:pt>
                <c:pt idx="11">
                  <c:v>29900.000000000004</c:v>
                </c:pt>
                <c:pt idx="12">
                  <c:v>31400</c:v>
                </c:pt>
                <c:pt idx="13">
                  <c:v>30800</c:v>
                </c:pt>
                <c:pt idx="14">
                  <c:v>30800</c:v>
                </c:pt>
                <c:pt idx="15">
                  <c:v>29100</c:v>
                </c:pt>
                <c:pt idx="16">
                  <c:v>30099.999999999996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CE6-4F4A-8068-AB219F07EFB7}"/>
            </c:ext>
          </c:extLst>
        </c:ser>
        <c:ser>
          <c:idx val="5"/>
          <c:order val="5"/>
          <c:tx>
            <c:v>1(B)MP R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19050">
                <a:solidFill>
                  <a:srgbClr val="00B0F0"/>
                </a:solidFill>
              </a:ln>
              <a:effectLst/>
            </c:spPr>
          </c:marker>
          <c:xVal>
            <c:numRef>
              <c:f>('Fsp C v R'!$W$42:$W$44,'Fsp C v R'!$W$46:$W$47,'Fsp C v R'!$W$50,'Fsp C v R'!$W$57:$W$58,'Fsp C v R'!$W$60,'Fsp C v R'!$W$63:$W$64,'Fsp C v R'!$W$68,'Fsp C v R'!$W$74,'Fsp C v R'!$W$75,'Fsp C v R'!$W$80:$W$82)</c:f>
              <c:numCache>
                <c:formatCode>General</c:formatCode>
                <c:ptCount val="17"/>
                <c:pt idx="0">
                  <c:v>72000</c:v>
                </c:pt>
                <c:pt idx="1">
                  <c:v>73700</c:v>
                </c:pt>
                <c:pt idx="2">
                  <c:v>75700</c:v>
                </c:pt>
                <c:pt idx="3">
                  <c:v>70400</c:v>
                </c:pt>
                <c:pt idx="4">
                  <c:v>73200</c:v>
                </c:pt>
                <c:pt idx="5">
                  <c:v>74000</c:v>
                </c:pt>
                <c:pt idx="6">
                  <c:v>74800</c:v>
                </c:pt>
                <c:pt idx="7">
                  <c:v>73300</c:v>
                </c:pt>
                <c:pt idx="8">
                  <c:v>74400</c:v>
                </c:pt>
                <c:pt idx="9">
                  <c:v>73500</c:v>
                </c:pt>
                <c:pt idx="10">
                  <c:v>76200</c:v>
                </c:pt>
                <c:pt idx="11">
                  <c:v>73500</c:v>
                </c:pt>
                <c:pt idx="12">
                  <c:v>71600</c:v>
                </c:pt>
                <c:pt idx="13">
                  <c:v>74900</c:v>
                </c:pt>
                <c:pt idx="14">
                  <c:v>72300</c:v>
                </c:pt>
                <c:pt idx="15">
                  <c:v>75100</c:v>
                </c:pt>
                <c:pt idx="16">
                  <c:v>74400</c:v>
                </c:pt>
              </c:numCache>
            </c:numRef>
          </c:xVal>
          <c:yVal>
            <c:numRef>
              <c:f>('Fsp C v R'!$AB$42:$AB$44,'Fsp C v R'!$AB$46:$AB$47,'Fsp C v R'!$AB$50,'Fsp C v R'!$AB$57:$AB$58,'Fsp C v R'!$AB$60,'Fsp C v R'!$AB$63:$AB$64,'Fsp C v R'!$AB$68,'Fsp C v R'!$AB$74:$AB$75,'Fsp C v R'!$AB$80:$AB$82)</c:f>
              <c:numCache>
                <c:formatCode>General</c:formatCode>
                <c:ptCount val="17"/>
                <c:pt idx="0">
                  <c:v>28200</c:v>
                </c:pt>
                <c:pt idx="1">
                  <c:v>25299.999999999996</c:v>
                </c:pt>
                <c:pt idx="2">
                  <c:v>27500</c:v>
                </c:pt>
                <c:pt idx="3">
                  <c:v>29300</c:v>
                </c:pt>
                <c:pt idx="4">
                  <c:v>28400</c:v>
                </c:pt>
                <c:pt idx="5">
                  <c:v>27000</c:v>
                </c:pt>
                <c:pt idx="6">
                  <c:v>27300</c:v>
                </c:pt>
                <c:pt idx="7">
                  <c:v>27500</c:v>
                </c:pt>
                <c:pt idx="8">
                  <c:v>27799.999999999996</c:v>
                </c:pt>
                <c:pt idx="9">
                  <c:v>28200</c:v>
                </c:pt>
                <c:pt idx="10">
                  <c:v>27300</c:v>
                </c:pt>
                <c:pt idx="11">
                  <c:v>30200</c:v>
                </c:pt>
                <c:pt idx="12">
                  <c:v>31100</c:v>
                </c:pt>
                <c:pt idx="13">
                  <c:v>26700</c:v>
                </c:pt>
                <c:pt idx="14">
                  <c:v>29200</c:v>
                </c:pt>
                <c:pt idx="15">
                  <c:v>26100</c:v>
                </c:pt>
                <c:pt idx="16">
                  <c:v>26800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CE6-4F4A-8068-AB219F07EFB7}"/>
            </c:ext>
          </c:extLst>
        </c:ser>
        <c:ser>
          <c:idx val="6"/>
          <c:order val="6"/>
          <c:tx>
            <c:v>1(B)MP (M)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('Fsp C v R'!$W$48,'Fsp C v R'!$W$51:$W$55,'Fsp C v R'!$W$61,'Fsp C v R'!$W$65,'Fsp C v R'!$W$69,'Fsp C v R'!$W$70)</c:f>
              <c:numCache>
                <c:formatCode>General</c:formatCode>
                <c:ptCount val="10"/>
                <c:pt idx="0">
                  <c:v>71200</c:v>
                </c:pt>
                <c:pt idx="1">
                  <c:v>72800</c:v>
                </c:pt>
                <c:pt idx="2">
                  <c:v>71900</c:v>
                </c:pt>
                <c:pt idx="3">
                  <c:v>70800</c:v>
                </c:pt>
                <c:pt idx="4">
                  <c:v>73900</c:v>
                </c:pt>
                <c:pt idx="5">
                  <c:v>71800</c:v>
                </c:pt>
                <c:pt idx="6">
                  <c:v>74700</c:v>
                </c:pt>
                <c:pt idx="7">
                  <c:v>75300</c:v>
                </c:pt>
                <c:pt idx="8">
                  <c:v>71700</c:v>
                </c:pt>
                <c:pt idx="9">
                  <c:v>71600</c:v>
                </c:pt>
              </c:numCache>
            </c:numRef>
          </c:xVal>
          <c:yVal>
            <c:numRef>
              <c:f>('Fsp C v R'!$AB$48,'Fsp C v R'!$AB$51:$AB$55,'Fsp C v R'!$AB$61,'Fsp C v R'!$AB$65,'Fsp C v R'!$AB$69:$AB$70)</c:f>
              <c:numCache>
                <c:formatCode>General</c:formatCode>
                <c:ptCount val="10"/>
                <c:pt idx="0">
                  <c:v>28700</c:v>
                </c:pt>
                <c:pt idx="1">
                  <c:v>28200</c:v>
                </c:pt>
                <c:pt idx="2">
                  <c:v>29400</c:v>
                </c:pt>
                <c:pt idx="3">
                  <c:v>28100</c:v>
                </c:pt>
                <c:pt idx="4">
                  <c:v>27200.000000000004</c:v>
                </c:pt>
                <c:pt idx="5">
                  <c:v>25700</c:v>
                </c:pt>
                <c:pt idx="6">
                  <c:v>24800</c:v>
                </c:pt>
                <c:pt idx="7">
                  <c:v>25500</c:v>
                </c:pt>
                <c:pt idx="8">
                  <c:v>29300</c:v>
                </c:pt>
                <c:pt idx="9">
                  <c:v>28500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CE6-4F4A-8068-AB219F07E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5817263"/>
        <c:axId val="2115758319"/>
      </c:scatterChart>
      <c:valAx>
        <c:axId val="205817263"/>
        <c:scaling>
          <c:orientation val="minMax"/>
          <c:min val="40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Na (ppm)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15758319"/>
        <c:crosses val="autoZero"/>
        <c:crossBetween val="midCat"/>
      </c:valAx>
      <c:valAx>
        <c:axId val="2115758319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Ca (ppm)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81726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Na v Ba; C, R &amp; (M) for 1.AS</a:t>
            </a:r>
            <a:r>
              <a:rPr lang="en-GB" baseline="0"/>
              <a:t> and 1(B)MP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1.AS C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solidFill>
                  <a:srgbClr val="C00000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('Fsp C v R'!$P$116,'Fsp C v R'!$P$118:$P$119,'Fsp C v R'!$P$122:$P$123,'Fsp C v R'!$P$128,'Fsp C v R'!$P$132:$P$133,'Fsp C v R'!$P$137,'Fsp C v R'!$P$139,'Fsp C v R'!$P$141,'Fsp C v R'!$P$143,'Fsp C v R'!$P$148)</c:f>
                <c:numCache>
                  <c:formatCode>General</c:formatCode>
                  <c:ptCount val="13"/>
                  <c:pt idx="0">
                    <c:v>2.9195700000000002</c:v>
                  </c:pt>
                  <c:pt idx="1">
                    <c:v>2.75664</c:v>
                  </c:pt>
                  <c:pt idx="2">
                    <c:v>3.2578999999999998</c:v>
                  </c:pt>
                  <c:pt idx="3">
                    <c:v>3.7345899999999999</c:v>
                  </c:pt>
                  <c:pt idx="4">
                    <c:v>3.19008</c:v>
                  </c:pt>
                  <c:pt idx="5">
                    <c:v>4.75657</c:v>
                  </c:pt>
                  <c:pt idx="6">
                    <c:v>3.08786</c:v>
                  </c:pt>
                  <c:pt idx="7">
                    <c:v>3.35561</c:v>
                  </c:pt>
                  <c:pt idx="8">
                    <c:v>2.4411900000000002</c:v>
                  </c:pt>
                  <c:pt idx="9">
                    <c:v>3.7122700000000002</c:v>
                  </c:pt>
                  <c:pt idx="10">
                    <c:v>2.55199</c:v>
                  </c:pt>
                  <c:pt idx="11">
                    <c:v>7.5934100000000004</c:v>
                  </c:pt>
                  <c:pt idx="12">
                    <c:v>8.1577599999999997</c:v>
                  </c:pt>
                </c:numCache>
              </c:numRef>
            </c:plus>
            <c:minus>
              <c:numRef>
                <c:f>('Fsp C v R'!$P$116,'Fsp C v R'!$P$118:$P$119,'Fsp C v R'!$P$122:$P$123,'Fsp C v R'!$P$128,'Fsp C v R'!$P$132:$P$133,'Fsp C v R'!$P$137,'Fsp C v R'!$P$139,'Fsp C v R'!$P$141,'Fsp C v R'!$P$143,'Fsp C v R'!$P$148)</c:f>
                <c:numCache>
                  <c:formatCode>General</c:formatCode>
                  <c:ptCount val="13"/>
                  <c:pt idx="0">
                    <c:v>2.9195700000000002</c:v>
                  </c:pt>
                  <c:pt idx="1">
                    <c:v>2.75664</c:v>
                  </c:pt>
                  <c:pt idx="2">
                    <c:v>3.2578999999999998</c:v>
                  </c:pt>
                  <c:pt idx="3">
                    <c:v>3.7345899999999999</c:v>
                  </c:pt>
                  <c:pt idx="4">
                    <c:v>3.19008</c:v>
                  </c:pt>
                  <c:pt idx="5">
                    <c:v>4.75657</c:v>
                  </c:pt>
                  <c:pt idx="6">
                    <c:v>3.08786</c:v>
                  </c:pt>
                  <c:pt idx="7">
                    <c:v>3.35561</c:v>
                  </c:pt>
                  <c:pt idx="8">
                    <c:v>2.4411900000000002</c:v>
                  </c:pt>
                  <c:pt idx="9">
                    <c:v>3.7122700000000002</c:v>
                  </c:pt>
                  <c:pt idx="10">
                    <c:v>2.55199</c:v>
                  </c:pt>
                  <c:pt idx="11">
                    <c:v>7.5934100000000004</c:v>
                  </c:pt>
                  <c:pt idx="12">
                    <c:v>8.1577599999999997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('Fsp C v R'!$W$116,'Fsp C v R'!$W$118:$W$119,'Fsp C v R'!$W$122:$W$123,'Fsp C v R'!$W$128,'Fsp C v R'!$W$132:$W$133,'Fsp C v R'!$W$137,'Fsp C v R'!$W$139,'Fsp C v R'!$W$141,'Fsp C v R'!$W$143,'Fsp C v R'!$W$148)</c:f>
                <c:numCache>
                  <c:formatCode>General</c:formatCode>
                  <c:ptCount val="13"/>
                  <c:pt idx="0">
                    <c:v>558.33333333333348</c:v>
                  </c:pt>
                  <c:pt idx="1">
                    <c:v>558.33333333333303</c:v>
                  </c:pt>
                  <c:pt idx="2">
                    <c:v>558.33333333333303</c:v>
                  </c:pt>
                  <c:pt idx="3">
                    <c:v>558.33333333333303</c:v>
                  </c:pt>
                  <c:pt idx="4">
                    <c:v>558.33333333333303</c:v>
                  </c:pt>
                  <c:pt idx="5">
                    <c:v>558.33333333333303</c:v>
                  </c:pt>
                  <c:pt idx="6">
                    <c:v>558.33333333333303</c:v>
                  </c:pt>
                  <c:pt idx="7">
                    <c:v>558.33333333333303</c:v>
                  </c:pt>
                  <c:pt idx="8">
                    <c:v>558.33333333333303</c:v>
                  </c:pt>
                  <c:pt idx="9">
                    <c:v>558.33333333333303</c:v>
                  </c:pt>
                  <c:pt idx="10">
                    <c:v>558.33333333333303</c:v>
                  </c:pt>
                  <c:pt idx="11">
                    <c:v>558.33333333333303</c:v>
                  </c:pt>
                  <c:pt idx="12">
                    <c:v>558.33333333333303</c:v>
                  </c:pt>
                </c:numCache>
              </c:numRef>
            </c:plus>
            <c:minus>
              <c:numRef>
                <c:f>('Fsp C v R'!$W$116,'Fsp C v R'!$W$118:$W$119,'Fsp C v R'!$W$122:$W$123,'Fsp C v R'!$W$128,'Fsp C v R'!$W$132:$W$133,'Fsp C v R'!$W$137,'Fsp C v R'!$W$139,'Fsp C v R'!$W$141,'Fsp C v R'!$W$143,'Fsp C v R'!$W$148)</c:f>
                <c:numCache>
                  <c:formatCode>General</c:formatCode>
                  <c:ptCount val="13"/>
                  <c:pt idx="0">
                    <c:v>558.33333333333348</c:v>
                  </c:pt>
                  <c:pt idx="1">
                    <c:v>558.33333333333303</c:v>
                  </c:pt>
                  <c:pt idx="2">
                    <c:v>558.33333333333303</c:v>
                  </c:pt>
                  <c:pt idx="3">
                    <c:v>558.33333333333303</c:v>
                  </c:pt>
                  <c:pt idx="4">
                    <c:v>558.33333333333303</c:v>
                  </c:pt>
                  <c:pt idx="5">
                    <c:v>558.33333333333303</c:v>
                  </c:pt>
                  <c:pt idx="6">
                    <c:v>558.33333333333303</c:v>
                  </c:pt>
                  <c:pt idx="7">
                    <c:v>558.33333333333303</c:v>
                  </c:pt>
                  <c:pt idx="8">
                    <c:v>558.33333333333303</c:v>
                  </c:pt>
                  <c:pt idx="9">
                    <c:v>558.33333333333303</c:v>
                  </c:pt>
                  <c:pt idx="10">
                    <c:v>558.33333333333303</c:v>
                  </c:pt>
                  <c:pt idx="11">
                    <c:v>558.33333333333303</c:v>
                  </c:pt>
                  <c:pt idx="12">
                    <c:v>558.33333333333303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('Fsp C v R'!$W$3,'Fsp C v R'!$W$5:$W$6,'Fsp C v R'!$W$9:$W$10,'Fsp C v R'!$W$15,'Fsp C v R'!$W$19:$W$20,'Fsp C v R'!$W$24,'Fsp C v R'!$W$26,'Fsp C v R'!$W$28,'Fsp C v R'!$W$30,'Fsp C v R'!$W$35)</c:f>
              <c:numCache>
                <c:formatCode>General</c:formatCode>
                <c:ptCount val="13"/>
                <c:pt idx="0">
                  <c:v>51700</c:v>
                </c:pt>
                <c:pt idx="1">
                  <c:v>54100</c:v>
                </c:pt>
                <c:pt idx="2">
                  <c:v>54800.000000000007</c:v>
                </c:pt>
                <c:pt idx="3">
                  <c:v>54000</c:v>
                </c:pt>
                <c:pt idx="4">
                  <c:v>52400</c:v>
                </c:pt>
                <c:pt idx="5">
                  <c:v>64000</c:v>
                </c:pt>
                <c:pt idx="6">
                  <c:v>57000</c:v>
                </c:pt>
                <c:pt idx="7">
                  <c:v>61900.000000000007</c:v>
                </c:pt>
                <c:pt idx="8">
                  <c:v>54100</c:v>
                </c:pt>
                <c:pt idx="9">
                  <c:v>61300</c:v>
                </c:pt>
                <c:pt idx="10">
                  <c:v>59400.000000000007</c:v>
                </c:pt>
                <c:pt idx="11">
                  <c:v>62200</c:v>
                </c:pt>
                <c:pt idx="12">
                  <c:v>64600</c:v>
                </c:pt>
              </c:numCache>
            </c:numRef>
          </c:xVal>
          <c:yVal>
            <c:numRef>
              <c:f>('Fsp C v R'!$P$3,'Fsp C v R'!$P$5:$P$6,'Fsp C v R'!$P$9:$P$10,'Fsp C v R'!$P$15,'Fsp C v R'!$P$19:$P$20,'Fsp C v R'!$P$24,'Fsp C v R'!$P$26,'Fsp C v R'!$P$28,'Fsp C v R'!$P$30,'Fsp C v R'!$P$35)</c:f>
              <c:numCache>
                <c:formatCode>General</c:formatCode>
                <c:ptCount val="13"/>
                <c:pt idx="0">
                  <c:v>23.2774</c:v>
                </c:pt>
                <c:pt idx="1">
                  <c:v>20.854399999999998</c:v>
                </c:pt>
                <c:pt idx="2">
                  <c:v>27.291499999999999</c:v>
                </c:pt>
                <c:pt idx="3">
                  <c:v>46.9651</c:v>
                </c:pt>
                <c:pt idx="4">
                  <c:v>23.572700000000001</c:v>
                </c:pt>
                <c:pt idx="5">
                  <c:v>40.852600000000002</c:v>
                </c:pt>
                <c:pt idx="6">
                  <c:v>24.5885</c:v>
                </c:pt>
                <c:pt idx="7">
                  <c:v>21.505199999999999</c:v>
                </c:pt>
                <c:pt idx="8">
                  <c:v>20.49</c:v>
                </c:pt>
                <c:pt idx="9">
                  <c:v>24.208500000000001</c:v>
                </c:pt>
                <c:pt idx="10">
                  <c:v>23.006499999999999</c:v>
                </c:pt>
                <c:pt idx="11">
                  <c:v>73.309299999999993</c:v>
                </c:pt>
                <c:pt idx="12">
                  <c:v>93.621499999999997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1ABA-4895-9682-55C9D493FA3C}"/>
            </c:ext>
          </c:extLst>
        </c:ser>
        <c:ser>
          <c:idx val="1"/>
          <c:order val="1"/>
          <c:tx>
            <c:v>1.AS R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('Fsp C v R'!$P$115,'Fsp C v R'!$P$117,'Fsp C v R'!$P$120,'Fsp C v R'!$P$124,'Fsp C v R'!$P$129,'Fsp C v R'!$P$134,'Fsp C v R'!$P$138,'Fsp C v R'!$P$140,'Fsp C v R'!$P$142,'Fsp C v R'!$P$144,'Fsp C v R'!$P$147)</c:f>
                <c:numCache>
                  <c:formatCode>General</c:formatCode>
                  <c:ptCount val="11"/>
                  <c:pt idx="0">
                    <c:v>7.5376200000000004</c:v>
                  </c:pt>
                  <c:pt idx="1">
                    <c:v>3.1595300000000002</c:v>
                  </c:pt>
                  <c:pt idx="2">
                    <c:v>5.7575700000000003</c:v>
                  </c:pt>
                  <c:pt idx="3">
                    <c:v>2.6499100000000002</c:v>
                  </c:pt>
                  <c:pt idx="4">
                    <c:v>24.4373</c:v>
                  </c:pt>
                  <c:pt idx="5">
                    <c:v>18.1967</c:v>
                  </c:pt>
                  <c:pt idx="6">
                    <c:v>7.7325100000000004</c:v>
                  </c:pt>
                  <c:pt idx="7">
                    <c:v>3.6703700000000001</c:v>
                  </c:pt>
                  <c:pt idx="8">
                    <c:v>2.5017800000000001</c:v>
                  </c:pt>
                  <c:pt idx="9">
                    <c:v>9.1230499999999992</c:v>
                  </c:pt>
                  <c:pt idx="10">
                    <c:v>4.8666900000000002</c:v>
                  </c:pt>
                </c:numCache>
              </c:numRef>
            </c:plus>
            <c:minus>
              <c:numRef>
                <c:f>('Fsp C v R'!$P$115,'Fsp C v R'!$P$117,'Fsp C v R'!$P$120,'Fsp C v R'!$P$124,'Fsp C v R'!$P$129,'Fsp C v R'!$P$134,'Fsp C v R'!$P$138,'Fsp C v R'!$P$140,'Fsp C v R'!$P$142,'Fsp C v R'!$P$144,'Fsp C v R'!$P$147)</c:f>
                <c:numCache>
                  <c:formatCode>General</c:formatCode>
                  <c:ptCount val="11"/>
                  <c:pt idx="0">
                    <c:v>7.5376200000000004</c:v>
                  </c:pt>
                  <c:pt idx="1">
                    <c:v>3.1595300000000002</c:v>
                  </c:pt>
                  <c:pt idx="2">
                    <c:v>5.7575700000000003</c:v>
                  </c:pt>
                  <c:pt idx="3">
                    <c:v>2.6499100000000002</c:v>
                  </c:pt>
                  <c:pt idx="4">
                    <c:v>24.4373</c:v>
                  </c:pt>
                  <c:pt idx="5">
                    <c:v>18.1967</c:v>
                  </c:pt>
                  <c:pt idx="6">
                    <c:v>7.7325100000000004</c:v>
                  </c:pt>
                  <c:pt idx="7">
                    <c:v>3.6703700000000001</c:v>
                  </c:pt>
                  <c:pt idx="8">
                    <c:v>2.5017800000000001</c:v>
                  </c:pt>
                  <c:pt idx="9">
                    <c:v>9.1230499999999992</c:v>
                  </c:pt>
                  <c:pt idx="10">
                    <c:v>4.8666900000000002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('Fsp C v R'!$W$115,'Fsp C v R'!$W$117,'Fsp C v R'!$W$120,'Fsp C v R'!$W$124,'Fsp C v R'!$W$129,'Fsp C v R'!$W$134,'Fsp C v R'!$W$138,'Fsp C v R'!$W$140,'Fsp C v R'!$W$142,'Fsp C v R'!$W$144,'Fsp C v R'!$W$147)</c:f>
                <c:numCache>
                  <c:formatCode>General</c:formatCode>
                  <c:ptCount val="11"/>
                  <c:pt idx="0">
                    <c:v>558.33333333333348</c:v>
                  </c:pt>
                  <c:pt idx="1">
                    <c:v>558.33333333333303</c:v>
                  </c:pt>
                  <c:pt idx="2">
                    <c:v>558.33333333333303</c:v>
                  </c:pt>
                  <c:pt idx="3">
                    <c:v>558.33333333333303</c:v>
                  </c:pt>
                  <c:pt idx="4">
                    <c:v>558.33333333333303</c:v>
                  </c:pt>
                  <c:pt idx="5">
                    <c:v>558.33333333333303</c:v>
                  </c:pt>
                  <c:pt idx="6">
                    <c:v>558.33333333333303</c:v>
                  </c:pt>
                  <c:pt idx="7">
                    <c:v>558.33333333333303</c:v>
                  </c:pt>
                  <c:pt idx="8">
                    <c:v>558.33333333333303</c:v>
                  </c:pt>
                  <c:pt idx="9">
                    <c:v>558.33333333333303</c:v>
                  </c:pt>
                  <c:pt idx="10">
                    <c:v>558.33333333333303</c:v>
                  </c:pt>
                </c:numCache>
              </c:numRef>
            </c:plus>
            <c:minus>
              <c:numRef>
                <c:f>('Fsp C v R'!$W$115,'Fsp C v R'!$W$117,'Fsp C v R'!$W$120,'Fsp C v R'!$W$124,'Fsp C v R'!$W$129,'Fsp C v R'!$W$134,'Fsp C v R'!$W$138,'Fsp C v R'!$W$140,'Fsp C v R'!$W$142,'Fsp C v R'!$W$144,'Fsp C v R'!$W$147)</c:f>
                <c:numCache>
                  <c:formatCode>General</c:formatCode>
                  <c:ptCount val="11"/>
                  <c:pt idx="0">
                    <c:v>558.33333333333348</c:v>
                  </c:pt>
                  <c:pt idx="1">
                    <c:v>558.33333333333303</c:v>
                  </c:pt>
                  <c:pt idx="2">
                    <c:v>558.33333333333303</c:v>
                  </c:pt>
                  <c:pt idx="3">
                    <c:v>558.33333333333303</c:v>
                  </c:pt>
                  <c:pt idx="4">
                    <c:v>558.33333333333303</c:v>
                  </c:pt>
                  <c:pt idx="5">
                    <c:v>558.33333333333303</c:v>
                  </c:pt>
                  <c:pt idx="6">
                    <c:v>558.33333333333303</c:v>
                  </c:pt>
                  <c:pt idx="7">
                    <c:v>558.33333333333303</c:v>
                  </c:pt>
                  <c:pt idx="8">
                    <c:v>558.33333333333303</c:v>
                  </c:pt>
                  <c:pt idx="9">
                    <c:v>558.33333333333303</c:v>
                  </c:pt>
                  <c:pt idx="10">
                    <c:v>558.33333333333303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('Fsp C v R'!$W$2,'Fsp C v R'!$W$4,'Fsp C v R'!$W$11,'Fsp C v R'!$W$16,'Fsp C v R'!$W$21,'Fsp C v R'!$W$25,'Fsp C v R'!$W$27,'Fsp C v R'!$W$29,'Fsp C v R'!$W$31,'Fsp C v R'!$W$34)</c:f>
              <c:numCache>
                <c:formatCode>General</c:formatCode>
                <c:ptCount val="10"/>
                <c:pt idx="0">
                  <c:v>62800</c:v>
                </c:pt>
                <c:pt idx="1">
                  <c:v>53500</c:v>
                </c:pt>
                <c:pt idx="2">
                  <c:v>64400.000000000007</c:v>
                </c:pt>
                <c:pt idx="3">
                  <c:v>67100</c:v>
                </c:pt>
                <c:pt idx="4">
                  <c:v>68900</c:v>
                </c:pt>
                <c:pt idx="5">
                  <c:v>71600</c:v>
                </c:pt>
                <c:pt idx="6">
                  <c:v>58099.999999999993</c:v>
                </c:pt>
                <c:pt idx="7">
                  <c:v>56700</c:v>
                </c:pt>
                <c:pt idx="8">
                  <c:v>65700</c:v>
                </c:pt>
                <c:pt idx="9">
                  <c:v>64400.000000000007</c:v>
                </c:pt>
              </c:numCache>
            </c:numRef>
          </c:xVal>
          <c:yVal>
            <c:numRef>
              <c:f>('Fsp C v R'!$P$2,'Fsp C v R'!$P$4,'Fsp C v R'!$P$11,'Fsp C v R'!$P$16,'Fsp C v R'!$P$21,'Fsp C v R'!$P$25,'Fsp C v R'!$P$27,'Fsp C v R'!$P$29,'Fsp C v R'!$P$31,'Fsp C v R'!$P$34)</c:f>
              <c:numCache>
                <c:formatCode>General</c:formatCode>
                <c:ptCount val="10"/>
                <c:pt idx="0">
                  <c:v>57.741900000000001</c:v>
                </c:pt>
                <c:pt idx="1">
                  <c:v>24.0761</c:v>
                </c:pt>
                <c:pt idx="2">
                  <c:v>23.7286</c:v>
                </c:pt>
                <c:pt idx="3">
                  <c:v>208.99199999999999</c:v>
                </c:pt>
                <c:pt idx="4">
                  <c:v>168.39599999999999</c:v>
                </c:pt>
                <c:pt idx="5">
                  <c:v>42.463200000000001</c:v>
                </c:pt>
                <c:pt idx="6">
                  <c:v>25.585799999999999</c:v>
                </c:pt>
                <c:pt idx="7">
                  <c:v>21.860099999999999</c:v>
                </c:pt>
                <c:pt idx="8">
                  <c:v>94.588099999999997</c:v>
                </c:pt>
                <c:pt idx="9">
                  <c:v>49.677399999999999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1ABA-4895-9682-55C9D493FA3C}"/>
            </c:ext>
          </c:extLst>
        </c:ser>
        <c:ser>
          <c:idx val="2"/>
          <c:order val="2"/>
          <c:tx>
            <c:v>1.AS (M)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('Fsp C v R'!$P$125:$P$127,'Fsp C v R'!$P$131,'Fsp C v R'!$P$145:$P$146,'Fsp C v R'!$P$149:$P$150)</c:f>
                <c:numCache>
                  <c:formatCode>General</c:formatCode>
                  <c:ptCount val="8"/>
                  <c:pt idx="0">
                    <c:v>5.5769399999999996</c:v>
                  </c:pt>
                  <c:pt idx="1">
                    <c:v>6.1594300000000004</c:v>
                  </c:pt>
                  <c:pt idx="2">
                    <c:v>2.9676999999999998</c:v>
                  </c:pt>
                  <c:pt idx="3">
                    <c:v>8.4995700000000003</c:v>
                  </c:pt>
                  <c:pt idx="4">
                    <c:v>6.43607</c:v>
                  </c:pt>
                  <c:pt idx="5">
                    <c:v>6.2771600000000003</c:v>
                  </c:pt>
                  <c:pt idx="6">
                    <c:v>6.4997100000000003</c:v>
                  </c:pt>
                  <c:pt idx="7">
                    <c:v>15.558999999999999</c:v>
                  </c:pt>
                </c:numCache>
              </c:numRef>
            </c:plus>
            <c:minus>
              <c:numRef>
                <c:f>('Fsp C v R'!$P$125:$P$127,'Fsp C v R'!$P$131,'Fsp C v R'!$P$145:$P$146,'Fsp C v R'!$P$149:$P$150)</c:f>
                <c:numCache>
                  <c:formatCode>General</c:formatCode>
                  <c:ptCount val="8"/>
                  <c:pt idx="0">
                    <c:v>5.5769399999999996</c:v>
                  </c:pt>
                  <c:pt idx="1">
                    <c:v>6.1594300000000004</c:v>
                  </c:pt>
                  <c:pt idx="2">
                    <c:v>2.9676999999999998</c:v>
                  </c:pt>
                  <c:pt idx="3">
                    <c:v>8.4995700000000003</c:v>
                  </c:pt>
                  <c:pt idx="4">
                    <c:v>6.43607</c:v>
                  </c:pt>
                  <c:pt idx="5">
                    <c:v>6.2771600000000003</c:v>
                  </c:pt>
                  <c:pt idx="6">
                    <c:v>6.4997100000000003</c:v>
                  </c:pt>
                  <c:pt idx="7">
                    <c:v>15.558999999999999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('Fsp C v R'!$W$125:$W$127,'Fsp C v R'!$W$131,'Fsp C v R'!$W$145:$W$146,'Fsp C v R'!$W$149:$W$150)</c:f>
                <c:numCache>
                  <c:formatCode>General</c:formatCode>
                  <c:ptCount val="8"/>
                  <c:pt idx="0">
                    <c:v>558.33333333333303</c:v>
                  </c:pt>
                  <c:pt idx="1">
                    <c:v>558.33333333333303</c:v>
                  </c:pt>
                  <c:pt idx="2">
                    <c:v>558.33333333333303</c:v>
                  </c:pt>
                  <c:pt idx="3">
                    <c:v>558.33333333333303</c:v>
                  </c:pt>
                  <c:pt idx="4">
                    <c:v>558.33333333333303</c:v>
                  </c:pt>
                  <c:pt idx="5">
                    <c:v>558.33333333333303</c:v>
                  </c:pt>
                  <c:pt idx="6">
                    <c:v>558.33333333333303</c:v>
                  </c:pt>
                  <c:pt idx="7">
                    <c:v>558.33333333333303</c:v>
                  </c:pt>
                </c:numCache>
              </c:numRef>
            </c:plus>
            <c:minus>
              <c:numRef>
                <c:f>('Fsp C v R'!$W$125:$W$127,'Fsp C v R'!$W$131,'Fsp C v R'!$W$145:$W$146,'Fsp C v R'!$W$149:$W$150)</c:f>
                <c:numCache>
                  <c:formatCode>General</c:formatCode>
                  <c:ptCount val="8"/>
                  <c:pt idx="0">
                    <c:v>558.33333333333303</c:v>
                  </c:pt>
                  <c:pt idx="1">
                    <c:v>558.33333333333303</c:v>
                  </c:pt>
                  <c:pt idx="2">
                    <c:v>558.33333333333303</c:v>
                  </c:pt>
                  <c:pt idx="3">
                    <c:v>558.33333333333303</c:v>
                  </c:pt>
                  <c:pt idx="4">
                    <c:v>558.33333333333303</c:v>
                  </c:pt>
                  <c:pt idx="5">
                    <c:v>558.33333333333303</c:v>
                  </c:pt>
                  <c:pt idx="6">
                    <c:v>558.33333333333303</c:v>
                  </c:pt>
                  <c:pt idx="7">
                    <c:v>558.33333333333303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('Fsp C v R'!$W$12:$W$14,'Fsp C v R'!$W$18,'Fsp C v R'!$W$32:$W$33,'Fsp C v R'!$W$36:$W$37)</c:f>
              <c:numCache>
                <c:formatCode>General</c:formatCode>
                <c:ptCount val="8"/>
                <c:pt idx="0">
                  <c:v>70400</c:v>
                </c:pt>
                <c:pt idx="1">
                  <c:v>72400</c:v>
                </c:pt>
                <c:pt idx="2">
                  <c:v>57300.000000000007</c:v>
                </c:pt>
                <c:pt idx="3">
                  <c:v>69100</c:v>
                </c:pt>
                <c:pt idx="4">
                  <c:v>66900</c:v>
                </c:pt>
                <c:pt idx="5">
                  <c:v>67400</c:v>
                </c:pt>
                <c:pt idx="6">
                  <c:v>58300</c:v>
                </c:pt>
                <c:pt idx="7">
                  <c:v>67900</c:v>
                </c:pt>
              </c:numCache>
            </c:numRef>
          </c:xVal>
          <c:yVal>
            <c:numRef>
              <c:f>('Fsp C v R'!$P$12:$P$14,'Fsp C v R'!$P$18,'Fsp C v R'!$P$32:$P$33,'Fsp C v R'!$P$36:$P$37)</c:f>
              <c:numCache>
                <c:formatCode>General</c:formatCode>
                <c:ptCount val="8"/>
                <c:pt idx="0">
                  <c:v>41.840800000000002</c:v>
                </c:pt>
                <c:pt idx="1">
                  <c:v>37.624600000000001</c:v>
                </c:pt>
                <c:pt idx="2">
                  <c:v>22.513500000000001</c:v>
                </c:pt>
                <c:pt idx="3">
                  <c:v>78.456100000000006</c:v>
                </c:pt>
                <c:pt idx="4">
                  <c:v>53.805100000000003</c:v>
                </c:pt>
                <c:pt idx="5">
                  <c:v>70.862099999999998</c:v>
                </c:pt>
                <c:pt idx="6">
                  <c:v>89.759200000000007</c:v>
                </c:pt>
                <c:pt idx="7">
                  <c:v>108.559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1ABA-4895-9682-55C9D493FA3C}"/>
            </c:ext>
          </c:extLst>
        </c:ser>
        <c:ser>
          <c:idx val="3"/>
          <c:order val="3"/>
          <c:tx>
            <c:v>1.AS Other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FF00"/>
              </a:solidFill>
              <a:ln w="9525">
                <a:solidFill>
                  <a:srgbClr val="FFFF00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('Fsp C v R'!$P$121,'Fsp C v R'!$P$130,'Fsp C v R'!$P$135:$P$136)</c:f>
                <c:numCache>
                  <c:formatCode>General</c:formatCode>
                  <c:ptCount val="4"/>
                  <c:pt idx="0">
                    <c:v>2.4697200000000001</c:v>
                  </c:pt>
                  <c:pt idx="1">
                    <c:v>4.2052300000000002</c:v>
                  </c:pt>
                  <c:pt idx="2">
                    <c:v>3.5202900000000001</c:v>
                  </c:pt>
                  <c:pt idx="3">
                    <c:v>3.49017</c:v>
                  </c:pt>
                </c:numCache>
              </c:numRef>
            </c:plus>
            <c:minus>
              <c:numRef>
                <c:f>('Fsp C v R'!$P$121,'Fsp C v R'!$P$130,'Fsp C v R'!$P$135:$P$136)</c:f>
                <c:numCache>
                  <c:formatCode>General</c:formatCode>
                  <c:ptCount val="4"/>
                  <c:pt idx="0">
                    <c:v>2.4697200000000001</c:v>
                  </c:pt>
                  <c:pt idx="1">
                    <c:v>4.2052300000000002</c:v>
                  </c:pt>
                  <c:pt idx="2">
                    <c:v>3.5202900000000001</c:v>
                  </c:pt>
                  <c:pt idx="3">
                    <c:v>3.49017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('Fsp C v R'!$W$121,'Fsp C v R'!$W$130,'Fsp C v R'!$W$135:$W$136)</c:f>
                <c:numCache>
                  <c:formatCode>General</c:formatCode>
                  <c:ptCount val="4"/>
                  <c:pt idx="0">
                    <c:v>558.33333333333303</c:v>
                  </c:pt>
                  <c:pt idx="1">
                    <c:v>558.33333333333303</c:v>
                  </c:pt>
                  <c:pt idx="2">
                    <c:v>558.33333333333303</c:v>
                  </c:pt>
                  <c:pt idx="3">
                    <c:v>558.33333333333303</c:v>
                  </c:pt>
                </c:numCache>
              </c:numRef>
            </c:plus>
            <c:minus>
              <c:numRef>
                <c:f>('Fsp C v R'!$W$121,'Fsp C v R'!$W$130,'Fsp C v R'!$W$135:$W$136)</c:f>
                <c:numCache>
                  <c:formatCode>General</c:formatCode>
                  <c:ptCount val="4"/>
                  <c:pt idx="0">
                    <c:v>558.33333333333303</c:v>
                  </c:pt>
                  <c:pt idx="1">
                    <c:v>558.33333333333303</c:v>
                  </c:pt>
                  <c:pt idx="2">
                    <c:v>558.33333333333303</c:v>
                  </c:pt>
                  <c:pt idx="3">
                    <c:v>558.33333333333303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('Fsp C v R'!$W$7:$W$8,'Fsp C v R'!$W$17,'Fsp C v R'!$W$22:$W$23)</c:f>
              <c:numCache>
                <c:formatCode>General</c:formatCode>
                <c:ptCount val="5"/>
                <c:pt idx="0">
                  <c:v>72400</c:v>
                </c:pt>
                <c:pt idx="1">
                  <c:v>53200</c:v>
                </c:pt>
                <c:pt idx="2">
                  <c:v>68300</c:v>
                </c:pt>
                <c:pt idx="3">
                  <c:v>56700</c:v>
                </c:pt>
                <c:pt idx="4">
                  <c:v>53300</c:v>
                </c:pt>
              </c:numCache>
            </c:numRef>
          </c:xVal>
          <c:yVal>
            <c:numRef>
              <c:f>('Fsp C v R'!$P$7:$P$8,'Fsp C v R'!$P$17,'Fsp C v R'!$P$22:$P$23)</c:f>
              <c:numCache>
                <c:formatCode>General</c:formatCode>
                <c:ptCount val="5"/>
                <c:pt idx="0">
                  <c:v>34.773800000000001</c:v>
                </c:pt>
                <c:pt idx="1">
                  <c:v>24.385999999999999</c:v>
                </c:pt>
                <c:pt idx="2">
                  <c:v>37.003500000000003</c:v>
                </c:pt>
                <c:pt idx="3">
                  <c:v>29.941700000000001</c:v>
                </c:pt>
                <c:pt idx="4">
                  <c:v>27.171099999999999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1ABA-4895-9682-55C9D493FA3C}"/>
            </c:ext>
          </c:extLst>
        </c:ser>
        <c:ser>
          <c:idx val="4"/>
          <c:order val="4"/>
          <c:tx>
            <c:v>1(B)MP C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5000"/>
                </a:schemeClr>
              </a:solidFill>
              <a:ln w="9525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('Fsp C v R'!$P$158:$P$160,'Fsp C v R'!$P$164,'Fsp C v R'!$P$168,'Fsp C v R'!$P$175,'Fsp C v R'!$P$178,'Fsp C v R'!$P$181,'Fsp C v R'!$P$185:$P$186,'Fsp C v R'!$P$190:$P$192,'Fsp C v R'!$P$195:$P$198)</c:f>
                <c:numCache>
                  <c:formatCode>General</c:formatCode>
                  <c:ptCount val="17"/>
                  <c:pt idx="0">
                    <c:v>5.0446900000000001</c:v>
                  </c:pt>
                  <c:pt idx="1">
                    <c:v>5.3162700000000003</c:v>
                  </c:pt>
                  <c:pt idx="2">
                    <c:v>6.4690399999999997</c:v>
                  </c:pt>
                  <c:pt idx="3">
                    <c:v>6.8696999999999999</c:v>
                  </c:pt>
                  <c:pt idx="4">
                    <c:v>6.2886699999999998</c:v>
                  </c:pt>
                  <c:pt idx="5">
                    <c:v>4.6262499999999998</c:v>
                  </c:pt>
                  <c:pt idx="6">
                    <c:v>7.5177699999999996</c:v>
                  </c:pt>
                  <c:pt idx="7">
                    <c:v>7.6278899999999998</c:v>
                  </c:pt>
                  <c:pt idx="8">
                    <c:v>9.2235099999999992</c:v>
                  </c:pt>
                  <c:pt idx="9">
                    <c:v>5.0928399999999998</c:v>
                  </c:pt>
                  <c:pt idx="10">
                    <c:v>15.7265</c:v>
                  </c:pt>
                  <c:pt idx="11">
                    <c:v>7.2859100000000003</c:v>
                  </c:pt>
                  <c:pt idx="12">
                    <c:v>6.7975899999999996</c:v>
                  </c:pt>
                  <c:pt idx="13">
                    <c:v>12.132300000000001</c:v>
                  </c:pt>
                  <c:pt idx="14">
                    <c:v>10.856</c:v>
                  </c:pt>
                  <c:pt idx="15">
                    <c:v>13.7165</c:v>
                  </c:pt>
                  <c:pt idx="16">
                    <c:v>12.1594</c:v>
                  </c:pt>
                </c:numCache>
              </c:numRef>
            </c:plus>
            <c:minus>
              <c:numRef>
                <c:f>('Fsp C v R'!$P$158:$P$160,'Fsp C v R'!$P$164,'Fsp C v R'!$P$168,'Fsp C v R'!$P$175,'Fsp C v R'!$P$178,'Fsp C v R'!$P$181,'Fsp C v R'!$P$185:$P$186,'Fsp C v R'!$P$190:$P$192,'Fsp C v R'!$P$195:$P$198)</c:f>
                <c:numCache>
                  <c:formatCode>General</c:formatCode>
                  <c:ptCount val="17"/>
                  <c:pt idx="0">
                    <c:v>5.0446900000000001</c:v>
                  </c:pt>
                  <c:pt idx="1">
                    <c:v>5.3162700000000003</c:v>
                  </c:pt>
                  <c:pt idx="2">
                    <c:v>6.4690399999999997</c:v>
                  </c:pt>
                  <c:pt idx="3">
                    <c:v>6.8696999999999999</c:v>
                  </c:pt>
                  <c:pt idx="4">
                    <c:v>6.2886699999999998</c:v>
                  </c:pt>
                  <c:pt idx="5">
                    <c:v>4.6262499999999998</c:v>
                  </c:pt>
                  <c:pt idx="6">
                    <c:v>7.5177699999999996</c:v>
                  </c:pt>
                  <c:pt idx="7">
                    <c:v>7.6278899999999998</c:v>
                  </c:pt>
                  <c:pt idx="8">
                    <c:v>9.2235099999999992</c:v>
                  </c:pt>
                  <c:pt idx="9">
                    <c:v>5.0928399999999998</c:v>
                  </c:pt>
                  <c:pt idx="10">
                    <c:v>15.7265</c:v>
                  </c:pt>
                  <c:pt idx="11">
                    <c:v>7.2859100000000003</c:v>
                  </c:pt>
                  <c:pt idx="12">
                    <c:v>6.7975899999999996</c:v>
                  </c:pt>
                  <c:pt idx="13">
                    <c:v>12.132300000000001</c:v>
                  </c:pt>
                  <c:pt idx="14">
                    <c:v>10.856</c:v>
                  </c:pt>
                  <c:pt idx="15">
                    <c:v>13.7165</c:v>
                  </c:pt>
                  <c:pt idx="16">
                    <c:v>12.1594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('Fsp C v R'!$W$158:$W$160,'Fsp C v R'!$W$164,'Fsp C v R'!$W$168,'Fsp C v R'!$W$175,'Fsp C v R'!$W$178,'Fsp C v R'!$W$181,'Fsp C v R'!$W$185:$W$186,'Fsp C v R'!$W$190:$W$192,'Fsp C v R'!$W$195:$W$198)</c:f>
                <c:numCache>
                  <c:formatCode>General</c:formatCode>
                  <c:ptCount val="17"/>
                  <c:pt idx="0">
                    <c:v>1208.3333333333335</c:v>
                  </c:pt>
                  <c:pt idx="1">
                    <c:v>1208.3333333333335</c:v>
                  </c:pt>
                  <c:pt idx="2">
                    <c:v>1208.3333333333301</c:v>
                  </c:pt>
                  <c:pt idx="3">
                    <c:v>1208.3333333333301</c:v>
                  </c:pt>
                  <c:pt idx="4">
                    <c:v>1208.3333333333301</c:v>
                  </c:pt>
                  <c:pt idx="5">
                    <c:v>1208.3333333333301</c:v>
                  </c:pt>
                  <c:pt idx="6">
                    <c:v>1208.3333333333301</c:v>
                  </c:pt>
                  <c:pt idx="7">
                    <c:v>1208.3333333333301</c:v>
                  </c:pt>
                  <c:pt idx="8">
                    <c:v>1208.3333333333301</c:v>
                  </c:pt>
                  <c:pt idx="9">
                    <c:v>1208.3333333333301</c:v>
                  </c:pt>
                  <c:pt idx="10">
                    <c:v>1208.3333333333301</c:v>
                  </c:pt>
                  <c:pt idx="11">
                    <c:v>1208.3333333333301</c:v>
                  </c:pt>
                  <c:pt idx="12">
                    <c:v>1208.3333333333301</c:v>
                  </c:pt>
                  <c:pt idx="13">
                    <c:v>1208.3333333333301</c:v>
                  </c:pt>
                  <c:pt idx="14">
                    <c:v>1208.3333333333301</c:v>
                  </c:pt>
                  <c:pt idx="15">
                    <c:v>1208.3333333333301</c:v>
                  </c:pt>
                  <c:pt idx="16">
                    <c:v>1208.3333333333301</c:v>
                  </c:pt>
                </c:numCache>
              </c:numRef>
            </c:plus>
            <c:minus>
              <c:numRef>
                <c:f>('Fsp C v R'!$W$158:$W$160,'Fsp C v R'!$W$164,'Fsp C v R'!$W$168,'Fsp C v R'!$W$175,'Fsp C v R'!$W$178,'Fsp C v R'!$W$181,'Fsp C v R'!$W$185:$W$186,'Fsp C v R'!$W$190:$W$192,'Fsp C v R'!$W$195:$W$198)</c:f>
                <c:numCache>
                  <c:formatCode>General</c:formatCode>
                  <c:ptCount val="17"/>
                  <c:pt idx="0">
                    <c:v>1208.3333333333335</c:v>
                  </c:pt>
                  <c:pt idx="1">
                    <c:v>1208.3333333333335</c:v>
                  </c:pt>
                  <c:pt idx="2">
                    <c:v>1208.3333333333301</c:v>
                  </c:pt>
                  <c:pt idx="3">
                    <c:v>1208.3333333333301</c:v>
                  </c:pt>
                  <c:pt idx="4">
                    <c:v>1208.3333333333301</c:v>
                  </c:pt>
                  <c:pt idx="5">
                    <c:v>1208.3333333333301</c:v>
                  </c:pt>
                  <c:pt idx="6">
                    <c:v>1208.3333333333301</c:v>
                  </c:pt>
                  <c:pt idx="7">
                    <c:v>1208.3333333333301</c:v>
                  </c:pt>
                  <c:pt idx="8">
                    <c:v>1208.3333333333301</c:v>
                  </c:pt>
                  <c:pt idx="9">
                    <c:v>1208.3333333333301</c:v>
                  </c:pt>
                  <c:pt idx="10">
                    <c:v>1208.3333333333301</c:v>
                  </c:pt>
                  <c:pt idx="11">
                    <c:v>1208.3333333333301</c:v>
                  </c:pt>
                  <c:pt idx="12">
                    <c:v>1208.3333333333301</c:v>
                  </c:pt>
                  <c:pt idx="13">
                    <c:v>1208.3333333333301</c:v>
                  </c:pt>
                  <c:pt idx="14">
                    <c:v>1208.3333333333301</c:v>
                  </c:pt>
                  <c:pt idx="15">
                    <c:v>1208.3333333333301</c:v>
                  </c:pt>
                  <c:pt idx="16">
                    <c:v>1208.3333333333301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('Fsp C v R'!$W$39:$W$41,'Fsp C v R'!$W$45,'Fsp C v R'!$W$49,'Fsp C v R'!$W$56,'Fsp C v R'!$W$59,'Fsp C v R'!$W$62,'Fsp C v R'!$W$66:$W$67,'Fsp C v R'!$W$71:$W$73,'Fsp C v R'!$W$76:$W$79)</c:f>
              <c:numCache>
                <c:formatCode>General</c:formatCode>
                <c:ptCount val="17"/>
                <c:pt idx="0">
                  <c:v>75600</c:v>
                </c:pt>
                <c:pt idx="1">
                  <c:v>72500</c:v>
                </c:pt>
                <c:pt idx="2">
                  <c:v>73800</c:v>
                </c:pt>
                <c:pt idx="3">
                  <c:v>72300</c:v>
                </c:pt>
                <c:pt idx="4">
                  <c:v>73800</c:v>
                </c:pt>
                <c:pt idx="5">
                  <c:v>73800</c:v>
                </c:pt>
                <c:pt idx="6">
                  <c:v>75900</c:v>
                </c:pt>
                <c:pt idx="7">
                  <c:v>75100</c:v>
                </c:pt>
                <c:pt idx="8">
                  <c:v>71700</c:v>
                </c:pt>
                <c:pt idx="9">
                  <c:v>69500</c:v>
                </c:pt>
                <c:pt idx="10">
                  <c:v>67700</c:v>
                </c:pt>
                <c:pt idx="11">
                  <c:v>73300</c:v>
                </c:pt>
                <c:pt idx="12">
                  <c:v>70500</c:v>
                </c:pt>
                <c:pt idx="13">
                  <c:v>72200</c:v>
                </c:pt>
                <c:pt idx="14">
                  <c:v>72900</c:v>
                </c:pt>
                <c:pt idx="15">
                  <c:v>71900</c:v>
                </c:pt>
                <c:pt idx="16">
                  <c:v>70500</c:v>
                </c:pt>
              </c:numCache>
            </c:numRef>
          </c:xVal>
          <c:yVal>
            <c:numRef>
              <c:f>('Fsp C v R'!$P$39:$P$41,'Fsp C v R'!$P$45,'Fsp C v R'!$P$49,'Fsp C v R'!$P$56,'Fsp C v R'!$P$59,'Fsp C v R'!$P$62,'Fsp C v R'!$P$66:$P$67,'Fsp C v R'!$P$71:$P$73,'Fsp C v R'!$P$76:$P$79)</c:f>
              <c:numCache>
                <c:formatCode>General</c:formatCode>
                <c:ptCount val="17"/>
                <c:pt idx="0">
                  <c:v>37.316800000000001</c:v>
                </c:pt>
                <c:pt idx="1">
                  <c:v>43.055900000000001</c:v>
                </c:pt>
                <c:pt idx="2">
                  <c:v>37.581499999999998</c:v>
                </c:pt>
                <c:pt idx="3">
                  <c:v>67.461600000000004</c:v>
                </c:pt>
                <c:pt idx="4">
                  <c:v>75.002300000000005</c:v>
                </c:pt>
                <c:pt idx="5">
                  <c:v>47.167200000000001</c:v>
                </c:pt>
                <c:pt idx="6">
                  <c:v>71.211600000000004</c:v>
                </c:pt>
                <c:pt idx="7">
                  <c:v>55.2804</c:v>
                </c:pt>
                <c:pt idx="8">
                  <c:v>82.548699999999997</c:v>
                </c:pt>
                <c:pt idx="9">
                  <c:v>64.204999999999998</c:v>
                </c:pt>
                <c:pt idx="10">
                  <c:v>100.167</c:v>
                </c:pt>
                <c:pt idx="11">
                  <c:v>64.575599999999994</c:v>
                </c:pt>
                <c:pt idx="12">
                  <c:v>59.787500000000001</c:v>
                </c:pt>
                <c:pt idx="13">
                  <c:v>117.45099999999999</c:v>
                </c:pt>
                <c:pt idx="14">
                  <c:v>101.33799999999999</c:v>
                </c:pt>
                <c:pt idx="15">
                  <c:v>112.11</c:v>
                </c:pt>
                <c:pt idx="16">
                  <c:v>95.389799999999994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1ABA-4895-9682-55C9D493FA3C}"/>
            </c:ext>
          </c:extLst>
        </c:ser>
        <c:ser>
          <c:idx val="5"/>
          <c:order val="5"/>
          <c:tx>
            <c:v>1(B)MP R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('Fsp C v R'!$P$161:$P$163,'Fsp C v R'!$P$165:$P$166,'Fsp C v R'!$P$169,'Fsp C v R'!$P$176:$P$177,'Fsp C v R'!$P$179,'Fsp C v R'!$P$182:$P$183,'Fsp C v R'!$P$187,'Fsp C v R'!$P$193:$P$194,'Fsp C v R'!$P$199:$P$201)</c:f>
                <c:numCache>
                  <c:formatCode>General</c:formatCode>
                  <c:ptCount val="17"/>
                  <c:pt idx="0">
                    <c:v>6.8122699999999998</c:v>
                  </c:pt>
                  <c:pt idx="1">
                    <c:v>5.1677099999999996</c:v>
                  </c:pt>
                  <c:pt idx="2">
                    <c:v>5.5526400000000002</c:v>
                  </c:pt>
                  <c:pt idx="3">
                    <c:v>9.1402699999999992</c:v>
                  </c:pt>
                  <c:pt idx="4">
                    <c:v>4.7690900000000003</c:v>
                  </c:pt>
                  <c:pt idx="5">
                    <c:v>7.4209699999999996</c:v>
                  </c:pt>
                  <c:pt idx="6">
                    <c:v>9.7008399999999995</c:v>
                  </c:pt>
                  <c:pt idx="7">
                    <c:v>7.5481800000000003</c:v>
                  </c:pt>
                  <c:pt idx="8">
                    <c:v>5.8535599999999999</c:v>
                  </c:pt>
                  <c:pt idx="9">
                    <c:v>12.5273</c:v>
                  </c:pt>
                  <c:pt idx="10">
                    <c:v>4.8417500000000002</c:v>
                  </c:pt>
                  <c:pt idx="11">
                    <c:v>5.71509</c:v>
                  </c:pt>
                  <c:pt idx="12">
                    <c:v>6.8143000000000002</c:v>
                  </c:pt>
                  <c:pt idx="13">
                    <c:v>3.6639200000000001</c:v>
                  </c:pt>
                  <c:pt idx="14">
                    <c:v>5.3976800000000003</c:v>
                  </c:pt>
                  <c:pt idx="15">
                    <c:v>8.6006300000000007</c:v>
                  </c:pt>
                  <c:pt idx="16">
                    <c:v>15.626099999999999</c:v>
                  </c:pt>
                </c:numCache>
              </c:numRef>
            </c:plus>
            <c:minus>
              <c:numRef>
                <c:f>('Fsp C v R'!$P$161:$P$163,'Fsp C v R'!$P$165:$P$166,'Fsp C v R'!$P$169,'Fsp C v R'!$P$176:$P$177,'Fsp C v R'!$P$179,'Fsp C v R'!$P$182:$P$183,'Fsp C v R'!$P$187,'Fsp C v R'!$P$193:$P$194,'Fsp C v R'!$P$199:$P$201)</c:f>
                <c:numCache>
                  <c:formatCode>General</c:formatCode>
                  <c:ptCount val="17"/>
                  <c:pt idx="0">
                    <c:v>6.8122699999999998</c:v>
                  </c:pt>
                  <c:pt idx="1">
                    <c:v>5.1677099999999996</c:v>
                  </c:pt>
                  <c:pt idx="2">
                    <c:v>5.5526400000000002</c:v>
                  </c:pt>
                  <c:pt idx="3">
                    <c:v>9.1402699999999992</c:v>
                  </c:pt>
                  <c:pt idx="4">
                    <c:v>4.7690900000000003</c:v>
                  </c:pt>
                  <c:pt idx="5">
                    <c:v>7.4209699999999996</c:v>
                  </c:pt>
                  <c:pt idx="6">
                    <c:v>9.7008399999999995</c:v>
                  </c:pt>
                  <c:pt idx="7">
                    <c:v>7.5481800000000003</c:v>
                  </c:pt>
                  <c:pt idx="8">
                    <c:v>5.8535599999999999</c:v>
                  </c:pt>
                  <c:pt idx="9">
                    <c:v>12.5273</c:v>
                  </c:pt>
                  <c:pt idx="10">
                    <c:v>4.8417500000000002</c:v>
                  </c:pt>
                  <c:pt idx="11">
                    <c:v>5.71509</c:v>
                  </c:pt>
                  <c:pt idx="12">
                    <c:v>6.8143000000000002</c:v>
                  </c:pt>
                  <c:pt idx="13">
                    <c:v>3.6639200000000001</c:v>
                  </c:pt>
                  <c:pt idx="14">
                    <c:v>5.3976800000000003</c:v>
                  </c:pt>
                  <c:pt idx="15">
                    <c:v>8.6006300000000007</c:v>
                  </c:pt>
                  <c:pt idx="16">
                    <c:v>15.626099999999999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('Fsp C v R'!$W$161:$W$163,'Fsp C v R'!$W$165:$W$166,'Fsp C v R'!$W$169,'Fsp C v R'!$W$176:$W$177,'Fsp C v R'!$W$179,'Fsp C v R'!$W$182:$W$183,'Fsp C v R'!$W$187,'Fsp C v R'!$W$193:$W$194,'Fsp C v R'!$W$199:$W$201)</c:f>
                <c:numCache>
                  <c:formatCode>General</c:formatCode>
                  <c:ptCount val="17"/>
                  <c:pt idx="0">
                    <c:v>1208.3333333333301</c:v>
                  </c:pt>
                  <c:pt idx="1">
                    <c:v>1208.3333333333301</c:v>
                  </c:pt>
                  <c:pt idx="2">
                    <c:v>1208.3333333333301</c:v>
                  </c:pt>
                  <c:pt idx="3">
                    <c:v>1208.3333333333301</c:v>
                  </c:pt>
                  <c:pt idx="4">
                    <c:v>1208.3333333333301</c:v>
                  </c:pt>
                  <c:pt idx="5">
                    <c:v>1208.3333333333301</c:v>
                  </c:pt>
                  <c:pt idx="6">
                    <c:v>1208.3333333333301</c:v>
                  </c:pt>
                  <c:pt idx="7">
                    <c:v>1208.3333333333301</c:v>
                  </c:pt>
                  <c:pt idx="8">
                    <c:v>1208.3333333333301</c:v>
                  </c:pt>
                  <c:pt idx="9">
                    <c:v>1208.3333333333301</c:v>
                  </c:pt>
                  <c:pt idx="10">
                    <c:v>1208.3333333333301</c:v>
                  </c:pt>
                  <c:pt idx="11">
                    <c:v>1208.3333333333301</c:v>
                  </c:pt>
                  <c:pt idx="12">
                    <c:v>1208.3333333333301</c:v>
                  </c:pt>
                  <c:pt idx="13">
                    <c:v>1208.3333333333301</c:v>
                  </c:pt>
                  <c:pt idx="14">
                    <c:v>1208.3333333333301</c:v>
                  </c:pt>
                  <c:pt idx="15">
                    <c:v>1208.3333333333301</c:v>
                  </c:pt>
                  <c:pt idx="16">
                    <c:v>1208.3333333333301</c:v>
                  </c:pt>
                </c:numCache>
              </c:numRef>
            </c:plus>
            <c:minus>
              <c:numRef>
                <c:f>('Fsp C v R'!$W$161:$W$163,'Fsp C v R'!$W$165:$W$166,'Fsp C v R'!$W$169,'Fsp C v R'!$W$176:$W$177,'Fsp C v R'!$W$179,'Fsp C v R'!$W$182:$W$183,'Fsp C v R'!$W$187,'Fsp C v R'!$W$193:$W$194,'Fsp C v R'!$W$199:$W$201)</c:f>
                <c:numCache>
                  <c:formatCode>General</c:formatCode>
                  <c:ptCount val="17"/>
                  <c:pt idx="0">
                    <c:v>1208.3333333333301</c:v>
                  </c:pt>
                  <c:pt idx="1">
                    <c:v>1208.3333333333301</c:v>
                  </c:pt>
                  <c:pt idx="2">
                    <c:v>1208.3333333333301</c:v>
                  </c:pt>
                  <c:pt idx="3">
                    <c:v>1208.3333333333301</c:v>
                  </c:pt>
                  <c:pt idx="4">
                    <c:v>1208.3333333333301</c:v>
                  </c:pt>
                  <c:pt idx="5">
                    <c:v>1208.3333333333301</c:v>
                  </c:pt>
                  <c:pt idx="6">
                    <c:v>1208.3333333333301</c:v>
                  </c:pt>
                  <c:pt idx="7">
                    <c:v>1208.3333333333301</c:v>
                  </c:pt>
                  <c:pt idx="8">
                    <c:v>1208.3333333333301</c:v>
                  </c:pt>
                  <c:pt idx="9">
                    <c:v>1208.3333333333301</c:v>
                  </c:pt>
                  <c:pt idx="10">
                    <c:v>1208.3333333333301</c:v>
                  </c:pt>
                  <c:pt idx="11">
                    <c:v>1208.3333333333301</c:v>
                  </c:pt>
                  <c:pt idx="12">
                    <c:v>1208.3333333333301</c:v>
                  </c:pt>
                  <c:pt idx="13">
                    <c:v>1208.3333333333301</c:v>
                  </c:pt>
                  <c:pt idx="14">
                    <c:v>1208.3333333333301</c:v>
                  </c:pt>
                  <c:pt idx="15">
                    <c:v>1208.3333333333301</c:v>
                  </c:pt>
                  <c:pt idx="16">
                    <c:v>1208.3333333333301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('Fsp C v R'!$W$42:$W$44,'Fsp C v R'!$W$46:$W$47,'Fsp C v R'!$W$50,'Fsp C v R'!$W$57:$W$58,'Fsp C v R'!$W$60,'Fsp C v R'!$W$63:$W$64,'Fsp C v R'!$W$68,'Fsp C v R'!$W$74:$W$75,'Fsp C v R'!$W$80:$W$82)</c:f>
              <c:numCache>
                <c:formatCode>General</c:formatCode>
                <c:ptCount val="17"/>
                <c:pt idx="0">
                  <c:v>72000</c:v>
                </c:pt>
                <c:pt idx="1">
                  <c:v>73700</c:v>
                </c:pt>
                <c:pt idx="2">
                  <c:v>75700</c:v>
                </c:pt>
                <c:pt idx="3">
                  <c:v>70400</c:v>
                </c:pt>
                <c:pt idx="4">
                  <c:v>73200</c:v>
                </c:pt>
                <c:pt idx="5">
                  <c:v>74000</c:v>
                </c:pt>
                <c:pt idx="6">
                  <c:v>74800</c:v>
                </c:pt>
                <c:pt idx="7">
                  <c:v>73300</c:v>
                </c:pt>
                <c:pt idx="8">
                  <c:v>74400</c:v>
                </c:pt>
                <c:pt idx="9">
                  <c:v>73500</c:v>
                </c:pt>
                <c:pt idx="10">
                  <c:v>76200</c:v>
                </c:pt>
                <c:pt idx="11">
                  <c:v>73500</c:v>
                </c:pt>
                <c:pt idx="12">
                  <c:v>71600</c:v>
                </c:pt>
                <c:pt idx="13">
                  <c:v>74900</c:v>
                </c:pt>
                <c:pt idx="14">
                  <c:v>72300</c:v>
                </c:pt>
                <c:pt idx="15">
                  <c:v>75100</c:v>
                </c:pt>
                <c:pt idx="16">
                  <c:v>74400</c:v>
                </c:pt>
              </c:numCache>
            </c:numRef>
          </c:xVal>
          <c:yVal>
            <c:numRef>
              <c:f>('Fsp C v R'!$P$42:$P$44,'Fsp C v R'!$P$46:$P$47,'Fsp C v R'!$P$50,'Fsp C v R'!$P$57:$P$58,'Fsp C v R'!$P$60,'Fsp C v R'!$P$63:$P$64,'Fsp C v R'!$P$68,'Fsp C v R'!$P$74:$P$75,'Fsp C v R'!$P$80:$P$82)</c:f>
              <c:numCache>
                <c:formatCode>General</c:formatCode>
                <c:ptCount val="17"/>
                <c:pt idx="0">
                  <c:v>61.692999999999998</c:v>
                </c:pt>
                <c:pt idx="1">
                  <c:v>38.116199999999999</c:v>
                </c:pt>
                <c:pt idx="2">
                  <c:v>40.0533</c:v>
                </c:pt>
                <c:pt idx="3">
                  <c:v>86.672200000000004</c:v>
                </c:pt>
                <c:pt idx="4">
                  <c:v>50.0364</c:v>
                </c:pt>
                <c:pt idx="5">
                  <c:v>66.052199999999999</c:v>
                </c:pt>
                <c:pt idx="6">
                  <c:v>66.091700000000003</c:v>
                </c:pt>
                <c:pt idx="7">
                  <c:v>57.9392</c:v>
                </c:pt>
                <c:pt idx="8">
                  <c:v>42.272300000000001</c:v>
                </c:pt>
                <c:pt idx="9">
                  <c:v>63.9572</c:v>
                </c:pt>
                <c:pt idx="10">
                  <c:v>38.003500000000003</c:v>
                </c:pt>
                <c:pt idx="11">
                  <c:v>59.966999999999999</c:v>
                </c:pt>
                <c:pt idx="12">
                  <c:v>53.011099999999999</c:v>
                </c:pt>
                <c:pt idx="13">
                  <c:v>37.499600000000001</c:v>
                </c:pt>
                <c:pt idx="14">
                  <c:v>53.740099999999998</c:v>
                </c:pt>
                <c:pt idx="15">
                  <c:v>81.027299999999997</c:v>
                </c:pt>
                <c:pt idx="16">
                  <c:v>61.691600000000001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1ABA-4895-9682-55C9D493FA3C}"/>
            </c:ext>
          </c:extLst>
        </c:ser>
        <c:ser>
          <c:idx val="6"/>
          <c:order val="6"/>
          <c:tx>
            <c:v>1(B)MP (M)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('Fsp C v R'!$P$167,'Fsp C v R'!$P$170:$P$174,'Fsp C v R'!$P$180,'Fsp C v R'!$P$184,'Fsp C v R'!$P$188:$P$189)</c:f>
                <c:numCache>
                  <c:formatCode>General</c:formatCode>
                  <c:ptCount val="10"/>
                  <c:pt idx="0">
                    <c:v>5.8635099999999998</c:v>
                  </c:pt>
                  <c:pt idx="1">
                    <c:v>6.8148200000000001</c:v>
                  </c:pt>
                  <c:pt idx="2">
                    <c:v>10.408799999999999</c:v>
                  </c:pt>
                  <c:pt idx="3">
                    <c:v>6.8666499999999999</c:v>
                  </c:pt>
                  <c:pt idx="4">
                    <c:v>5.7869700000000002</c:v>
                  </c:pt>
                  <c:pt idx="5">
                    <c:v>5.6118100000000002</c:v>
                  </c:pt>
                  <c:pt idx="6">
                    <c:v>7.5633299999999997</c:v>
                  </c:pt>
                  <c:pt idx="7">
                    <c:v>5.1215099999999998</c:v>
                  </c:pt>
                  <c:pt idx="8">
                    <c:v>4.9388100000000001</c:v>
                  </c:pt>
                  <c:pt idx="9">
                    <c:v>4.5441900000000004</c:v>
                  </c:pt>
                </c:numCache>
              </c:numRef>
            </c:plus>
            <c:minus>
              <c:numRef>
                <c:f>('Fsp C v R'!$P$167,'Fsp C v R'!$P$170:$P$174,'Fsp C v R'!$P$180,'Fsp C v R'!$P$184,'Fsp C v R'!$P$188:$P$189)</c:f>
                <c:numCache>
                  <c:formatCode>General</c:formatCode>
                  <c:ptCount val="10"/>
                  <c:pt idx="0">
                    <c:v>5.8635099999999998</c:v>
                  </c:pt>
                  <c:pt idx="1">
                    <c:v>6.8148200000000001</c:v>
                  </c:pt>
                  <c:pt idx="2">
                    <c:v>10.408799999999999</c:v>
                  </c:pt>
                  <c:pt idx="3">
                    <c:v>6.8666499999999999</c:v>
                  </c:pt>
                  <c:pt idx="4">
                    <c:v>5.7869700000000002</c:v>
                  </c:pt>
                  <c:pt idx="5">
                    <c:v>5.6118100000000002</c:v>
                  </c:pt>
                  <c:pt idx="6">
                    <c:v>7.5633299999999997</c:v>
                  </c:pt>
                  <c:pt idx="7">
                    <c:v>5.1215099999999998</c:v>
                  </c:pt>
                  <c:pt idx="8">
                    <c:v>4.9388100000000001</c:v>
                  </c:pt>
                  <c:pt idx="9">
                    <c:v>4.5441900000000004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('Fsp C v R'!$W$167,'Fsp C v R'!$W$170:$W$174,'Fsp C v R'!$W$180,'Fsp C v R'!$W$184,'Fsp C v R'!$W$188:$W$189)</c:f>
                <c:numCache>
                  <c:formatCode>General</c:formatCode>
                  <c:ptCount val="10"/>
                  <c:pt idx="0">
                    <c:v>1208.3333333333301</c:v>
                  </c:pt>
                  <c:pt idx="1">
                    <c:v>1208.3333333333301</c:v>
                  </c:pt>
                  <c:pt idx="2">
                    <c:v>1208.3333333333301</c:v>
                  </c:pt>
                  <c:pt idx="3">
                    <c:v>1208.3333333333301</c:v>
                  </c:pt>
                  <c:pt idx="4">
                    <c:v>1208.3333333333301</c:v>
                  </c:pt>
                  <c:pt idx="5">
                    <c:v>1208.3333333333301</c:v>
                  </c:pt>
                  <c:pt idx="6">
                    <c:v>1208.3333333333301</c:v>
                  </c:pt>
                  <c:pt idx="7">
                    <c:v>1208.3333333333301</c:v>
                  </c:pt>
                  <c:pt idx="8">
                    <c:v>1208.3333333333301</c:v>
                  </c:pt>
                  <c:pt idx="9">
                    <c:v>1208.3333333333301</c:v>
                  </c:pt>
                </c:numCache>
              </c:numRef>
            </c:plus>
            <c:minus>
              <c:numRef>
                <c:f>('Fsp C v R'!$W$167,'Fsp C v R'!$W$170:$W$174,'Fsp C v R'!$W$180,'Fsp C v R'!$W$184,'Fsp C v R'!$W$188:$W$189)</c:f>
                <c:numCache>
                  <c:formatCode>General</c:formatCode>
                  <c:ptCount val="10"/>
                  <c:pt idx="0">
                    <c:v>1208.3333333333301</c:v>
                  </c:pt>
                  <c:pt idx="1">
                    <c:v>1208.3333333333301</c:v>
                  </c:pt>
                  <c:pt idx="2">
                    <c:v>1208.3333333333301</c:v>
                  </c:pt>
                  <c:pt idx="3">
                    <c:v>1208.3333333333301</c:v>
                  </c:pt>
                  <c:pt idx="4">
                    <c:v>1208.3333333333301</c:v>
                  </c:pt>
                  <c:pt idx="5">
                    <c:v>1208.3333333333301</c:v>
                  </c:pt>
                  <c:pt idx="6">
                    <c:v>1208.3333333333301</c:v>
                  </c:pt>
                  <c:pt idx="7">
                    <c:v>1208.3333333333301</c:v>
                  </c:pt>
                  <c:pt idx="8">
                    <c:v>1208.3333333333301</c:v>
                  </c:pt>
                  <c:pt idx="9">
                    <c:v>1208.3333333333301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('Fsp C v R'!$W$48,'Fsp C v R'!$W$51:$W$55,'Fsp C v R'!$W$61,'Fsp C v R'!$W$65,'Fsp C v R'!$W$69,'Fsp C v R'!$W$70)</c:f>
              <c:numCache>
                <c:formatCode>General</c:formatCode>
                <c:ptCount val="10"/>
                <c:pt idx="0">
                  <c:v>71200</c:v>
                </c:pt>
                <c:pt idx="1">
                  <c:v>72800</c:v>
                </c:pt>
                <c:pt idx="2">
                  <c:v>71900</c:v>
                </c:pt>
                <c:pt idx="3">
                  <c:v>70800</c:v>
                </c:pt>
                <c:pt idx="4">
                  <c:v>73900</c:v>
                </c:pt>
                <c:pt idx="5">
                  <c:v>71800</c:v>
                </c:pt>
                <c:pt idx="6">
                  <c:v>74700</c:v>
                </c:pt>
                <c:pt idx="7">
                  <c:v>75300</c:v>
                </c:pt>
                <c:pt idx="8">
                  <c:v>71700</c:v>
                </c:pt>
                <c:pt idx="9">
                  <c:v>71600</c:v>
                </c:pt>
              </c:numCache>
            </c:numRef>
          </c:xVal>
          <c:yVal>
            <c:numRef>
              <c:f>('Fsp C v R'!$P$48,'Fsp C v R'!$P$51:$P$55,'Fsp C v R'!$P$61,'Fsp C v R'!$P$65,'Fsp C v R'!$P$69:$P$70)</c:f>
              <c:numCache>
                <c:formatCode>General</c:formatCode>
                <c:ptCount val="10"/>
                <c:pt idx="0">
                  <c:v>50.235900000000001</c:v>
                </c:pt>
                <c:pt idx="1">
                  <c:v>63.4223</c:v>
                </c:pt>
                <c:pt idx="2">
                  <c:v>66</c:v>
                </c:pt>
                <c:pt idx="3">
                  <c:v>42.098500000000001</c:v>
                </c:pt>
                <c:pt idx="4">
                  <c:v>53.603000000000002</c:v>
                </c:pt>
                <c:pt idx="5">
                  <c:v>42.584600000000002</c:v>
                </c:pt>
                <c:pt idx="6">
                  <c:v>46.832500000000003</c:v>
                </c:pt>
                <c:pt idx="7">
                  <c:v>38.735100000000003</c:v>
                </c:pt>
                <c:pt idx="8">
                  <c:v>72.096500000000006</c:v>
                </c:pt>
                <c:pt idx="9">
                  <c:v>45.596699999999998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1ABA-4895-9682-55C9D493F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5305151"/>
        <c:axId val="703108623"/>
      </c:scatterChart>
      <c:valAx>
        <c:axId val="70530515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Na (ppm)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3108623"/>
        <c:crosses val="autoZero"/>
        <c:crossBetween val="midCat"/>
      </c:valAx>
      <c:valAx>
        <c:axId val="7031086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Ba (ppm)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530515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Na vs Sr;</a:t>
            </a:r>
            <a:r>
              <a:rPr lang="en-GB" baseline="0"/>
              <a:t> C, R &amp; (M) for 1.AS and 1(B)MP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1.AS C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solidFill>
                  <a:srgbClr val="C00000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('Fsp C v R'!$M$116,'Fsp C v R'!$M$118:$M$119,'Fsp C v R'!$M$122:$M$123,'Fsp C v R'!$M$128,'Fsp C v R'!$M$132:$M$133,'Fsp C v R'!$M$137,'Fsp C v R'!$M$139,'Fsp C v R'!$M$141,'Fsp C v R'!$M$143,'Fsp C v R'!$M$148)</c:f>
                <c:numCache>
                  <c:formatCode>General</c:formatCode>
                  <c:ptCount val="13"/>
                  <c:pt idx="0">
                    <c:v>63.536700000000003</c:v>
                  </c:pt>
                  <c:pt idx="1">
                    <c:v>74.364800000000002</c:v>
                  </c:pt>
                  <c:pt idx="2">
                    <c:v>58.5505</c:v>
                  </c:pt>
                  <c:pt idx="3">
                    <c:v>69.838399999999993</c:v>
                  </c:pt>
                  <c:pt idx="4">
                    <c:v>74.231300000000005</c:v>
                  </c:pt>
                  <c:pt idx="5">
                    <c:v>51.799900000000001</c:v>
                  </c:pt>
                  <c:pt idx="6">
                    <c:v>63.5672</c:v>
                  </c:pt>
                  <c:pt idx="7">
                    <c:v>71.888800000000003</c:v>
                  </c:pt>
                  <c:pt idx="8">
                    <c:v>49.644199999999998</c:v>
                  </c:pt>
                  <c:pt idx="9">
                    <c:v>60.131</c:v>
                  </c:pt>
                  <c:pt idx="10">
                    <c:v>69.136600000000001</c:v>
                  </c:pt>
                  <c:pt idx="11">
                    <c:v>48.879399999999997</c:v>
                  </c:pt>
                  <c:pt idx="12">
                    <c:v>61.796700000000001</c:v>
                  </c:pt>
                </c:numCache>
              </c:numRef>
            </c:plus>
            <c:minus>
              <c:numRef>
                <c:f>('Fsp C v R'!$M$116,'Fsp C v R'!$M$118:$M$119,'Fsp C v R'!$M$122:$M$123,'Fsp C v R'!$M$128,'Fsp C v R'!$M$132:$M$133,'Fsp C v R'!$M$137,'Fsp C v R'!$M$139,'Fsp C v R'!$M$141,'Fsp C v R'!$M$143,'Fsp C v R'!$M$148)</c:f>
                <c:numCache>
                  <c:formatCode>General</c:formatCode>
                  <c:ptCount val="13"/>
                  <c:pt idx="0">
                    <c:v>63.536700000000003</c:v>
                  </c:pt>
                  <c:pt idx="1">
                    <c:v>74.364800000000002</c:v>
                  </c:pt>
                  <c:pt idx="2">
                    <c:v>58.5505</c:v>
                  </c:pt>
                  <c:pt idx="3">
                    <c:v>69.838399999999993</c:v>
                  </c:pt>
                  <c:pt idx="4">
                    <c:v>74.231300000000005</c:v>
                  </c:pt>
                  <c:pt idx="5">
                    <c:v>51.799900000000001</c:v>
                  </c:pt>
                  <c:pt idx="6">
                    <c:v>63.5672</c:v>
                  </c:pt>
                  <c:pt idx="7">
                    <c:v>71.888800000000003</c:v>
                  </c:pt>
                  <c:pt idx="8">
                    <c:v>49.644199999999998</c:v>
                  </c:pt>
                  <c:pt idx="9">
                    <c:v>60.131</c:v>
                  </c:pt>
                  <c:pt idx="10">
                    <c:v>69.136600000000001</c:v>
                  </c:pt>
                  <c:pt idx="11">
                    <c:v>48.879399999999997</c:v>
                  </c:pt>
                  <c:pt idx="12">
                    <c:v>61.796700000000001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('Fsp C v R'!$W$116,'Fsp C v R'!$W$118:$W$119,'Fsp C v R'!$W$122:$W$123,'Fsp C v R'!$W$128,'Fsp C v R'!$W$132:$W$133,'Fsp C v R'!$W$137,'Fsp C v R'!$W$139,'Fsp C v R'!$W$141,'Fsp C v R'!$W$143,'Fsp C v R'!$W$148)</c:f>
                <c:numCache>
                  <c:formatCode>General</c:formatCode>
                  <c:ptCount val="13"/>
                  <c:pt idx="0">
                    <c:v>558.33333333333348</c:v>
                  </c:pt>
                  <c:pt idx="1">
                    <c:v>558.33333333333303</c:v>
                  </c:pt>
                  <c:pt idx="2">
                    <c:v>558.33333333333303</c:v>
                  </c:pt>
                  <c:pt idx="3">
                    <c:v>558.33333333333303</c:v>
                  </c:pt>
                  <c:pt idx="4">
                    <c:v>558.33333333333303</c:v>
                  </c:pt>
                  <c:pt idx="5">
                    <c:v>558.33333333333303</c:v>
                  </c:pt>
                  <c:pt idx="6">
                    <c:v>558.33333333333303</c:v>
                  </c:pt>
                  <c:pt idx="7">
                    <c:v>558.33333333333303</c:v>
                  </c:pt>
                  <c:pt idx="8">
                    <c:v>558.33333333333303</c:v>
                  </c:pt>
                  <c:pt idx="9">
                    <c:v>558.33333333333303</c:v>
                  </c:pt>
                  <c:pt idx="10">
                    <c:v>558.33333333333303</c:v>
                  </c:pt>
                  <c:pt idx="11">
                    <c:v>558.33333333333303</c:v>
                  </c:pt>
                  <c:pt idx="12">
                    <c:v>558.33333333333303</c:v>
                  </c:pt>
                </c:numCache>
              </c:numRef>
            </c:plus>
            <c:minus>
              <c:numRef>
                <c:f>('Fsp C v R'!$W$116,'Fsp C v R'!$W$118:$W$119,'Fsp C v R'!$W$122:$W$123,'Fsp C v R'!$W$128,'Fsp C v R'!$W$132:$W$133,'Fsp C v R'!$W$137,'Fsp C v R'!$W$139,'Fsp C v R'!$W$141,'Fsp C v R'!$W$143,'Fsp C v R'!$W$148)</c:f>
                <c:numCache>
                  <c:formatCode>General</c:formatCode>
                  <c:ptCount val="13"/>
                  <c:pt idx="0">
                    <c:v>558.33333333333348</c:v>
                  </c:pt>
                  <c:pt idx="1">
                    <c:v>558.33333333333303</c:v>
                  </c:pt>
                  <c:pt idx="2">
                    <c:v>558.33333333333303</c:v>
                  </c:pt>
                  <c:pt idx="3">
                    <c:v>558.33333333333303</c:v>
                  </c:pt>
                  <c:pt idx="4">
                    <c:v>558.33333333333303</c:v>
                  </c:pt>
                  <c:pt idx="5">
                    <c:v>558.33333333333303</c:v>
                  </c:pt>
                  <c:pt idx="6">
                    <c:v>558.33333333333303</c:v>
                  </c:pt>
                  <c:pt idx="7">
                    <c:v>558.33333333333303</c:v>
                  </c:pt>
                  <c:pt idx="8">
                    <c:v>558.33333333333303</c:v>
                  </c:pt>
                  <c:pt idx="9">
                    <c:v>558.33333333333303</c:v>
                  </c:pt>
                  <c:pt idx="10">
                    <c:v>558.33333333333303</c:v>
                  </c:pt>
                  <c:pt idx="11">
                    <c:v>558.33333333333303</c:v>
                  </c:pt>
                  <c:pt idx="12">
                    <c:v>558.33333333333303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('Fsp C v R'!$W$3,'Fsp C v R'!$W$5:$W$6,'Fsp C v R'!$W$9:$W$10,'Fsp C v R'!$W$15,'Fsp C v R'!$W$19:$W$20,'Fsp C v R'!$W$24,'Fsp C v R'!$W$26,'Fsp C v R'!$W$28,'Fsp C v R'!$W$30,'Fsp C v R'!$W$35)</c:f>
              <c:numCache>
                <c:formatCode>General</c:formatCode>
                <c:ptCount val="13"/>
                <c:pt idx="0">
                  <c:v>51700</c:v>
                </c:pt>
                <c:pt idx="1">
                  <c:v>54100</c:v>
                </c:pt>
                <c:pt idx="2">
                  <c:v>54800.000000000007</c:v>
                </c:pt>
                <c:pt idx="3">
                  <c:v>54000</c:v>
                </c:pt>
                <c:pt idx="4">
                  <c:v>52400</c:v>
                </c:pt>
                <c:pt idx="5">
                  <c:v>64000</c:v>
                </c:pt>
                <c:pt idx="6">
                  <c:v>57000</c:v>
                </c:pt>
                <c:pt idx="7">
                  <c:v>61900.000000000007</c:v>
                </c:pt>
                <c:pt idx="8">
                  <c:v>54100</c:v>
                </c:pt>
                <c:pt idx="9">
                  <c:v>61300</c:v>
                </c:pt>
                <c:pt idx="10">
                  <c:v>59400.000000000007</c:v>
                </c:pt>
                <c:pt idx="11">
                  <c:v>62200</c:v>
                </c:pt>
                <c:pt idx="12">
                  <c:v>64600</c:v>
                </c:pt>
              </c:numCache>
            </c:numRef>
          </c:xVal>
          <c:yVal>
            <c:numRef>
              <c:f>('Fsp C v R'!$M$3,'Fsp C v R'!$M$5:$M$6,'Fsp C v R'!$M$9:$M$10,'Fsp C v R'!$M$15,'Fsp C v R'!$M$19:$M$20,'Fsp C v R'!$M$24,'Fsp C v R'!$M$26,'Fsp C v R'!$M$28,'Fsp C v R'!$M$30,'Fsp C v R'!$M$35)</c:f>
              <c:numCache>
                <c:formatCode>General</c:formatCode>
                <c:ptCount val="13"/>
                <c:pt idx="0">
                  <c:v>925.64800000000002</c:v>
                </c:pt>
                <c:pt idx="1">
                  <c:v>988.428</c:v>
                </c:pt>
                <c:pt idx="2">
                  <c:v>922.11199999999997</c:v>
                </c:pt>
                <c:pt idx="3">
                  <c:v>825.58600000000001</c:v>
                </c:pt>
                <c:pt idx="4">
                  <c:v>827.88099999999997</c:v>
                </c:pt>
                <c:pt idx="5">
                  <c:v>642.77700000000004</c:v>
                </c:pt>
                <c:pt idx="6">
                  <c:v>719.697</c:v>
                </c:pt>
                <c:pt idx="7">
                  <c:v>762.99800000000005</c:v>
                </c:pt>
                <c:pt idx="8">
                  <c:v>767.798</c:v>
                </c:pt>
                <c:pt idx="9">
                  <c:v>726.68499999999995</c:v>
                </c:pt>
                <c:pt idx="10">
                  <c:v>778.65800000000002</c:v>
                </c:pt>
                <c:pt idx="11">
                  <c:v>596.28099999999995</c:v>
                </c:pt>
                <c:pt idx="12">
                  <c:v>643.88300000000004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888-4201-A11D-FC9A529BBE89}"/>
            </c:ext>
          </c:extLst>
        </c:ser>
        <c:ser>
          <c:idx val="1"/>
          <c:order val="1"/>
          <c:tx>
            <c:v>1.AS R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C000"/>
              </a:solidFill>
              <a:ln w="9525">
                <a:solidFill>
                  <a:srgbClr val="FFC000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('Fsp C v R'!$M$115,'Fsp C v R'!$M$117,'Fsp C v R'!$M$120,'Fsp C v R'!$M$124,'Fsp C v R'!$M$129,'Fsp C v R'!$M$134,'Fsp C v R'!$M$138,'Fsp C v R'!$M$140,'Fsp C v R'!$M$142,'Fsp C v R'!$M$144,'Fsp C v R'!$M$147)</c:f>
                <c:numCache>
                  <c:formatCode>General</c:formatCode>
                  <c:ptCount val="11"/>
                  <c:pt idx="0">
                    <c:v>82.629099999999994</c:v>
                  </c:pt>
                  <c:pt idx="1">
                    <c:v>62.886699999999998</c:v>
                  </c:pt>
                  <c:pt idx="2">
                    <c:v>68.739699999999999</c:v>
                  </c:pt>
                  <c:pt idx="3">
                    <c:v>60.226999999999997</c:v>
                  </c:pt>
                  <c:pt idx="4">
                    <c:v>77.182199999999995</c:v>
                  </c:pt>
                  <c:pt idx="5">
                    <c:v>75.746099999999998</c:v>
                  </c:pt>
                  <c:pt idx="6">
                    <c:v>95.626800000000003</c:v>
                  </c:pt>
                  <c:pt idx="7">
                    <c:v>71.758700000000005</c:v>
                  </c:pt>
                  <c:pt idx="8">
                    <c:v>48.8474</c:v>
                  </c:pt>
                  <c:pt idx="9">
                    <c:v>80.356399999999994</c:v>
                  </c:pt>
                  <c:pt idx="10">
                    <c:v>55.871000000000002</c:v>
                  </c:pt>
                </c:numCache>
              </c:numRef>
            </c:plus>
            <c:minus>
              <c:numRef>
                <c:f>('Fsp C v R'!$M$115,'Fsp C v R'!$M$117,'Fsp C v R'!$M$120,'Fsp C v R'!$M$124,'Fsp C v R'!$M$129,'Fsp C v R'!$M$134,'Fsp C v R'!$M$138,'Fsp C v R'!$M$140,'Fsp C v R'!$M$142,'Fsp C v R'!$M$144,'Fsp C v R'!$M$147)</c:f>
                <c:numCache>
                  <c:formatCode>General</c:formatCode>
                  <c:ptCount val="11"/>
                  <c:pt idx="0">
                    <c:v>82.629099999999994</c:v>
                  </c:pt>
                  <c:pt idx="1">
                    <c:v>62.886699999999998</c:v>
                  </c:pt>
                  <c:pt idx="2">
                    <c:v>68.739699999999999</c:v>
                  </c:pt>
                  <c:pt idx="3">
                    <c:v>60.226999999999997</c:v>
                  </c:pt>
                  <c:pt idx="4">
                    <c:v>77.182199999999995</c:v>
                  </c:pt>
                  <c:pt idx="5">
                    <c:v>75.746099999999998</c:v>
                  </c:pt>
                  <c:pt idx="6">
                    <c:v>95.626800000000003</c:v>
                  </c:pt>
                  <c:pt idx="7">
                    <c:v>71.758700000000005</c:v>
                  </c:pt>
                  <c:pt idx="8">
                    <c:v>48.8474</c:v>
                  </c:pt>
                  <c:pt idx="9">
                    <c:v>80.356399999999994</c:v>
                  </c:pt>
                  <c:pt idx="10">
                    <c:v>55.871000000000002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('Fsp C v R'!$W$115,'Fsp C v R'!$W$117,'Fsp C v R'!$W$120,'Fsp C v R'!$W$124,'Fsp C v R'!$W$129,'Fsp C v R'!$W$134,'Fsp C v R'!$W$138,'Fsp C v R'!$W$140,'Fsp C v R'!$W$142,'Fsp C v R'!$W$144,'Fsp C v R'!$W$147)</c:f>
                <c:numCache>
                  <c:formatCode>General</c:formatCode>
                  <c:ptCount val="11"/>
                  <c:pt idx="0">
                    <c:v>558.33333333333348</c:v>
                  </c:pt>
                  <c:pt idx="1">
                    <c:v>558.33333333333303</c:v>
                  </c:pt>
                  <c:pt idx="2">
                    <c:v>558.33333333333303</c:v>
                  </c:pt>
                  <c:pt idx="3">
                    <c:v>558.33333333333303</c:v>
                  </c:pt>
                  <c:pt idx="4">
                    <c:v>558.33333333333303</c:v>
                  </c:pt>
                  <c:pt idx="5">
                    <c:v>558.33333333333303</c:v>
                  </c:pt>
                  <c:pt idx="6">
                    <c:v>558.33333333333303</c:v>
                  </c:pt>
                  <c:pt idx="7">
                    <c:v>558.33333333333303</c:v>
                  </c:pt>
                  <c:pt idx="8">
                    <c:v>558.33333333333303</c:v>
                  </c:pt>
                  <c:pt idx="9">
                    <c:v>558.33333333333303</c:v>
                  </c:pt>
                  <c:pt idx="10">
                    <c:v>558.33333333333303</c:v>
                  </c:pt>
                </c:numCache>
              </c:numRef>
            </c:plus>
            <c:minus>
              <c:numRef>
                <c:f>('Fsp C v R'!$W$115,'Fsp C v R'!$W$117,'Fsp C v R'!$W$120,'Fsp C v R'!$W$124,'Fsp C v R'!$W$129,'Fsp C v R'!$W$134,'Fsp C v R'!$W$138,'Fsp C v R'!$W$140,'Fsp C v R'!$W$142,'Fsp C v R'!$W$144,'Fsp C v R'!$W$147)</c:f>
                <c:numCache>
                  <c:formatCode>General</c:formatCode>
                  <c:ptCount val="11"/>
                  <c:pt idx="0">
                    <c:v>558.33333333333348</c:v>
                  </c:pt>
                  <c:pt idx="1">
                    <c:v>558.33333333333303</c:v>
                  </c:pt>
                  <c:pt idx="2">
                    <c:v>558.33333333333303</c:v>
                  </c:pt>
                  <c:pt idx="3">
                    <c:v>558.33333333333303</c:v>
                  </c:pt>
                  <c:pt idx="4">
                    <c:v>558.33333333333303</c:v>
                  </c:pt>
                  <c:pt idx="5">
                    <c:v>558.33333333333303</c:v>
                  </c:pt>
                  <c:pt idx="6">
                    <c:v>558.33333333333303</c:v>
                  </c:pt>
                  <c:pt idx="7">
                    <c:v>558.33333333333303</c:v>
                  </c:pt>
                  <c:pt idx="8">
                    <c:v>558.33333333333303</c:v>
                  </c:pt>
                  <c:pt idx="9">
                    <c:v>558.33333333333303</c:v>
                  </c:pt>
                  <c:pt idx="10">
                    <c:v>558.33333333333303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('Fsp C v R'!$W$2,'Fsp C v R'!$W$4,'Fsp C v R'!$W$11,'Fsp C v R'!$W$16,'Fsp C v R'!$W$21,'Fsp C v R'!$W$25,'Fsp C v R'!$W$27,'Fsp C v R'!$W$29,'Fsp C v R'!$W$31,'Fsp C v R'!$W$34)</c:f>
              <c:numCache>
                <c:formatCode>General</c:formatCode>
                <c:ptCount val="10"/>
                <c:pt idx="0">
                  <c:v>62800</c:v>
                </c:pt>
                <c:pt idx="1">
                  <c:v>53500</c:v>
                </c:pt>
                <c:pt idx="2">
                  <c:v>64400.000000000007</c:v>
                </c:pt>
                <c:pt idx="3">
                  <c:v>67100</c:v>
                </c:pt>
                <c:pt idx="4">
                  <c:v>68900</c:v>
                </c:pt>
                <c:pt idx="5">
                  <c:v>71600</c:v>
                </c:pt>
                <c:pt idx="6">
                  <c:v>58099.999999999993</c:v>
                </c:pt>
                <c:pt idx="7">
                  <c:v>56700</c:v>
                </c:pt>
                <c:pt idx="8">
                  <c:v>65700</c:v>
                </c:pt>
                <c:pt idx="9">
                  <c:v>64400.000000000007</c:v>
                </c:pt>
              </c:numCache>
            </c:numRef>
          </c:xVal>
          <c:yVal>
            <c:numRef>
              <c:f>('Fsp C v R'!$M$2,'Fsp C v R'!$M$4,'Fsp C v R'!$M$11,'Fsp C v R'!$M$16,'Fsp C v R'!$M$21,'Fsp C v R'!$M$25,'Fsp C v R'!$M$27,'Fsp C v R'!$M$29,'Fsp C v R'!$M$31,'Fsp C v R'!$M$34)</c:f>
              <c:numCache>
                <c:formatCode>General</c:formatCode>
                <c:ptCount val="10"/>
                <c:pt idx="0">
                  <c:v>867.39800000000002</c:v>
                </c:pt>
                <c:pt idx="1">
                  <c:v>909.11099999999999</c:v>
                </c:pt>
                <c:pt idx="2">
                  <c:v>682.47199999999998</c:v>
                </c:pt>
                <c:pt idx="3">
                  <c:v>643.43299999999999</c:v>
                </c:pt>
                <c:pt idx="4">
                  <c:v>725.40300000000002</c:v>
                </c:pt>
                <c:pt idx="5">
                  <c:v>676.32100000000003</c:v>
                </c:pt>
                <c:pt idx="6">
                  <c:v>841.87199999999996</c:v>
                </c:pt>
                <c:pt idx="7">
                  <c:v>783.21100000000001</c:v>
                </c:pt>
                <c:pt idx="8">
                  <c:v>727.53099999999995</c:v>
                </c:pt>
                <c:pt idx="9">
                  <c:v>629.48299999999995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888-4201-A11D-FC9A529BBE89}"/>
            </c:ext>
          </c:extLst>
        </c:ser>
        <c:ser>
          <c:idx val="2"/>
          <c:order val="2"/>
          <c:tx>
            <c:v>1.AS (M)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('Fsp C v R'!$M$125:$M$127,'Fsp C v R'!$M$131,'Fsp C v R'!$M$145:$M$146,'Fsp C v R'!$M$149:$M$150)</c:f>
                <c:numCache>
                  <c:formatCode>General</c:formatCode>
                  <c:ptCount val="8"/>
                  <c:pt idx="0">
                    <c:v>59.547800000000002</c:v>
                  </c:pt>
                  <c:pt idx="1">
                    <c:v>63.289000000000001</c:v>
                  </c:pt>
                  <c:pt idx="2">
                    <c:v>63.069699999999997</c:v>
                  </c:pt>
                  <c:pt idx="3">
                    <c:v>71.600300000000004</c:v>
                  </c:pt>
                  <c:pt idx="4">
                    <c:v>74.892399999999995</c:v>
                  </c:pt>
                  <c:pt idx="5">
                    <c:v>80.787499999999994</c:v>
                  </c:pt>
                  <c:pt idx="6">
                    <c:v>36.889899999999997</c:v>
                  </c:pt>
                  <c:pt idx="7">
                    <c:v>68.761200000000002</c:v>
                  </c:pt>
                </c:numCache>
              </c:numRef>
            </c:plus>
            <c:minus>
              <c:numRef>
                <c:f>('Fsp C v R'!$M$125:$M$127,'Fsp C v R'!$M$131,'Fsp C v R'!$M$145:$M$146,'Fsp C v R'!$M$149:$M$150)</c:f>
                <c:numCache>
                  <c:formatCode>General</c:formatCode>
                  <c:ptCount val="8"/>
                  <c:pt idx="0">
                    <c:v>59.547800000000002</c:v>
                  </c:pt>
                  <c:pt idx="1">
                    <c:v>63.289000000000001</c:v>
                  </c:pt>
                  <c:pt idx="2">
                    <c:v>63.069699999999997</c:v>
                  </c:pt>
                  <c:pt idx="3">
                    <c:v>71.600300000000004</c:v>
                  </c:pt>
                  <c:pt idx="4">
                    <c:v>74.892399999999995</c:v>
                  </c:pt>
                  <c:pt idx="5">
                    <c:v>80.787499999999994</c:v>
                  </c:pt>
                  <c:pt idx="6">
                    <c:v>36.889899999999997</c:v>
                  </c:pt>
                  <c:pt idx="7">
                    <c:v>68.761200000000002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('Fsp C v R'!$W$125:$W$127,'Fsp C v R'!$W$131,'Fsp C v R'!$W$145:$W$146,'Fsp C v R'!$W$149:$W$150)</c:f>
                <c:numCache>
                  <c:formatCode>General</c:formatCode>
                  <c:ptCount val="8"/>
                  <c:pt idx="0">
                    <c:v>558.33333333333303</c:v>
                  </c:pt>
                  <c:pt idx="1">
                    <c:v>558.33333333333303</c:v>
                  </c:pt>
                  <c:pt idx="2">
                    <c:v>558.33333333333303</c:v>
                  </c:pt>
                  <c:pt idx="3">
                    <c:v>558.33333333333303</c:v>
                  </c:pt>
                  <c:pt idx="4">
                    <c:v>558.33333333333303</c:v>
                  </c:pt>
                  <c:pt idx="5">
                    <c:v>558.33333333333303</c:v>
                  </c:pt>
                  <c:pt idx="6">
                    <c:v>558.33333333333303</c:v>
                  </c:pt>
                  <c:pt idx="7">
                    <c:v>558.33333333333303</c:v>
                  </c:pt>
                </c:numCache>
              </c:numRef>
            </c:plus>
            <c:minus>
              <c:numRef>
                <c:f>('Fsp C v R'!$W$125:$W$127,'Fsp C v R'!$W$131,'Fsp C v R'!$W$145:$W$146,'Fsp C v R'!$W$149:$W$150)</c:f>
                <c:numCache>
                  <c:formatCode>General</c:formatCode>
                  <c:ptCount val="8"/>
                  <c:pt idx="0">
                    <c:v>558.33333333333303</c:v>
                  </c:pt>
                  <c:pt idx="1">
                    <c:v>558.33333333333303</c:v>
                  </c:pt>
                  <c:pt idx="2">
                    <c:v>558.33333333333303</c:v>
                  </c:pt>
                  <c:pt idx="3">
                    <c:v>558.33333333333303</c:v>
                  </c:pt>
                  <c:pt idx="4">
                    <c:v>558.33333333333303</c:v>
                  </c:pt>
                  <c:pt idx="5">
                    <c:v>558.33333333333303</c:v>
                  </c:pt>
                  <c:pt idx="6">
                    <c:v>558.33333333333303</c:v>
                  </c:pt>
                  <c:pt idx="7">
                    <c:v>558.33333333333303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('Fsp C v R'!$W$12:$W$14,'Fsp C v R'!$W$18,'Fsp C v R'!$W$32:$W$33,'Fsp C v R'!$W$36:$W$37)</c:f>
              <c:numCache>
                <c:formatCode>General</c:formatCode>
                <c:ptCount val="8"/>
                <c:pt idx="0">
                  <c:v>70400</c:v>
                </c:pt>
                <c:pt idx="1">
                  <c:v>72400</c:v>
                </c:pt>
                <c:pt idx="2">
                  <c:v>57300.000000000007</c:v>
                </c:pt>
                <c:pt idx="3">
                  <c:v>69100</c:v>
                </c:pt>
                <c:pt idx="4">
                  <c:v>66900</c:v>
                </c:pt>
                <c:pt idx="5">
                  <c:v>67400</c:v>
                </c:pt>
                <c:pt idx="6">
                  <c:v>58300</c:v>
                </c:pt>
                <c:pt idx="7">
                  <c:v>67900</c:v>
                </c:pt>
              </c:numCache>
            </c:numRef>
          </c:xVal>
          <c:yVal>
            <c:numRef>
              <c:f>('Fsp C v R'!$M$12:$M$14,'Fsp C v R'!$M$18,'Fsp C v R'!$M$32:$M$33,'Fsp C v R'!$M$36:$M$37)</c:f>
              <c:numCache>
                <c:formatCode>General</c:formatCode>
                <c:ptCount val="8"/>
                <c:pt idx="0">
                  <c:v>606.89</c:v>
                </c:pt>
                <c:pt idx="1">
                  <c:v>640.75599999999997</c:v>
                </c:pt>
                <c:pt idx="2">
                  <c:v>820.35900000000004</c:v>
                </c:pt>
                <c:pt idx="3">
                  <c:v>683.60199999999998</c:v>
                </c:pt>
                <c:pt idx="4">
                  <c:v>684.56</c:v>
                </c:pt>
                <c:pt idx="5">
                  <c:v>640.78399999999999</c:v>
                </c:pt>
                <c:pt idx="6">
                  <c:v>593.59199999999998</c:v>
                </c:pt>
                <c:pt idx="7">
                  <c:v>632.17899999999997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888-4201-A11D-FC9A529BBE89}"/>
            </c:ext>
          </c:extLst>
        </c:ser>
        <c:ser>
          <c:idx val="3"/>
          <c:order val="3"/>
          <c:tx>
            <c:v>1.AS Other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FF00"/>
              </a:solidFill>
              <a:ln w="9525">
                <a:solidFill>
                  <a:srgbClr val="FFFF00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('Fsp C v R'!$M$121,'Fsp C v R'!$M$130,'Fsp C v R'!$M$135,'Fsp C v R'!$M$136)</c:f>
                <c:numCache>
                  <c:formatCode>General</c:formatCode>
                  <c:ptCount val="4"/>
                  <c:pt idx="0">
                    <c:v>77.716499999999996</c:v>
                  </c:pt>
                  <c:pt idx="1">
                    <c:v>46.070599999999999</c:v>
                  </c:pt>
                  <c:pt idx="2">
                    <c:v>49.944099999999999</c:v>
                  </c:pt>
                  <c:pt idx="3">
                    <c:v>46.813400000000001</c:v>
                  </c:pt>
                </c:numCache>
              </c:numRef>
            </c:plus>
            <c:minus>
              <c:numRef>
                <c:f>('Fsp C v R'!$M$121,'Fsp C v R'!$M$130,'Fsp C v R'!$M$135,'Fsp C v R'!$M$136)</c:f>
                <c:numCache>
                  <c:formatCode>General</c:formatCode>
                  <c:ptCount val="4"/>
                  <c:pt idx="0">
                    <c:v>77.716499999999996</c:v>
                  </c:pt>
                  <c:pt idx="1">
                    <c:v>46.070599999999999</c:v>
                  </c:pt>
                  <c:pt idx="2">
                    <c:v>49.944099999999999</c:v>
                  </c:pt>
                  <c:pt idx="3">
                    <c:v>46.813400000000001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1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('Fsp C v R'!$W$7:$W$8,'Fsp C v R'!$W$17,'Fsp C v R'!$W$22:$W$23)</c:f>
              <c:numCache>
                <c:formatCode>General</c:formatCode>
                <c:ptCount val="5"/>
                <c:pt idx="0">
                  <c:v>72400</c:v>
                </c:pt>
                <c:pt idx="1">
                  <c:v>53200</c:v>
                </c:pt>
                <c:pt idx="2">
                  <c:v>68300</c:v>
                </c:pt>
                <c:pt idx="3">
                  <c:v>56700</c:v>
                </c:pt>
                <c:pt idx="4">
                  <c:v>53300</c:v>
                </c:pt>
              </c:numCache>
            </c:numRef>
          </c:xVal>
          <c:yVal>
            <c:numRef>
              <c:f>('Fsp C v R'!$M$7:$M$8,'Fsp C v R'!$M$17,'Fsp C v R'!$M$22:$M$23)</c:f>
              <c:numCache>
                <c:formatCode>General</c:formatCode>
                <c:ptCount val="5"/>
                <c:pt idx="0">
                  <c:v>664.697</c:v>
                </c:pt>
                <c:pt idx="1">
                  <c:v>973.45600000000002</c:v>
                </c:pt>
                <c:pt idx="2">
                  <c:v>633.03099999999995</c:v>
                </c:pt>
                <c:pt idx="3">
                  <c:v>703.27200000000005</c:v>
                </c:pt>
                <c:pt idx="4">
                  <c:v>779.64700000000005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888-4201-A11D-FC9A529BBE89}"/>
            </c:ext>
          </c:extLst>
        </c:ser>
        <c:ser>
          <c:idx val="4"/>
          <c:order val="4"/>
          <c:tx>
            <c:v>1(B)MP C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5000"/>
                </a:schemeClr>
              </a:solidFill>
              <a:ln w="9525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('Fsp C v R'!$M$158:$M$160,'Fsp C v R'!$M$164,'Fsp C v R'!$M$168,'Fsp C v R'!$M$175,'Fsp C v R'!$M$178,'Fsp C v R'!$M$181,'Fsp C v R'!$M$185:$M$186,'Fsp C v R'!$M$190:$M$192,'Fsp C v R'!$M$195:$M$198)</c:f>
                <c:numCache>
                  <c:formatCode>General</c:formatCode>
                  <c:ptCount val="17"/>
                  <c:pt idx="0">
                    <c:v>49.089700000000001</c:v>
                  </c:pt>
                  <c:pt idx="1">
                    <c:v>47.2256</c:v>
                  </c:pt>
                  <c:pt idx="2">
                    <c:v>64.002399999999994</c:v>
                  </c:pt>
                  <c:pt idx="3">
                    <c:v>45.538699999999999</c:v>
                  </c:pt>
                  <c:pt idx="4">
                    <c:v>32.628399999999999</c:v>
                  </c:pt>
                  <c:pt idx="5">
                    <c:v>48.049100000000003</c:v>
                  </c:pt>
                  <c:pt idx="6">
                    <c:v>40.087899999999998</c:v>
                  </c:pt>
                  <c:pt idx="7">
                    <c:v>71.860399999999998</c:v>
                  </c:pt>
                  <c:pt idx="8">
                    <c:v>46.295499999999997</c:v>
                  </c:pt>
                  <c:pt idx="9">
                    <c:v>36.925600000000003</c:v>
                  </c:pt>
                  <c:pt idx="10">
                    <c:v>90.762600000000006</c:v>
                  </c:pt>
                  <c:pt idx="11">
                    <c:v>44.4009</c:v>
                  </c:pt>
                  <c:pt idx="12">
                    <c:v>43.815100000000001</c:v>
                  </c:pt>
                  <c:pt idx="13">
                    <c:v>34.135399999999997</c:v>
                  </c:pt>
                  <c:pt idx="14">
                    <c:v>38.785200000000003</c:v>
                  </c:pt>
                  <c:pt idx="15">
                    <c:v>57.7104</c:v>
                  </c:pt>
                  <c:pt idx="16">
                    <c:v>66.778099999999995</c:v>
                  </c:pt>
                </c:numCache>
              </c:numRef>
            </c:plus>
            <c:minus>
              <c:numRef>
                <c:f>('Fsp C v R'!$M$158:$M$160,'Fsp C v R'!$M$164,'Fsp C v R'!$M$168,'Fsp C v R'!$M$175,'Fsp C v R'!$M$178,'Fsp C v R'!$M$181,'Fsp C v R'!$M$185:$M$186,'Fsp C v R'!$M$190:$M$192,'Fsp C v R'!$M$195:$M$198)</c:f>
                <c:numCache>
                  <c:formatCode>General</c:formatCode>
                  <c:ptCount val="17"/>
                  <c:pt idx="0">
                    <c:v>49.089700000000001</c:v>
                  </c:pt>
                  <c:pt idx="1">
                    <c:v>47.2256</c:v>
                  </c:pt>
                  <c:pt idx="2">
                    <c:v>64.002399999999994</c:v>
                  </c:pt>
                  <c:pt idx="3">
                    <c:v>45.538699999999999</c:v>
                  </c:pt>
                  <c:pt idx="4">
                    <c:v>32.628399999999999</c:v>
                  </c:pt>
                  <c:pt idx="5">
                    <c:v>48.049100000000003</c:v>
                  </c:pt>
                  <c:pt idx="6">
                    <c:v>40.087899999999998</c:v>
                  </c:pt>
                  <c:pt idx="7">
                    <c:v>71.860399999999998</c:v>
                  </c:pt>
                  <c:pt idx="8">
                    <c:v>46.295499999999997</c:v>
                  </c:pt>
                  <c:pt idx="9">
                    <c:v>36.925600000000003</c:v>
                  </c:pt>
                  <c:pt idx="10">
                    <c:v>90.762600000000006</c:v>
                  </c:pt>
                  <c:pt idx="11">
                    <c:v>44.4009</c:v>
                  </c:pt>
                  <c:pt idx="12">
                    <c:v>43.815100000000001</c:v>
                  </c:pt>
                  <c:pt idx="13">
                    <c:v>34.135399999999997</c:v>
                  </c:pt>
                  <c:pt idx="14">
                    <c:v>38.785200000000003</c:v>
                  </c:pt>
                  <c:pt idx="15">
                    <c:v>57.7104</c:v>
                  </c:pt>
                  <c:pt idx="16">
                    <c:v>66.778099999999995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('Fsp C v R'!$W$158:$W$160,'Fsp C v R'!$W$164,'Fsp C v R'!$W$168,'Fsp C v R'!$W$175,'Fsp C v R'!$W$178,'Fsp C v R'!$W$181,'Fsp C v R'!$W$185:$W$186,'Fsp C v R'!$W$190:$W$192,'Fsp C v R'!$W$195:$W$198)</c:f>
                <c:numCache>
                  <c:formatCode>General</c:formatCode>
                  <c:ptCount val="17"/>
                  <c:pt idx="0">
                    <c:v>1208.3333333333335</c:v>
                  </c:pt>
                  <c:pt idx="1">
                    <c:v>1208.3333333333335</c:v>
                  </c:pt>
                  <c:pt idx="2">
                    <c:v>1208.3333333333301</c:v>
                  </c:pt>
                  <c:pt idx="3">
                    <c:v>1208.3333333333301</c:v>
                  </c:pt>
                  <c:pt idx="4">
                    <c:v>1208.3333333333301</c:v>
                  </c:pt>
                  <c:pt idx="5">
                    <c:v>1208.3333333333301</c:v>
                  </c:pt>
                  <c:pt idx="6">
                    <c:v>1208.3333333333301</c:v>
                  </c:pt>
                  <c:pt idx="7">
                    <c:v>1208.3333333333301</c:v>
                  </c:pt>
                  <c:pt idx="8">
                    <c:v>1208.3333333333301</c:v>
                  </c:pt>
                  <c:pt idx="9">
                    <c:v>1208.3333333333301</c:v>
                  </c:pt>
                  <c:pt idx="10">
                    <c:v>1208.3333333333301</c:v>
                  </c:pt>
                  <c:pt idx="11">
                    <c:v>1208.3333333333301</c:v>
                  </c:pt>
                  <c:pt idx="12">
                    <c:v>1208.3333333333301</c:v>
                  </c:pt>
                  <c:pt idx="13">
                    <c:v>1208.3333333333301</c:v>
                  </c:pt>
                  <c:pt idx="14">
                    <c:v>1208.3333333333301</c:v>
                  </c:pt>
                  <c:pt idx="15">
                    <c:v>1208.3333333333301</c:v>
                  </c:pt>
                  <c:pt idx="16">
                    <c:v>1208.3333333333301</c:v>
                  </c:pt>
                </c:numCache>
              </c:numRef>
            </c:plus>
            <c:minus>
              <c:numRef>
                <c:f>('Fsp C v R'!$W$158:$W$160,'Fsp C v R'!$W$164,'Fsp C v R'!$W$168,'Fsp C v R'!$W$175,'Fsp C v R'!$W$178,'Fsp C v R'!$W$181,'Fsp C v R'!$W$185:$W$186,'Fsp C v R'!$W$190:$W$192,'Fsp C v R'!$W$195:$W$198)</c:f>
                <c:numCache>
                  <c:formatCode>General</c:formatCode>
                  <c:ptCount val="17"/>
                  <c:pt idx="0">
                    <c:v>1208.3333333333335</c:v>
                  </c:pt>
                  <c:pt idx="1">
                    <c:v>1208.3333333333335</c:v>
                  </c:pt>
                  <c:pt idx="2">
                    <c:v>1208.3333333333301</c:v>
                  </c:pt>
                  <c:pt idx="3">
                    <c:v>1208.3333333333301</c:v>
                  </c:pt>
                  <c:pt idx="4">
                    <c:v>1208.3333333333301</c:v>
                  </c:pt>
                  <c:pt idx="5">
                    <c:v>1208.3333333333301</c:v>
                  </c:pt>
                  <c:pt idx="6">
                    <c:v>1208.3333333333301</c:v>
                  </c:pt>
                  <c:pt idx="7">
                    <c:v>1208.3333333333301</c:v>
                  </c:pt>
                  <c:pt idx="8">
                    <c:v>1208.3333333333301</c:v>
                  </c:pt>
                  <c:pt idx="9">
                    <c:v>1208.3333333333301</c:v>
                  </c:pt>
                  <c:pt idx="10">
                    <c:v>1208.3333333333301</c:v>
                  </c:pt>
                  <c:pt idx="11">
                    <c:v>1208.3333333333301</c:v>
                  </c:pt>
                  <c:pt idx="12">
                    <c:v>1208.3333333333301</c:v>
                  </c:pt>
                  <c:pt idx="13">
                    <c:v>1208.3333333333301</c:v>
                  </c:pt>
                  <c:pt idx="14">
                    <c:v>1208.3333333333301</c:v>
                  </c:pt>
                  <c:pt idx="15">
                    <c:v>1208.3333333333301</c:v>
                  </c:pt>
                  <c:pt idx="16">
                    <c:v>1208.3333333333301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('Fsp C v R'!$W$39:$W$41,'Fsp C v R'!$W$45,'Fsp C v R'!$W$49,'Fsp C v R'!$W$56,'Fsp C v R'!$W$59,'Fsp C v R'!$W$62,'Fsp C v R'!$W$66:$W$67,'Fsp C v R'!$W$71:$W$73,'Fsp C v R'!$W$76:$W$79)</c:f>
              <c:numCache>
                <c:formatCode>General</c:formatCode>
                <c:ptCount val="17"/>
                <c:pt idx="0">
                  <c:v>75600</c:v>
                </c:pt>
                <c:pt idx="1">
                  <c:v>72500</c:v>
                </c:pt>
                <c:pt idx="2">
                  <c:v>73800</c:v>
                </c:pt>
                <c:pt idx="3">
                  <c:v>72300</c:v>
                </c:pt>
                <c:pt idx="4">
                  <c:v>73800</c:v>
                </c:pt>
                <c:pt idx="5">
                  <c:v>73800</c:v>
                </c:pt>
                <c:pt idx="6">
                  <c:v>75900</c:v>
                </c:pt>
                <c:pt idx="7">
                  <c:v>75100</c:v>
                </c:pt>
                <c:pt idx="8">
                  <c:v>71700</c:v>
                </c:pt>
                <c:pt idx="9">
                  <c:v>69500</c:v>
                </c:pt>
                <c:pt idx="10">
                  <c:v>67700</c:v>
                </c:pt>
                <c:pt idx="11">
                  <c:v>73300</c:v>
                </c:pt>
                <c:pt idx="12">
                  <c:v>70500</c:v>
                </c:pt>
                <c:pt idx="13">
                  <c:v>72200</c:v>
                </c:pt>
                <c:pt idx="14">
                  <c:v>72900</c:v>
                </c:pt>
                <c:pt idx="15">
                  <c:v>71900</c:v>
                </c:pt>
                <c:pt idx="16">
                  <c:v>70500</c:v>
                </c:pt>
              </c:numCache>
            </c:numRef>
          </c:xVal>
          <c:yVal>
            <c:numRef>
              <c:f>('Fsp C v R'!$M$39:$M$41,'Fsp C v R'!$M$45,'Fsp C v R'!$M$49,'Fsp C v R'!$M$56,'Fsp C v R'!$M$59,'Fsp C v R'!$M$62,'Fsp C v R'!$M$66:$M$67,'Fsp C v R'!$M$71:$M$73,'Fsp C v R'!$M$76:$M$79)</c:f>
              <c:numCache>
                <c:formatCode>General</c:formatCode>
                <c:ptCount val="17"/>
                <c:pt idx="0">
                  <c:v>406.09699999999998</c:v>
                </c:pt>
                <c:pt idx="1">
                  <c:v>442.42899999999997</c:v>
                </c:pt>
                <c:pt idx="2">
                  <c:v>508.06799999999998</c:v>
                </c:pt>
                <c:pt idx="3">
                  <c:v>489.42</c:v>
                </c:pt>
                <c:pt idx="4">
                  <c:v>453.33300000000003</c:v>
                </c:pt>
                <c:pt idx="5">
                  <c:v>497.86500000000001</c:v>
                </c:pt>
                <c:pt idx="6">
                  <c:v>426.56299999999999</c:v>
                </c:pt>
                <c:pt idx="7">
                  <c:v>598.88499999999999</c:v>
                </c:pt>
                <c:pt idx="8">
                  <c:v>461.47199999999998</c:v>
                </c:pt>
                <c:pt idx="9">
                  <c:v>466.18700000000001</c:v>
                </c:pt>
                <c:pt idx="10">
                  <c:v>687.98299999999995</c:v>
                </c:pt>
                <c:pt idx="11">
                  <c:v>517.86099999999999</c:v>
                </c:pt>
                <c:pt idx="12">
                  <c:v>465.52</c:v>
                </c:pt>
                <c:pt idx="13">
                  <c:v>405.47899999999998</c:v>
                </c:pt>
                <c:pt idx="14">
                  <c:v>413.70699999999999</c:v>
                </c:pt>
                <c:pt idx="15">
                  <c:v>462.35199999999998</c:v>
                </c:pt>
                <c:pt idx="16">
                  <c:v>599.59100000000001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888-4201-A11D-FC9A529BBE89}"/>
            </c:ext>
          </c:extLst>
        </c:ser>
        <c:ser>
          <c:idx val="5"/>
          <c:order val="5"/>
          <c:tx>
            <c:v>1(B)MP R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('Fsp C v R'!$M$161:$M$163,'Fsp C v R'!$M$165:$M$166,'Fsp C v R'!$M$169,'Fsp C v R'!$M$176:$M$177,'Fsp C v R'!$M$179,'Fsp C v R'!$M$182:$M$183,'Fsp C v R'!$M$187,'Fsp C v R'!$M$193:$M$194,'Fsp C v R'!$M$199:$M$201)</c:f>
                <c:numCache>
                  <c:formatCode>General</c:formatCode>
                  <c:ptCount val="17"/>
                  <c:pt idx="0">
                    <c:v>39.217100000000002</c:v>
                  </c:pt>
                  <c:pt idx="1">
                    <c:v>41.562399999999997</c:v>
                  </c:pt>
                  <c:pt idx="2">
                    <c:v>67.750399999999999</c:v>
                  </c:pt>
                  <c:pt idx="3">
                    <c:v>38.827100000000002</c:v>
                  </c:pt>
                  <c:pt idx="4">
                    <c:v>39.7181</c:v>
                  </c:pt>
                  <c:pt idx="5">
                    <c:v>55.677799999999998</c:v>
                  </c:pt>
                  <c:pt idx="6">
                    <c:v>68.852400000000003</c:v>
                  </c:pt>
                  <c:pt idx="7">
                    <c:v>44.941499999999998</c:v>
                  </c:pt>
                  <c:pt idx="8">
                    <c:v>64.995800000000003</c:v>
                  </c:pt>
                  <c:pt idx="9">
                    <c:v>124.38</c:v>
                  </c:pt>
                  <c:pt idx="10">
                    <c:v>54.6083</c:v>
                  </c:pt>
                  <c:pt idx="11">
                    <c:v>55.7727</c:v>
                  </c:pt>
                  <c:pt idx="12">
                    <c:v>57.703499999999998</c:v>
                  </c:pt>
                  <c:pt idx="13">
                    <c:v>46.648699999999998</c:v>
                  </c:pt>
                  <c:pt idx="14">
                    <c:v>46.985399999999998</c:v>
                  </c:pt>
                  <c:pt idx="15">
                    <c:v>56.697600000000001</c:v>
                  </c:pt>
                  <c:pt idx="16">
                    <c:v>151.13900000000001</c:v>
                  </c:pt>
                </c:numCache>
              </c:numRef>
            </c:plus>
            <c:minus>
              <c:numRef>
                <c:f>('Fsp C v R'!$M$161:$M$163,'Fsp C v R'!$M$165:$M$166,'Fsp C v R'!$M$169,'Fsp C v R'!$M$176:$M$177,'Fsp C v R'!$M$179,'Fsp C v R'!$M$182:$M$183,'Fsp C v R'!$M$187,'Fsp C v R'!$M$193:$M$194,'Fsp C v R'!$M$199:$M$201)</c:f>
                <c:numCache>
                  <c:formatCode>General</c:formatCode>
                  <c:ptCount val="17"/>
                  <c:pt idx="0">
                    <c:v>39.217100000000002</c:v>
                  </c:pt>
                  <c:pt idx="1">
                    <c:v>41.562399999999997</c:v>
                  </c:pt>
                  <c:pt idx="2">
                    <c:v>67.750399999999999</c:v>
                  </c:pt>
                  <c:pt idx="3">
                    <c:v>38.827100000000002</c:v>
                  </c:pt>
                  <c:pt idx="4">
                    <c:v>39.7181</c:v>
                  </c:pt>
                  <c:pt idx="5">
                    <c:v>55.677799999999998</c:v>
                  </c:pt>
                  <c:pt idx="6">
                    <c:v>68.852400000000003</c:v>
                  </c:pt>
                  <c:pt idx="7">
                    <c:v>44.941499999999998</c:v>
                  </c:pt>
                  <c:pt idx="8">
                    <c:v>64.995800000000003</c:v>
                  </c:pt>
                  <c:pt idx="9">
                    <c:v>124.38</c:v>
                  </c:pt>
                  <c:pt idx="10">
                    <c:v>54.6083</c:v>
                  </c:pt>
                  <c:pt idx="11">
                    <c:v>55.7727</c:v>
                  </c:pt>
                  <c:pt idx="12">
                    <c:v>57.703499999999998</c:v>
                  </c:pt>
                  <c:pt idx="13">
                    <c:v>46.648699999999998</c:v>
                  </c:pt>
                  <c:pt idx="14">
                    <c:v>46.985399999999998</c:v>
                  </c:pt>
                  <c:pt idx="15">
                    <c:v>56.697600000000001</c:v>
                  </c:pt>
                  <c:pt idx="16">
                    <c:v>151.13900000000001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('Fsp C v R'!$W$161:$W$163,'Fsp C v R'!$W$165:$W$166,'Fsp C v R'!$W$169,'Fsp C v R'!$W$176:$W$177,'Fsp C v R'!$W$179,'Fsp C v R'!$W$182:$W$183,'Fsp C v R'!$W$187,'Fsp C v R'!$W$193:$W$194,'Fsp C v R'!$W$199:$W$201)</c:f>
                <c:numCache>
                  <c:formatCode>General</c:formatCode>
                  <c:ptCount val="17"/>
                  <c:pt idx="0">
                    <c:v>1208.3333333333301</c:v>
                  </c:pt>
                  <c:pt idx="1">
                    <c:v>1208.3333333333301</c:v>
                  </c:pt>
                  <c:pt idx="2">
                    <c:v>1208.3333333333301</c:v>
                  </c:pt>
                  <c:pt idx="3">
                    <c:v>1208.3333333333301</c:v>
                  </c:pt>
                  <c:pt idx="4">
                    <c:v>1208.3333333333301</c:v>
                  </c:pt>
                  <c:pt idx="5">
                    <c:v>1208.3333333333301</c:v>
                  </c:pt>
                  <c:pt idx="6">
                    <c:v>1208.3333333333301</c:v>
                  </c:pt>
                  <c:pt idx="7">
                    <c:v>1208.3333333333301</c:v>
                  </c:pt>
                  <c:pt idx="8">
                    <c:v>1208.3333333333301</c:v>
                  </c:pt>
                  <c:pt idx="9">
                    <c:v>1208.3333333333301</c:v>
                  </c:pt>
                  <c:pt idx="10">
                    <c:v>1208.3333333333301</c:v>
                  </c:pt>
                  <c:pt idx="11">
                    <c:v>1208.3333333333301</c:v>
                  </c:pt>
                  <c:pt idx="12">
                    <c:v>1208.3333333333301</c:v>
                  </c:pt>
                  <c:pt idx="13">
                    <c:v>1208.3333333333301</c:v>
                  </c:pt>
                  <c:pt idx="14">
                    <c:v>1208.3333333333301</c:v>
                  </c:pt>
                  <c:pt idx="15">
                    <c:v>1208.3333333333301</c:v>
                  </c:pt>
                  <c:pt idx="16">
                    <c:v>1208.3333333333301</c:v>
                  </c:pt>
                </c:numCache>
              </c:numRef>
            </c:plus>
            <c:minus>
              <c:numRef>
                <c:f>('Fsp C v R'!$W$161:$W$163,'Fsp C v R'!$W$165:$W$166,'Fsp C v R'!$W$169,'Fsp C v R'!$W$176:$W$177,'Fsp C v R'!$W$179,'Fsp C v R'!$W$182:$W$183,'Fsp C v R'!$W$187,'Fsp C v R'!$W$193:$W$194,'Fsp C v R'!$W$199:$W$201)</c:f>
                <c:numCache>
                  <c:formatCode>General</c:formatCode>
                  <c:ptCount val="17"/>
                  <c:pt idx="0">
                    <c:v>1208.3333333333301</c:v>
                  </c:pt>
                  <c:pt idx="1">
                    <c:v>1208.3333333333301</c:v>
                  </c:pt>
                  <c:pt idx="2">
                    <c:v>1208.3333333333301</c:v>
                  </c:pt>
                  <c:pt idx="3">
                    <c:v>1208.3333333333301</c:v>
                  </c:pt>
                  <c:pt idx="4">
                    <c:v>1208.3333333333301</c:v>
                  </c:pt>
                  <c:pt idx="5">
                    <c:v>1208.3333333333301</c:v>
                  </c:pt>
                  <c:pt idx="6">
                    <c:v>1208.3333333333301</c:v>
                  </c:pt>
                  <c:pt idx="7">
                    <c:v>1208.3333333333301</c:v>
                  </c:pt>
                  <c:pt idx="8">
                    <c:v>1208.3333333333301</c:v>
                  </c:pt>
                  <c:pt idx="9">
                    <c:v>1208.3333333333301</c:v>
                  </c:pt>
                  <c:pt idx="10">
                    <c:v>1208.3333333333301</c:v>
                  </c:pt>
                  <c:pt idx="11">
                    <c:v>1208.3333333333301</c:v>
                  </c:pt>
                  <c:pt idx="12">
                    <c:v>1208.3333333333301</c:v>
                  </c:pt>
                  <c:pt idx="13">
                    <c:v>1208.3333333333301</c:v>
                  </c:pt>
                  <c:pt idx="14">
                    <c:v>1208.3333333333301</c:v>
                  </c:pt>
                  <c:pt idx="15">
                    <c:v>1208.3333333333301</c:v>
                  </c:pt>
                  <c:pt idx="16">
                    <c:v>1208.3333333333301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('Fsp C v R'!$W$42:$W$44,'Fsp C v R'!$W$46:$W$47,'Fsp C v R'!$W$50,'Fsp C v R'!$W$57:$W$58,'Fsp C v R'!$W$60,'Fsp C v R'!$W$63:$W$64,'Fsp C v R'!$W$68,'Fsp C v R'!$W$74:$W$75,'Fsp C v R'!$W$80:$W$82)</c:f>
              <c:numCache>
                <c:formatCode>General</c:formatCode>
                <c:ptCount val="17"/>
                <c:pt idx="0">
                  <c:v>72000</c:v>
                </c:pt>
                <c:pt idx="1">
                  <c:v>73700</c:v>
                </c:pt>
                <c:pt idx="2">
                  <c:v>75700</c:v>
                </c:pt>
                <c:pt idx="3">
                  <c:v>70400</c:v>
                </c:pt>
                <c:pt idx="4">
                  <c:v>73200</c:v>
                </c:pt>
                <c:pt idx="5">
                  <c:v>74000</c:v>
                </c:pt>
                <c:pt idx="6">
                  <c:v>74800</c:v>
                </c:pt>
                <c:pt idx="7">
                  <c:v>73300</c:v>
                </c:pt>
                <c:pt idx="8">
                  <c:v>74400</c:v>
                </c:pt>
                <c:pt idx="9">
                  <c:v>73500</c:v>
                </c:pt>
                <c:pt idx="10">
                  <c:v>76200</c:v>
                </c:pt>
                <c:pt idx="11">
                  <c:v>73500</c:v>
                </c:pt>
                <c:pt idx="12">
                  <c:v>71600</c:v>
                </c:pt>
                <c:pt idx="13">
                  <c:v>74900</c:v>
                </c:pt>
                <c:pt idx="14">
                  <c:v>72300</c:v>
                </c:pt>
                <c:pt idx="15">
                  <c:v>75100</c:v>
                </c:pt>
                <c:pt idx="16">
                  <c:v>74400</c:v>
                </c:pt>
              </c:numCache>
            </c:numRef>
          </c:xVal>
          <c:yVal>
            <c:numRef>
              <c:f>('Fsp C v R'!$M$42:$M$44,'Fsp C v R'!$M$46:$M$47,'Fsp C v R'!$M$50,'Fsp C v R'!$M$57:$M$58,'Fsp C v R'!$M$60,'Fsp C v R'!$M$63:$M$64,'Fsp C v R'!$M$68,'Fsp C v R'!$M$74:$M$75,'Fsp C v R'!$M$80:$M$82)</c:f>
              <c:numCache>
                <c:formatCode>General</c:formatCode>
                <c:ptCount val="17"/>
                <c:pt idx="0">
                  <c:v>514.94600000000003</c:v>
                </c:pt>
                <c:pt idx="1">
                  <c:v>427.94099999999997</c:v>
                </c:pt>
                <c:pt idx="2">
                  <c:v>605.005</c:v>
                </c:pt>
                <c:pt idx="3">
                  <c:v>481.97399999999999</c:v>
                </c:pt>
                <c:pt idx="4">
                  <c:v>431.72300000000001</c:v>
                </c:pt>
                <c:pt idx="5">
                  <c:v>487.26299999999998</c:v>
                </c:pt>
                <c:pt idx="6">
                  <c:v>537.98199999999997</c:v>
                </c:pt>
                <c:pt idx="7">
                  <c:v>471.05900000000003</c:v>
                </c:pt>
                <c:pt idx="8">
                  <c:v>565.18499999999995</c:v>
                </c:pt>
                <c:pt idx="9">
                  <c:v>726.73599999999999</c:v>
                </c:pt>
                <c:pt idx="10">
                  <c:v>518.15700000000004</c:v>
                </c:pt>
                <c:pt idx="11">
                  <c:v>555.76800000000003</c:v>
                </c:pt>
                <c:pt idx="12">
                  <c:v>559.37599999999998</c:v>
                </c:pt>
                <c:pt idx="13">
                  <c:v>459.363</c:v>
                </c:pt>
                <c:pt idx="14">
                  <c:v>519.48699999999997</c:v>
                </c:pt>
                <c:pt idx="15">
                  <c:v>499.09199999999998</c:v>
                </c:pt>
                <c:pt idx="16">
                  <c:v>631.57899999999995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888-4201-A11D-FC9A529BBE89}"/>
            </c:ext>
          </c:extLst>
        </c:ser>
        <c:ser>
          <c:idx val="6"/>
          <c:order val="6"/>
          <c:tx>
            <c:v>1(B)MP (M)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('Fsp C v R'!$M$167,'Fsp C v R'!$M$170:$M$174,'Fsp C v R'!$M$180,'Fsp C v R'!$M$184,'Fsp C v R'!$M$188:$M$189)</c:f>
                <c:numCache>
                  <c:formatCode>General</c:formatCode>
                  <c:ptCount val="10"/>
                  <c:pt idx="0">
                    <c:v>47.839199999999998</c:v>
                  </c:pt>
                  <c:pt idx="1">
                    <c:v>43.0867</c:v>
                  </c:pt>
                  <c:pt idx="2">
                    <c:v>57.941400000000002</c:v>
                  </c:pt>
                  <c:pt idx="3">
                    <c:v>53.331000000000003</c:v>
                  </c:pt>
                  <c:pt idx="4">
                    <c:v>48.470100000000002</c:v>
                  </c:pt>
                  <c:pt idx="5">
                    <c:v>44.779899999999998</c:v>
                  </c:pt>
                  <c:pt idx="6">
                    <c:v>50.194600000000001</c:v>
                  </c:pt>
                  <c:pt idx="7">
                    <c:v>51.3765</c:v>
                  </c:pt>
                  <c:pt idx="8">
                    <c:v>35.910400000000003</c:v>
                  </c:pt>
                  <c:pt idx="9">
                    <c:v>39.332099999999997</c:v>
                  </c:pt>
                </c:numCache>
              </c:numRef>
            </c:plus>
            <c:minus>
              <c:numRef>
                <c:f>('Fsp C v R'!$M$167,'Fsp C v R'!$M$170:$M$174,'Fsp C v R'!$M$180,'Fsp C v R'!$M$184,'Fsp C v R'!$M$188:$M$189)</c:f>
                <c:numCache>
                  <c:formatCode>General</c:formatCode>
                  <c:ptCount val="10"/>
                  <c:pt idx="0">
                    <c:v>47.839199999999998</c:v>
                  </c:pt>
                  <c:pt idx="1">
                    <c:v>43.0867</c:v>
                  </c:pt>
                  <c:pt idx="2">
                    <c:v>57.941400000000002</c:v>
                  </c:pt>
                  <c:pt idx="3">
                    <c:v>53.331000000000003</c:v>
                  </c:pt>
                  <c:pt idx="4">
                    <c:v>48.470100000000002</c:v>
                  </c:pt>
                  <c:pt idx="5">
                    <c:v>44.779899999999998</c:v>
                  </c:pt>
                  <c:pt idx="6">
                    <c:v>50.194600000000001</c:v>
                  </c:pt>
                  <c:pt idx="7">
                    <c:v>51.3765</c:v>
                  </c:pt>
                  <c:pt idx="8">
                    <c:v>35.910400000000003</c:v>
                  </c:pt>
                  <c:pt idx="9">
                    <c:v>39.332099999999997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('Fsp C v R'!$W$167,'Fsp C v R'!$W$170:$W$174,'Fsp C v R'!$W$180,'Fsp C v R'!$W$184,'Fsp C v R'!$W$188:$W$189)</c:f>
                <c:numCache>
                  <c:formatCode>General</c:formatCode>
                  <c:ptCount val="10"/>
                  <c:pt idx="0">
                    <c:v>1208.3333333333301</c:v>
                  </c:pt>
                  <c:pt idx="1">
                    <c:v>1208.3333333333301</c:v>
                  </c:pt>
                  <c:pt idx="2">
                    <c:v>1208.3333333333301</c:v>
                  </c:pt>
                  <c:pt idx="3">
                    <c:v>1208.3333333333301</c:v>
                  </c:pt>
                  <c:pt idx="4">
                    <c:v>1208.3333333333301</c:v>
                  </c:pt>
                  <c:pt idx="5">
                    <c:v>1208.3333333333301</c:v>
                  </c:pt>
                  <c:pt idx="6">
                    <c:v>1208.3333333333301</c:v>
                  </c:pt>
                  <c:pt idx="7">
                    <c:v>1208.3333333333301</c:v>
                  </c:pt>
                  <c:pt idx="8">
                    <c:v>1208.3333333333301</c:v>
                  </c:pt>
                  <c:pt idx="9">
                    <c:v>1208.3333333333301</c:v>
                  </c:pt>
                </c:numCache>
              </c:numRef>
            </c:plus>
            <c:minus>
              <c:numRef>
                <c:f>('Fsp C v R'!$W$167,'Fsp C v R'!$W$170:$W$174,'Fsp C v R'!$W$180,'Fsp C v R'!$W$184,'Fsp C v R'!$W$188:$W$189)</c:f>
                <c:numCache>
                  <c:formatCode>General</c:formatCode>
                  <c:ptCount val="10"/>
                  <c:pt idx="0">
                    <c:v>1208.3333333333301</c:v>
                  </c:pt>
                  <c:pt idx="1">
                    <c:v>1208.3333333333301</c:v>
                  </c:pt>
                  <c:pt idx="2">
                    <c:v>1208.3333333333301</c:v>
                  </c:pt>
                  <c:pt idx="3">
                    <c:v>1208.3333333333301</c:v>
                  </c:pt>
                  <c:pt idx="4">
                    <c:v>1208.3333333333301</c:v>
                  </c:pt>
                  <c:pt idx="5">
                    <c:v>1208.3333333333301</c:v>
                  </c:pt>
                  <c:pt idx="6">
                    <c:v>1208.3333333333301</c:v>
                  </c:pt>
                  <c:pt idx="7">
                    <c:v>1208.3333333333301</c:v>
                  </c:pt>
                  <c:pt idx="8">
                    <c:v>1208.3333333333301</c:v>
                  </c:pt>
                  <c:pt idx="9">
                    <c:v>1208.3333333333301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('Fsp C v R'!$W$48,'Fsp C v R'!$W$51:$W$55,'Fsp C v R'!$W$61,'Fsp C v R'!$W$65,'Fsp C v R'!$W$69:$W$70)</c:f>
              <c:numCache>
                <c:formatCode>General</c:formatCode>
                <c:ptCount val="10"/>
                <c:pt idx="0">
                  <c:v>71200</c:v>
                </c:pt>
                <c:pt idx="1">
                  <c:v>72800</c:v>
                </c:pt>
                <c:pt idx="2">
                  <c:v>71900</c:v>
                </c:pt>
                <c:pt idx="3">
                  <c:v>70800</c:v>
                </c:pt>
                <c:pt idx="4">
                  <c:v>73900</c:v>
                </c:pt>
                <c:pt idx="5">
                  <c:v>71800</c:v>
                </c:pt>
                <c:pt idx="6">
                  <c:v>74700</c:v>
                </c:pt>
                <c:pt idx="7">
                  <c:v>75300</c:v>
                </c:pt>
                <c:pt idx="8">
                  <c:v>71700</c:v>
                </c:pt>
                <c:pt idx="9">
                  <c:v>71600</c:v>
                </c:pt>
              </c:numCache>
            </c:numRef>
          </c:xVal>
          <c:yVal>
            <c:numRef>
              <c:f>('Fsp C v R'!$M$48,'Fsp C v R'!$M$51:$M$55,'Fsp C v R'!$M$61,'Fsp C v R'!$M$65,'Fsp C v R'!$M$69:$M$70)</c:f>
              <c:numCache>
                <c:formatCode>General</c:formatCode>
                <c:ptCount val="10"/>
                <c:pt idx="0">
                  <c:v>509.19799999999998</c:v>
                </c:pt>
                <c:pt idx="1">
                  <c:v>487.72899999999998</c:v>
                </c:pt>
                <c:pt idx="2">
                  <c:v>560.447</c:v>
                </c:pt>
                <c:pt idx="3">
                  <c:v>517.14599999999996</c:v>
                </c:pt>
                <c:pt idx="4">
                  <c:v>480.43099999999998</c:v>
                </c:pt>
                <c:pt idx="5">
                  <c:v>513.36599999999999</c:v>
                </c:pt>
                <c:pt idx="6">
                  <c:v>469.673</c:v>
                </c:pt>
                <c:pt idx="7">
                  <c:v>436.887</c:v>
                </c:pt>
                <c:pt idx="8">
                  <c:v>470.35599999999999</c:v>
                </c:pt>
                <c:pt idx="9">
                  <c:v>470.24400000000003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888-4201-A11D-FC9A529BBE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0328047"/>
        <c:axId val="1838653247"/>
      </c:scatterChart>
      <c:valAx>
        <c:axId val="71032804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Na (ppm)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38653247"/>
        <c:crosses val="autoZero"/>
        <c:crossBetween val="midCat"/>
      </c:valAx>
      <c:valAx>
        <c:axId val="18386532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Sr</a:t>
                </a:r>
                <a:r>
                  <a:rPr lang="en-GB" baseline="0"/>
                  <a:t> (ppm)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032804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Na vs Pb;</a:t>
            </a:r>
            <a:r>
              <a:rPr lang="en-GB" baseline="0"/>
              <a:t> C, R &amp; (M) for 1.AS &amp; 1(B)MP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1.AS C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solidFill>
                  <a:srgbClr val="C00000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('Fsp C v R'!$U$116,'Fsp C v R'!$U$118:$U$119,'Fsp C v R'!$U$122:$U$123,'Fsp C v R'!$U$128,'Fsp C v R'!$U$132:$U$133,'Fsp C v R'!$U$137,'Fsp C v R'!$U$139,'Fsp C v R'!$U$141,'Fsp C v R'!$U$143,'Fsp C v R'!$U$148)</c:f>
                <c:numCache>
                  <c:formatCode>General</c:formatCode>
                  <c:ptCount val="13"/>
                  <c:pt idx="0">
                    <c:v>3.0091299999999999</c:v>
                  </c:pt>
                  <c:pt idx="1">
                    <c:v>2.95303</c:v>
                  </c:pt>
                  <c:pt idx="2">
                    <c:v>2.7596400000000001</c:v>
                  </c:pt>
                  <c:pt idx="3">
                    <c:v>3.2291099999999999</c:v>
                  </c:pt>
                  <c:pt idx="4">
                    <c:v>2.8445299999999998</c:v>
                  </c:pt>
                  <c:pt idx="5">
                    <c:v>3.40659</c:v>
                  </c:pt>
                  <c:pt idx="6">
                    <c:v>2.3464999999999998</c:v>
                  </c:pt>
                  <c:pt idx="7">
                    <c:v>2.6837499999999999</c:v>
                  </c:pt>
                  <c:pt idx="8">
                    <c:v>3.2169599999999998</c:v>
                  </c:pt>
                  <c:pt idx="9">
                    <c:v>2.3646199999999999</c:v>
                  </c:pt>
                  <c:pt idx="10">
                    <c:v>2.8196599999999998</c:v>
                  </c:pt>
                  <c:pt idx="11">
                    <c:v>4.5779800000000002</c:v>
                  </c:pt>
                  <c:pt idx="12">
                    <c:v>3.5855800000000002</c:v>
                  </c:pt>
                </c:numCache>
              </c:numRef>
            </c:plus>
            <c:minus>
              <c:numRef>
                <c:f>('Fsp C v R'!$U$116,'Fsp C v R'!$U$118:$U$119,'Fsp C v R'!$U$122:$U$123,'Fsp C v R'!$U$128,'Fsp C v R'!$U$132:$U$133,'Fsp C v R'!$U$137,'Fsp C v R'!$U$139,'Fsp C v R'!$U$141,'Fsp C v R'!$U$143,'Fsp C v R'!$U$148)</c:f>
                <c:numCache>
                  <c:formatCode>General</c:formatCode>
                  <c:ptCount val="13"/>
                  <c:pt idx="0">
                    <c:v>3.0091299999999999</c:v>
                  </c:pt>
                  <c:pt idx="1">
                    <c:v>2.95303</c:v>
                  </c:pt>
                  <c:pt idx="2">
                    <c:v>2.7596400000000001</c:v>
                  </c:pt>
                  <c:pt idx="3">
                    <c:v>3.2291099999999999</c:v>
                  </c:pt>
                  <c:pt idx="4">
                    <c:v>2.8445299999999998</c:v>
                  </c:pt>
                  <c:pt idx="5">
                    <c:v>3.40659</c:v>
                  </c:pt>
                  <c:pt idx="6">
                    <c:v>2.3464999999999998</c:v>
                  </c:pt>
                  <c:pt idx="7">
                    <c:v>2.6837499999999999</c:v>
                  </c:pt>
                  <c:pt idx="8">
                    <c:v>3.2169599999999998</c:v>
                  </c:pt>
                  <c:pt idx="9">
                    <c:v>2.3646199999999999</c:v>
                  </c:pt>
                  <c:pt idx="10">
                    <c:v>2.8196599999999998</c:v>
                  </c:pt>
                  <c:pt idx="11">
                    <c:v>4.5779800000000002</c:v>
                  </c:pt>
                  <c:pt idx="12">
                    <c:v>3.5855800000000002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('Fsp C v R'!$W$116,'Fsp C v R'!$W$118:$W$119,'Fsp C v R'!$W$122:$W$123,'Fsp C v R'!$W$128,'Fsp C v R'!$W$132:$W$133,'Fsp C v R'!$W$137,'Fsp C v R'!$W$139,'Fsp C v R'!$W$141,'Fsp C v R'!$W$143,'Fsp C v R'!$W$148)</c:f>
                <c:numCache>
                  <c:formatCode>General</c:formatCode>
                  <c:ptCount val="13"/>
                  <c:pt idx="0">
                    <c:v>558.33333333333348</c:v>
                  </c:pt>
                  <c:pt idx="1">
                    <c:v>558.33333333333303</c:v>
                  </c:pt>
                  <c:pt idx="2">
                    <c:v>558.33333333333303</c:v>
                  </c:pt>
                  <c:pt idx="3">
                    <c:v>558.33333333333303</c:v>
                  </c:pt>
                  <c:pt idx="4">
                    <c:v>558.33333333333303</c:v>
                  </c:pt>
                  <c:pt idx="5">
                    <c:v>558.33333333333303</c:v>
                  </c:pt>
                  <c:pt idx="6">
                    <c:v>558.33333333333303</c:v>
                  </c:pt>
                  <c:pt idx="7">
                    <c:v>558.33333333333303</c:v>
                  </c:pt>
                  <c:pt idx="8">
                    <c:v>558.33333333333303</c:v>
                  </c:pt>
                  <c:pt idx="9">
                    <c:v>558.33333333333303</c:v>
                  </c:pt>
                  <c:pt idx="10">
                    <c:v>558.33333333333303</c:v>
                  </c:pt>
                  <c:pt idx="11">
                    <c:v>558.33333333333303</c:v>
                  </c:pt>
                  <c:pt idx="12">
                    <c:v>558.33333333333303</c:v>
                  </c:pt>
                </c:numCache>
              </c:numRef>
            </c:plus>
            <c:minus>
              <c:numRef>
                <c:f>('Fsp C v R'!$W$116,'Fsp C v R'!$W$118:$W$119,'Fsp C v R'!$W$122:$W$123,'Fsp C v R'!$W$128,'Fsp C v R'!$W$132:$W$133,'Fsp C v R'!$W$137,'Fsp C v R'!$W$139,'Fsp C v R'!$W$141,'Fsp C v R'!$W$143,'Fsp C v R'!$W$148)</c:f>
                <c:numCache>
                  <c:formatCode>General</c:formatCode>
                  <c:ptCount val="13"/>
                  <c:pt idx="0">
                    <c:v>558.33333333333348</c:v>
                  </c:pt>
                  <c:pt idx="1">
                    <c:v>558.33333333333303</c:v>
                  </c:pt>
                  <c:pt idx="2">
                    <c:v>558.33333333333303</c:v>
                  </c:pt>
                  <c:pt idx="3">
                    <c:v>558.33333333333303</c:v>
                  </c:pt>
                  <c:pt idx="4">
                    <c:v>558.33333333333303</c:v>
                  </c:pt>
                  <c:pt idx="5">
                    <c:v>558.33333333333303</c:v>
                  </c:pt>
                  <c:pt idx="6">
                    <c:v>558.33333333333303</c:v>
                  </c:pt>
                  <c:pt idx="7">
                    <c:v>558.33333333333303</c:v>
                  </c:pt>
                  <c:pt idx="8">
                    <c:v>558.33333333333303</c:v>
                  </c:pt>
                  <c:pt idx="9">
                    <c:v>558.33333333333303</c:v>
                  </c:pt>
                  <c:pt idx="10">
                    <c:v>558.33333333333303</c:v>
                  </c:pt>
                  <c:pt idx="11">
                    <c:v>558.33333333333303</c:v>
                  </c:pt>
                  <c:pt idx="12">
                    <c:v>558.33333333333303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('Fsp C v R'!$W$3,'Fsp C v R'!$W$5:$W$6,'Fsp C v R'!$W$9:$W$10,'Fsp C v R'!$W$15,'Fsp C v R'!$W$19:$W$20,'Fsp C v R'!$W$24,'Fsp C v R'!$W$26,'Fsp C v R'!$W$28,'Fsp C v R'!$W$30,'Fsp C v R'!$W$35)</c:f>
              <c:numCache>
                <c:formatCode>General</c:formatCode>
                <c:ptCount val="13"/>
                <c:pt idx="0">
                  <c:v>51700</c:v>
                </c:pt>
                <c:pt idx="1">
                  <c:v>54100</c:v>
                </c:pt>
                <c:pt idx="2">
                  <c:v>54800.000000000007</c:v>
                </c:pt>
                <c:pt idx="3">
                  <c:v>54000</c:v>
                </c:pt>
                <c:pt idx="4">
                  <c:v>52400</c:v>
                </c:pt>
                <c:pt idx="5">
                  <c:v>64000</c:v>
                </c:pt>
                <c:pt idx="6">
                  <c:v>57000</c:v>
                </c:pt>
                <c:pt idx="7">
                  <c:v>61900.000000000007</c:v>
                </c:pt>
                <c:pt idx="8">
                  <c:v>54100</c:v>
                </c:pt>
                <c:pt idx="9">
                  <c:v>61300</c:v>
                </c:pt>
                <c:pt idx="10">
                  <c:v>59400.000000000007</c:v>
                </c:pt>
                <c:pt idx="11">
                  <c:v>62200</c:v>
                </c:pt>
                <c:pt idx="12">
                  <c:v>64600</c:v>
                </c:pt>
              </c:numCache>
            </c:numRef>
          </c:xVal>
          <c:yVal>
            <c:numRef>
              <c:f>('Fsp C v R'!$U$3,'Fsp C v R'!$U$5:$U$6,'Fsp C v R'!$U$9:$U$10,'Fsp C v R'!$U$15,'Fsp C v R'!$U$19:$U$20,'Fsp C v R'!$U$24,'Fsp C v R'!$U$26,'Fsp C v R'!$U$28,'Fsp C v R'!$U$30,'Fsp C v R'!$U$35)</c:f>
              <c:numCache>
                <c:formatCode>General</c:formatCode>
                <c:ptCount val="13"/>
                <c:pt idx="0">
                  <c:v>37.064</c:v>
                </c:pt>
                <c:pt idx="1">
                  <c:v>35.695799999999998</c:v>
                </c:pt>
                <c:pt idx="2">
                  <c:v>33.638100000000001</c:v>
                </c:pt>
                <c:pt idx="3">
                  <c:v>37.071199999999997</c:v>
                </c:pt>
                <c:pt idx="4">
                  <c:v>32.8003</c:v>
                </c:pt>
                <c:pt idx="5">
                  <c:v>31.3657</c:v>
                </c:pt>
                <c:pt idx="6">
                  <c:v>31.2881</c:v>
                </c:pt>
                <c:pt idx="7">
                  <c:v>30.564</c:v>
                </c:pt>
                <c:pt idx="8">
                  <c:v>34.501199999999997</c:v>
                </c:pt>
                <c:pt idx="9">
                  <c:v>28.3858</c:v>
                </c:pt>
                <c:pt idx="10">
                  <c:v>32.173099999999998</c:v>
                </c:pt>
                <c:pt idx="11">
                  <c:v>53.936700000000002</c:v>
                </c:pt>
                <c:pt idx="12">
                  <c:v>31.041499999999999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02D4-474F-BEAF-AA9F1021162E}"/>
            </c:ext>
          </c:extLst>
        </c:ser>
        <c:ser>
          <c:idx val="1"/>
          <c:order val="1"/>
          <c:tx>
            <c:v>1.AS R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C000"/>
              </a:solidFill>
              <a:ln w="9525">
                <a:solidFill>
                  <a:srgbClr val="FFC000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('Fsp C v R'!$U$115,'Fsp C v R'!$U$117,'Fsp C v R'!$U$120,'Fsp C v R'!$U$124,'Fsp C v R'!$U$129,'Fsp C v R'!$U$134,'Fsp C v R'!$U$138,'Fsp C v R'!$U$140,'Fsp C v R'!$U$142,'Fsp C v R'!$U$144,'Fsp C v R'!$U$147)</c:f>
                <c:numCache>
                  <c:formatCode>General</c:formatCode>
                  <c:ptCount val="11"/>
                  <c:pt idx="0">
                    <c:v>5.2043699999999999</c:v>
                  </c:pt>
                  <c:pt idx="1">
                    <c:v>2.9544000000000001</c:v>
                  </c:pt>
                  <c:pt idx="2">
                    <c:v>3.0455899999999998</c:v>
                  </c:pt>
                  <c:pt idx="3">
                    <c:v>2.7088899999999998</c:v>
                  </c:pt>
                  <c:pt idx="4">
                    <c:v>3.36625</c:v>
                  </c:pt>
                  <c:pt idx="5">
                    <c:v>4.6155799999999996</c:v>
                  </c:pt>
                  <c:pt idx="6">
                    <c:v>3.8618399999999999</c:v>
                  </c:pt>
                  <c:pt idx="7">
                    <c:v>3.49925</c:v>
                  </c:pt>
                  <c:pt idx="8">
                    <c:v>2.1490999999999998</c:v>
                  </c:pt>
                  <c:pt idx="9">
                    <c:v>3.7593899999999998</c:v>
                  </c:pt>
                  <c:pt idx="10">
                    <c:v>3.5026799999999998</c:v>
                  </c:pt>
                </c:numCache>
              </c:numRef>
            </c:plus>
            <c:minus>
              <c:numRef>
                <c:f>('Fsp C v R'!$U$115,'Fsp C v R'!$U$117,'Fsp C v R'!$U$120,'Fsp C v R'!$U$124,'Fsp C v R'!$U$129,'Fsp C v R'!$U$134,'Fsp C v R'!$U$138,'Fsp C v R'!$U$140,'Fsp C v R'!$U$142,'Fsp C v R'!$U$144,'Fsp C v R'!$U$147)</c:f>
                <c:numCache>
                  <c:formatCode>General</c:formatCode>
                  <c:ptCount val="11"/>
                  <c:pt idx="0">
                    <c:v>5.2043699999999999</c:v>
                  </c:pt>
                  <c:pt idx="1">
                    <c:v>2.9544000000000001</c:v>
                  </c:pt>
                  <c:pt idx="2">
                    <c:v>3.0455899999999998</c:v>
                  </c:pt>
                  <c:pt idx="3">
                    <c:v>2.7088899999999998</c:v>
                  </c:pt>
                  <c:pt idx="4">
                    <c:v>3.36625</c:v>
                  </c:pt>
                  <c:pt idx="5">
                    <c:v>4.6155799999999996</c:v>
                  </c:pt>
                  <c:pt idx="6">
                    <c:v>3.8618399999999999</c:v>
                  </c:pt>
                  <c:pt idx="7">
                    <c:v>3.49925</c:v>
                  </c:pt>
                  <c:pt idx="8">
                    <c:v>2.1490999999999998</c:v>
                  </c:pt>
                  <c:pt idx="9">
                    <c:v>3.7593899999999998</c:v>
                  </c:pt>
                  <c:pt idx="10">
                    <c:v>3.5026799999999998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('Fsp C v R'!$W$115,'Fsp C v R'!$W$117,'Fsp C v R'!$W$120,'Fsp C v R'!$W$124,'Fsp C v R'!$W$129,'Fsp C v R'!$W$134,'Fsp C v R'!$W$138,'Fsp C v R'!$W$140,'Fsp C v R'!$W$142,'Fsp C v R'!$W$144,'Fsp C v R'!$W$147)</c:f>
                <c:numCache>
                  <c:formatCode>General</c:formatCode>
                  <c:ptCount val="11"/>
                  <c:pt idx="0">
                    <c:v>558.33333333333348</c:v>
                  </c:pt>
                  <c:pt idx="1">
                    <c:v>558.33333333333303</c:v>
                  </c:pt>
                  <c:pt idx="2">
                    <c:v>558.33333333333303</c:v>
                  </c:pt>
                  <c:pt idx="3">
                    <c:v>558.33333333333303</c:v>
                  </c:pt>
                  <c:pt idx="4">
                    <c:v>558.33333333333303</c:v>
                  </c:pt>
                  <c:pt idx="5">
                    <c:v>558.33333333333303</c:v>
                  </c:pt>
                  <c:pt idx="6">
                    <c:v>558.33333333333303</c:v>
                  </c:pt>
                  <c:pt idx="7">
                    <c:v>558.33333333333303</c:v>
                  </c:pt>
                  <c:pt idx="8">
                    <c:v>558.33333333333303</c:v>
                  </c:pt>
                  <c:pt idx="9">
                    <c:v>558.33333333333303</c:v>
                  </c:pt>
                  <c:pt idx="10">
                    <c:v>558.33333333333303</c:v>
                  </c:pt>
                </c:numCache>
              </c:numRef>
            </c:plus>
            <c:minus>
              <c:numRef>
                <c:f>('Fsp C v R'!$W$115,'Fsp C v R'!$W$117,'Fsp C v R'!$W$120,'Fsp C v R'!$W$124,'Fsp C v R'!$W$129,'Fsp C v R'!$W$134,'Fsp C v R'!$W$138,'Fsp C v R'!$W$140,'Fsp C v R'!$W$142,'Fsp C v R'!$W$144,'Fsp C v R'!$W$147)</c:f>
                <c:numCache>
                  <c:formatCode>General</c:formatCode>
                  <c:ptCount val="11"/>
                  <c:pt idx="0">
                    <c:v>558.33333333333348</c:v>
                  </c:pt>
                  <c:pt idx="1">
                    <c:v>558.33333333333303</c:v>
                  </c:pt>
                  <c:pt idx="2">
                    <c:v>558.33333333333303</c:v>
                  </c:pt>
                  <c:pt idx="3">
                    <c:v>558.33333333333303</c:v>
                  </c:pt>
                  <c:pt idx="4">
                    <c:v>558.33333333333303</c:v>
                  </c:pt>
                  <c:pt idx="5">
                    <c:v>558.33333333333303</c:v>
                  </c:pt>
                  <c:pt idx="6">
                    <c:v>558.33333333333303</c:v>
                  </c:pt>
                  <c:pt idx="7">
                    <c:v>558.33333333333303</c:v>
                  </c:pt>
                  <c:pt idx="8">
                    <c:v>558.33333333333303</c:v>
                  </c:pt>
                  <c:pt idx="9">
                    <c:v>558.33333333333303</c:v>
                  </c:pt>
                  <c:pt idx="10">
                    <c:v>558.33333333333303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('Fsp C v R'!$W$2,'Fsp C v R'!$W$4,'Fsp C v R'!$W$11,'Fsp C v R'!$W$16,'Fsp C v R'!$W$21,'Fsp C v R'!$W$25,'Fsp C v R'!$W$27,'Fsp C v R'!$W$29,'Fsp C v R'!$W$31,'Fsp C v R'!$W$34)</c:f>
              <c:numCache>
                <c:formatCode>General</c:formatCode>
                <c:ptCount val="10"/>
                <c:pt idx="0">
                  <c:v>62800</c:v>
                </c:pt>
                <c:pt idx="1">
                  <c:v>53500</c:v>
                </c:pt>
                <c:pt idx="2">
                  <c:v>64400.000000000007</c:v>
                </c:pt>
                <c:pt idx="3">
                  <c:v>67100</c:v>
                </c:pt>
                <c:pt idx="4">
                  <c:v>68900</c:v>
                </c:pt>
                <c:pt idx="5">
                  <c:v>71600</c:v>
                </c:pt>
                <c:pt idx="6">
                  <c:v>58099.999999999993</c:v>
                </c:pt>
                <c:pt idx="7">
                  <c:v>56700</c:v>
                </c:pt>
                <c:pt idx="8">
                  <c:v>65700</c:v>
                </c:pt>
                <c:pt idx="9">
                  <c:v>64400.000000000007</c:v>
                </c:pt>
              </c:numCache>
            </c:numRef>
          </c:xVal>
          <c:yVal>
            <c:numRef>
              <c:f>('Fsp C v R'!$U$2,'Fsp C v R'!$U$4,'Fsp C v R'!$U$11,'Fsp C v R'!$U$16,'Fsp C v R'!$U$21,'Fsp C v R'!$U$25,'Fsp C v R'!$U$27,'Fsp C v R'!$U$29,'Fsp C v R'!$U$31,'Fsp C v R'!$U$34)</c:f>
              <c:numCache>
                <c:formatCode>General</c:formatCode>
                <c:ptCount val="10"/>
                <c:pt idx="0">
                  <c:v>38.602499999999999</c:v>
                </c:pt>
                <c:pt idx="1">
                  <c:v>32.665900000000001</c:v>
                </c:pt>
                <c:pt idx="2">
                  <c:v>29.578600000000002</c:v>
                </c:pt>
                <c:pt idx="3">
                  <c:v>30.466699999999999</c:v>
                </c:pt>
                <c:pt idx="4">
                  <c:v>33.490699999999997</c:v>
                </c:pt>
                <c:pt idx="5">
                  <c:v>28.2791</c:v>
                </c:pt>
                <c:pt idx="6">
                  <c:v>35.010399999999997</c:v>
                </c:pt>
                <c:pt idx="7">
                  <c:v>34.786999999999999</c:v>
                </c:pt>
                <c:pt idx="8">
                  <c:v>34.132800000000003</c:v>
                </c:pt>
                <c:pt idx="9">
                  <c:v>35.7776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02D4-474F-BEAF-AA9F1021162E}"/>
            </c:ext>
          </c:extLst>
        </c:ser>
        <c:ser>
          <c:idx val="2"/>
          <c:order val="2"/>
          <c:tx>
            <c:v>1.AS (M)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('Fsp C v R'!$U$125:$U$127,'Fsp C v R'!$U$131,'Fsp C v R'!$U$145:$U$146,'Fsp C v R'!$U$149:$U$150)</c:f>
                <c:numCache>
                  <c:formatCode>General</c:formatCode>
                  <c:ptCount val="8"/>
                  <c:pt idx="0">
                    <c:v>2.5949</c:v>
                  </c:pt>
                  <c:pt idx="1">
                    <c:v>2.7823000000000002</c:v>
                  </c:pt>
                  <c:pt idx="2">
                    <c:v>2.5781900000000002</c:v>
                  </c:pt>
                  <c:pt idx="3">
                    <c:v>2.9083899999999998</c:v>
                  </c:pt>
                  <c:pt idx="4">
                    <c:v>3.9420500000000001</c:v>
                  </c:pt>
                  <c:pt idx="5">
                    <c:v>5.5975700000000002</c:v>
                  </c:pt>
                  <c:pt idx="6">
                    <c:v>3.6393</c:v>
                  </c:pt>
                  <c:pt idx="7">
                    <c:v>3.78627</c:v>
                  </c:pt>
                </c:numCache>
              </c:numRef>
            </c:plus>
            <c:minus>
              <c:numRef>
                <c:f>('Fsp C v R'!$U$125:$U$127,'Fsp C v R'!$U$131,'Fsp C v R'!$U$145:$U$146,'Fsp C v R'!$U$149:$U$150)</c:f>
                <c:numCache>
                  <c:formatCode>General</c:formatCode>
                  <c:ptCount val="8"/>
                  <c:pt idx="0">
                    <c:v>2.5949</c:v>
                  </c:pt>
                  <c:pt idx="1">
                    <c:v>2.7823000000000002</c:v>
                  </c:pt>
                  <c:pt idx="2">
                    <c:v>2.5781900000000002</c:v>
                  </c:pt>
                  <c:pt idx="3">
                    <c:v>2.9083899999999998</c:v>
                  </c:pt>
                  <c:pt idx="4">
                    <c:v>3.9420500000000001</c:v>
                  </c:pt>
                  <c:pt idx="5">
                    <c:v>5.5975700000000002</c:v>
                  </c:pt>
                  <c:pt idx="6">
                    <c:v>3.6393</c:v>
                  </c:pt>
                  <c:pt idx="7">
                    <c:v>3.78627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('Fsp C v R'!$W$125:$W$127,'Fsp C v R'!$W$131,'Fsp C v R'!$W$145:$W$146,'Fsp C v R'!$W$149:$W$150)</c:f>
                <c:numCache>
                  <c:formatCode>General</c:formatCode>
                  <c:ptCount val="8"/>
                  <c:pt idx="0">
                    <c:v>558.33333333333303</c:v>
                  </c:pt>
                  <c:pt idx="1">
                    <c:v>558.33333333333303</c:v>
                  </c:pt>
                  <c:pt idx="2">
                    <c:v>558.33333333333303</c:v>
                  </c:pt>
                  <c:pt idx="3">
                    <c:v>558.33333333333303</c:v>
                  </c:pt>
                  <c:pt idx="4">
                    <c:v>558.33333333333303</c:v>
                  </c:pt>
                  <c:pt idx="5">
                    <c:v>558.33333333333303</c:v>
                  </c:pt>
                  <c:pt idx="6">
                    <c:v>558.33333333333303</c:v>
                  </c:pt>
                  <c:pt idx="7">
                    <c:v>558.33333333333303</c:v>
                  </c:pt>
                </c:numCache>
              </c:numRef>
            </c:plus>
            <c:minus>
              <c:numRef>
                <c:f>('Fsp C v R'!$W$125:$W$127,'Fsp C v R'!$W$131,'Fsp C v R'!$W$145:$W$146,'Fsp C v R'!$W$149:$W$150)</c:f>
                <c:numCache>
                  <c:formatCode>General</c:formatCode>
                  <c:ptCount val="8"/>
                  <c:pt idx="0">
                    <c:v>558.33333333333303</c:v>
                  </c:pt>
                  <c:pt idx="1">
                    <c:v>558.33333333333303</c:v>
                  </c:pt>
                  <c:pt idx="2">
                    <c:v>558.33333333333303</c:v>
                  </c:pt>
                  <c:pt idx="3">
                    <c:v>558.33333333333303</c:v>
                  </c:pt>
                  <c:pt idx="4">
                    <c:v>558.33333333333303</c:v>
                  </c:pt>
                  <c:pt idx="5">
                    <c:v>558.33333333333303</c:v>
                  </c:pt>
                  <c:pt idx="6">
                    <c:v>558.33333333333303</c:v>
                  </c:pt>
                  <c:pt idx="7">
                    <c:v>558.33333333333303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('Fsp C v R'!$W$12:$W$14,'Fsp C v R'!$W$18,'Fsp C v R'!$W$32:$W$33,'Fsp C v R'!$W$36:$W$37)</c:f>
              <c:numCache>
                <c:formatCode>General</c:formatCode>
                <c:ptCount val="8"/>
                <c:pt idx="0">
                  <c:v>70400</c:v>
                </c:pt>
                <c:pt idx="1">
                  <c:v>72400</c:v>
                </c:pt>
                <c:pt idx="2">
                  <c:v>57300.000000000007</c:v>
                </c:pt>
                <c:pt idx="3">
                  <c:v>69100</c:v>
                </c:pt>
                <c:pt idx="4">
                  <c:v>66900</c:v>
                </c:pt>
                <c:pt idx="5">
                  <c:v>67400</c:v>
                </c:pt>
                <c:pt idx="6">
                  <c:v>58300</c:v>
                </c:pt>
                <c:pt idx="7">
                  <c:v>67900</c:v>
                </c:pt>
              </c:numCache>
            </c:numRef>
          </c:xVal>
          <c:yVal>
            <c:numRef>
              <c:f>('Fsp C v R'!$U$12:$U$14,'Fsp C v R'!$U$18,'Fsp C v R'!$U$32:$U$33,'Fsp C v R'!$U$36:$U$37)</c:f>
              <c:numCache>
                <c:formatCode>General</c:formatCode>
                <c:ptCount val="8"/>
                <c:pt idx="0">
                  <c:v>26.7698</c:v>
                </c:pt>
                <c:pt idx="1">
                  <c:v>28.975300000000001</c:v>
                </c:pt>
                <c:pt idx="2">
                  <c:v>32.324199999999998</c:v>
                </c:pt>
                <c:pt idx="3">
                  <c:v>29.406199999999998</c:v>
                </c:pt>
                <c:pt idx="4">
                  <c:v>35.366199999999999</c:v>
                </c:pt>
                <c:pt idx="5">
                  <c:v>40.631300000000003</c:v>
                </c:pt>
                <c:pt idx="6">
                  <c:v>49.313200000000002</c:v>
                </c:pt>
                <c:pt idx="7">
                  <c:v>28.636500000000002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02D4-474F-BEAF-AA9F1021162E}"/>
            </c:ext>
          </c:extLst>
        </c:ser>
        <c:ser>
          <c:idx val="3"/>
          <c:order val="3"/>
          <c:tx>
            <c:v>1.AS Others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FF00"/>
              </a:solidFill>
              <a:ln w="9525">
                <a:solidFill>
                  <a:srgbClr val="FFFF00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('Fsp C v R'!$U$121,'Fsp C v R'!$U$130,'Fsp C v R'!$U$135:$U$136)</c:f>
                <c:numCache>
                  <c:formatCode>General</c:formatCode>
                  <c:ptCount val="4"/>
                  <c:pt idx="0">
                    <c:v>2.70912</c:v>
                  </c:pt>
                  <c:pt idx="1">
                    <c:v>2.3007599999999999</c:v>
                  </c:pt>
                  <c:pt idx="2">
                    <c:v>3.2044999999999999</c:v>
                  </c:pt>
                  <c:pt idx="3">
                    <c:v>2.8075999999999999</c:v>
                  </c:pt>
                </c:numCache>
              </c:numRef>
            </c:plus>
            <c:minus>
              <c:numRef>
                <c:f>('Fsp C v R'!$U$121,'Fsp C v R'!$U$130,'Fsp C v R'!$U$135:$U$136)</c:f>
                <c:numCache>
                  <c:formatCode>General</c:formatCode>
                  <c:ptCount val="4"/>
                  <c:pt idx="0">
                    <c:v>2.70912</c:v>
                  </c:pt>
                  <c:pt idx="1">
                    <c:v>2.3007599999999999</c:v>
                  </c:pt>
                  <c:pt idx="2">
                    <c:v>3.2044999999999999</c:v>
                  </c:pt>
                  <c:pt idx="3">
                    <c:v>2.8075999999999999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('Fsp C v R'!$W$121,'Fsp C v R'!$W$130,'Fsp C v R'!$W$135:$W$136)</c:f>
                <c:numCache>
                  <c:formatCode>General</c:formatCode>
                  <c:ptCount val="4"/>
                  <c:pt idx="0">
                    <c:v>558.33333333333303</c:v>
                  </c:pt>
                  <c:pt idx="1">
                    <c:v>558.33333333333303</c:v>
                  </c:pt>
                  <c:pt idx="2">
                    <c:v>558.33333333333303</c:v>
                  </c:pt>
                  <c:pt idx="3">
                    <c:v>558.33333333333303</c:v>
                  </c:pt>
                </c:numCache>
              </c:numRef>
            </c:plus>
            <c:minus>
              <c:numRef>
                <c:f>('Fsp C v R'!$W$121,'Fsp C v R'!$W$130,'Fsp C v R'!$W$135:$W$136)</c:f>
                <c:numCache>
                  <c:formatCode>General</c:formatCode>
                  <c:ptCount val="4"/>
                  <c:pt idx="0">
                    <c:v>558.33333333333303</c:v>
                  </c:pt>
                  <c:pt idx="1">
                    <c:v>558.33333333333303</c:v>
                  </c:pt>
                  <c:pt idx="2">
                    <c:v>558.33333333333303</c:v>
                  </c:pt>
                  <c:pt idx="3">
                    <c:v>558.33333333333303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('Fsp C v R'!$W$7:$W$8,'Fsp C v R'!$W$17,'Fsp C v R'!$W$22:$W$23)</c:f>
              <c:numCache>
                <c:formatCode>General</c:formatCode>
                <c:ptCount val="5"/>
                <c:pt idx="0">
                  <c:v>72400</c:v>
                </c:pt>
                <c:pt idx="1">
                  <c:v>53200</c:v>
                </c:pt>
                <c:pt idx="2">
                  <c:v>68300</c:v>
                </c:pt>
                <c:pt idx="3">
                  <c:v>56700</c:v>
                </c:pt>
                <c:pt idx="4">
                  <c:v>53300</c:v>
                </c:pt>
              </c:numCache>
            </c:numRef>
          </c:xVal>
          <c:yVal>
            <c:numRef>
              <c:f>('Fsp C v R'!$U$7:$U$8,'Fsp C v R'!$U$17,'Fsp C v R'!$U$22:$U$23)</c:f>
              <c:numCache>
                <c:formatCode>General</c:formatCode>
                <c:ptCount val="5"/>
                <c:pt idx="0">
                  <c:v>28.347000000000001</c:v>
                </c:pt>
                <c:pt idx="1">
                  <c:v>35.6952</c:v>
                </c:pt>
                <c:pt idx="2">
                  <c:v>28.984100000000002</c:v>
                </c:pt>
                <c:pt idx="3">
                  <c:v>35.873800000000003</c:v>
                </c:pt>
                <c:pt idx="4">
                  <c:v>35.613799999999998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02D4-474F-BEAF-AA9F1021162E}"/>
            </c:ext>
          </c:extLst>
        </c:ser>
        <c:ser>
          <c:idx val="4"/>
          <c:order val="4"/>
          <c:tx>
            <c:v>1(B)MP C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5000"/>
                </a:schemeClr>
              </a:solidFill>
              <a:ln w="9525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('Fsp C v R'!$U$158:$U$160,'Fsp C v R'!$U$164,'Fsp C v R'!$U$168,'Fsp C v R'!$U$175,'Fsp C v R'!$U$178,'Fsp C v R'!$U$181,'Fsp C v R'!$U$185:$U$186,'Fsp C v R'!$U$190:$U$192,'Fsp C v R'!$U$195:$U$198)</c:f>
                <c:numCache>
                  <c:formatCode>General</c:formatCode>
                  <c:ptCount val="17"/>
                  <c:pt idx="0">
                    <c:v>1.9876199999999999</c:v>
                  </c:pt>
                  <c:pt idx="1">
                    <c:v>2.5733899999999998</c:v>
                  </c:pt>
                  <c:pt idx="2">
                    <c:v>2.2437900000000002</c:v>
                  </c:pt>
                  <c:pt idx="3">
                    <c:v>1.77162</c:v>
                  </c:pt>
                  <c:pt idx="4">
                    <c:v>1.18279</c:v>
                  </c:pt>
                  <c:pt idx="5">
                    <c:v>2.99919</c:v>
                  </c:pt>
                  <c:pt idx="6">
                    <c:v>1.61328</c:v>
                  </c:pt>
                  <c:pt idx="7">
                    <c:v>4.6470799999999999</c:v>
                  </c:pt>
                  <c:pt idx="8">
                    <c:v>1.87158</c:v>
                  </c:pt>
                  <c:pt idx="9">
                    <c:v>1.72631</c:v>
                  </c:pt>
                  <c:pt idx="10">
                    <c:v>4.1452799999999996</c:v>
                  </c:pt>
                  <c:pt idx="11">
                    <c:v>2.4985400000000002</c:v>
                  </c:pt>
                  <c:pt idx="12">
                    <c:v>2.0644999999999998</c:v>
                  </c:pt>
                  <c:pt idx="13">
                    <c:v>2.1868400000000001</c:v>
                  </c:pt>
                  <c:pt idx="14">
                    <c:v>2.0060099999999998</c:v>
                  </c:pt>
                  <c:pt idx="15">
                    <c:v>2.6569099999999999</c:v>
                  </c:pt>
                  <c:pt idx="16">
                    <c:v>4.0654599999999999</c:v>
                  </c:pt>
                </c:numCache>
              </c:numRef>
            </c:plus>
            <c:minus>
              <c:numRef>
                <c:f>('Fsp C v R'!$U$158:$U$160,'Fsp C v R'!$U$164,'Fsp C v R'!$U$168,'Fsp C v R'!$U$175,'Fsp C v R'!$U$178,'Fsp C v R'!$U$181,'Fsp C v R'!$U$185:$U$186,'Fsp C v R'!$U$190:$U$192,'Fsp C v R'!$U$195:$U$198)</c:f>
                <c:numCache>
                  <c:formatCode>General</c:formatCode>
                  <c:ptCount val="17"/>
                  <c:pt idx="0">
                    <c:v>1.9876199999999999</c:v>
                  </c:pt>
                  <c:pt idx="1">
                    <c:v>2.5733899999999998</c:v>
                  </c:pt>
                  <c:pt idx="2">
                    <c:v>2.2437900000000002</c:v>
                  </c:pt>
                  <c:pt idx="3">
                    <c:v>1.77162</c:v>
                  </c:pt>
                  <c:pt idx="4">
                    <c:v>1.18279</c:v>
                  </c:pt>
                  <c:pt idx="5">
                    <c:v>2.99919</c:v>
                  </c:pt>
                  <c:pt idx="6">
                    <c:v>1.61328</c:v>
                  </c:pt>
                  <c:pt idx="7">
                    <c:v>4.6470799999999999</c:v>
                  </c:pt>
                  <c:pt idx="8">
                    <c:v>1.87158</c:v>
                  </c:pt>
                  <c:pt idx="9">
                    <c:v>1.72631</c:v>
                  </c:pt>
                  <c:pt idx="10">
                    <c:v>4.1452799999999996</c:v>
                  </c:pt>
                  <c:pt idx="11">
                    <c:v>2.4985400000000002</c:v>
                  </c:pt>
                  <c:pt idx="12">
                    <c:v>2.0644999999999998</c:v>
                  </c:pt>
                  <c:pt idx="13">
                    <c:v>2.1868400000000001</c:v>
                  </c:pt>
                  <c:pt idx="14">
                    <c:v>2.0060099999999998</c:v>
                  </c:pt>
                  <c:pt idx="15">
                    <c:v>2.6569099999999999</c:v>
                  </c:pt>
                  <c:pt idx="16">
                    <c:v>4.0654599999999999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('Fsp C v R'!$W$158:$W$160,'Fsp C v R'!$W$164,'Fsp C v R'!$W$168,'Fsp C v R'!$W$175,'Fsp C v R'!$W$178,'Fsp C v R'!$W$181,'Fsp C v R'!$W$185:$W$186,'Fsp C v R'!$W$190:$W$192,'Fsp C v R'!$W$195:$W$198)</c:f>
                <c:numCache>
                  <c:formatCode>General</c:formatCode>
                  <c:ptCount val="17"/>
                  <c:pt idx="0">
                    <c:v>1208.3333333333335</c:v>
                  </c:pt>
                  <c:pt idx="1">
                    <c:v>1208.3333333333335</c:v>
                  </c:pt>
                  <c:pt idx="2">
                    <c:v>1208.3333333333301</c:v>
                  </c:pt>
                  <c:pt idx="3">
                    <c:v>1208.3333333333301</c:v>
                  </c:pt>
                  <c:pt idx="4">
                    <c:v>1208.3333333333301</c:v>
                  </c:pt>
                  <c:pt idx="5">
                    <c:v>1208.3333333333301</c:v>
                  </c:pt>
                  <c:pt idx="6">
                    <c:v>1208.3333333333301</c:v>
                  </c:pt>
                  <c:pt idx="7">
                    <c:v>1208.3333333333301</c:v>
                  </c:pt>
                  <c:pt idx="8">
                    <c:v>1208.3333333333301</c:v>
                  </c:pt>
                  <c:pt idx="9">
                    <c:v>1208.3333333333301</c:v>
                  </c:pt>
                  <c:pt idx="10">
                    <c:v>1208.3333333333301</c:v>
                  </c:pt>
                  <c:pt idx="11">
                    <c:v>1208.3333333333301</c:v>
                  </c:pt>
                  <c:pt idx="12">
                    <c:v>1208.3333333333301</c:v>
                  </c:pt>
                  <c:pt idx="13">
                    <c:v>1208.3333333333301</c:v>
                  </c:pt>
                  <c:pt idx="14">
                    <c:v>1208.3333333333301</c:v>
                  </c:pt>
                  <c:pt idx="15">
                    <c:v>1208.3333333333301</c:v>
                  </c:pt>
                  <c:pt idx="16">
                    <c:v>1208.3333333333301</c:v>
                  </c:pt>
                </c:numCache>
              </c:numRef>
            </c:plus>
            <c:minus>
              <c:numRef>
                <c:f>('Fsp C v R'!$W$158:$W$160,'Fsp C v R'!$W$164,'Fsp C v R'!$W$168,'Fsp C v R'!$W$175,'Fsp C v R'!$W$178,'Fsp C v R'!$W$181,'Fsp C v R'!$W$185:$W$186,'Fsp C v R'!$W$190:$W$192,'Fsp C v R'!$W$195:$W$198)</c:f>
                <c:numCache>
                  <c:formatCode>General</c:formatCode>
                  <c:ptCount val="17"/>
                  <c:pt idx="0">
                    <c:v>1208.3333333333335</c:v>
                  </c:pt>
                  <c:pt idx="1">
                    <c:v>1208.3333333333335</c:v>
                  </c:pt>
                  <c:pt idx="2">
                    <c:v>1208.3333333333301</c:v>
                  </c:pt>
                  <c:pt idx="3">
                    <c:v>1208.3333333333301</c:v>
                  </c:pt>
                  <c:pt idx="4">
                    <c:v>1208.3333333333301</c:v>
                  </c:pt>
                  <c:pt idx="5">
                    <c:v>1208.3333333333301</c:v>
                  </c:pt>
                  <c:pt idx="6">
                    <c:v>1208.3333333333301</c:v>
                  </c:pt>
                  <c:pt idx="7">
                    <c:v>1208.3333333333301</c:v>
                  </c:pt>
                  <c:pt idx="8">
                    <c:v>1208.3333333333301</c:v>
                  </c:pt>
                  <c:pt idx="9">
                    <c:v>1208.3333333333301</c:v>
                  </c:pt>
                  <c:pt idx="10">
                    <c:v>1208.3333333333301</c:v>
                  </c:pt>
                  <c:pt idx="11">
                    <c:v>1208.3333333333301</c:v>
                  </c:pt>
                  <c:pt idx="12">
                    <c:v>1208.3333333333301</c:v>
                  </c:pt>
                  <c:pt idx="13">
                    <c:v>1208.3333333333301</c:v>
                  </c:pt>
                  <c:pt idx="14">
                    <c:v>1208.3333333333301</c:v>
                  </c:pt>
                  <c:pt idx="15">
                    <c:v>1208.3333333333301</c:v>
                  </c:pt>
                  <c:pt idx="16">
                    <c:v>1208.3333333333301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('Fsp C v R'!$W$39:$W$41,'Fsp C v R'!$W$45,'Fsp C v R'!$W$49,'Fsp C v R'!$W$56,'Fsp C v R'!$W$59,'Fsp C v R'!$W$62,'Fsp C v R'!$W$66:$W$67,'Fsp C v R'!$W$71:$W$73,'Fsp C v R'!$W$76:$W$79)</c:f>
              <c:numCache>
                <c:formatCode>General</c:formatCode>
                <c:ptCount val="17"/>
                <c:pt idx="0">
                  <c:v>75600</c:v>
                </c:pt>
                <c:pt idx="1">
                  <c:v>72500</c:v>
                </c:pt>
                <c:pt idx="2">
                  <c:v>73800</c:v>
                </c:pt>
                <c:pt idx="3">
                  <c:v>72300</c:v>
                </c:pt>
                <c:pt idx="4">
                  <c:v>73800</c:v>
                </c:pt>
                <c:pt idx="5">
                  <c:v>73800</c:v>
                </c:pt>
                <c:pt idx="6">
                  <c:v>75900</c:v>
                </c:pt>
                <c:pt idx="7">
                  <c:v>75100</c:v>
                </c:pt>
                <c:pt idx="8">
                  <c:v>71700</c:v>
                </c:pt>
                <c:pt idx="9">
                  <c:v>69500</c:v>
                </c:pt>
                <c:pt idx="10">
                  <c:v>67700</c:v>
                </c:pt>
                <c:pt idx="11">
                  <c:v>73300</c:v>
                </c:pt>
                <c:pt idx="12">
                  <c:v>70500</c:v>
                </c:pt>
                <c:pt idx="13">
                  <c:v>72200</c:v>
                </c:pt>
                <c:pt idx="14">
                  <c:v>72900</c:v>
                </c:pt>
                <c:pt idx="15">
                  <c:v>71900</c:v>
                </c:pt>
                <c:pt idx="16">
                  <c:v>70500</c:v>
                </c:pt>
              </c:numCache>
            </c:numRef>
          </c:xVal>
          <c:yVal>
            <c:numRef>
              <c:f>('Fsp C v R'!$U$39:$U$41,'Fsp C v R'!$U$45,'Fsp C v R'!$U$49,'Fsp C v R'!$U$56,'Fsp C v R'!$U$59,'Fsp C v R'!$U$62,'Fsp C v R'!$U$66:$U$67,'Fsp C v R'!$U$71:$U$72,'Fsp C v R'!$U$73,'Fsp C v R'!$U$76:$U$79)</c:f>
              <c:numCache>
                <c:formatCode>General</c:formatCode>
                <c:ptCount val="17"/>
                <c:pt idx="0">
                  <c:v>17.9954</c:v>
                </c:pt>
                <c:pt idx="1">
                  <c:v>21.134799999999998</c:v>
                </c:pt>
                <c:pt idx="2">
                  <c:v>22.7319</c:v>
                </c:pt>
                <c:pt idx="3">
                  <c:v>16.290299999999998</c:v>
                </c:pt>
                <c:pt idx="4">
                  <c:v>15.065</c:v>
                </c:pt>
                <c:pt idx="5">
                  <c:v>22.8993</c:v>
                </c:pt>
                <c:pt idx="6">
                  <c:v>14.3461</c:v>
                </c:pt>
                <c:pt idx="7">
                  <c:v>32.9099</c:v>
                </c:pt>
                <c:pt idx="8">
                  <c:v>16.232700000000001</c:v>
                </c:pt>
                <c:pt idx="9">
                  <c:v>17.4221</c:v>
                </c:pt>
                <c:pt idx="10">
                  <c:v>25.999600000000001</c:v>
                </c:pt>
                <c:pt idx="11">
                  <c:v>27.516400000000001</c:v>
                </c:pt>
                <c:pt idx="12">
                  <c:v>18.580400000000001</c:v>
                </c:pt>
                <c:pt idx="13">
                  <c:v>18.641100000000002</c:v>
                </c:pt>
                <c:pt idx="14">
                  <c:v>18.7346</c:v>
                </c:pt>
                <c:pt idx="15">
                  <c:v>21.396100000000001</c:v>
                </c:pt>
                <c:pt idx="16">
                  <c:v>32.754600000000003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02D4-474F-BEAF-AA9F1021162E}"/>
            </c:ext>
          </c:extLst>
        </c:ser>
        <c:ser>
          <c:idx val="5"/>
          <c:order val="5"/>
          <c:tx>
            <c:v>1(B)MP R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('Fsp C v R'!$U$161:$U$163,'Fsp C v R'!$U$165:$U$166,'Fsp C v R'!$U$169,'Fsp C v R'!$U$176:$U$177,'Fsp C v R'!$U$179,'Fsp C v R'!$U$182:$U$183,'Fsp C v R'!$U$187,'Fsp C v R'!$U$193:$U$194,'Fsp C v R'!$U$199:$U$201)</c:f>
                <c:numCache>
                  <c:formatCode>General</c:formatCode>
                  <c:ptCount val="17"/>
                  <c:pt idx="0">
                    <c:v>2.6387800000000001</c:v>
                  </c:pt>
                  <c:pt idx="1">
                    <c:v>2.1410100000000001</c:v>
                  </c:pt>
                  <c:pt idx="2">
                    <c:v>3.7457099999999999</c:v>
                  </c:pt>
                  <c:pt idx="3">
                    <c:v>1.71387</c:v>
                  </c:pt>
                  <c:pt idx="4">
                    <c:v>1.8455999999999999</c:v>
                  </c:pt>
                  <c:pt idx="5">
                    <c:v>2.08236</c:v>
                  </c:pt>
                  <c:pt idx="6">
                    <c:v>3.0103399999999998</c:v>
                  </c:pt>
                  <c:pt idx="7">
                    <c:v>2.34219</c:v>
                  </c:pt>
                  <c:pt idx="8">
                    <c:v>3.1686200000000002</c:v>
                  </c:pt>
                  <c:pt idx="9">
                    <c:v>7.4638</c:v>
                  </c:pt>
                  <c:pt idx="10">
                    <c:v>3.4785699999999999</c:v>
                  </c:pt>
                  <c:pt idx="11">
                    <c:v>3.6712799999999999</c:v>
                  </c:pt>
                  <c:pt idx="12">
                    <c:v>2.3442500000000002</c:v>
                  </c:pt>
                  <c:pt idx="13">
                    <c:v>2.5827100000000001</c:v>
                  </c:pt>
                  <c:pt idx="14">
                    <c:v>2.5129000000000001</c:v>
                  </c:pt>
                  <c:pt idx="15">
                    <c:v>2.7583199999999999</c:v>
                  </c:pt>
                  <c:pt idx="16">
                    <c:v>10.112299999999999</c:v>
                  </c:pt>
                </c:numCache>
              </c:numRef>
            </c:plus>
            <c:minus>
              <c:numRef>
                <c:f>('Fsp C v R'!$U$161:$U$163,'Fsp C v R'!$U$165:$U$166,'Fsp C v R'!$U$169,'Fsp C v R'!$U$176:$U$177,'Fsp C v R'!$U$179,'Fsp C v R'!$U$182:$U$183,'Fsp C v R'!$U$187,'Fsp C v R'!$U$193:$U$194,'Fsp C v R'!$U$199:$U$201)</c:f>
                <c:numCache>
                  <c:formatCode>General</c:formatCode>
                  <c:ptCount val="17"/>
                  <c:pt idx="0">
                    <c:v>2.6387800000000001</c:v>
                  </c:pt>
                  <c:pt idx="1">
                    <c:v>2.1410100000000001</c:v>
                  </c:pt>
                  <c:pt idx="2">
                    <c:v>3.7457099999999999</c:v>
                  </c:pt>
                  <c:pt idx="3">
                    <c:v>1.71387</c:v>
                  </c:pt>
                  <c:pt idx="4">
                    <c:v>1.8455999999999999</c:v>
                  </c:pt>
                  <c:pt idx="5">
                    <c:v>2.08236</c:v>
                  </c:pt>
                  <c:pt idx="6">
                    <c:v>3.0103399999999998</c:v>
                  </c:pt>
                  <c:pt idx="7">
                    <c:v>2.34219</c:v>
                  </c:pt>
                  <c:pt idx="8">
                    <c:v>3.1686200000000002</c:v>
                  </c:pt>
                  <c:pt idx="9">
                    <c:v>7.4638</c:v>
                  </c:pt>
                  <c:pt idx="10">
                    <c:v>3.4785699999999999</c:v>
                  </c:pt>
                  <c:pt idx="11">
                    <c:v>3.6712799999999999</c:v>
                  </c:pt>
                  <c:pt idx="12">
                    <c:v>2.3442500000000002</c:v>
                  </c:pt>
                  <c:pt idx="13">
                    <c:v>2.5827100000000001</c:v>
                  </c:pt>
                  <c:pt idx="14">
                    <c:v>2.5129000000000001</c:v>
                  </c:pt>
                  <c:pt idx="15">
                    <c:v>2.7583199999999999</c:v>
                  </c:pt>
                  <c:pt idx="16">
                    <c:v>10.112299999999999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('Fsp C v R'!$W$161:$W$163,'Fsp C v R'!$W$165:$W$166,'Fsp C v R'!$W$169,'Fsp C v R'!$W$176:$W$177,'Fsp C v R'!$W$179,'Fsp C v R'!$W$182:$W$183,'Fsp C v R'!$W$187,'Fsp C v R'!$W$193:$W$194,'Fsp C v R'!$W$199:$W$201)</c:f>
                <c:numCache>
                  <c:formatCode>General</c:formatCode>
                  <c:ptCount val="17"/>
                  <c:pt idx="0">
                    <c:v>1208.3333333333301</c:v>
                  </c:pt>
                  <c:pt idx="1">
                    <c:v>1208.3333333333301</c:v>
                  </c:pt>
                  <c:pt idx="2">
                    <c:v>1208.3333333333301</c:v>
                  </c:pt>
                  <c:pt idx="3">
                    <c:v>1208.3333333333301</c:v>
                  </c:pt>
                  <c:pt idx="4">
                    <c:v>1208.3333333333301</c:v>
                  </c:pt>
                  <c:pt idx="5">
                    <c:v>1208.3333333333301</c:v>
                  </c:pt>
                  <c:pt idx="6">
                    <c:v>1208.3333333333301</c:v>
                  </c:pt>
                  <c:pt idx="7">
                    <c:v>1208.3333333333301</c:v>
                  </c:pt>
                  <c:pt idx="8">
                    <c:v>1208.3333333333301</c:v>
                  </c:pt>
                  <c:pt idx="9">
                    <c:v>1208.3333333333301</c:v>
                  </c:pt>
                  <c:pt idx="10">
                    <c:v>1208.3333333333301</c:v>
                  </c:pt>
                  <c:pt idx="11">
                    <c:v>1208.3333333333301</c:v>
                  </c:pt>
                  <c:pt idx="12">
                    <c:v>1208.3333333333301</c:v>
                  </c:pt>
                  <c:pt idx="13">
                    <c:v>1208.3333333333301</c:v>
                  </c:pt>
                  <c:pt idx="14">
                    <c:v>1208.3333333333301</c:v>
                  </c:pt>
                  <c:pt idx="15">
                    <c:v>1208.3333333333301</c:v>
                  </c:pt>
                  <c:pt idx="16">
                    <c:v>1208.3333333333301</c:v>
                  </c:pt>
                </c:numCache>
              </c:numRef>
            </c:plus>
            <c:minus>
              <c:numRef>
                <c:f>('Fsp C v R'!$W$161:$W$163,'Fsp C v R'!$W$165:$W$166,'Fsp C v R'!$W$169,'Fsp C v R'!$W$176:$W$177,'Fsp C v R'!$W$179,'Fsp C v R'!$W$182:$W$183,'Fsp C v R'!$W$187,'Fsp C v R'!$W$193:$W$194,'Fsp C v R'!$W$199:$W$201)</c:f>
                <c:numCache>
                  <c:formatCode>General</c:formatCode>
                  <c:ptCount val="17"/>
                  <c:pt idx="0">
                    <c:v>1208.3333333333301</c:v>
                  </c:pt>
                  <c:pt idx="1">
                    <c:v>1208.3333333333301</c:v>
                  </c:pt>
                  <c:pt idx="2">
                    <c:v>1208.3333333333301</c:v>
                  </c:pt>
                  <c:pt idx="3">
                    <c:v>1208.3333333333301</c:v>
                  </c:pt>
                  <c:pt idx="4">
                    <c:v>1208.3333333333301</c:v>
                  </c:pt>
                  <c:pt idx="5">
                    <c:v>1208.3333333333301</c:v>
                  </c:pt>
                  <c:pt idx="6">
                    <c:v>1208.3333333333301</c:v>
                  </c:pt>
                  <c:pt idx="7">
                    <c:v>1208.3333333333301</c:v>
                  </c:pt>
                  <c:pt idx="8">
                    <c:v>1208.3333333333301</c:v>
                  </c:pt>
                  <c:pt idx="9">
                    <c:v>1208.3333333333301</c:v>
                  </c:pt>
                  <c:pt idx="10">
                    <c:v>1208.3333333333301</c:v>
                  </c:pt>
                  <c:pt idx="11">
                    <c:v>1208.3333333333301</c:v>
                  </c:pt>
                  <c:pt idx="12">
                    <c:v>1208.3333333333301</c:v>
                  </c:pt>
                  <c:pt idx="13">
                    <c:v>1208.3333333333301</c:v>
                  </c:pt>
                  <c:pt idx="14">
                    <c:v>1208.3333333333301</c:v>
                  </c:pt>
                  <c:pt idx="15">
                    <c:v>1208.3333333333301</c:v>
                  </c:pt>
                  <c:pt idx="16">
                    <c:v>1208.3333333333301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('Fsp C v R'!$W$42:$W$44,'Fsp C v R'!$W$46:$W$47,'Fsp C v R'!$W$50,'Fsp C v R'!$W$57:$W$58,'Fsp C v R'!$W$60,'Fsp C v R'!$W$63:$W$64,'Fsp C v R'!$W$68,'Fsp C v R'!$W$74:$W$75,'Fsp C v R'!$W$80:$W$82)</c:f>
              <c:numCache>
                <c:formatCode>General</c:formatCode>
                <c:ptCount val="17"/>
                <c:pt idx="0">
                  <c:v>72000</c:v>
                </c:pt>
                <c:pt idx="1">
                  <c:v>73700</c:v>
                </c:pt>
                <c:pt idx="2">
                  <c:v>75700</c:v>
                </c:pt>
                <c:pt idx="3">
                  <c:v>70400</c:v>
                </c:pt>
                <c:pt idx="4">
                  <c:v>73200</c:v>
                </c:pt>
                <c:pt idx="5">
                  <c:v>74000</c:v>
                </c:pt>
                <c:pt idx="6">
                  <c:v>74800</c:v>
                </c:pt>
                <c:pt idx="7">
                  <c:v>73300</c:v>
                </c:pt>
                <c:pt idx="8">
                  <c:v>74400</c:v>
                </c:pt>
                <c:pt idx="9">
                  <c:v>73500</c:v>
                </c:pt>
                <c:pt idx="10">
                  <c:v>76200</c:v>
                </c:pt>
                <c:pt idx="11">
                  <c:v>73500</c:v>
                </c:pt>
                <c:pt idx="12">
                  <c:v>71600</c:v>
                </c:pt>
                <c:pt idx="13">
                  <c:v>74900</c:v>
                </c:pt>
                <c:pt idx="14">
                  <c:v>72300</c:v>
                </c:pt>
                <c:pt idx="15">
                  <c:v>75100</c:v>
                </c:pt>
                <c:pt idx="16">
                  <c:v>74400</c:v>
                </c:pt>
              </c:numCache>
            </c:numRef>
          </c:xVal>
          <c:yVal>
            <c:numRef>
              <c:f>('Fsp C v R'!$U$42:$U$44,'Fsp C v R'!$U$46:$U$47,'Fsp C v R'!$U$50,'Fsp C v R'!$U$57:$U$58,'Fsp C v R'!$U$60,'Fsp C v R'!$U$63:$U$64,'Fsp C v R'!$U$68,'Fsp C v R'!$U$74:$U$75,'Fsp C v R'!$U$80:$U$82)</c:f>
              <c:numCache>
                <c:formatCode>General</c:formatCode>
                <c:ptCount val="17"/>
                <c:pt idx="0">
                  <c:v>26.657</c:v>
                </c:pt>
                <c:pt idx="1">
                  <c:v>17.6479</c:v>
                </c:pt>
                <c:pt idx="2">
                  <c:v>29.4651</c:v>
                </c:pt>
                <c:pt idx="3">
                  <c:v>19.565799999999999</c:v>
                </c:pt>
                <c:pt idx="4">
                  <c:v>16.8703</c:v>
                </c:pt>
                <c:pt idx="5">
                  <c:v>17.1995</c:v>
                </c:pt>
                <c:pt idx="6">
                  <c:v>23.4785</c:v>
                </c:pt>
                <c:pt idx="7">
                  <c:v>18.265899999999998</c:v>
                </c:pt>
                <c:pt idx="8">
                  <c:v>28.999199999999998</c:v>
                </c:pt>
                <c:pt idx="9">
                  <c:v>36.658299999999997</c:v>
                </c:pt>
                <c:pt idx="10">
                  <c:v>28.934100000000001</c:v>
                </c:pt>
                <c:pt idx="11">
                  <c:v>25.226400000000002</c:v>
                </c:pt>
                <c:pt idx="12">
                  <c:v>21.913499999999999</c:v>
                </c:pt>
                <c:pt idx="13">
                  <c:v>23.291</c:v>
                </c:pt>
                <c:pt idx="14">
                  <c:v>24.9283</c:v>
                </c:pt>
                <c:pt idx="15">
                  <c:v>22.070399999999999</c:v>
                </c:pt>
                <c:pt idx="16">
                  <c:v>40.443199999999997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02D4-474F-BEAF-AA9F1021162E}"/>
            </c:ext>
          </c:extLst>
        </c:ser>
        <c:ser>
          <c:idx val="6"/>
          <c:order val="6"/>
          <c:tx>
            <c:v>1(B)MP (M)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('Fsp C v R'!$U$167,'Fsp C v R'!$U$170:$U$174,'Fsp C v R'!$U$180,'Fsp C v R'!$U$184,'Fsp C v R'!$U$188:$U$189)</c:f>
                <c:numCache>
                  <c:formatCode>General</c:formatCode>
                  <c:ptCount val="10"/>
                  <c:pt idx="0">
                    <c:v>1.8260700000000001</c:v>
                  </c:pt>
                  <c:pt idx="1">
                    <c:v>1.8065199999999999</c:v>
                  </c:pt>
                  <c:pt idx="2">
                    <c:v>2.2814399999999999</c:v>
                  </c:pt>
                  <c:pt idx="3">
                    <c:v>2.5729500000000001</c:v>
                  </c:pt>
                  <c:pt idx="4">
                    <c:v>1.88245</c:v>
                  </c:pt>
                  <c:pt idx="5">
                    <c:v>2.5876700000000001</c:v>
                  </c:pt>
                  <c:pt idx="6">
                    <c:v>2.6936300000000002</c:v>
                  </c:pt>
                  <c:pt idx="7">
                    <c:v>2.7145999999999999</c:v>
                  </c:pt>
                  <c:pt idx="8">
                    <c:v>1.4330499999999999</c:v>
                  </c:pt>
                  <c:pt idx="9">
                    <c:v>1.7173799999999999</c:v>
                  </c:pt>
                </c:numCache>
              </c:numRef>
            </c:plus>
            <c:minus>
              <c:numRef>
                <c:f>('Fsp C v R'!$U$167,'Fsp C v R'!$U$170:$U$174,'Fsp C v R'!$U$180,'Fsp C v R'!$U$184,'Fsp C v R'!$U$188:$U$189)</c:f>
                <c:numCache>
                  <c:formatCode>General</c:formatCode>
                  <c:ptCount val="10"/>
                  <c:pt idx="0">
                    <c:v>1.8260700000000001</c:v>
                  </c:pt>
                  <c:pt idx="1">
                    <c:v>1.8065199999999999</c:v>
                  </c:pt>
                  <c:pt idx="2">
                    <c:v>2.2814399999999999</c:v>
                  </c:pt>
                  <c:pt idx="3">
                    <c:v>2.5729500000000001</c:v>
                  </c:pt>
                  <c:pt idx="4">
                    <c:v>1.88245</c:v>
                  </c:pt>
                  <c:pt idx="5">
                    <c:v>2.5876700000000001</c:v>
                  </c:pt>
                  <c:pt idx="6">
                    <c:v>2.6936300000000002</c:v>
                  </c:pt>
                  <c:pt idx="7">
                    <c:v>2.7145999999999999</c:v>
                  </c:pt>
                  <c:pt idx="8">
                    <c:v>1.4330499999999999</c:v>
                  </c:pt>
                  <c:pt idx="9">
                    <c:v>1.7173799999999999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('Fsp C v R'!$W$167,'Fsp C v R'!$W$170:$W$174,'Fsp C v R'!$W$180,'Fsp C v R'!$W$184,'Fsp C v R'!$W$188:$W$189)</c:f>
                <c:numCache>
                  <c:formatCode>General</c:formatCode>
                  <c:ptCount val="10"/>
                  <c:pt idx="0">
                    <c:v>1208.3333333333301</c:v>
                  </c:pt>
                  <c:pt idx="1">
                    <c:v>1208.3333333333301</c:v>
                  </c:pt>
                  <c:pt idx="2">
                    <c:v>1208.3333333333301</c:v>
                  </c:pt>
                  <c:pt idx="3">
                    <c:v>1208.3333333333301</c:v>
                  </c:pt>
                  <c:pt idx="4">
                    <c:v>1208.3333333333301</c:v>
                  </c:pt>
                  <c:pt idx="5">
                    <c:v>1208.3333333333301</c:v>
                  </c:pt>
                  <c:pt idx="6">
                    <c:v>1208.3333333333301</c:v>
                  </c:pt>
                  <c:pt idx="7">
                    <c:v>1208.3333333333301</c:v>
                  </c:pt>
                  <c:pt idx="8">
                    <c:v>1208.3333333333301</c:v>
                  </c:pt>
                  <c:pt idx="9">
                    <c:v>1208.3333333333301</c:v>
                  </c:pt>
                </c:numCache>
              </c:numRef>
            </c:plus>
            <c:minus>
              <c:numRef>
                <c:f>('Fsp C v R'!$W$167,'Fsp C v R'!$W$170:$W$174,'Fsp C v R'!$W$180,'Fsp C v R'!$W$184,'Fsp C v R'!$W$188:$W$189)</c:f>
                <c:numCache>
                  <c:formatCode>General</c:formatCode>
                  <c:ptCount val="10"/>
                  <c:pt idx="0">
                    <c:v>1208.3333333333301</c:v>
                  </c:pt>
                  <c:pt idx="1">
                    <c:v>1208.3333333333301</c:v>
                  </c:pt>
                  <c:pt idx="2">
                    <c:v>1208.3333333333301</c:v>
                  </c:pt>
                  <c:pt idx="3">
                    <c:v>1208.3333333333301</c:v>
                  </c:pt>
                  <c:pt idx="4">
                    <c:v>1208.3333333333301</c:v>
                  </c:pt>
                  <c:pt idx="5">
                    <c:v>1208.3333333333301</c:v>
                  </c:pt>
                  <c:pt idx="6">
                    <c:v>1208.3333333333301</c:v>
                  </c:pt>
                  <c:pt idx="7">
                    <c:v>1208.3333333333301</c:v>
                  </c:pt>
                  <c:pt idx="8">
                    <c:v>1208.3333333333301</c:v>
                  </c:pt>
                  <c:pt idx="9">
                    <c:v>1208.3333333333301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('Fsp C v R'!$W$48,'Fsp C v R'!$W$51:$W$55,'Fsp C v R'!$W$61,'Fsp C v R'!$W$65,'Fsp C v R'!$W$69:$W$70)</c:f>
              <c:numCache>
                <c:formatCode>General</c:formatCode>
                <c:ptCount val="10"/>
                <c:pt idx="0">
                  <c:v>71200</c:v>
                </c:pt>
                <c:pt idx="1">
                  <c:v>72800</c:v>
                </c:pt>
                <c:pt idx="2">
                  <c:v>71900</c:v>
                </c:pt>
                <c:pt idx="3">
                  <c:v>70800</c:v>
                </c:pt>
                <c:pt idx="4">
                  <c:v>73900</c:v>
                </c:pt>
                <c:pt idx="5">
                  <c:v>71800</c:v>
                </c:pt>
                <c:pt idx="6">
                  <c:v>74700</c:v>
                </c:pt>
                <c:pt idx="7">
                  <c:v>75300</c:v>
                </c:pt>
                <c:pt idx="8">
                  <c:v>71700</c:v>
                </c:pt>
                <c:pt idx="9">
                  <c:v>71600</c:v>
                </c:pt>
              </c:numCache>
            </c:numRef>
          </c:xVal>
          <c:yVal>
            <c:numRef>
              <c:f>('Fsp C v R'!$U$48,'Fsp C v R'!$U$51:$U$55,'Fsp C v R'!$U$61,'Fsp C v R'!$U$65,'Fsp C v R'!$U$69:$U$70)</c:f>
              <c:numCache>
                <c:formatCode>General</c:formatCode>
                <c:ptCount val="10"/>
                <c:pt idx="0">
                  <c:v>22.5091</c:v>
                </c:pt>
                <c:pt idx="1">
                  <c:v>17.775200000000002</c:v>
                </c:pt>
                <c:pt idx="2">
                  <c:v>25.169499999999999</c:v>
                </c:pt>
                <c:pt idx="3">
                  <c:v>21.751200000000001</c:v>
                </c:pt>
                <c:pt idx="4">
                  <c:v>21.985499999999998</c:v>
                </c:pt>
                <c:pt idx="5">
                  <c:v>26.414400000000001</c:v>
                </c:pt>
                <c:pt idx="6">
                  <c:v>21.541799999999999</c:v>
                </c:pt>
                <c:pt idx="7">
                  <c:v>19.299700000000001</c:v>
                </c:pt>
                <c:pt idx="8">
                  <c:v>16.169699999999999</c:v>
                </c:pt>
                <c:pt idx="9">
                  <c:v>16.718599999999999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02D4-474F-BEAF-AA9F10211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4927823"/>
        <c:axId val="1029298815"/>
      </c:scatterChart>
      <c:valAx>
        <c:axId val="110492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Na(ppm)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9298815"/>
        <c:crosses val="autoZero"/>
        <c:crossBetween val="midCat"/>
      </c:valAx>
      <c:valAx>
        <c:axId val="10292988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Pb (ppm)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492782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Na vs Ca; C,</a:t>
            </a:r>
            <a:r>
              <a:rPr lang="en-GB" baseline="0"/>
              <a:t> R &amp; (M) for 1.AS and 1(B)MP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1.AS C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solidFill>
                  <a:srgbClr val="C00000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('Fsp C v R'!$AA$116,'Fsp C v R'!$AA$118:$AA$119,'Fsp C v R'!$AA$122:$AA$123,'Fsp C v R'!$AA$128,'Fsp C v R'!$AA$132:$AA$133,'Fsp C v R'!$AA$137,'Fsp C v R'!$AA$139,'Fsp C v R'!$AA$141,'Fsp C v R'!$AA$143,'Fsp C v R'!$AA$148)</c:f>
                <c:numCache>
                  <c:formatCode>General</c:formatCode>
                  <c:ptCount val="13"/>
                  <c:pt idx="0">
                    <c:v>508.33333333333343</c:v>
                  </c:pt>
                  <c:pt idx="1">
                    <c:v>508.33333333333297</c:v>
                  </c:pt>
                  <c:pt idx="2">
                    <c:v>508.33333333333297</c:v>
                  </c:pt>
                  <c:pt idx="3">
                    <c:v>508.33333333333297</c:v>
                  </c:pt>
                  <c:pt idx="4">
                    <c:v>508.33333333333297</c:v>
                  </c:pt>
                  <c:pt idx="5">
                    <c:v>508.33333333333297</c:v>
                  </c:pt>
                  <c:pt idx="6">
                    <c:v>508.33333333333297</c:v>
                  </c:pt>
                  <c:pt idx="7">
                    <c:v>508.33333333333297</c:v>
                  </c:pt>
                  <c:pt idx="8">
                    <c:v>508.33333333333297</c:v>
                  </c:pt>
                  <c:pt idx="9">
                    <c:v>508.33333333333297</c:v>
                  </c:pt>
                  <c:pt idx="10">
                    <c:v>508.33333333333297</c:v>
                  </c:pt>
                  <c:pt idx="11">
                    <c:v>508.33333333333297</c:v>
                  </c:pt>
                  <c:pt idx="12">
                    <c:v>508.33333333333297</c:v>
                  </c:pt>
                </c:numCache>
              </c:numRef>
            </c:plus>
            <c:minus>
              <c:numRef>
                <c:f>('Fsp C v R'!$AA$116,'Fsp C v R'!$AA$118:$AA$119,'Fsp C v R'!$AA$122:$AA$123,'Fsp C v R'!$AA$128,'Fsp C v R'!$AA$132:$AA$133,'Fsp C v R'!$AA$137,'Fsp C v R'!$AA$139,'Fsp C v R'!$AA$141,'Fsp C v R'!$AA$143,'Fsp C v R'!$AA$148)</c:f>
                <c:numCache>
                  <c:formatCode>General</c:formatCode>
                  <c:ptCount val="13"/>
                  <c:pt idx="0">
                    <c:v>508.33333333333343</c:v>
                  </c:pt>
                  <c:pt idx="1">
                    <c:v>508.33333333333297</c:v>
                  </c:pt>
                  <c:pt idx="2">
                    <c:v>508.33333333333297</c:v>
                  </c:pt>
                  <c:pt idx="3">
                    <c:v>508.33333333333297</c:v>
                  </c:pt>
                  <c:pt idx="4">
                    <c:v>508.33333333333297</c:v>
                  </c:pt>
                  <c:pt idx="5">
                    <c:v>508.33333333333297</c:v>
                  </c:pt>
                  <c:pt idx="6">
                    <c:v>508.33333333333297</c:v>
                  </c:pt>
                  <c:pt idx="7">
                    <c:v>508.33333333333297</c:v>
                  </c:pt>
                  <c:pt idx="8">
                    <c:v>508.33333333333297</c:v>
                  </c:pt>
                  <c:pt idx="9">
                    <c:v>508.33333333333297</c:v>
                  </c:pt>
                  <c:pt idx="10">
                    <c:v>508.33333333333297</c:v>
                  </c:pt>
                  <c:pt idx="11">
                    <c:v>508.33333333333297</c:v>
                  </c:pt>
                  <c:pt idx="12">
                    <c:v>508.33333333333297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('Fsp C v R'!$W$116,'Fsp C v R'!$W$118:$W$119,'Fsp C v R'!$W$122:$W$123,'Fsp C v R'!$W$128,'Fsp C v R'!$W$132:$W$133,'Fsp C v R'!$W$137,'Fsp C v R'!$W$139,'Fsp C v R'!$W$141,'Fsp C v R'!$W$143,'Fsp C v R'!$W$148)</c:f>
                <c:numCache>
                  <c:formatCode>General</c:formatCode>
                  <c:ptCount val="13"/>
                  <c:pt idx="0">
                    <c:v>558.33333333333348</c:v>
                  </c:pt>
                  <c:pt idx="1">
                    <c:v>558.33333333333303</c:v>
                  </c:pt>
                  <c:pt idx="2">
                    <c:v>558.33333333333303</c:v>
                  </c:pt>
                  <c:pt idx="3">
                    <c:v>558.33333333333303</c:v>
                  </c:pt>
                  <c:pt idx="4">
                    <c:v>558.33333333333303</c:v>
                  </c:pt>
                  <c:pt idx="5">
                    <c:v>558.33333333333303</c:v>
                  </c:pt>
                  <c:pt idx="6">
                    <c:v>558.33333333333303</c:v>
                  </c:pt>
                  <c:pt idx="7">
                    <c:v>558.33333333333303</c:v>
                  </c:pt>
                  <c:pt idx="8">
                    <c:v>558.33333333333303</c:v>
                  </c:pt>
                  <c:pt idx="9">
                    <c:v>558.33333333333303</c:v>
                  </c:pt>
                  <c:pt idx="10">
                    <c:v>558.33333333333303</c:v>
                  </c:pt>
                  <c:pt idx="11">
                    <c:v>558.33333333333303</c:v>
                  </c:pt>
                  <c:pt idx="12">
                    <c:v>558.33333333333303</c:v>
                  </c:pt>
                </c:numCache>
              </c:numRef>
            </c:plus>
            <c:minus>
              <c:numRef>
                <c:f>('Fsp C v R'!$W$116,'Fsp C v R'!$W$118:$W$119,'Fsp C v R'!$W$122:$W$123,'Fsp C v R'!$W$128,'Fsp C v R'!$W$132:$W$133,'Fsp C v R'!$W$137,'Fsp C v R'!$W$139,'Fsp C v R'!$W$141,'Fsp C v R'!$W$143,'Fsp C v R'!$W$148)</c:f>
                <c:numCache>
                  <c:formatCode>General</c:formatCode>
                  <c:ptCount val="13"/>
                  <c:pt idx="0">
                    <c:v>558.33333333333348</c:v>
                  </c:pt>
                  <c:pt idx="1">
                    <c:v>558.33333333333303</c:v>
                  </c:pt>
                  <c:pt idx="2">
                    <c:v>558.33333333333303</c:v>
                  </c:pt>
                  <c:pt idx="3">
                    <c:v>558.33333333333303</c:v>
                  </c:pt>
                  <c:pt idx="4">
                    <c:v>558.33333333333303</c:v>
                  </c:pt>
                  <c:pt idx="5">
                    <c:v>558.33333333333303</c:v>
                  </c:pt>
                  <c:pt idx="6">
                    <c:v>558.33333333333303</c:v>
                  </c:pt>
                  <c:pt idx="7">
                    <c:v>558.33333333333303</c:v>
                  </c:pt>
                  <c:pt idx="8">
                    <c:v>558.33333333333303</c:v>
                  </c:pt>
                  <c:pt idx="9">
                    <c:v>558.33333333333303</c:v>
                  </c:pt>
                  <c:pt idx="10">
                    <c:v>558.33333333333303</c:v>
                  </c:pt>
                  <c:pt idx="11">
                    <c:v>558.33333333333303</c:v>
                  </c:pt>
                  <c:pt idx="12">
                    <c:v>558.33333333333303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('Fsp C v R'!$W$3,'Fsp C v R'!$W$5:$W$6,'Fsp C v R'!$W$9:$W$10,'Fsp C v R'!$W$15,'Fsp C v R'!$W$19:$W$20,'Fsp C v R'!$W$24,'Fsp C v R'!$W$26,'Fsp C v R'!$W$28,'Fsp C v R'!$W$30,'Fsp C v R'!$W$35)</c:f>
              <c:numCache>
                <c:formatCode>General</c:formatCode>
                <c:ptCount val="13"/>
                <c:pt idx="0">
                  <c:v>51700</c:v>
                </c:pt>
                <c:pt idx="1">
                  <c:v>54100</c:v>
                </c:pt>
                <c:pt idx="2">
                  <c:v>54800.000000000007</c:v>
                </c:pt>
                <c:pt idx="3">
                  <c:v>54000</c:v>
                </c:pt>
                <c:pt idx="4">
                  <c:v>52400</c:v>
                </c:pt>
                <c:pt idx="5">
                  <c:v>64000</c:v>
                </c:pt>
                <c:pt idx="6">
                  <c:v>57000</c:v>
                </c:pt>
                <c:pt idx="7">
                  <c:v>61900.000000000007</c:v>
                </c:pt>
                <c:pt idx="8">
                  <c:v>54100</c:v>
                </c:pt>
                <c:pt idx="9">
                  <c:v>61300</c:v>
                </c:pt>
                <c:pt idx="10">
                  <c:v>59400.000000000007</c:v>
                </c:pt>
                <c:pt idx="11">
                  <c:v>62200</c:v>
                </c:pt>
                <c:pt idx="12">
                  <c:v>64600</c:v>
                </c:pt>
              </c:numCache>
            </c:numRef>
          </c:xVal>
          <c:yVal>
            <c:numRef>
              <c:f>('Fsp C v R'!$AB$3,'Fsp C v R'!$AB$5:$AB$6,'Fsp C v R'!$AB$9:$AB$10,'Fsp C v R'!$AB$15,'Fsp C v R'!$AB$19:$AB$20,'Fsp C v R'!$AB$24,'Fsp C v R'!$AB$26,'Fsp C v R'!$AB$28,'Fsp C v R'!$AB$30,'Fsp C v R'!$AB$35)</c:f>
              <c:numCache>
                <c:formatCode>General</c:formatCode>
                <c:ptCount val="13"/>
                <c:pt idx="0">
                  <c:v>57100</c:v>
                </c:pt>
                <c:pt idx="1">
                  <c:v>54900</c:v>
                </c:pt>
                <c:pt idx="2">
                  <c:v>52400</c:v>
                </c:pt>
                <c:pt idx="3">
                  <c:v>53600</c:v>
                </c:pt>
                <c:pt idx="4">
                  <c:v>55500</c:v>
                </c:pt>
                <c:pt idx="5">
                  <c:v>38500</c:v>
                </c:pt>
                <c:pt idx="6">
                  <c:v>47400</c:v>
                </c:pt>
                <c:pt idx="7">
                  <c:v>43500</c:v>
                </c:pt>
                <c:pt idx="8">
                  <c:v>53400</c:v>
                </c:pt>
                <c:pt idx="9">
                  <c:v>43400</c:v>
                </c:pt>
                <c:pt idx="10">
                  <c:v>45100</c:v>
                </c:pt>
                <c:pt idx="11">
                  <c:v>37600</c:v>
                </c:pt>
                <c:pt idx="12">
                  <c:v>36500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4BD-4670-9EF2-E25915065962}"/>
            </c:ext>
          </c:extLst>
        </c:ser>
        <c:ser>
          <c:idx val="1"/>
          <c:order val="1"/>
          <c:tx>
            <c:v>1.AS R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C000"/>
              </a:solidFill>
              <a:ln w="9525">
                <a:solidFill>
                  <a:srgbClr val="FFC000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('Fsp C v R'!$AA$115,'Fsp C v R'!$AA$117,'Fsp C v R'!$AA$120,'Fsp C v R'!$AA$124,'Fsp C v R'!$AA$129,'Fsp C v R'!$AA$134,'Fsp C v R'!$AA$138,'Fsp C v R'!$AA$140,'Fsp C v R'!$AA$142,'Fsp C v R'!$AA$144,'Fsp C v R'!$AA$147)</c:f>
                <c:numCache>
                  <c:formatCode>General</c:formatCode>
                  <c:ptCount val="11"/>
                  <c:pt idx="0">
                    <c:v>508.33333333333343</c:v>
                  </c:pt>
                  <c:pt idx="1">
                    <c:v>508.33333333333297</c:v>
                  </c:pt>
                  <c:pt idx="2">
                    <c:v>508.33333333333297</c:v>
                  </c:pt>
                  <c:pt idx="3">
                    <c:v>508.33333333333297</c:v>
                  </c:pt>
                  <c:pt idx="4">
                    <c:v>508.33333333333297</c:v>
                  </c:pt>
                  <c:pt idx="5">
                    <c:v>508.33333333333297</c:v>
                  </c:pt>
                  <c:pt idx="6">
                    <c:v>508.33333333333297</c:v>
                  </c:pt>
                  <c:pt idx="7">
                    <c:v>508.33333333333297</c:v>
                  </c:pt>
                  <c:pt idx="8">
                    <c:v>508.33333333333297</c:v>
                  </c:pt>
                  <c:pt idx="9">
                    <c:v>508.33333333333297</c:v>
                  </c:pt>
                  <c:pt idx="10">
                    <c:v>508.33333333333297</c:v>
                  </c:pt>
                </c:numCache>
              </c:numRef>
            </c:plus>
            <c:minus>
              <c:numRef>
                <c:f>('Fsp C v R'!$AA$115,'Fsp C v R'!$AA$117,'Fsp C v R'!$AA$120,'Fsp C v R'!$AA$124,'Fsp C v R'!$AA$129,'Fsp C v R'!$AA$134,'Fsp C v R'!$AA$138,'Fsp C v R'!$AA$140,'Fsp C v R'!$AA$142,'Fsp C v R'!$AA$144,'Fsp C v R'!$AA$147)</c:f>
                <c:numCache>
                  <c:formatCode>General</c:formatCode>
                  <c:ptCount val="11"/>
                  <c:pt idx="0">
                    <c:v>508.33333333333343</c:v>
                  </c:pt>
                  <c:pt idx="1">
                    <c:v>508.33333333333297</c:v>
                  </c:pt>
                  <c:pt idx="2">
                    <c:v>508.33333333333297</c:v>
                  </c:pt>
                  <c:pt idx="3">
                    <c:v>508.33333333333297</c:v>
                  </c:pt>
                  <c:pt idx="4">
                    <c:v>508.33333333333297</c:v>
                  </c:pt>
                  <c:pt idx="5">
                    <c:v>508.33333333333297</c:v>
                  </c:pt>
                  <c:pt idx="6">
                    <c:v>508.33333333333297</c:v>
                  </c:pt>
                  <c:pt idx="7">
                    <c:v>508.33333333333297</c:v>
                  </c:pt>
                  <c:pt idx="8">
                    <c:v>508.33333333333297</c:v>
                  </c:pt>
                  <c:pt idx="9">
                    <c:v>508.33333333333297</c:v>
                  </c:pt>
                  <c:pt idx="10">
                    <c:v>508.33333333333297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('Fsp C v R'!$W$115,'Fsp C v R'!$W$117,'Fsp C v R'!$W$120,'Fsp C v R'!$W$124,'Fsp C v R'!$W$129,'Fsp C v R'!$W$134,'Fsp C v R'!$W$138,'Fsp C v R'!$W$140,'Fsp C v R'!$W$142,'Fsp C v R'!$W$144,'Fsp C v R'!$W$147)</c:f>
                <c:numCache>
                  <c:formatCode>General</c:formatCode>
                  <c:ptCount val="11"/>
                  <c:pt idx="0">
                    <c:v>558.33333333333348</c:v>
                  </c:pt>
                  <c:pt idx="1">
                    <c:v>558.33333333333303</c:v>
                  </c:pt>
                  <c:pt idx="2">
                    <c:v>558.33333333333303</c:v>
                  </c:pt>
                  <c:pt idx="3">
                    <c:v>558.33333333333303</c:v>
                  </c:pt>
                  <c:pt idx="4">
                    <c:v>558.33333333333303</c:v>
                  </c:pt>
                  <c:pt idx="5">
                    <c:v>558.33333333333303</c:v>
                  </c:pt>
                  <c:pt idx="6">
                    <c:v>558.33333333333303</c:v>
                  </c:pt>
                  <c:pt idx="7">
                    <c:v>558.33333333333303</c:v>
                  </c:pt>
                  <c:pt idx="8">
                    <c:v>558.33333333333303</c:v>
                  </c:pt>
                  <c:pt idx="9">
                    <c:v>558.33333333333303</c:v>
                  </c:pt>
                  <c:pt idx="10">
                    <c:v>558.33333333333303</c:v>
                  </c:pt>
                </c:numCache>
              </c:numRef>
            </c:plus>
            <c:minus>
              <c:numRef>
                <c:f>('Fsp C v R'!$W$115,'Fsp C v R'!$W$117,'Fsp C v R'!$W$120,'Fsp C v R'!$W$124,'Fsp C v R'!$W$129,'Fsp C v R'!$W$134,'Fsp C v R'!$W$138,'Fsp C v R'!$W$140,'Fsp C v R'!$W$142,'Fsp C v R'!$W$144,'Fsp C v R'!$W$147)</c:f>
                <c:numCache>
                  <c:formatCode>General</c:formatCode>
                  <c:ptCount val="11"/>
                  <c:pt idx="0">
                    <c:v>558.33333333333348</c:v>
                  </c:pt>
                  <c:pt idx="1">
                    <c:v>558.33333333333303</c:v>
                  </c:pt>
                  <c:pt idx="2">
                    <c:v>558.33333333333303</c:v>
                  </c:pt>
                  <c:pt idx="3">
                    <c:v>558.33333333333303</c:v>
                  </c:pt>
                  <c:pt idx="4">
                    <c:v>558.33333333333303</c:v>
                  </c:pt>
                  <c:pt idx="5">
                    <c:v>558.33333333333303</c:v>
                  </c:pt>
                  <c:pt idx="6">
                    <c:v>558.33333333333303</c:v>
                  </c:pt>
                  <c:pt idx="7">
                    <c:v>558.33333333333303</c:v>
                  </c:pt>
                  <c:pt idx="8">
                    <c:v>558.33333333333303</c:v>
                  </c:pt>
                  <c:pt idx="9">
                    <c:v>558.33333333333303</c:v>
                  </c:pt>
                  <c:pt idx="10">
                    <c:v>558.33333333333303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('Fsp C v R'!$W$2,'Fsp C v R'!$W$4,'Fsp C v R'!$W$11,'Fsp C v R'!$W$16,'Fsp C v R'!$W$21,'Fsp C v R'!$W$25,'Fsp C v R'!$W$27,'Fsp C v R'!$W$29,'Fsp C v R'!$W$31,'Fsp C v R'!$W$34)</c:f>
              <c:numCache>
                <c:formatCode>General</c:formatCode>
                <c:ptCount val="10"/>
                <c:pt idx="0">
                  <c:v>62800</c:v>
                </c:pt>
                <c:pt idx="1">
                  <c:v>53500</c:v>
                </c:pt>
                <c:pt idx="2">
                  <c:v>64400.000000000007</c:v>
                </c:pt>
                <c:pt idx="3">
                  <c:v>67100</c:v>
                </c:pt>
                <c:pt idx="4">
                  <c:v>68900</c:v>
                </c:pt>
                <c:pt idx="5">
                  <c:v>71600</c:v>
                </c:pt>
                <c:pt idx="6">
                  <c:v>58099.999999999993</c:v>
                </c:pt>
                <c:pt idx="7">
                  <c:v>56700</c:v>
                </c:pt>
                <c:pt idx="8">
                  <c:v>65700</c:v>
                </c:pt>
                <c:pt idx="9">
                  <c:v>64400.000000000007</c:v>
                </c:pt>
              </c:numCache>
            </c:numRef>
          </c:xVal>
          <c:yVal>
            <c:numRef>
              <c:f>('Fsp C v R'!$AB$2,'Fsp C v R'!$AB$4,'Fsp C v R'!$AB$11,'Fsp C v R'!$AB$16,'Fsp C v R'!$AB$21,'Fsp C v R'!$AB$25,'Fsp C v R'!$AB$27,'Fsp C v R'!$AB$29,'Fsp C v R'!$AB$31,'Fsp C v R'!$AB$34)</c:f>
              <c:numCache>
                <c:formatCode>General</c:formatCode>
                <c:ptCount val="10"/>
                <c:pt idx="0">
                  <c:v>41600</c:v>
                </c:pt>
                <c:pt idx="1">
                  <c:v>54000</c:v>
                </c:pt>
                <c:pt idx="2">
                  <c:v>39400</c:v>
                </c:pt>
                <c:pt idx="3">
                  <c:v>35100</c:v>
                </c:pt>
                <c:pt idx="4">
                  <c:v>32700</c:v>
                </c:pt>
                <c:pt idx="5">
                  <c:v>29500</c:v>
                </c:pt>
                <c:pt idx="6">
                  <c:v>47900</c:v>
                </c:pt>
                <c:pt idx="7">
                  <c:v>48200</c:v>
                </c:pt>
                <c:pt idx="8">
                  <c:v>35800</c:v>
                </c:pt>
                <c:pt idx="9">
                  <c:v>35700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4BD-4670-9EF2-E25915065962}"/>
            </c:ext>
          </c:extLst>
        </c:ser>
        <c:ser>
          <c:idx val="2"/>
          <c:order val="2"/>
          <c:tx>
            <c:v>1.AS (M)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('Fsp C v R'!$AA$125:$AA$127,'Fsp C v R'!$AA$131,'Fsp C v R'!$AA$145:$AA$146,'Fsp C v R'!$AA$149:$AA$150)</c:f>
                <c:numCache>
                  <c:formatCode>General</c:formatCode>
                  <c:ptCount val="8"/>
                  <c:pt idx="0">
                    <c:v>508.33333333333297</c:v>
                  </c:pt>
                  <c:pt idx="1">
                    <c:v>508.33333333333297</c:v>
                  </c:pt>
                  <c:pt idx="2">
                    <c:v>508.33333333333297</c:v>
                  </c:pt>
                  <c:pt idx="3">
                    <c:v>508.33333333333297</c:v>
                  </c:pt>
                  <c:pt idx="4">
                    <c:v>508.33333333333297</c:v>
                  </c:pt>
                  <c:pt idx="5">
                    <c:v>508.33333333333297</c:v>
                  </c:pt>
                  <c:pt idx="6">
                    <c:v>508.33333333333297</c:v>
                  </c:pt>
                  <c:pt idx="7">
                    <c:v>508.33333333333297</c:v>
                  </c:pt>
                </c:numCache>
              </c:numRef>
            </c:plus>
            <c:minus>
              <c:numRef>
                <c:f>('Fsp C v R'!$AA$125:$AA$127,'Fsp C v R'!$AA$131,'Fsp C v R'!$AA$145:$AA$146,'Fsp C v R'!$AA$149:$AA$150)</c:f>
                <c:numCache>
                  <c:formatCode>General</c:formatCode>
                  <c:ptCount val="8"/>
                  <c:pt idx="0">
                    <c:v>508.33333333333297</c:v>
                  </c:pt>
                  <c:pt idx="1">
                    <c:v>508.33333333333297</c:v>
                  </c:pt>
                  <c:pt idx="2">
                    <c:v>508.33333333333297</c:v>
                  </c:pt>
                  <c:pt idx="3">
                    <c:v>508.33333333333297</c:v>
                  </c:pt>
                  <c:pt idx="4">
                    <c:v>508.33333333333297</c:v>
                  </c:pt>
                  <c:pt idx="5">
                    <c:v>508.33333333333297</c:v>
                  </c:pt>
                  <c:pt idx="6">
                    <c:v>508.33333333333297</c:v>
                  </c:pt>
                  <c:pt idx="7">
                    <c:v>508.33333333333297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('Fsp C v R'!$W$125:$W$127,'Fsp C v R'!$W$131,'Fsp C v R'!$W$145:$W$146,'Fsp C v R'!$W$149:$W$150)</c:f>
                <c:numCache>
                  <c:formatCode>General</c:formatCode>
                  <c:ptCount val="8"/>
                  <c:pt idx="0">
                    <c:v>558.33333333333303</c:v>
                  </c:pt>
                  <c:pt idx="1">
                    <c:v>558.33333333333303</c:v>
                  </c:pt>
                  <c:pt idx="2">
                    <c:v>558.33333333333303</c:v>
                  </c:pt>
                  <c:pt idx="3">
                    <c:v>558.33333333333303</c:v>
                  </c:pt>
                  <c:pt idx="4">
                    <c:v>558.33333333333303</c:v>
                  </c:pt>
                  <c:pt idx="5">
                    <c:v>558.33333333333303</c:v>
                  </c:pt>
                  <c:pt idx="6">
                    <c:v>558.33333333333303</c:v>
                  </c:pt>
                  <c:pt idx="7">
                    <c:v>558.33333333333303</c:v>
                  </c:pt>
                </c:numCache>
              </c:numRef>
            </c:plus>
            <c:minus>
              <c:numRef>
                <c:f>('Fsp C v R'!$W$125:$W$127,'Fsp C v R'!$W$131,'Fsp C v R'!$W$145:$W$146,'Fsp C v R'!$W$149:$W$150)</c:f>
                <c:numCache>
                  <c:formatCode>General</c:formatCode>
                  <c:ptCount val="8"/>
                  <c:pt idx="0">
                    <c:v>558.33333333333303</c:v>
                  </c:pt>
                  <c:pt idx="1">
                    <c:v>558.33333333333303</c:v>
                  </c:pt>
                  <c:pt idx="2">
                    <c:v>558.33333333333303</c:v>
                  </c:pt>
                  <c:pt idx="3">
                    <c:v>558.33333333333303</c:v>
                  </c:pt>
                  <c:pt idx="4">
                    <c:v>558.33333333333303</c:v>
                  </c:pt>
                  <c:pt idx="5">
                    <c:v>558.33333333333303</c:v>
                  </c:pt>
                  <c:pt idx="6">
                    <c:v>558.33333333333303</c:v>
                  </c:pt>
                  <c:pt idx="7">
                    <c:v>558.33333333333303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('Fsp C v R'!$W$12:$W$14,'Fsp C v R'!$W$18,'Fsp C v R'!$W$32:$W$33,'Fsp C v R'!$W$36:$W$37)</c:f>
              <c:numCache>
                <c:formatCode>General</c:formatCode>
                <c:ptCount val="8"/>
                <c:pt idx="0">
                  <c:v>70400</c:v>
                </c:pt>
                <c:pt idx="1">
                  <c:v>72400</c:v>
                </c:pt>
                <c:pt idx="2">
                  <c:v>57300.000000000007</c:v>
                </c:pt>
                <c:pt idx="3">
                  <c:v>69100</c:v>
                </c:pt>
                <c:pt idx="4">
                  <c:v>66900</c:v>
                </c:pt>
                <c:pt idx="5">
                  <c:v>67400</c:v>
                </c:pt>
                <c:pt idx="6">
                  <c:v>58300</c:v>
                </c:pt>
                <c:pt idx="7">
                  <c:v>67900</c:v>
                </c:pt>
              </c:numCache>
            </c:numRef>
          </c:xVal>
          <c:yVal>
            <c:numRef>
              <c:f>('Fsp C v R'!$AB$12:$AB$14,'Fsp C v R'!$AB$18,'Fsp C v R'!$AB$32:$AB$33,'Fsp C v R'!$AB$36:$AB$37)</c:f>
              <c:numCache>
                <c:formatCode>General</c:formatCode>
                <c:ptCount val="8"/>
                <c:pt idx="0">
                  <c:v>30500</c:v>
                </c:pt>
                <c:pt idx="1">
                  <c:v>28800</c:v>
                </c:pt>
                <c:pt idx="2">
                  <c:v>47200</c:v>
                </c:pt>
                <c:pt idx="3">
                  <c:v>28800</c:v>
                </c:pt>
                <c:pt idx="4">
                  <c:v>32300</c:v>
                </c:pt>
                <c:pt idx="5">
                  <c:v>32000</c:v>
                </c:pt>
                <c:pt idx="6">
                  <c:v>46000</c:v>
                </c:pt>
                <c:pt idx="7">
                  <c:v>30900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4BD-4670-9EF2-E25915065962}"/>
            </c:ext>
          </c:extLst>
        </c:ser>
        <c:ser>
          <c:idx val="3"/>
          <c:order val="3"/>
          <c:tx>
            <c:v>1.AS Other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FF00"/>
              </a:solidFill>
              <a:ln w="9525">
                <a:solidFill>
                  <a:srgbClr val="FFFF00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('Fsp C v R'!$AA$121,'Fsp C v R'!$AA$130,'Fsp C v R'!$AA$135:$AA$136)</c:f>
                <c:numCache>
                  <c:formatCode>General</c:formatCode>
                  <c:ptCount val="4"/>
                  <c:pt idx="0">
                    <c:v>508.33333333333297</c:v>
                  </c:pt>
                  <c:pt idx="1">
                    <c:v>508.33333333333297</c:v>
                  </c:pt>
                  <c:pt idx="2">
                    <c:v>508.33333333333297</c:v>
                  </c:pt>
                  <c:pt idx="3">
                    <c:v>508.33333333333297</c:v>
                  </c:pt>
                </c:numCache>
              </c:numRef>
            </c:plus>
            <c:minus>
              <c:numRef>
                <c:f>('Fsp C v R'!$AA$121,'Fsp C v R'!$AA$130,'Fsp C v R'!$AA$135:$AA$136)</c:f>
                <c:numCache>
                  <c:formatCode>General</c:formatCode>
                  <c:ptCount val="4"/>
                  <c:pt idx="0">
                    <c:v>508.33333333333297</c:v>
                  </c:pt>
                  <c:pt idx="1">
                    <c:v>508.33333333333297</c:v>
                  </c:pt>
                  <c:pt idx="2">
                    <c:v>508.33333333333297</c:v>
                  </c:pt>
                  <c:pt idx="3">
                    <c:v>508.33333333333297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('Fsp C v R'!$W$121,'Fsp C v R'!$W$130,'Fsp C v R'!$W$135:$W$136)</c:f>
                <c:numCache>
                  <c:formatCode>General</c:formatCode>
                  <c:ptCount val="4"/>
                  <c:pt idx="0">
                    <c:v>558.33333333333303</c:v>
                  </c:pt>
                  <c:pt idx="1">
                    <c:v>558.33333333333303</c:v>
                  </c:pt>
                  <c:pt idx="2">
                    <c:v>558.33333333333303</c:v>
                  </c:pt>
                  <c:pt idx="3">
                    <c:v>558.33333333333303</c:v>
                  </c:pt>
                </c:numCache>
              </c:numRef>
            </c:plus>
            <c:minus>
              <c:numRef>
                <c:f>('Fsp C v R'!$W$121,'Fsp C v R'!$W$130,'Fsp C v R'!$W$135:$W$136)</c:f>
                <c:numCache>
                  <c:formatCode>General</c:formatCode>
                  <c:ptCount val="4"/>
                  <c:pt idx="0">
                    <c:v>558.33333333333303</c:v>
                  </c:pt>
                  <c:pt idx="1">
                    <c:v>558.33333333333303</c:v>
                  </c:pt>
                  <c:pt idx="2">
                    <c:v>558.33333333333303</c:v>
                  </c:pt>
                  <c:pt idx="3">
                    <c:v>558.33333333333303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('Fsp C v R'!$W$7:$W$8,'Fsp C v R'!$W$17,'Fsp C v R'!$W$22:$W$23)</c:f>
              <c:numCache>
                <c:formatCode>General</c:formatCode>
                <c:ptCount val="5"/>
                <c:pt idx="0">
                  <c:v>72400</c:v>
                </c:pt>
                <c:pt idx="1">
                  <c:v>53200</c:v>
                </c:pt>
                <c:pt idx="2">
                  <c:v>68300</c:v>
                </c:pt>
                <c:pt idx="3">
                  <c:v>56700</c:v>
                </c:pt>
                <c:pt idx="4">
                  <c:v>53300</c:v>
                </c:pt>
              </c:numCache>
            </c:numRef>
          </c:xVal>
          <c:yVal>
            <c:numRef>
              <c:f>('Fsp C v R'!$AB$7:$AB$8,'Fsp C v R'!$AB$17,'Fsp C v R'!$AB$22:$AB$23)</c:f>
              <c:numCache>
                <c:formatCode>General</c:formatCode>
                <c:ptCount val="5"/>
                <c:pt idx="0">
                  <c:v>28700</c:v>
                </c:pt>
                <c:pt idx="1">
                  <c:v>53200</c:v>
                </c:pt>
                <c:pt idx="2">
                  <c:v>34400</c:v>
                </c:pt>
                <c:pt idx="3">
                  <c:v>51000</c:v>
                </c:pt>
                <c:pt idx="4">
                  <c:v>51300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4BD-4670-9EF2-E25915065962}"/>
            </c:ext>
          </c:extLst>
        </c:ser>
        <c:ser>
          <c:idx val="4"/>
          <c:order val="4"/>
          <c:tx>
            <c:v>1(B)MP C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5000"/>
                </a:schemeClr>
              </a:solidFill>
              <a:ln w="9525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('Fsp C v R'!$AA$158:$AA$160,'Fsp C v R'!$AA$164,'Fsp C v R'!$AA$168,'Fsp C v R'!$AA$175,'Fsp C v R'!$AA$178,'Fsp C v R'!$AA$181,'Fsp C v R'!$AA$185:$AA$186,'Fsp C v R'!$AA$190:$AA$192,'Fsp C v R'!$AA$195:$AA$198)</c:f>
                <c:numCache>
                  <c:formatCode>General</c:formatCode>
                  <c:ptCount val="17"/>
                  <c:pt idx="0">
                    <c:v>891.66666666666674</c:v>
                  </c:pt>
                  <c:pt idx="1">
                    <c:v>891.66666666666674</c:v>
                  </c:pt>
                  <c:pt idx="2">
                    <c:v>891.66666666666697</c:v>
                  </c:pt>
                  <c:pt idx="3">
                    <c:v>891.66666666666697</c:v>
                  </c:pt>
                  <c:pt idx="4">
                    <c:v>891.66666666666697</c:v>
                  </c:pt>
                  <c:pt idx="5">
                    <c:v>891.66666666666697</c:v>
                  </c:pt>
                  <c:pt idx="6">
                    <c:v>891.66666666666697</c:v>
                  </c:pt>
                  <c:pt idx="7">
                    <c:v>891.66666666666697</c:v>
                  </c:pt>
                  <c:pt idx="8">
                    <c:v>891.66666666666697</c:v>
                  </c:pt>
                  <c:pt idx="9">
                    <c:v>891.66666666666697</c:v>
                  </c:pt>
                  <c:pt idx="10">
                    <c:v>891.66666666666697</c:v>
                  </c:pt>
                  <c:pt idx="11">
                    <c:v>891.66666666666697</c:v>
                  </c:pt>
                  <c:pt idx="12">
                    <c:v>891.66666666666697</c:v>
                  </c:pt>
                  <c:pt idx="13">
                    <c:v>891.66666666666697</c:v>
                  </c:pt>
                  <c:pt idx="14">
                    <c:v>891.66666666666697</c:v>
                  </c:pt>
                  <c:pt idx="15">
                    <c:v>891.66666666666697</c:v>
                  </c:pt>
                  <c:pt idx="16">
                    <c:v>891.66666666666697</c:v>
                  </c:pt>
                </c:numCache>
              </c:numRef>
            </c:plus>
            <c:minus>
              <c:numRef>
                <c:f>('Fsp C v R'!$AA$158:$AA$160,'Fsp C v R'!$AA$164,'Fsp C v R'!$AA$168,'Fsp C v R'!$AA$175,'Fsp C v R'!$AA$178,'Fsp C v R'!$AA$181,'Fsp C v R'!$AA$185:$AA$186,'Fsp C v R'!$AA$190:$AA$192,'Fsp C v R'!$AA$195:$AA$198)</c:f>
                <c:numCache>
                  <c:formatCode>General</c:formatCode>
                  <c:ptCount val="17"/>
                  <c:pt idx="0">
                    <c:v>891.66666666666674</c:v>
                  </c:pt>
                  <c:pt idx="1">
                    <c:v>891.66666666666674</c:v>
                  </c:pt>
                  <c:pt idx="2">
                    <c:v>891.66666666666697</c:v>
                  </c:pt>
                  <c:pt idx="3">
                    <c:v>891.66666666666697</c:v>
                  </c:pt>
                  <c:pt idx="4">
                    <c:v>891.66666666666697</c:v>
                  </c:pt>
                  <c:pt idx="5">
                    <c:v>891.66666666666697</c:v>
                  </c:pt>
                  <c:pt idx="6">
                    <c:v>891.66666666666697</c:v>
                  </c:pt>
                  <c:pt idx="7">
                    <c:v>891.66666666666697</c:v>
                  </c:pt>
                  <c:pt idx="8">
                    <c:v>891.66666666666697</c:v>
                  </c:pt>
                  <c:pt idx="9">
                    <c:v>891.66666666666697</c:v>
                  </c:pt>
                  <c:pt idx="10">
                    <c:v>891.66666666666697</c:v>
                  </c:pt>
                  <c:pt idx="11">
                    <c:v>891.66666666666697</c:v>
                  </c:pt>
                  <c:pt idx="12">
                    <c:v>891.66666666666697</c:v>
                  </c:pt>
                  <c:pt idx="13">
                    <c:v>891.66666666666697</c:v>
                  </c:pt>
                  <c:pt idx="14">
                    <c:v>891.66666666666697</c:v>
                  </c:pt>
                  <c:pt idx="15">
                    <c:v>891.66666666666697</c:v>
                  </c:pt>
                  <c:pt idx="16">
                    <c:v>891.66666666666697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('Fsp C v R'!$W$158:$W$160,'Fsp C v R'!$W$164,'Fsp C v R'!$W$168,'Fsp C v R'!$W$175,'Fsp C v R'!$W$178,'Fsp C v R'!$W$181,'Fsp C v R'!$W$185:$W$186,'Fsp C v R'!$W$190:$W$192,'Fsp C v R'!$W$195:$W$198)</c:f>
                <c:numCache>
                  <c:formatCode>General</c:formatCode>
                  <c:ptCount val="17"/>
                  <c:pt idx="0">
                    <c:v>1208.3333333333335</c:v>
                  </c:pt>
                  <c:pt idx="1">
                    <c:v>1208.3333333333335</c:v>
                  </c:pt>
                  <c:pt idx="2">
                    <c:v>1208.3333333333301</c:v>
                  </c:pt>
                  <c:pt idx="3">
                    <c:v>1208.3333333333301</c:v>
                  </c:pt>
                  <c:pt idx="4">
                    <c:v>1208.3333333333301</c:v>
                  </c:pt>
                  <c:pt idx="5">
                    <c:v>1208.3333333333301</c:v>
                  </c:pt>
                  <c:pt idx="6">
                    <c:v>1208.3333333333301</c:v>
                  </c:pt>
                  <c:pt idx="7">
                    <c:v>1208.3333333333301</c:v>
                  </c:pt>
                  <c:pt idx="8">
                    <c:v>1208.3333333333301</c:v>
                  </c:pt>
                  <c:pt idx="9">
                    <c:v>1208.3333333333301</c:v>
                  </c:pt>
                  <c:pt idx="10">
                    <c:v>1208.3333333333301</c:v>
                  </c:pt>
                  <c:pt idx="11">
                    <c:v>1208.3333333333301</c:v>
                  </c:pt>
                  <c:pt idx="12">
                    <c:v>1208.3333333333301</c:v>
                  </c:pt>
                  <c:pt idx="13">
                    <c:v>1208.3333333333301</c:v>
                  </c:pt>
                  <c:pt idx="14">
                    <c:v>1208.3333333333301</c:v>
                  </c:pt>
                  <c:pt idx="15">
                    <c:v>1208.3333333333301</c:v>
                  </c:pt>
                  <c:pt idx="16">
                    <c:v>1208.3333333333301</c:v>
                  </c:pt>
                </c:numCache>
              </c:numRef>
            </c:plus>
            <c:minus>
              <c:numRef>
                <c:f>('Fsp C v R'!$W$158:$W$160,'Fsp C v R'!$W$164,'Fsp C v R'!$W$168,'Fsp C v R'!$W$175,'Fsp C v R'!$W$178,'Fsp C v R'!$W$181,'Fsp C v R'!$W$185:$W$186,'Fsp C v R'!$W$190:$W$192,'Fsp C v R'!$W$195:$W$198)</c:f>
                <c:numCache>
                  <c:formatCode>General</c:formatCode>
                  <c:ptCount val="17"/>
                  <c:pt idx="0">
                    <c:v>1208.3333333333335</c:v>
                  </c:pt>
                  <c:pt idx="1">
                    <c:v>1208.3333333333335</c:v>
                  </c:pt>
                  <c:pt idx="2">
                    <c:v>1208.3333333333301</c:v>
                  </c:pt>
                  <c:pt idx="3">
                    <c:v>1208.3333333333301</c:v>
                  </c:pt>
                  <c:pt idx="4">
                    <c:v>1208.3333333333301</c:v>
                  </c:pt>
                  <c:pt idx="5">
                    <c:v>1208.3333333333301</c:v>
                  </c:pt>
                  <c:pt idx="6">
                    <c:v>1208.3333333333301</c:v>
                  </c:pt>
                  <c:pt idx="7">
                    <c:v>1208.3333333333301</c:v>
                  </c:pt>
                  <c:pt idx="8">
                    <c:v>1208.3333333333301</c:v>
                  </c:pt>
                  <c:pt idx="9">
                    <c:v>1208.3333333333301</c:v>
                  </c:pt>
                  <c:pt idx="10">
                    <c:v>1208.3333333333301</c:v>
                  </c:pt>
                  <c:pt idx="11">
                    <c:v>1208.3333333333301</c:v>
                  </c:pt>
                  <c:pt idx="12">
                    <c:v>1208.3333333333301</c:v>
                  </c:pt>
                  <c:pt idx="13">
                    <c:v>1208.3333333333301</c:v>
                  </c:pt>
                  <c:pt idx="14">
                    <c:v>1208.3333333333301</c:v>
                  </c:pt>
                  <c:pt idx="15">
                    <c:v>1208.3333333333301</c:v>
                  </c:pt>
                  <c:pt idx="16">
                    <c:v>1208.3333333333301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('Fsp C v R'!$W$39:$W$41,'Fsp C v R'!$W$45,'Fsp C v R'!$W$49,'Fsp C v R'!$W$56,'Fsp C v R'!$W$59,'Fsp C v R'!$W$62,'Fsp C v R'!$W$66:$W$67,'Fsp C v R'!$W$71:$W$73,'Fsp C v R'!$W$76:$W$79)</c:f>
              <c:numCache>
                <c:formatCode>General</c:formatCode>
                <c:ptCount val="17"/>
                <c:pt idx="0">
                  <c:v>75600</c:v>
                </c:pt>
                <c:pt idx="1">
                  <c:v>72500</c:v>
                </c:pt>
                <c:pt idx="2">
                  <c:v>73800</c:v>
                </c:pt>
                <c:pt idx="3">
                  <c:v>72300</c:v>
                </c:pt>
                <c:pt idx="4">
                  <c:v>73800</c:v>
                </c:pt>
                <c:pt idx="5">
                  <c:v>73800</c:v>
                </c:pt>
                <c:pt idx="6">
                  <c:v>75900</c:v>
                </c:pt>
                <c:pt idx="7">
                  <c:v>75100</c:v>
                </c:pt>
                <c:pt idx="8">
                  <c:v>71700</c:v>
                </c:pt>
                <c:pt idx="9">
                  <c:v>69500</c:v>
                </c:pt>
                <c:pt idx="10">
                  <c:v>67700</c:v>
                </c:pt>
                <c:pt idx="11">
                  <c:v>73300</c:v>
                </c:pt>
                <c:pt idx="12">
                  <c:v>70500</c:v>
                </c:pt>
                <c:pt idx="13">
                  <c:v>72200</c:v>
                </c:pt>
                <c:pt idx="14">
                  <c:v>72900</c:v>
                </c:pt>
                <c:pt idx="15">
                  <c:v>71900</c:v>
                </c:pt>
                <c:pt idx="16">
                  <c:v>70500</c:v>
                </c:pt>
              </c:numCache>
            </c:numRef>
          </c:xVal>
          <c:yVal>
            <c:numRef>
              <c:f>('Fsp C v R'!$AB$39:$AB$41,'Fsp C v R'!$AB$45,'Fsp C v R'!$AB$49,'Fsp C v R'!$AB$56,'Fsp C v R'!$AB$59,'Fsp C v R'!$AB$62,'Fsp C v R'!$AB$66:$AB$67,'Fsp C v R'!$AB$71:$AB$73,'Fsp C v R'!$AB$76:$AB$79)</c:f>
              <c:numCache>
                <c:formatCode>General</c:formatCode>
                <c:ptCount val="17"/>
                <c:pt idx="0">
                  <c:v>25299.999999999996</c:v>
                </c:pt>
                <c:pt idx="1">
                  <c:v>28400</c:v>
                </c:pt>
                <c:pt idx="2">
                  <c:v>27500</c:v>
                </c:pt>
                <c:pt idx="3">
                  <c:v>26900</c:v>
                </c:pt>
                <c:pt idx="4">
                  <c:v>26900</c:v>
                </c:pt>
                <c:pt idx="5">
                  <c:v>28300</c:v>
                </c:pt>
                <c:pt idx="6">
                  <c:v>24800</c:v>
                </c:pt>
                <c:pt idx="7">
                  <c:v>26500</c:v>
                </c:pt>
                <c:pt idx="8">
                  <c:v>29600</c:v>
                </c:pt>
                <c:pt idx="9">
                  <c:v>31400</c:v>
                </c:pt>
                <c:pt idx="10">
                  <c:v>31900</c:v>
                </c:pt>
                <c:pt idx="11">
                  <c:v>29900.000000000004</c:v>
                </c:pt>
                <c:pt idx="12">
                  <c:v>31400</c:v>
                </c:pt>
                <c:pt idx="13">
                  <c:v>30800</c:v>
                </c:pt>
                <c:pt idx="14">
                  <c:v>30800</c:v>
                </c:pt>
                <c:pt idx="15">
                  <c:v>29100</c:v>
                </c:pt>
                <c:pt idx="16">
                  <c:v>30099.999999999996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4BD-4670-9EF2-E25915065962}"/>
            </c:ext>
          </c:extLst>
        </c:ser>
        <c:ser>
          <c:idx val="5"/>
          <c:order val="5"/>
          <c:tx>
            <c:v>1(B)MP R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('Fsp C v R'!$AA$161:$AA$163,'Fsp C v R'!$AA$165:$AA$166,'Fsp C v R'!$AA$169,'Fsp C v R'!$AA$176:$AA$177,'Fsp C v R'!$AA$179,'Fsp C v R'!$AA$182:$AA$183,'Fsp C v R'!$AA$187,'Fsp C v R'!$AA$193:$AA$194,'Fsp C v R'!$AA$199:$AA$201)</c:f>
                <c:numCache>
                  <c:formatCode>General</c:formatCode>
                  <c:ptCount val="17"/>
                  <c:pt idx="0">
                    <c:v>891.66666666666697</c:v>
                  </c:pt>
                  <c:pt idx="1">
                    <c:v>891.66666666666697</c:v>
                  </c:pt>
                  <c:pt idx="2">
                    <c:v>891.66666666666697</c:v>
                  </c:pt>
                  <c:pt idx="3">
                    <c:v>891.66666666666697</c:v>
                  </c:pt>
                  <c:pt idx="4">
                    <c:v>891.66666666666697</c:v>
                  </c:pt>
                  <c:pt idx="5">
                    <c:v>891.66666666666697</c:v>
                  </c:pt>
                  <c:pt idx="6">
                    <c:v>891.66666666666697</c:v>
                  </c:pt>
                  <c:pt idx="7">
                    <c:v>891.66666666666697</c:v>
                  </c:pt>
                  <c:pt idx="8">
                    <c:v>891.66666666666697</c:v>
                  </c:pt>
                  <c:pt idx="9">
                    <c:v>891.66666666666697</c:v>
                  </c:pt>
                  <c:pt idx="10">
                    <c:v>891.66666666666697</c:v>
                  </c:pt>
                  <c:pt idx="11">
                    <c:v>891.66666666666697</c:v>
                  </c:pt>
                  <c:pt idx="12">
                    <c:v>891.66666666666697</c:v>
                  </c:pt>
                  <c:pt idx="13">
                    <c:v>891.66666666666697</c:v>
                  </c:pt>
                  <c:pt idx="14">
                    <c:v>891.66666666666697</c:v>
                  </c:pt>
                  <c:pt idx="15">
                    <c:v>891.66666666666697</c:v>
                  </c:pt>
                  <c:pt idx="16">
                    <c:v>891.66666666666697</c:v>
                  </c:pt>
                </c:numCache>
              </c:numRef>
            </c:plus>
            <c:minus>
              <c:numRef>
                <c:f>('Fsp C v R'!$AA$161:$AA$163,'Fsp C v R'!$AA$165:$AA$166,'Fsp C v R'!$AA$169,'Fsp C v R'!$AA$176:$AA$177,'Fsp C v R'!$AA$179,'Fsp C v R'!$AA$182:$AA$183,'Fsp C v R'!$AA$187,'Fsp C v R'!$AA$193:$AA$194,'Fsp C v R'!$AA$199:$AA$201)</c:f>
                <c:numCache>
                  <c:formatCode>General</c:formatCode>
                  <c:ptCount val="17"/>
                  <c:pt idx="0">
                    <c:v>891.66666666666697</c:v>
                  </c:pt>
                  <c:pt idx="1">
                    <c:v>891.66666666666697</c:v>
                  </c:pt>
                  <c:pt idx="2">
                    <c:v>891.66666666666697</c:v>
                  </c:pt>
                  <c:pt idx="3">
                    <c:v>891.66666666666697</c:v>
                  </c:pt>
                  <c:pt idx="4">
                    <c:v>891.66666666666697</c:v>
                  </c:pt>
                  <c:pt idx="5">
                    <c:v>891.66666666666697</c:v>
                  </c:pt>
                  <c:pt idx="6">
                    <c:v>891.66666666666697</c:v>
                  </c:pt>
                  <c:pt idx="7">
                    <c:v>891.66666666666697</c:v>
                  </c:pt>
                  <c:pt idx="8">
                    <c:v>891.66666666666697</c:v>
                  </c:pt>
                  <c:pt idx="9">
                    <c:v>891.66666666666697</c:v>
                  </c:pt>
                  <c:pt idx="10">
                    <c:v>891.66666666666697</c:v>
                  </c:pt>
                  <c:pt idx="11">
                    <c:v>891.66666666666697</c:v>
                  </c:pt>
                  <c:pt idx="12">
                    <c:v>891.66666666666697</c:v>
                  </c:pt>
                  <c:pt idx="13">
                    <c:v>891.66666666666697</c:v>
                  </c:pt>
                  <c:pt idx="14">
                    <c:v>891.66666666666697</c:v>
                  </c:pt>
                  <c:pt idx="15">
                    <c:v>891.66666666666697</c:v>
                  </c:pt>
                  <c:pt idx="16">
                    <c:v>891.66666666666697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('Fsp C v R'!$W$161:$W$163,'Fsp C v R'!$W$165:$W$166,'Fsp C v R'!$W$169,'Fsp C v R'!$W$176:$W$177,'Fsp C v R'!$W$179,'Fsp C v R'!$W$182:$W$183,'Fsp C v R'!$W$187,'Fsp C v R'!$W$193:$W$194,'Fsp C v R'!$W$199:$W$201)</c:f>
                <c:numCache>
                  <c:formatCode>General</c:formatCode>
                  <c:ptCount val="17"/>
                  <c:pt idx="0">
                    <c:v>1208.3333333333301</c:v>
                  </c:pt>
                  <c:pt idx="1">
                    <c:v>1208.3333333333301</c:v>
                  </c:pt>
                  <c:pt idx="2">
                    <c:v>1208.3333333333301</c:v>
                  </c:pt>
                  <c:pt idx="3">
                    <c:v>1208.3333333333301</c:v>
                  </c:pt>
                  <c:pt idx="4">
                    <c:v>1208.3333333333301</c:v>
                  </c:pt>
                  <c:pt idx="5">
                    <c:v>1208.3333333333301</c:v>
                  </c:pt>
                  <c:pt idx="6">
                    <c:v>1208.3333333333301</c:v>
                  </c:pt>
                  <c:pt idx="7">
                    <c:v>1208.3333333333301</c:v>
                  </c:pt>
                  <c:pt idx="8">
                    <c:v>1208.3333333333301</c:v>
                  </c:pt>
                  <c:pt idx="9">
                    <c:v>1208.3333333333301</c:v>
                  </c:pt>
                  <c:pt idx="10">
                    <c:v>1208.3333333333301</c:v>
                  </c:pt>
                  <c:pt idx="11">
                    <c:v>1208.3333333333301</c:v>
                  </c:pt>
                  <c:pt idx="12">
                    <c:v>1208.3333333333301</c:v>
                  </c:pt>
                  <c:pt idx="13">
                    <c:v>1208.3333333333301</c:v>
                  </c:pt>
                  <c:pt idx="14">
                    <c:v>1208.3333333333301</c:v>
                  </c:pt>
                  <c:pt idx="15">
                    <c:v>1208.3333333333301</c:v>
                  </c:pt>
                  <c:pt idx="16">
                    <c:v>1208.3333333333301</c:v>
                  </c:pt>
                </c:numCache>
              </c:numRef>
            </c:plus>
            <c:minus>
              <c:numRef>
                <c:f>('Fsp C v R'!$W$161:$W$163,'Fsp C v R'!$W$165:$W$166,'Fsp C v R'!$W$169,'Fsp C v R'!$W$176:$W$177,'Fsp C v R'!$W$179,'Fsp C v R'!$W$182:$W$183,'Fsp C v R'!$W$187,'Fsp C v R'!$W$193:$W$194,'Fsp C v R'!$W$199:$W$201)</c:f>
                <c:numCache>
                  <c:formatCode>General</c:formatCode>
                  <c:ptCount val="17"/>
                  <c:pt idx="0">
                    <c:v>1208.3333333333301</c:v>
                  </c:pt>
                  <c:pt idx="1">
                    <c:v>1208.3333333333301</c:v>
                  </c:pt>
                  <c:pt idx="2">
                    <c:v>1208.3333333333301</c:v>
                  </c:pt>
                  <c:pt idx="3">
                    <c:v>1208.3333333333301</c:v>
                  </c:pt>
                  <c:pt idx="4">
                    <c:v>1208.3333333333301</c:v>
                  </c:pt>
                  <c:pt idx="5">
                    <c:v>1208.3333333333301</c:v>
                  </c:pt>
                  <c:pt idx="6">
                    <c:v>1208.3333333333301</c:v>
                  </c:pt>
                  <c:pt idx="7">
                    <c:v>1208.3333333333301</c:v>
                  </c:pt>
                  <c:pt idx="8">
                    <c:v>1208.3333333333301</c:v>
                  </c:pt>
                  <c:pt idx="9">
                    <c:v>1208.3333333333301</c:v>
                  </c:pt>
                  <c:pt idx="10">
                    <c:v>1208.3333333333301</c:v>
                  </c:pt>
                  <c:pt idx="11">
                    <c:v>1208.3333333333301</c:v>
                  </c:pt>
                  <c:pt idx="12">
                    <c:v>1208.3333333333301</c:v>
                  </c:pt>
                  <c:pt idx="13">
                    <c:v>1208.3333333333301</c:v>
                  </c:pt>
                  <c:pt idx="14">
                    <c:v>1208.3333333333301</c:v>
                  </c:pt>
                  <c:pt idx="15">
                    <c:v>1208.3333333333301</c:v>
                  </c:pt>
                  <c:pt idx="16">
                    <c:v>1208.3333333333301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('Fsp C v R'!$W$42:$W$44,'Fsp C v R'!$W$46:$W$47,'Fsp C v R'!$W$50,'Fsp C v R'!$W$57:$W$58,'Fsp C v R'!$W$60,'Fsp C v R'!$W$63:$W$64,'Fsp C v R'!$W$68,'Fsp C v R'!$W$74,'Fsp C v R'!$W$75,'Fsp C v R'!$W$80:$W$82)</c:f>
              <c:numCache>
                <c:formatCode>General</c:formatCode>
                <c:ptCount val="17"/>
                <c:pt idx="0">
                  <c:v>72000</c:v>
                </c:pt>
                <c:pt idx="1">
                  <c:v>73700</c:v>
                </c:pt>
                <c:pt idx="2">
                  <c:v>75700</c:v>
                </c:pt>
                <c:pt idx="3">
                  <c:v>70400</c:v>
                </c:pt>
                <c:pt idx="4">
                  <c:v>73200</c:v>
                </c:pt>
                <c:pt idx="5">
                  <c:v>74000</c:v>
                </c:pt>
                <c:pt idx="6">
                  <c:v>74800</c:v>
                </c:pt>
                <c:pt idx="7">
                  <c:v>73300</c:v>
                </c:pt>
                <c:pt idx="8">
                  <c:v>74400</c:v>
                </c:pt>
                <c:pt idx="9">
                  <c:v>73500</c:v>
                </c:pt>
                <c:pt idx="10">
                  <c:v>76200</c:v>
                </c:pt>
                <c:pt idx="11">
                  <c:v>73500</c:v>
                </c:pt>
                <c:pt idx="12">
                  <c:v>71600</c:v>
                </c:pt>
                <c:pt idx="13">
                  <c:v>74900</c:v>
                </c:pt>
                <c:pt idx="14">
                  <c:v>72300</c:v>
                </c:pt>
                <c:pt idx="15">
                  <c:v>75100</c:v>
                </c:pt>
                <c:pt idx="16">
                  <c:v>74400</c:v>
                </c:pt>
              </c:numCache>
            </c:numRef>
          </c:xVal>
          <c:yVal>
            <c:numRef>
              <c:f>('Fsp C v R'!$AB$42:$AB$44,'Fsp C v R'!$AB$46:$AB$47,'Fsp C v R'!$AB$50,'Fsp C v R'!$AB$57:$AB$58,'Fsp C v R'!$AB$60,'Fsp C v R'!$AB$63:$AB$64,'Fsp C v R'!$AB$68,'Fsp C v R'!$AB$74:$AB$75,'Fsp C v R'!$AB$80:$AB$82)</c:f>
              <c:numCache>
                <c:formatCode>General</c:formatCode>
                <c:ptCount val="17"/>
                <c:pt idx="0">
                  <c:v>28200</c:v>
                </c:pt>
                <c:pt idx="1">
                  <c:v>25299.999999999996</c:v>
                </c:pt>
                <c:pt idx="2">
                  <c:v>27500</c:v>
                </c:pt>
                <c:pt idx="3">
                  <c:v>29300</c:v>
                </c:pt>
                <c:pt idx="4">
                  <c:v>28400</c:v>
                </c:pt>
                <c:pt idx="5">
                  <c:v>27000</c:v>
                </c:pt>
                <c:pt idx="6">
                  <c:v>27300</c:v>
                </c:pt>
                <c:pt idx="7">
                  <c:v>27500</c:v>
                </c:pt>
                <c:pt idx="8">
                  <c:v>27799.999999999996</c:v>
                </c:pt>
                <c:pt idx="9">
                  <c:v>28200</c:v>
                </c:pt>
                <c:pt idx="10">
                  <c:v>27300</c:v>
                </c:pt>
                <c:pt idx="11">
                  <c:v>30200</c:v>
                </c:pt>
                <c:pt idx="12">
                  <c:v>31100</c:v>
                </c:pt>
                <c:pt idx="13">
                  <c:v>26700</c:v>
                </c:pt>
                <c:pt idx="14">
                  <c:v>29200</c:v>
                </c:pt>
                <c:pt idx="15">
                  <c:v>26100</c:v>
                </c:pt>
                <c:pt idx="16">
                  <c:v>26800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4BD-4670-9EF2-E25915065962}"/>
            </c:ext>
          </c:extLst>
        </c:ser>
        <c:ser>
          <c:idx val="6"/>
          <c:order val="6"/>
          <c:tx>
            <c:v>1(B)MP (M)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('Fsp C v R'!$AA$167,'Fsp C v R'!$AA$170:$AA$174,'Fsp C v R'!$AA$180,'Fsp C v R'!$AA$184,'Fsp C v R'!$AA$188:$AA$189)</c:f>
                <c:numCache>
                  <c:formatCode>General</c:formatCode>
                  <c:ptCount val="10"/>
                  <c:pt idx="0">
                    <c:v>891.66666666666697</c:v>
                  </c:pt>
                  <c:pt idx="1">
                    <c:v>891.66666666666697</c:v>
                  </c:pt>
                  <c:pt idx="2">
                    <c:v>891.66666666666697</c:v>
                  </c:pt>
                  <c:pt idx="3">
                    <c:v>891.66666666666697</c:v>
                  </c:pt>
                  <c:pt idx="4">
                    <c:v>891.66666666666697</c:v>
                  </c:pt>
                  <c:pt idx="5">
                    <c:v>891.66666666666697</c:v>
                  </c:pt>
                  <c:pt idx="6">
                    <c:v>891.66666666666697</c:v>
                  </c:pt>
                  <c:pt idx="7">
                    <c:v>891.66666666666697</c:v>
                  </c:pt>
                  <c:pt idx="8">
                    <c:v>891.66666666666697</c:v>
                  </c:pt>
                  <c:pt idx="9">
                    <c:v>891.66666666666697</c:v>
                  </c:pt>
                </c:numCache>
              </c:numRef>
            </c:plus>
            <c:minus>
              <c:numRef>
                <c:f>('Fsp C v R'!$AA$167,'Fsp C v R'!$AA$170:$AA$174,'Fsp C v R'!$AA$180,'Fsp C v R'!$AA$184,'Fsp C v R'!$AA$188:$AA$189)</c:f>
                <c:numCache>
                  <c:formatCode>General</c:formatCode>
                  <c:ptCount val="10"/>
                  <c:pt idx="0">
                    <c:v>891.66666666666697</c:v>
                  </c:pt>
                  <c:pt idx="1">
                    <c:v>891.66666666666697</c:v>
                  </c:pt>
                  <c:pt idx="2">
                    <c:v>891.66666666666697</c:v>
                  </c:pt>
                  <c:pt idx="3">
                    <c:v>891.66666666666697</c:v>
                  </c:pt>
                  <c:pt idx="4">
                    <c:v>891.66666666666697</c:v>
                  </c:pt>
                  <c:pt idx="5">
                    <c:v>891.66666666666697</c:v>
                  </c:pt>
                  <c:pt idx="6">
                    <c:v>891.66666666666697</c:v>
                  </c:pt>
                  <c:pt idx="7">
                    <c:v>891.66666666666697</c:v>
                  </c:pt>
                  <c:pt idx="8">
                    <c:v>891.66666666666697</c:v>
                  </c:pt>
                  <c:pt idx="9">
                    <c:v>891.66666666666697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('Fsp C v R'!$W$167,'Fsp C v R'!$W$170:$W$174,'Fsp C v R'!$W$180,'Fsp C v R'!$W$184,'Fsp C v R'!$W$188:$W$189)</c:f>
                <c:numCache>
                  <c:formatCode>General</c:formatCode>
                  <c:ptCount val="10"/>
                  <c:pt idx="0">
                    <c:v>1208.3333333333301</c:v>
                  </c:pt>
                  <c:pt idx="1">
                    <c:v>1208.3333333333301</c:v>
                  </c:pt>
                  <c:pt idx="2">
                    <c:v>1208.3333333333301</c:v>
                  </c:pt>
                  <c:pt idx="3">
                    <c:v>1208.3333333333301</c:v>
                  </c:pt>
                  <c:pt idx="4">
                    <c:v>1208.3333333333301</c:v>
                  </c:pt>
                  <c:pt idx="5">
                    <c:v>1208.3333333333301</c:v>
                  </c:pt>
                  <c:pt idx="6">
                    <c:v>1208.3333333333301</c:v>
                  </c:pt>
                  <c:pt idx="7">
                    <c:v>1208.3333333333301</c:v>
                  </c:pt>
                  <c:pt idx="8">
                    <c:v>1208.3333333333301</c:v>
                  </c:pt>
                  <c:pt idx="9">
                    <c:v>1208.3333333333301</c:v>
                  </c:pt>
                </c:numCache>
              </c:numRef>
            </c:plus>
            <c:minus>
              <c:numRef>
                <c:f>('Fsp C v R'!$W$167,'Fsp C v R'!$W$170:$W$174,'Fsp C v R'!$W$180,'Fsp C v R'!$W$184,'Fsp C v R'!$W$188:$W$189)</c:f>
                <c:numCache>
                  <c:formatCode>General</c:formatCode>
                  <c:ptCount val="10"/>
                  <c:pt idx="0">
                    <c:v>1208.3333333333301</c:v>
                  </c:pt>
                  <c:pt idx="1">
                    <c:v>1208.3333333333301</c:v>
                  </c:pt>
                  <c:pt idx="2">
                    <c:v>1208.3333333333301</c:v>
                  </c:pt>
                  <c:pt idx="3">
                    <c:v>1208.3333333333301</c:v>
                  </c:pt>
                  <c:pt idx="4">
                    <c:v>1208.3333333333301</c:v>
                  </c:pt>
                  <c:pt idx="5">
                    <c:v>1208.3333333333301</c:v>
                  </c:pt>
                  <c:pt idx="6">
                    <c:v>1208.3333333333301</c:v>
                  </c:pt>
                  <c:pt idx="7">
                    <c:v>1208.3333333333301</c:v>
                  </c:pt>
                  <c:pt idx="8">
                    <c:v>1208.3333333333301</c:v>
                  </c:pt>
                  <c:pt idx="9">
                    <c:v>1208.3333333333301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('Fsp C v R'!$W$48,'Fsp C v R'!$W$51:$W$55,'Fsp C v R'!$W$61,'Fsp C v R'!$W$65,'Fsp C v R'!$W$69,'Fsp C v R'!$W$70)</c:f>
              <c:numCache>
                <c:formatCode>General</c:formatCode>
                <c:ptCount val="10"/>
                <c:pt idx="0">
                  <c:v>71200</c:v>
                </c:pt>
                <c:pt idx="1">
                  <c:v>72800</c:v>
                </c:pt>
                <c:pt idx="2">
                  <c:v>71900</c:v>
                </c:pt>
                <c:pt idx="3">
                  <c:v>70800</c:v>
                </c:pt>
                <c:pt idx="4">
                  <c:v>73900</c:v>
                </c:pt>
                <c:pt idx="5">
                  <c:v>71800</c:v>
                </c:pt>
                <c:pt idx="6">
                  <c:v>74700</c:v>
                </c:pt>
                <c:pt idx="7">
                  <c:v>75300</c:v>
                </c:pt>
                <c:pt idx="8">
                  <c:v>71700</c:v>
                </c:pt>
                <c:pt idx="9">
                  <c:v>71600</c:v>
                </c:pt>
              </c:numCache>
            </c:numRef>
          </c:xVal>
          <c:yVal>
            <c:numRef>
              <c:f>('Fsp C v R'!$AB$48,'Fsp C v R'!$AB$51:$AB$55,'Fsp C v R'!$AB$61,'Fsp C v R'!$AB$65,'Fsp C v R'!$AB$69:$AB$70)</c:f>
              <c:numCache>
                <c:formatCode>General</c:formatCode>
                <c:ptCount val="10"/>
                <c:pt idx="0">
                  <c:v>28700</c:v>
                </c:pt>
                <c:pt idx="1">
                  <c:v>28200</c:v>
                </c:pt>
                <c:pt idx="2">
                  <c:v>29400</c:v>
                </c:pt>
                <c:pt idx="3">
                  <c:v>28100</c:v>
                </c:pt>
                <c:pt idx="4">
                  <c:v>27200.000000000004</c:v>
                </c:pt>
                <c:pt idx="5">
                  <c:v>25700</c:v>
                </c:pt>
                <c:pt idx="6">
                  <c:v>24800</c:v>
                </c:pt>
                <c:pt idx="7">
                  <c:v>25500</c:v>
                </c:pt>
                <c:pt idx="8">
                  <c:v>29300</c:v>
                </c:pt>
                <c:pt idx="9">
                  <c:v>28500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4BD-4670-9EF2-E259150659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5817263"/>
        <c:axId val="2115758319"/>
      </c:scatterChart>
      <c:valAx>
        <c:axId val="205817263"/>
        <c:scaling>
          <c:orientation val="minMax"/>
          <c:min val="40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Na (ppm)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15758319"/>
        <c:crosses val="autoZero"/>
        <c:crossBetween val="midCat"/>
      </c:valAx>
      <c:valAx>
        <c:axId val="2115758319"/>
        <c:scaling>
          <c:orientation val="minMax"/>
          <c:max val="60000"/>
          <c:min val="2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Ca (ppm)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81726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1.AS vs 1(B)MP Fsp Compositions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1.AS Fsp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('Fsp SEM+ICP Tidy (2)'!$D$85,'Fsp SEM+ICP Tidy (2)'!$F$85,'Fsp SEM+ICP Tidy (2)'!$Z$85:$AC$85)</c:f>
              <c:strCache>
                <c:ptCount val="6"/>
                <c:pt idx="0">
                  <c:v>Na23_ppm_mean</c:v>
                </c:pt>
                <c:pt idx="1">
                  <c:v>Al27_ppm_mean</c:v>
                </c:pt>
                <c:pt idx="2">
                  <c:v>Si</c:v>
                </c:pt>
                <c:pt idx="3">
                  <c:v>K</c:v>
                </c:pt>
                <c:pt idx="4">
                  <c:v>Ca</c:v>
                </c:pt>
                <c:pt idx="5">
                  <c:v>Fe</c:v>
                </c:pt>
              </c:strCache>
            </c:strRef>
          </c:cat>
          <c:val>
            <c:numRef>
              <c:f>('Fsp SEM+ICP Tidy (2)'!$D$86,'Fsp SEM+ICP Tidy (2)'!$F$86,'Fsp SEM+ICP Tidy (2)'!$Z$86:$AC$86)</c:f>
              <c:numCache>
                <c:formatCode>General</c:formatCode>
                <c:ptCount val="6"/>
                <c:pt idx="0">
                  <c:v>55383.413888888899</c:v>
                </c:pt>
                <c:pt idx="1">
                  <c:v>135050.83333333334</c:v>
                </c:pt>
                <c:pt idx="2">
                  <c:v>279588.88888888888</c:v>
                </c:pt>
                <c:pt idx="3">
                  <c:v>536.11111111111109</c:v>
                </c:pt>
                <c:pt idx="4">
                  <c:v>42052.777777777781</c:v>
                </c:pt>
                <c:pt idx="5">
                  <c:v>891.66666666666663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F1-48F7-BE3E-4293CE2638FC}"/>
            </c:ext>
          </c:extLst>
        </c:ser>
        <c:ser>
          <c:idx val="1"/>
          <c:order val="1"/>
          <c:tx>
            <c:v>1(B)MP Fsp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('Fsp SEM+ICP Tidy (2)'!$D$96,'Fsp SEM+ICP Tidy (2)'!$F$96,'Fsp SEM+ICP Tidy (2)'!$Z$96:$AC$96)</c:f>
              <c:numCache>
                <c:formatCode>General</c:formatCode>
                <c:ptCount val="6"/>
                <c:pt idx="0">
                  <c:v>59929.165909090902</c:v>
                </c:pt>
                <c:pt idx="1">
                  <c:v>124235.95909090909</c:v>
                </c:pt>
                <c:pt idx="2">
                  <c:v>290447.72727272729</c:v>
                </c:pt>
                <c:pt idx="3">
                  <c:v>229.54545454545453</c:v>
                </c:pt>
                <c:pt idx="4">
                  <c:v>28156.81818181818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F1-48F7-BE3E-4293CE263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6156271"/>
        <c:axId val="170834095"/>
      </c:lineChart>
      <c:catAx>
        <c:axId val="2861562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834095"/>
        <c:crosses val="autoZero"/>
        <c:auto val="1"/>
        <c:lblAlgn val="ctr"/>
        <c:lblOffset val="100"/>
        <c:noMultiLvlLbl val="0"/>
      </c:catAx>
      <c:valAx>
        <c:axId val="170834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615627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Sr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1.AS Fsp Sr86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'All Fsp Analysis'!$M$79:$M$114</c:f>
                <c:numCache>
                  <c:formatCode>General</c:formatCode>
                  <c:ptCount val="36"/>
                  <c:pt idx="0">
                    <c:v>96.171999999999997</c:v>
                  </c:pt>
                  <c:pt idx="1">
                    <c:v>68.394999999999996</c:v>
                  </c:pt>
                  <c:pt idx="2">
                    <c:v>63.759599999999999</c:v>
                  </c:pt>
                  <c:pt idx="3">
                    <c:v>76.756900000000002</c:v>
                  </c:pt>
                  <c:pt idx="4">
                    <c:v>61.150399999999998</c:v>
                  </c:pt>
                  <c:pt idx="5">
                    <c:v>79.777799999999999</c:v>
                  </c:pt>
                  <c:pt idx="6">
                    <c:v>94.331400000000002</c:v>
                  </c:pt>
                  <c:pt idx="7">
                    <c:v>72.834100000000007</c:v>
                  </c:pt>
                  <c:pt idx="8">
                    <c:v>60.543300000000002</c:v>
                  </c:pt>
                  <c:pt idx="9">
                    <c:v>70.483900000000006</c:v>
                  </c:pt>
                  <c:pt idx="10">
                    <c:v>63.211300000000001</c:v>
                  </c:pt>
                  <c:pt idx="11">
                    <c:v>74.1173</c:v>
                  </c:pt>
                  <c:pt idx="12">
                    <c:v>59.729199999999999</c:v>
                  </c:pt>
                  <c:pt idx="13">
                    <c:v>65.7363</c:v>
                  </c:pt>
                  <c:pt idx="14">
                    <c:v>116.79300000000001</c:v>
                  </c:pt>
                  <c:pt idx="15">
                    <c:v>53.508000000000003</c:v>
                  </c:pt>
                  <c:pt idx="16">
                    <c:v>61.282499999999999</c:v>
                  </c:pt>
                  <c:pt idx="17">
                    <c:v>71.912300000000002</c:v>
                  </c:pt>
                  <c:pt idx="18">
                    <c:v>77.770600000000002</c:v>
                  </c:pt>
                  <c:pt idx="19">
                    <c:v>100.93300000000001</c:v>
                  </c:pt>
                  <c:pt idx="20">
                    <c:v>58.241399999999999</c:v>
                  </c:pt>
                  <c:pt idx="21">
                    <c:v>52.656399999999998</c:v>
                  </c:pt>
                  <c:pt idx="22">
                    <c:v>51.581200000000003</c:v>
                  </c:pt>
                  <c:pt idx="23">
                    <c:v>112.46899999999999</c:v>
                  </c:pt>
                  <c:pt idx="24">
                    <c:v>59.008299999999998</c:v>
                  </c:pt>
                  <c:pt idx="25">
                    <c:v>79.519199999999998</c:v>
                  </c:pt>
                  <c:pt idx="26">
                    <c:v>74.537499999999994</c:v>
                  </c:pt>
                  <c:pt idx="27">
                    <c:v>49.5627</c:v>
                  </c:pt>
                  <c:pt idx="28">
                    <c:v>50.719299999999997</c:v>
                  </c:pt>
                  <c:pt idx="29">
                    <c:v>64.534000000000006</c:v>
                  </c:pt>
                  <c:pt idx="30">
                    <c:v>72.886300000000006</c:v>
                  </c:pt>
                  <c:pt idx="31">
                    <c:v>75.464600000000004</c:v>
                  </c:pt>
                  <c:pt idx="32">
                    <c:v>63.164299999999997</c:v>
                  </c:pt>
                  <c:pt idx="33">
                    <c:v>64.797300000000007</c:v>
                  </c:pt>
                  <c:pt idx="34">
                    <c:v>48.664499999999997</c:v>
                  </c:pt>
                  <c:pt idx="35">
                    <c:v>63.6402</c:v>
                  </c:pt>
                </c:numCache>
              </c:numRef>
            </c:plus>
            <c:minus>
              <c:numRef>
                <c:f>'All Fsp Analysis'!$M$79:$M$114</c:f>
                <c:numCache>
                  <c:formatCode>General</c:formatCode>
                  <c:ptCount val="36"/>
                  <c:pt idx="0">
                    <c:v>96.171999999999997</c:v>
                  </c:pt>
                  <c:pt idx="1">
                    <c:v>68.394999999999996</c:v>
                  </c:pt>
                  <c:pt idx="2">
                    <c:v>63.759599999999999</c:v>
                  </c:pt>
                  <c:pt idx="3">
                    <c:v>76.756900000000002</c:v>
                  </c:pt>
                  <c:pt idx="4">
                    <c:v>61.150399999999998</c:v>
                  </c:pt>
                  <c:pt idx="5">
                    <c:v>79.777799999999999</c:v>
                  </c:pt>
                  <c:pt idx="6">
                    <c:v>94.331400000000002</c:v>
                  </c:pt>
                  <c:pt idx="7">
                    <c:v>72.834100000000007</c:v>
                  </c:pt>
                  <c:pt idx="8">
                    <c:v>60.543300000000002</c:v>
                  </c:pt>
                  <c:pt idx="9">
                    <c:v>70.483900000000006</c:v>
                  </c:pt>
                  <c:pt idx="10">
                    <c:v>63.211300000000001</c:v>
                  </c:pt>
                  <c:pt idx="11">
                    <c:v>74.1173</c:v>
                  </c:pt>
                  <c:pt idx="12">
                    <c:v>59.729199999999999</c:v>
                  </c:pt>
                  <c:pt idx="13">
                    <c:v>65.7363</c:v>
                  </c:pt>
                  <c:pt idx="14">
                    <c:v>116.79300000000001</c:v>
                  </c:pt>
                  <c:pt idx="15">
                    <c:v>53.508000000000003</c:v>
                  </c:pt>
                  <c:pt idx="16">
                    <c:v>61.282499999999999</c:v>
                  </c:pt>
                  <c:pt idx="17">
                    <c:v>71.912300000000002</c:v>
                  </c:pt>
                  <c:pt idx="18">
                    <c:v>77.770600000000002</c:v>
                  </c:pt>
                  <c:pt idx="19">
                    <c:v>100.93300000000001</c:v>
                  </c:pt>
                  <c:pt idx="20">
                    <c:v>58.241399999999999</c:v>
                  </c:pt>
                  <c:pt idx="21">
                    <c:v>52.656399999999998</c:v>
                  </c:pt>
                  <c:pt idx="22">
                    <c:v>51.581200000000003</c:v>
                  </c:pt>
                  <c:pt idx="23">
                    <c:v>112.46899999999999</c:v>
                  </c:pt>
                  <c:pt idx="24">
                    <c:v>59.008299999999998</c:v>
                  </c:pt>
                  <c:pt idx="25">
                    <c:v>79.519199999999998</c:v>
                  </c:pt>
                  <c:pt idx="26">
                    <c:v>74.537499999999994</c:v>
                  </c:pt>
                  <c:pt idx="27">
                    <c:v>49.5627</c:v>
                  </c:pt>
                  <c:pt idx="28">
                    <c:v>50.719299999999997</c:v>
                  </c:pt>
                  <c:pt idx="29">
                    <c:v>64.534000000000006</c:v>
                  </c:pt>
                  <c:pt idx="30">
                    <c:v>72.886300000000006</c:v>
                  </c:pt>
                  <c:pt idx="31">
                    <c:v>75.464600000000004</c:v>
                  </c:pt>
                  <c:pt idx="32">
                    <c:v>63.164299999999997</c:v>
                  </c:pt>
                  <c:pt idx="33">
                    <c:v>64.797300000000007</c:v>
                  </c:pt>
                  <c:pt idx="34">
                    <c:v>48.664499999999997</c:v>
                  </c:pt>
                  <c:pt idx="35">
                    <c:v>63.6402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'Fsp SEM+ICP Tidy w LOD'!$L$2:$L$37</c:f>
              <c:numCache>
                <c:formatCode>General</c:formatCode>
                <c:ptCount val="36"/>
                <c:pt idx="0">
                  <c:v>870.24</c:v>
                </c:pt>
                <c:pt idx="1">
                  <c:v>880.548</c:v>
                </c:pt>
                <c:pt idx="2">
                  <c:v>874.21500000000003</c:v>
                </c:pt>
                <c:pt idx="3">
                  <c:v>962.58299999999997</c:v>
                </c:pt>
                <c:pt idx="4">
                  <c:v>880.10699999999997</c:v>
                </c:pt>
                <c:pt idx="5">
                  <c:v>675.22299999999996</c:v>
                </c:pt>
                <c:pt idx="6">
                  <c:v>997.22500000000002</c:v>
                </c:pt>
                <c:pt idx="7">
                  <c:v>809.41600000000005</c:v>
                </c:pt>
                <c:pt idx="8">
                  <c:v>812.274</c:v>
                </c:pt>
                <c:pt idx="9">
                  <c:v>690.71799999999996</c:v>
                </c:pt>
                <c:pt idx="10">
                  <c:v>588.09199999999998</c:v>
                </c:pt>
                <c:pt idx="11">
                  <c:v>624.70799999999997</c:v>
                </c:pt>
                <c:pt idx="12">
                  <c:v>812.73</c:v>
                </c:pt>
                <c:pt idx="13">
                  <c:v>673.48299999999995</c:v>
                </c:pt>
                <c:pt idx="14">
                  <c:v>681.89700000000005</c:v>
                </c:pt>
                <c:pt idx="15">
                  <c:v>622.101</c:v>
                </c:pt>
                <c:pt idx="16">
                  <c:v>652.19500000000005</c:v>
                </c:pt>
                <c:pt idx="17">
                  <c:v>685.65899999999999</c:v>
                </c:pt>
                <c:pt idx="18">
                  <c:v>761.43</c:v>
                </c:pt>
                <c:pt idx="19">
                  <c:v>703.11</c:v>
                </c:pt>
                <c:pt idx="20">
                  <c:v>702.79600000000005</c:v>
                </c:pt>
                <c:pt idx="21">
                  <c:v>806.06799999999998</c:v>
                </c:pt>
                <c:pt idx="22">
                  <c:v>791.46</c:v>
                </c:pt>
                <c:pt idx="23">
                  <c:v>716.55700000000002</c:v>
                </c:pt>
                <c:pt idx="24">
                  <c:v>749.51199999999994</c:v>
                </c:pt>
                <c:pt idx="25">
                  <c:v>841.49099999999999</c:v>
                </c:pt>
                <c:pt idx="26">
                  <c:v>785.52599999999995</c:v>
                </c:pt>
                <c:pt idx="27">
                  <c:v>814.92100000000005</c:v>
                </c:pt>
                <c:pt idx="28">
                  <c:v>603.173</c:v>
                </c:pt>
                <c:pt idx="29">
                  <c:v>716.02599999999995</c:v>
                </c:pt>
                <c:pt idx="30">
                  <c:v>728.35799999999995</c:v>
                </c:pt>
                <c:pt idx="31">
                  <c:v>676.22799999999995</c:v>
                </c:pt>
                <c:pt idx="32">
                  <c:v>648.94600000000003</c:v>
                </c:pt>
                <c:pt idx="33">
                  <c:v>643.20799999999997</c:v>
                </c:pt>
                <c:pt idx="34">
                  <c:v>620.072</c:v>
                </c:pt>
                <c:pt idx="35">
                  <c:v>646.44399999999996</c:v>
                </c:pt>
              </c:numCache>
            </c:numRef>
          </c:xVal>
          <c:yVal>
            <c:numRef>
              <c:f>'Fsp SEM+ICP Tidy w LOD'!$AG$2:$AG$37</c:f>
              <c:numCache>
                <c:formatCode>General</c:formatCode>
                <c:ptCount val="3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131-40A8-A256-042E00A724C0}"/>
            </c:ext>
          </c:extLst>
        </c:ser>
        <c:ser>
          <c:idx val="1"/>
          <c:order val="1"/>
          <c:tx>
            <c:v>1.AS Fsp Sr88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'All Fsp Analysis'!$N$79:$N$114</c:f>
                <c:numCache>
                  <c:formatCode>General</c:formatCode>
                  <c:ptCount val="36"/>
                  <c:pt idx="0">
                    <c:v>82.629099999999994</c:v>
                  </c:pt>
                  <c:pt idx="1">
                    <c:v>63.536700000000003</c:v>
                  </c:pt>
                  <c:pt idx="2">
                    <c:v>62.886699999999998</c:v>
                  </c:pt>
                  <c:pt idx="3">
                    <c:v>74.364800000000002</c:v>
                  </c:pt>
                  <c:pt idx="4">
                    <c:v>58.5505</c:v>
                  </c:pt>
                  <c:pt idx="5">
                    <c:v>68.739699999999999</c:v>
                  </c:pt>
                  <c:pt idx="6">
                    <c:v>77.716499999999996</c:v>
                  </c:pt>
                  <c:pt idx="7">
                    <c:v>69.838399999999993</c:v>
                  </c:pt>
                  <c:pt idx="8">
                    <c:v>74.231300000000005</c:v>
                  </c:pt>
                  <c:pt idx="9">
                    <c:v>60.226999999999997</c:v>
                  </c:pt>
                  <c:pt idx="10">
                    <c:v>59.547800000000002</c:v>
                  </c:pt>
                  <c:pt idx="11">
                    <c:v>63.289000000000001</c:v>
                  </c:pt>
                  <c:pt idx="12">
                    <c:v>63.069699999999997</c:v>
                  </c:pt>
                  <c:pt idx="13">
                    <c:v>51.799900000000001</c:v>
                  </c:pt>
                  <c:pt idx="14">
                    <c:v>77.182199999999995</c:v>
                  </c:pt>
                  <c:pt idx="15">
                    <c:v>46.070599999999999</c:v>
                  </c:pt>
                  <c:pt idx="16">
                    <c:v>71.600300000000004</c:v>
                  </c:pt>
                  <c:pt idx="17">
                    <c:v>63.5672</c:v>
                  </c:pt>
                  <c:pt idx="18">
                    <c:v>71.888800000000003</c:v>
                  </c:pt>
                  <c:pt idx="19">
                    <c:v>75.746099999999998</c:v>
                  </c:pt>
                  <c:pt idx="20">
                    <c:v>49.944099999999999</c:v>
                  </c:pt>
                  <c:pt idx="21">
                    <c:v>46.813400000000001</c:v>
                  </c:pt>
                  <c:pt idx="22">
                    <c:v>49.644199999999998</c:v>
                  </c:pt>
                  <c:pt idx="23">
                    <c:v>95.626800000000003</c:v>
                  </c:pt>
                  <c:pt idx="24">
                    <c:v>60.131</c:v>
                  </c:pt>
                  <c:pt idx="25">
                    <c:v>71.758700000000005</c:v>
                  </c:pt>
                  <c:pt idx="26">
                    <c:v>69.136600000000001</c:v>
                  </c:pt>
                  <c:pt idx="27">
                    <c:v>48.8474</c:v>
                  </c:pt>
                  <c:pt idx="28">
                    <c:v>48.879399999999997</c:v>
                  </c:pt>
                  <c:pt idx="29">
                    <c:v>80.356399999999994</c:v>
                  </c:pt>
                  <c:pt idx="30">
                    <c:v>74.892399999999995</c:v>
                  </c:pt>
                  <c:pt idx="31">
                    <c:v>80.787499999999994</c:v>
                  </c:pt>
                  <c:pt idx="32">
                    <c:v>55.871000000000002</c:v>
                  </c:pt>
                  <c:pt idx="33">
                    <c:v>61.796700000000001</c:v>
                  </c:pt>
                  <c:pt idx="34">
                    <c:v>36.889899999999997</c:v>
                  </c:pt>
                  <c:pt idx="35">
                    <c:v>68.761200000000002</c:v>
                  </c:pt>
                </c:numCache>
              </c:numRef>
            </c:plus>
            <c:minus>
              <c:numRef>
                <c:f>'All Fsp Analysis'!$N$79:$N$114</c:f>
                <c:numCache>
                  <c:formatCode>General</c:formatCode>
                  <c:ptCount val="36"/>
                  <c:pt idx="0">
                    <c:v>82.629099999999994</c:v>
                  </c:pt>
                  <c:pt idx="1">
                    <c:v>63.536700000000003</c:v>
                  </c:pt>
                  <c:pt idx="2">
                    <c:v>62.886699999999998</c:v>
                  </c:pt>
                  <c:pt idx="3">
                    <c:v>74.364800000000002</c:v>
                  </c:pt>
                  <c:pt idx="4">
                    <c:v>58.5505</c:v>
                  </c:pt>
                  <c:pt idx="5">
                    <c:v>68.739699999999999</c:v>
                  </c:pt>
                  <c:pt idx="6">
                    <c:v>77.716499999999996</c:v>
                  </c:pt>
                  <c:pt idx="7">
                    <c:v>69.838399999999993</c:v>
                  </c:pt>
                  <c:pt idx="8">
                    <c:v>74.231300000000005</c:v>
                  </c:pt>
                  <c:pt idx="9">
                    <c:v>60.226999999999997</c:v>
                  </c:pt>
                  <c:pt idx="10">
                    <c:v>59.547800000000002</c:v>
                  </c:pt>
                  <c:pt idx="11">
                    <c:v>63.289000000000001</c:v>
                  </c:pt>
                  <c:pt idx="12">
                    <c:v>63.069699999999997</c:v>
                  </c:pt>
                  <c:pt idx="13">
                    <c:v>51.799900000000001</c:v>
                  </c:pt>
                  <c:pt idx="14">
                    <c:v>77.182199999999995</c:v>
                  </c:pt>
                  <c:pt idx="15">
                    <c:v>46.070599999999999</c:v>
                  </c:pt>
                  <c:pt idx="16">
                    <c:v>71.600300000000004</c:v>
                  </c:pt>
                  <c:pt idx="17">
                    <c:v>63.5672</c:v>
                  </c:pt>
                  <c:pt idx="18">
                    <c:v>71.888800000000003</c:v>
                  </c:pt>
                  <c:pt idx="19">
                    <c:v>75.746099999999998</c:v>
                  </c:pt>
                  <c:pt idx="20">
                    <c:v>49.944099999999999</c:v>
                  </c:pt>
                  <c:pt idx="21">
                    <c:v>46.813400000000001</c:v>
                  </c:pt>
                  <c:pt idx="22">
                    <c:v>49.644199999999998</c:v>
                  </c:pt>
                  <c:pt idx="23">
                    <c:v>95.626800000000003</c:v>
                  </c:pt>
                  <c:pt idx="24">
                    <c:v>60.131</c:v>
                  </c:pt>
                  <c:pt idx="25">
                    <c:v>71.758700000000005</c:v>
                  </c:pt>
                  <c:pt idx="26">
                    <c:v>69.136600000000001</c:v>
                  </c:pt>
                  <c:pt idx="27">
                    <c:v>48.8474</c:v>
                  </c:pt>
                  <c:pt idx="28">
                    <c:v>48.879399999999997</c:v>
                  </c:pt>
                  <c:pt idx="29">
                    <c:v>80.356399999999994</c:v>
                  </c:pt>
                  <c:pt idx="30">
                    <c:v>74.892399999999995</c:v>
                  </c:pt>
                  <c:pt idx="31">
                    <c:v>80.787499999999994</c:v>
                  </c:pt>
                  <c:pt idx="32">
                    <c:v>55.871000000000002</c:v>
                  </c:pt>
                  <c:pt idx="33">
                    <c:v>61.796700000000001</c:v>
                  </c:pt>
                  <c:pt idx="34">
                    <c:v>36.889899999999997</c:v>
                  </c:pt>
                  <c:pt idx="35">
                    <c:v>68.761200000000002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'Fsp SEM+ICP Tidy w LOD'!$M$2:$M$37</c:f>
              <c:numCache>
                <c:formatCode>General</c:formatCode>
                <c:ptCount val="36"/>
                <c:pt idx="0">
                  <c:v>867.39800000000002</c:v>
                </c:pt>
                <c:pt idx="1">
                  <c:v>925.64800000000002</c:v>
                </c:pt>
                <c:pt idx="2">
                  <c:v>909.11099999999999</c:v>
                </c:pt>
                <c:pt idx="3">
                  <c:v>988.428</c:v>
                </c:pt>
                <c:pt idx="4">
                  <c:v>922.11199999999997</c:v>
                </c:pt>
                <c:pt idx="5">
                  <c:v>664.697</c:v>
                </c:pt>
                <c:pt idx="6">
                  <c:v>973.45600000000002</c:v>
                </c:pt>
                <c:pt idx="7">
                  <c:v>825.58600000000001</c:v>
                </c:pt>
                <c:pt idx="8">
                  <c:v>827.88099999999997</c:v>
                </c:pt>
                <c:pt idx="9">
                  <c:v>682.47199999999998</c:v>
                </c:pt>
                <c:pt idx="10">
                  <c:v>606.89</c:v>
                </c:pt>
                <c:pt idx="11">
                  <c:v>640.75599999999997</c:v>
                </c:pt>
                <c:pt idx="12">
                  <c:v>820.35900000000004</c:v>
                </c:pt>
                <c:pt idx="13">
                  <c:v>642.77700000000004</c:v>
                </c:pt>
                <c:pt idx="14">
                  <c:v>643.43299999999999</c:v>
                </c:pt>
                <c:pt idx="15">
                  <c:v>633.03099999999995</c:v>
                </c:pt>
                <c:pt idx="16">
                  <c:v>683.60199999999998</c:v>
                </c:pt>
                <c:pt idx="17">
                  <c:v>719.697</c:v>
                </c:pt>
                <c:pt idx="18">
                  <c:v>762.99800000000005</c:v>
                </c:pt>
                <c:pt idx="19">
                  <c:v>725.40300000000002</c:v>
                </c:pt>
                <c:pt idx="20">
                  <c:v>703.27200000000005</c:v>
                </c:pt>
                <c:pt idx="21">
                  <c:v>779.64700000000005</c:v>
                </c:pt>
                <c:pt idx="22">
                  <c:v>767.798</c:v>
                </c:pt>
                <c:pt idx="23">
                  <c:v>676.32100000000003</c:v>
                </c:pt>
                <c:pt idx="24">
                  <c:v>726.68499999999995</c:v>
                </c:pt>
                <c:pt idx="25">
                  <c:v>841.87199999999996</c:v>
                </c:pt>
                <c:pt idx="26">
                  <c:v>778.65800000000002</c:v>
                </c:pt>
                <c:pt idx="27">
                  <c:v>783.21100000000001</c:v>
                </c:pt>
                <c:pt idx="28">
                  <c:v>596.28099999999995</c:v>
                </c:pt>
                <c:pt idx="29">
                  <c:v>727.53099999999995</c:v>
                </c:pt>
                <c:pt idx="30">
                  <c:v>684.56</c:v>
                </c:pt>
                <c:pt idx="31">
                  <c:v>640.78399999999999</c:v>
                </c:pt>
                <c:pt idx="32">
                  <c:v>629.48299999999995</c:v>
                </c:pt>
                <c:pt idx="33">
                  <c:v>643.88300000000004</c:v>
                </c:pt>
                <c:pt idx="34">
                  <c:v>593.59199999999998</c:v>
                </c:pt>
                <c:pt idx="35">
                  <c:v>632.17899999999997</c:v>
                </c:pt>
              </c:numCache>
            </c:numRef>
          </c:xVal>
          <c:yVal>
            <c:numRef>
              <c:f>'Fsp SEM+ICP Tidy w LOD'!$AH$2:$AH$37</c:f>
              <c:numCache>
                <c:formatCode>General</c:formatCode>
                <c:ptCount val="36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131-40A8-A256-042E00A724C0}"/>
            </c:ext>
          </c:extLst>
        </c:ser>
        <c:ser>
          <c:idx val="2"/>
          <c:order val="2"/>
          <c:tx>
            <c:v>1(B)MP Fsp Sr86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'All Fsp Analysis'!$M$122:$M$165</c:f>
                <c:numCache>
                  <c:formatCode>General</c:formatCode>
                  <c:ptCount val="44"/>
                  <c:pt idx="0">
                    <c:v>38.8367</c:v>
                  </c:pt>
                  <c:pt idx="1">
                    <c:v>55.204799999999999</c:v>
                  </c:pt>
                  <c:pt idx="2">
                    <c:v>61.866999999999997</c:v>
                  </c:pt>
                  <c:pt idx="3">
                    <c:v>47.094299999999997</c:v>
                  </c:pt>
                  <c:pt idx="4">
                    <c:v>44.057299999999998</c:v>
                  </c:pt>
                  <c:pt idx="5">
                    <c:v>100.056</c:v>
                  </c:pt>
                  <c:pt idx="6">
                    <c:v>45.241399999999999</c:v>
                  </c:pt>
                  <c:pt idx="7">
                    <c:v>47.104500000000002</c:v>
                  </c:pt>
                  <c:pt idx="8">
                    <c:v>47.769300000000001</c:v>
                  </c:pt>
                  <c:pt idx="9">
                    <c:v>62.692300000000003</c:v>
                  </c:pt>
                  <c:pt idx="10">
                    <c:v>30.074100000000001</c:v>
                  </c:pt>
                  <c:pt idx="11">
                    <c:v>61.2517</c:v>
                  </c:pt>
                  <c:pt idx="12">
                    <c:v>47.163600000000002</c:v>
                  </c:pt>
                  <c:pt idx="13">
                    <c:v>68.6708</c:v>
                  </c:pt>
                  <c:pt idx="14">
                    <c:v>51.763800000000003</c:v>
                  </c:pt>
                  <c:pt idx="15">
                    <c:v>52.818800000000003</c:v>
                  </c:pt>
                  <c:pt idx="16">
                    <c:v>66.287199999999999</c:v>
                  </c:pt>
                  <c:pt idx="17">
                    <c:v>62.356499999999997</c:v>
                  </c:pt>
                  <c:pt idx="18">
                    <c:v>63.423699999999997</c:v>
                  </c:pt>
                  <c:pt idx="19">
                    <c:v>48.0411</c:v>
                  </c:pt>
                  <c:pt idx="20">
                    <c:v>42.218600000000002</c:v>
                  </c:pt>
                  <c:pt idx="21">
                    <c:v>75.051299999999998</c:v>
                  </c:pt>
                  <c:pt idx="22">
                    <c:v>51.441899999999997</c:v>
                  </c:pt>
                  <c:pt idx="23">
                    <c:v>96.287099999999995</c:v>
                  </c:pt>
                  <c:pt idx="24">
                    <c:v>121.05800000000001</c:v>
                  </c:pt>
                  <c:pt idx="25">
                    <c:v>61.374699999999997</c:v>
                  </c:pt>
                  <c:pt idx="26">
                    <c:v>38.226599999999998</c:v>
                  </c:pt>
                  <c:pt idx="27">
                    <c:v>54.471699999999998</c:v>
                  </c:pt>
                  <c:pt idx="28">
                    <c:v>36.953000000000003</c:v>
                  </c:pt>
                  <c:pt idx="29">
                    <c:v>68.852599999999995</c:v>
                  </c:pt>
                  <c:pt idx="30">
                    <c:v>41.780200000000001</c:v>
                  </c:pt>
                  <c:pt idx="31">
                    <c:v>39.011899999999997</c:v>
                  </c:pt>
                  <c:pt idx="32">
                    <c:v>105.336</c:v>
                  </c:pt>
                  <c:pt idx="33">
                    <c:v>56.126600000000003</c:v>
                  </c:pt>
                  <c:pt idx="34">
                    <c:v>45.535600000000002</c:v>
                  </c:pt>
                  <c:pt idx="35">
                    <c:v>51.882800000000003</c:v>
                  </c:pt>
                  <c:pt idx="36">
                    <c:v>42.5608</c:v>
                  </c:pt>
                  <c:pt idx="37">
                    <c:v>41.910600000000002</c:v>
                  </c:pt>
                  <c:pt idx="38">
                    <c:v>43.641800000000003</c:v>
                  </c:pt>
                  <c:pt idx="39">
                    <c:v>58.005699999999997</c:v>
                  </c:pt>
                  <c:pt idx="40">
                    <c:v>72.019000000000005</c:v>
                  </c:pt>
                  <c:pt idx="41">
                    <c:v>47.472200000000001</c:v>
                  </c:pt>
                  <c:pt idx="42">
                    <c:v>67.679299999999998</c:v>
                  </c:pt>
                  <c:pt idx="43">
                    <c:v>165.233</c:v>
                  </c:pt>
                </c:numCache>
              </c:numRef>
            </c:plus>
            <c:minus>
              <c:numRef>
                <c:f>'All Fsp Analysis'!$M$122:$M$165</c:f>
                <c:numCache>
                  <c:formatCode>General</c:formatCode>
                  <c:ptCount val="44"/>
                  <c:pt idx="0">
                    <c:v>38.8367</c:v>
                  </c:pt>
                  <c:pt idx="1">
                    <c:v>55.204799999999999</c:v>
                  </c:pt>
                  <c:pt idx="2">
                    <c:v>61.866999999999997</c:v>
                  </c:pt>
                  <c:pt idx="3">
                    <c:v>47.094299999999997</c:v>
                  </c:pt>
                  <c:pt idx="4">
                    <c:v>44.057299999999998</c:v>
                  </c:pt>
                  <c:pt idx="5">
                    <c:v>100.056</c:v>
                  </c:pt>
                  <c:pt idx="6">
                    <c:v>45.241399999999999</c:v>
                  </c:pt>
                  <c:pt idx="7">
                    <c:v>47.104500000000002</c:v>
                  </c:pt>
                  <c:pt idx="8">
                    <c:v>47.769300000000001</c:v>
                  </c:pt>
                  <c:pt idx="9">
                    <c:v>62.692300000000003</c:v>
                  </c:pt>
                  <c:pt idx="10">
                    <c:v>30.074100000000001</c:v>
                  </c:pt>
                  <c:pt idx="11">
                    <c:v>61.2517</c:v>
                  </c:pt>
                  <c:pt idx="12">
                    <c:v>47.163600000000002</c:v>
                  </c:pt>
                  <c:pt idx="13">
                    <c:v>68.6708</c:v>
                  </c:pt>
                  <c:pt idx="14">
                    <c:v>51.763800000000003</c:v>
                  </c:pt>
                  <c:pt idx="15">
                    <c:v>52.818800000000003</c:v>
                  </c:pt>
                  <c:pt idx="16">
                    <c:v>66.287199999999999</c:v>
                  </c:pt>
                  <c:pt idx="17">
                    <c:v>62.356499999999997</c:v>
                  </c:pt>
                  <c:pt idx="18">
                    <c:v>63.423699999999997</c:v>
                  </c:pt>
                  <c:pt idx="19">
                    <c:v>48.0411</c:v>
                  </c:pt>
                  <c:pt idx="20">
                    <c:v>42.218600000000002</c:v>
                  </c:pt>
                  <c:pt idx="21">
                    <c:v>75.051299999999998</c:v>
                  </c:pt>
                  <c:pt idx="22">
                    <c:v>51.441899999999997</c:v>
                  </c:pt>
                  <c:pt idx="23">
                    <c:v>96.287099999999995</c:v>
                  </c:pt>
                  <c:pt idx="24">
                    <c:v>121.05800000000001</c:v>
                  </c:pt>
                  <c:pt idx="25">
                    <c:v>61.374699999999997</c:v>
                  </c:pt>
                  <c:pt idx="26">
                    <c:v>38.226599999999998</c:v>
                  </c:pt>
                  <c:pt idx="27">
                    <c:v>54.471699999999998</c:v>
                  </c:pt>
                  <c:pt idx="28">
                    <c:v>36.953000000000003</c:v>
                  </c:pt>
                  <c:pt idx="29">
                    <c:v>68.852599999999995</c:v>
                  </c:pt>
                  <c:pt idx="30">
                    <c:v>41.780200000000001</c:v>
                  </c:pt>
                  <c:pt idx="31">
                    <c:v>39.011899999999997</c:v>
                  </c:pt>
                  <c:pt idx="32">
                    <c:v>105.336</c:v>
                  </c:pt>
                  <c:pt idx="33">
                    <c:v>56.126600000000003</c:v>
                  </c:pt>
                  <c:pt idx="34">
                    <c:v>45.535600000000002</c:v>
                  </c:pt>
                  <c:pt idx="35">
                    <c:v>51.882800000000003</c:v>
                  </c:pt>
                  <c:pt idx="36">
                    <c:v>42.5608</c:v>
                  </c:pt>
                  <c:pt idx="37">
                    <c:v>41.910600000000002</c:v>
                  </c:pt>
                  <c:pt idx="38">
                    <c:v>43.641800000000003</c:v>
                  </c:pt>
                  <c:pt idx="39">
                    <c:v>58.005699999999997</c:v>
                  </c:pt>
                  <c:pt idx="40">
                    <c:v>72.019000000000005</c:v>
                  </c:pt>
                  <c:pt idx="41">
                    <c:v>47.472200000000001</c:v>
                  </c:pt>
                  <c:pt idx="42">
                    <c:v>67.679299999999998</c:v>
                  </c:pt>
                  <c:pt idx="43">
                    <c:v>165.233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'Fsp SEM+ICP Tidy w LOD'!$L$39:$L$82</c:f>
              <c:numCache>
                <c:formatCode>General</c:formatCode>
                <c:ptCount val="44"/>
                <c:pt idx="0">
                  <c:v>377.95499999999998</c:v>
                </c:pt>
                <c:pt idx="1">
                  <c:v>473.11200000000002</c:v>
                </c:pt>
                <c:pt idx="2">
                  <c:v>552.13300000000004</c:v>
                </c:pt>
                <c:pt idx="3">
                  <c:v>549.55700000000002</c:v>
                </c:pt>
                <c:pt idx="4">
                  <c:v>437.01499999999999</c:v>
                </c:pt>
                <c:pt idx="5">
                  <c:v>671.04899999999998</c:v>
                </c:pt>
                <c:pt idx="6">
                  <c:v>492.20400000000001</c:v>
                </c:pt>
                <c:pt idx="7">
                  <c:v>483.68599999999998</c:v>
                </c:pt>
                <c:pt idx="8">
                  <c:v>449.315</c:v>
                </c:pt>
                <c:pt idx="9">
                  <c:v>538.14</c:v>
                </c:pt>
                <c:pt idx="10">
                  <c:v>446.983</c:v>
                </c:pt>
                <c:pt idx="11">
                  <c:v>496.31</c:v>
                </c:pt>
                <c:pt idx="12">
                  <c:v>484.70100000000002</c:v>
                </c:pt>
                <c:pt idx="13">
                  <c:v>547.74099999999999</c:v>
                </c:pt>
                <c:pt idx="14">
                  <c:v>509.03899999999999</c:v>
                </c:pt>
                <c:pt idx="15">
                  <c:v>478.46100000000001</c:v>
                </c:pt>
                <c:pt idx="16">
                  <c:v>527.65499999999997</c:v>
                </c:pt>
                <c:pt idx="17">
                  <c:v>497.52199999999999</c:v>
                </c:pt>
                <c:pt idx="18">
                  <c:v>528.03399999999999</c:v>
                </c:pt>
                <c:pt idx="19">
                  <c:v>474.59500000000003</c:v>
                </c:pt>
                <c:pt idx="20">
                  <c:v>422.34399999999999</c:v>
                </c:pt>
                <c:pt idx="21">
                  <c:v>578.63300000000004</c:v>
                </c:pt>
                <c:pt idx="22">
                  <c:v>471.31200000000001</c:v>
                </c:pt>
                <c:pt idx="23">
                  <c:v>649.01199999999994</c:v>
                </c:pt>
                <c:pt idx="24">
                  <c:v>735.94</c:v>
                </c:pt>
                <c:pt idx="25">
                  <c:v>510.10500000000002</c:v>
                </c:pt>
                <c:pt idx="26">
                  <c:v>408.15</c:v>
                </c:pt>
                <c:pt idx="27">
                  <c:v>462.09500000000003</c:v>
                </c:pt>
                <c:pt idx="28">
                  <c:v>446.15199999999999</c:v>
                </c:pt>
                <c:pt idx="29">
                  <c:v>562.91099999999994</c:v>
                </c:pt>
                <c:pt idx="30">
                  <c:v>480.49400000000003</c:v>
                </c:pt>
                <c:pt idx="31">
                  <c:v>484.33199999999999</c:v>
                </c:pt>
                <c:pt idx="32">
                  <c:v>697.6</c:v>
                </c:pt>
                <c:pt idx="33">
                  <c:v>535.16399999999999</c:v>
                </c:pt>
                <c:pt idx="34">
                  <c:v>450.45299999999997</c:v>
                </c:pt>
                <c:pt idx="35">
                  <c:v>528.53099999999995</c:v>
                </c:pt>
                <c:pt idx="36">
                  <c:v>456.73</c:v>
                </c:pt>
                <c:pt idx="37">
                  <c:v>430.35899999999998</c:v>
                </c:pt>
                <c:pt idx="38">
                  <c:v>435.60899999999998</c:v>
                </c:pt>
                <c:pt idx="39">
                  <c:v>478.66699999999997</c:v>
                </c:pt>
                <c:pt idx="40">
                  <c:v>619.79100000000005</c:v>
                </c:pt>
                <c:pt idx="41">
                  <c:v>518.54100000000005</c:v>
                </c:pt>
                <c:pt idx="42">
                  <c:v>519.37900000000002</c:v>
                </c:pt>
                <c:pt idx="43">
                  <c:v>659.77700000000004</c:v>
                </c:pt>
              </c:numCache>
            </c:numRef>
          </c:xVal>
          <c:yVal>
            <c:numRef>
              <c:f>'Fsp SEM+ICP Tidy w LOD'!$AI$39:$AI$82</c:f>
              <c:numCache>
                <c:formatCode>General</c:formatCode>
                <c:ptCount val="44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131-40A8-A256-042E00A724C0}"/>
            </c:ext>
          </c:extLst>
        </c:ser>
        <c:ser>
          <c:idx val="3"/>
          <c:order val="3"/>
          <c:tx>
            <c:v>1(B)MP Fsp Sr88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'All Fsp Analysis'!$N$122:$N$165</c:f>
                <c:numCache>
                  <c:formatCode>General</c:formatCode>
                  <c:ptCount val="44"/>
                  <c:pt idx="0">
                    <c:v>49.089700000000001</c:v>
                  </c:pt>
                  <c:pt idx="1">
                    <c:v>47.2256</c:v>
                  </c:pt>
                  <c:pt idx="2">
                    <c:v>64.002399999999994</c:v>
                  </c:pt>
                  <c:pt idx="3">
                    <c:v>39.217100000000002</c:v>
                  </c:pt>
                  <c:pt idx="4">
                    <c:v>41.562399999999997</c:v>
                  </c:pt>
                  <c:pt idx="5">
                    <c:v>67.750399999999999</c:v>
                  </c:pt>
                  <c:pt idx="6">
                    <c:v>45.538699999999999</c:v>
                  </c:pt>
                  <c:pt idx="7">
                    <c:v>38.827100000000002</c:v>
                  </c:pt>
                  <c:pt idx="8">
                    <c:v>39.7181</c:v>
                  </c:pt>
                  <c:pt idx="9">
                    <c:v>47.839199999999998</c:v>
                  </c:pt>
                  <c:pt idx="10">
                    <c:v>32.628399999999999</c:v>
                  </c:pt>
                  <c:pt idx="11">
                    <c:v>55.677799999999998</c:v>
                  </c:pt>
                  <c:pt idx="12">
                    <c:v>43.0867</c:v>
                  </c:pt>
                  <c:pt idx="13">
                    <c:v>57.941400000000002</c:v>
                  </c:pt>
                  <c:pt idx="14">
                    <c:v>53.331000000000003</c:v>
                  </c:pt>
                  <c:pt idx="15">
                    <c:v>48.470100000000002</c:v>
                  </c:pt>
                  <c:pt idx="16">
                    <c:v>44.779899999999998</c:v>
                  </c:pt>
                  <c:pt idx="17">
                    <c:v>48.049100000000003</c:v>
                  </c:pt>
                  <c:pt idx="18">
                    <c:v>68.852400000000003</c:v>
                  </c:pt>
                  <c:pt idx="19">
                    <c:v>44.941499999999998</c:v>
                  </c:pt>
                  <c:pt idx="20">
                    <c:v>40.087899999999998</c:v>
                  </c:pt>
                  <c:pt idx="21">
                    <c:v>64.995800000000003</c:v>
                  </c:pt>
                  <c:pt idx="22">
                    <c:v>50.194600000000001</c:v>
                  </c:pt>
                  <c:pt idx="23">
                    <c:v>71.860399999999998</c:v>
                  </c:pt>
                  <c:pt idx="24">
                    <c:v>124.38</c:v>
                  </c:pt>
                  <c:pt idx="25">
                    <c:v>54.6083</c:v>
                  </c:pt>
                  <c:pt idx="26">
                    <c:v>51.3765</c:v>
                  </c:pt>
                  <c:pt idx="27">
                    <c:v>46.295499999999997</c:v>
                  </c:pt>
                  <c:pt idx="28">
                    <c:v>36.925600000000003</c:v>
                  </c:pt>
                  <c:pt idx="29">
                    <c:v>55.7727</c:v>
                  </c:pt>
                  <c:pt idx="30">
                    <c:v>35.910400000000003</c:v>
                  </c:pt>
                  <c:pt idx="31">
                    <c:v>39.332099999999997</c:v>
                  </c:pt>
                  <c:pt idx="32">
                    <c:v>90.762600000000006</c:v>
                  </c:pt>
                  <c:pt idx="33">
                    <c:v>44.4009</c:v>
                  </c:pt>
                  <c:pt idx="34">
                    <c:v>43.815100000000001</c:v>
                  </c:pt>
                  <c:pt idx="35">
                    <c:v>57.703499999999998</c:v>
                  </c:pt>
                  <c:pt idx="36">
                    <c:v>46.648699999999998</c:v>
                  </c:pt>
                  <c:pt idx="37">
                    <c:v>34.135399999999997</c:v>
                  </c:pt>
                  <c:pt idx="38">
                    <c:v>38.785200000000003</c:v>
                  </c:pt>
                  <c:pt idx="39">
                    <c:v>57.7104</c:v>
                  </c:pt>
                  <c:pt idx="40">
                    <c:v>66.778099999999995</c:v>
                  </c:pt>
                  <c:pt idx="41">
                    <c:v>46.985399999999998</c:v>
                  </c:pt>
                  <c:pt idx="42">
                    <c:v>56.697600000000001</c:v>
                  </c:pt>
                  <c:pt idx="43">
                    <c:v>151.13900000000001</c:v>
                  </c:pt>
                </c:numCache>
              </c:numRef>
            </c:plus>
            <c:minus>
              <c:numRef>
                <c:f>'All Fsp Analysis'!$N$122:$N$165</c:f>
                <c:numCache>
                  <c:formatCode>General</c:formatCode>
                  <c:ptCount val="44"/>
                  <c:pt idx="0">
                    <c:v>49.089700000000001</c:v>
                  </c:pt>
                  <c:pt idx="1">
                    <c:v>47.2256</c:v>
                  </c:pt>
                  <c:pt idx="2">
                    <c:v>64.002399999999994</c:v>
                  </c:pt>
                  <c:pt idx="3">
                    <c:v>39.217100000000002</c:v>
                  </c:pt>
                  <c:pt idx="4">
                    <c:v>41.562399999999997</c:v>
                  </c:pt>
                  <c:pt idx="5">
                    <c:v>67.750399999999999</c:v>
                  </c:pt>
                  <c:pt idx="6">
                    <c:v>45.538699999999999</c:v>
                  </c:pt>
                  <c:pt idx="7">
                    <c:v>38.827100000000002</c:v>
                  </c:pt>
                  <c:pt idx="8">
                    <c:v>39.7181</c:v>
                  </c:pt>
                  <c:pt idx="9">
                    <c:v>47.839199999999998</c:v>
                  </c:pt>
                  <c:pt idx="10">
                    <c:v>32.628399999999999</c:v>
                  </c:pt>
                  <c:pt idx="11">
                    <c:v>55.677799999999998</c:v>
                  </c:pt>
                  <c:pt idx="12">
                    <c:v>43.0867</c:v>
                  </c:pt>
                  <c:pt idx="13">
                    <c:v>57.941400000000002</c:v>
                  </c:pt>
                  <c:pt idx="14">
                    <c:v>53.331000000000003</c:v>
                  </c:pt>
                  <c:pt idx="15">
                    <c:v>48.470100000000002</c:v>
                  </c:pt>
                  <c:pt idx="16">
                    <c:v>44.779899999999998</c:v>
                  </c:pt>
                  <c:pt idx="17">
                    <c:v>48.049100000000003</c:v>
                  </c:pt>
                  <c:pt idx="18">
                    <c:v>68.852400000000003</c:v>
                  </c:pt>
                  <c:pt idx="19">
                    <c:v>44.941499999999998</c:v>
                  </c:pt>
                  <c:pt idx="20">
                    <c:v>40.087899999999998</c:v>
                  </c:pt>
                  <c:pt idx="21">
                    <c:v>64.995800000000003</c:v>
                  </c:pt>
                  <c:pt idx="22">
                    <c:v>50.194600000000001</c:v>
                  </c:pt>
                  <c:pt idx="23">
                    <c:v>71.860399999999998</c:v>
                  </c:pt>
                  <c:pt idx="24">
                    <c:v>124.38</c:v>
                  </c:pt>
                  <c:pt idx="25">
                    <c:v>54.6083</c:v>
                  </c:pt>
                  <c:pt idx="26">
                    <c:v>51.3765</c:v>
                  </c:pt>
                  <c:pt idx="27">
                    <c:v>46.295499999999997</c:v>
                  </c:pt>
                  <c:pt idx="28">
                    <c:v>36.925600000000003</c:v>
                  </c:pt>
                  <c:pt idx="29">
                    <c:v>55.7727</c:v>
                  </c:pt>
                  <c:pt idx="30">
                    <c:v>35.910400000000003</c:v>
                  </c:pt>
                  <c:pt idx="31">
                    <c:v>39.332099999999997</c:v>
                  </c:pt>
                  <c:pt idx="32">
                    <c:v>90.762600000000006</c:v>
                  </c:pt>
                  <c:pt idx="33">
                    <c:v>44.4009</c:v>
                  </c:pt>
                  <c:pt idx="34">
                    <c:v>43.815100000000001</c:v>
                  </c:pt>
                  <c:pt idx="35">
                    <c:v>57.703499999999998</c:v>
                  </c:pt>
                  <c:pt idx="36">
                    <c:v>46.648699999999998</c:v>
                  </c:pt>
                  <c:pt idx="37">
                    <c:v>34.135399999999997</c:v>
                  </c:pt>
                  <c:pt idx="38">
                    <c:v>38.785200000000003</c:v>
                  </c:pt>
                  <c:pt idx="39">
                    <c:v>57.7104</c:v>
                  </c:pt>
                  <c:pt idx="40">
                    <c:v>66.778099999999995</c:v>
                  </c:pt>
                  <c:pt idx="41">
                    <c:v>46.985399999999998</c:v>
                  </c:pt>
                  <c:pt idx="42">
                    <c:v>56.697600000000001</c:v>
                  </c:pt>
                  <c:pt idx="43">
                    <c:v>151.13900000000001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'Fsp SEM+ICP Tidy w LOD'!$M$39:$M$82</c:f>
              <c:numCache>
                <c:formatCode>General</c:formatCode>
                <c:ptCount val="44"/>
                <c:pt idx="0">
                  <c:v>406.09699999999998</c:v>
                </c:pt>
                <c:pt idx="1">
                  <c:v>442.42899999999997</c:v>
                </c:pt>
                <c:pt idx="2">
                  <c:v>508.06799999999998</c:v>
                </c:pt>
                <c:pt idx="3">
                  <c:v>514.94600000000003</c:v>
                </c:pt>
                <c:pt idx="4">
                  <c:v>427.94099999999997</c:v>
                </c:pt>
                <c:pt idx="5">
                  <c:v>605.005</c:v>
                </c:pt>
                <c:pt idx="6">
                  <c:v>489.42</c:v>
                </c:pt>
                <c:pt idx="7">
                  <c:v>481.97399999999999</c:v>
                </c:pt>
                <c:pt idx="8">
                  <c:v>431.72300000000001</c:v>
                </c:pt>
                <c:pt idx="9">
                  <c:v>509.19799999999998</c:v>
                </c:pt>
                <c:pt idx="10">
                  <c:v>453.33300000000003</c:v>
                </c:pt>
                <c:pt idx="11">
                  <c:v>487.26299999999998</c:v>
                </c:pt>
                <c:pt idx="12">
                  <c:v>487.72899999999998</c:v>
                </c:pt>
                <c:pt idx="13">
                  <c:v>560.447</c:v>
                </c:pt>
                <c:pt idx="14">
                  <c:v>517.14599999999996</c:v>
                </c:pt>
                <c:pt idx="15">
                  <c:v>480.43099999999998</c:v>
                </c:pt>
                <c:pt idx="16">
                  <c:v>513.36599999999999</c:v>
                </c:pt>
                <c:pt idx="17">
                  <c:v>497.86500000000001</c:v>
                </c:pt>
                <c:pt idx="18">
                  <c:v>537.98199999999997</c:v>
                </c:pt>
                <c:pt idx="19">
                  <c:v>471.05900000000003</c:v>
                </c:pt>
                <c:pt idx="20">
                  <c:v>426.56299999999999</c:v>
                </c:pt>
                <c:pt idx="21">
                  <c:v>565.18499999999995</c:v>
                </c:pt>
                <c:pt idx="22">
                  <c:v>469.673</c:v>
                </c:pt>
                <c:pt idx="23">
                  <c:v>598.88499999999999</c:v>
                </c:pt>
                <c:pt idx="24">
                  <c:v>726.73599999999999</c:v>
                </c:pt>
                <c:pt idx="25">
                  <c:v>518.15700000000004</c:v>
                </c:pt>
                <c:pt idx="26">
                  <c:v>436.887</c:v>
                </c:pt>
                <c:pt idx="27">
                  <c:v>461.47199999999998</c:v>
                </c:pt>
                <c:pt idx="28">
                  <c:v>466.18700000000001</c:v>
                </c:pt>
                <c:pt idx="29">
                  <c:v>555.76800000000003</c:v>
                </c:pt>
                <c:pt idx="30">
                  <c:v>470.35599999999999</c:v>
                </c:pt>
                <c:pt idx="31">
                  <c:v>470.24400000000003</c:v>
                </c:pt>
                <c:pt idx="32">
                  <c:v>687.98299999999995</c:v>
                </c:pt>
                <c:pt idx="33">
                  <c:v>517.86099999999999</c:v>
                </c:pt>
                <c:pt idx="34">
                  <c:v>465.52</c:v>
                </c:pt>
                <c:pt idx="35">
                  <c:v>559.37599999999998</c:v>
                </c:pt>
                <c:pt idx="36">
                  <c:v>459.363</c:v>
                </c:pt>
                <c:pt idx="37">
                  <c:v>405.47899999999998</c:v>
                </c:pt>
                <c:pt idx="38">
                  <c:v>413.70699999999999</c:v>
                </c:pt>
                <c:pt idx="39">
                  <c:v>462.35199999999998</c:v>
                </c:pt>
                <c:pt idx="40">
                  <c:v>599.59100000000001</c:v>
                </c:pt>
                <c:pt idx="41">
                  <c:v>519.48699999999997</c:v>
                </c:pt>
                <c:pt idx="42">
                  <c:v>499.09199999999998</c:v>
                </c:pt>
                <c:pt idx="43">
                  <c:v>631.57899999999995</c:v>
                </c:pt>
              </c:numCache>
            </c:numRef>
          </c:xVal>
          <c:yVal>
            <c:numRef>
              <c:f>'Fsp SEM+ICP Tidy w LOD'!$AJ$39:$AJ$82</c:f>
              <c:numCache>
                <c:formatCode>General</c:formatCode>
                <c:ptCount val="44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131-40A8-A256-042E00A724C0}"/>
            </c:ext>
          </c:extLst>
        </c:ser>
        <c:ser>
          <c:idx val="4"/>
          <c:order val="4"/>
          <c:tx>
            <c:v>1.AS.H Fsp Sr 86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errBars>
            <c:errDir val="x"/>
            <c:errBarType val="both"/>
            <c:errValType val="cust"/>
            <c:noEndCap val="0"/>
            <c:plus>
              <c:numRef>
                <c:f>'All Fsp Analysis'!$M$173:$M$207</c:f>
                <c:numCache>
                  <c:formatCode>General</c:formatCode>
                  <c:ptCount val="35"/>
                  <c:pt idx="0">
                    <c:v>103.01900000000001</c:v>
                  </c:pt>
                  <c:pt idx="1">
                    <c:v>94.992900000000006</c:v>
                  </c:pt>
                  <c:pt idx="2">
                    <c:v>92.129499999999993</c:v>
                  </c:pt>
                  <c:pt idx="3">
                    <c:v>81.471299999999999</c:v>
                  </c:pt>
                  <c:pt idx="4">
                    <c:v>80.862399999999994</c:v>
                  </c:pt>
                  <c:pt idx="5">
                    <c:v>99.013800000000003</c:v>
                  </c:pt>
                  <c:pt idx="6">
                    <c:v>154.51599999999999</c:v>
                  </c:pt>
                  <c:pt idx="7">
                    <c:v>78.567899999999995</c:v>
                  </c:pt>
                  <c:pt idx="8">
                    <c:v>128.65899999999999</c:v>
                  </c:pt>
                  <c:pt idx="9">
                    <c:v>76.197699999999998</c:v>
                  </c:pt>
                  <c:pt idx="10">
                    <c:v>84.507599999999996</c:v>
                  </c:pt>
                  <c:pt idx="11">
                    <c:v>77.011700000000005</c:v>
                  </c:pt>
                  <c:pt idx="12">
                    <c:v>71.207800000000006</c:v>
                  </c:pt>
                  <c:pt idx="13">
                    <c:v>79.430800000000005</c:v>
                  </c:pt>
                  <c:pt idx="14">
                    <c:v>115.179</c:v>
                  </c:pt>
                  <c:pt idx="15">
                    <c:v>82.491699999999994</c:v>
                  </c:pt>
                  <c:pt idx="16">
                    <c:v>134.667</c:v>
                  </c:pt>
                  <c:pt idx="17">
                    <c:v>105.985</c:v>
                  </c:pt>
                  <c:pt idx="18">
                    <c:v>115.458</c:v>
                  </c:pt>
                  <c:pt idx="19">
                    <c:v>105.188</c:v>
                  </c:pt>
                  <c:pt idx="20">
                    <c:v>109.97199999999999</c:v>
                  </c:pt>
                  <c:pt idx="21">
                    <c:v>82.476799999999997</c:v>
                  </c:pt>
                  <c:pt idx="22">
                    <c:v>130.30799999999999</c:v>
                  </c:pt>
                  <c:pt idx="23">
                    <c:v>126.098</c:v>
                  </c:pt>
                  <c:pt idx="24">
                    <c:v>101.167</c:v>
                  </c:pt>
                  <c:pt idx="25">
                    <c:v>87.418000000000006</c:v>
                  </c:pt>
                  <c:pt idx="26">
                    <c:v>92.528800000000004</c:v>
                  </c:pt>
                  <c:pt idx="27">
                    <c:v>96.458399999999997</c:v>
                  </c:pt>
                  <c:pt idx="28">
                    <c:v>76.903999999999996</c:v>
                  </c:pt>
                  <c:pt idx="29">
                    <c:v>72.260300000000001</c:v>
                  </c:pt>
                  <c:pt idx="30">
                    <c:v>107.468</c:v>
                  </c:pt>
                  <c:pt idx="31">
                    <c:v>89.729100000000003</c:v>
                  </c:pt>
                  <c:pt idx="32">
                    <c:v>115.45399999999999</c:v>
                  </c:pt>
                  <c:pt idx="33">
                    <c:v>59.818899999999999</c:v>
                  </c:pt>
                  <c:pt idx="34">
                    <c:v>132.26</c:v>
                  </c:pt>
                </c:numCache>
              </c:numRef>
            </c:plus>
            <c:minus>
              <c:numRef>
                <c:f>'All Fsp Analysis'!$M$173:$M$207</c:f>
                <c:numCache>
                  <c:formatCode>General</c:formatCode>
                  <c:ptCount val="35"/>
                  <c:pt idx="0">
                    <c:v>103.01900000000001</c:v>
                  </c:pt>
                  <c:pt idx="1">
                    <c:v>94.992900000000006</c:v>
                  </c:pt>
                  <c:pt idx="2">
                    <c:v>92.129499999999993</c:v>
                  </c:pt>
                  <c:pt idx="3">
                    <c:v>81.471299999999999</c:v>
                  </c:pt>
                  <c:pt idx="4">
                    <c:v>80.862399999999994</c:v>
                  </c:pt>
                  <c:pt idx="5">
                    <c:v>99.013800000000003</c:v>
                  </c:pt>
                  <c:pt idx="6">
                    <c:v>154.51599999999999</c:v>
                  </c:pt>
                  <c:pt idx="7">
                    <c:v>78.567899999999995</c:v>
                  </c:pt>
                  <c:pt idx="8">
                    <c:v>128.65899999999999</c:v>
                  </c:pt>
                  <c:pt idx="9">
                    <c:v>76.197699999999998</c:v>
                  </c:pt>
                  <c:pt idx="10">
                    <c:v>84.507599999999996</c:v>
                  </c:pt>
                  <c:pt idx="11">
                    <c:v>77.011700000000005</c:v>
                  </c:pt>
                  <c:pt idx="12">
                    <c:v>71.207800000000006</c:v>
                  </c:pt>
                  <c:pt idx="13">
                    <c:v>79.430800000000005</c:v>
                  </c:pt>
                  <c:pt idx="14">
                    <c:v>115.179</c:v>
                  </c:pt>
                  <c:pt idx="15">
                    <c:v>82.491699999999994</c:v>
                  </c:pt>
                  <c:pt idx="16">
                    <c:v>134.667</c:v>
                  </c:pt>
                  <c:pt idx="17">
                    <c:v>105.985</c:v>
                  </c:pt>
                  <c:pt idx="18">
                    <c:v>115.458</c:v>
                  </c:pt>
                  <c:pt idx="19">
                    <c:v>105.188</c:v>
                  </c:pt>
                  <c:pt idx="20">
                    <c:v>109.97199999999999</c:v>
                  </c:pt>
                  <c:pt idx="21">
                    <c:v>82.476799999999997</c:v>
                  </c:pt>
                  <c:pt idx="22">
                    <c:v>130.30799999999999</c:v>
                  </c:pt>
                  <c:pt idx="23">
                    <c:v>126.098</c:v>
                  </c:pt>
                  <c:pt idx="24">
                    <c:v>101.167</c:v>
                  </c:pt>
                  <c:pt idx="25">
                    <c:v>87.418000000000006</c:v>
                  </c:pt>
                  <c:pt idx="26">
                    <c:v>92.528800000000004</c:v>
                  </c:pt>
                  <c:pt idx="27">
                    <c:v>96.458399999999997</c:v>
                  </c:pt>
                  <c:pt idx="28">
                    <c:v>76.903999999999996</c:v>
                  </c:pt>
                  <c:pt idx="29">
                    <c:v>72.260300000000001</c:v>
                  </c:pt>
                  <c:pt idx="30">
                    <c:v>107.468</c:v>
                  </c:pt>
                  <c:pt idx="31">
                    <c:v>89.729100000000003</c:v>
                  </c:pt>
                  <c:pt idx="32">
                    <c:v>115.45399999999999</c:v>
                  </c:pt>
                  <c:pt idx="33">
                    <c:v>59.818899999999999</c:v>
                  </c:pt>
                  <c:pt idx="34">
                    <c:v>132.26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'All Fsp Analysis'!$BY$2:$BY$36</c:f>
              <c:numCache>
                <c:formatCode>General</c:formatCode>
                <c:ptCount val="35"/>
                <c:pt idx="0">
                  <c:v>838.94399999999996</c:v>
                </c:pt>
                <c:pt idx="1">
                  <c:v>806.86500000000001</c:v>
                </c:pt>
                <c:pt idx="2">
                  <c:v>1031.3800000000001</c:v>
                </c:pt>
                <c:pt idx="3">
                  <c:v>913.71199999999999</c:v>
                </c:pt>
                <c:pt idx="4">
                  <c:v>883.78599999999994</c:v>
                </c:pt>
                <c:pt idx="5">
                  <c:v>846.61199999999997</c:v>
                </c:pt>
                <c:pt idx="6">
                  <c:v>1313.82</c:v>
                </c:pt>
                <c:pt idx="7">
                  <c:v>980.36599999999999</c:v>
                </c:pt>
                <c:pt idx="8">
                  <c:v>974.36199999999997</c:v>
                </c:pt>
                <c:pt idx="9">
                  <c:v>740.57</c:v>
                </c:pt>
                <c:pt idx="10">
                  <c:v>904.43</c:v>
                </c:pt>
                <c:pt idx="11">
                  <c:v>955.91099999999994</c:v>
                </c:pt>
                <c:pt idx="12">
                  <c:v>805.51499999999999</c:v>
                </c:pt>
                <c:pt idx="13">
                  <c:v>936.346</c:v>
                </c:pt>
                <c:pt idx="14">
                  <c:v>975.67200000000003</c:v>
                </c:pt>
                <c:pt idx="15">
                  <c:v>975.16800000000001</c:v>
                </c:pt>
                <c:pt idx="16">
                  <c:v>1052.67</c:v>
                </c:pt>
                <c:pt idx="17">
                  <c:v>944.577</c:v>
                </c:pt>
                <c:pt idx="18">
                  <c:v>1037.1500000000001</c:v>
                </c:pt>
                <c:pt idx="19">
                  <c:v>1083.6300000000001</c:v>
                </c:pt>
                <c:pt idx="20">
                  <c:v>922.17899999999997</c:v>
                </c:pt>
                <c:pt idx="21">
                  <c:v>886.46600000000001</c:v>
                </c:pt>
                <c:pt idx="22">
                  <c:v>999.8</c:v>
                </c:pt>
                <c:pt idx="23">
                  <c:v>958.64099999999996</c:v>
                </c:pt>
                <c:pt idx="24">
                  <c:v>884.42600000000004</c:v>
                </c:pt>
                <c:pt idx="25">
                  <c:v>972.68100000000004</c:v>
                </c:pt>
                <c:pt idx="26">
                  <c:v>948.31899999999996</c:v>
                </c:pt>
                <c:pt idx="27">
                  <c:v>1066.51</c:v>
                </c:pt>
                <c:pt idx="28">
                  <c:v>968.52300000000002</c:v>
                </c:pt>
                <c:pt idx="29">
                  <c:v>933.37300000000005</c:v>
                </c:pt>
                <c:pt idx="30">
                  <c:v>1135.93</c:v>
                </c:pt>
                <c:pt idx="31">
                  <c:v>797.154</c:v>
                </c:pt>
                <c:pt idx="32">
                  <c:v>887.49099999999999</c:v>
                </c:pt>
                <c:pt idx="33">
                  <c:v>776.85400000000004</c:v>
                </c:pt>
                <c:pt idx="34">
                  <c:v>991.34799999999996</c:v>
                </c:pt>
              </c:numCache>
            </c:numRef>
          </c:xVal>
          <c:yVal>
            <c:numRef>
              <c:f>'All Fsp Analysis'!$AL$154:$AL$188</c:f>
              <c:numCache>
                <c:formatCode>General</c:formatCode>
                <c:ptCount val="35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131-40A8-A256-042E00A724C0}"/>
            </c:ext>
          </c:extLst>
        </c:ser>
        <c:ser>
          <c:idx val="5"/>
          <c:order val="5"/>
          <c:tx>
            <c:v>1.AS.H Fsp Sr 88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errBars>
            <c:errDir val="x"/>
            <c:errBarType val="both"/>
            <c:errValType val="cust"/>
            <c:noEndCap val="0"/>
            <c:plus>
              <c:numRef>
                <c:f>'All Fsp Analysis'!$N$173:$N$207</c:f>
                <c:numCache>
                  <c:formatCode>General</c:formatCode>
                  <c:ptCount val="35"/>
                  <c:pt idx="0">
                    <c:v>114.244</c:v>
                  </c:pt>
                  <c:pt idx="1">
                    <c:v>104.422</c:v>
                  </c:pt>
                  <c:pt idx="2">
                    <c:v>87.323400000000007</c:v>
                  </c:pt>
                  <c:pt idx="3">
                    <c:v>69.111400000000003</c:v>
                  </c:pt>
                  <c:pt idx="4">
                    <c:v>89.690600000000003</c:v>
                  </c:pt>
                  <c:pt idx="5">
                    <c:v>71.686400000000006</c:v>
                  </c:pt>
                  <c:pt idx="6">
                    <c:v>129.30000000000001</c:v>
                  </c:pt>
                  <c:pt idx="7">
                    <c:v>66.391999999999996</c:v>
                  </c:pt>
                  <c:pt idx="8">
                    <c:v>127.929</c:v>
                  </c:pt>
                  <c:pt idx="9">
                    <c:v>68.628900000000002</c:v>
                  </c:pt>
                  <c:pt idx="10">
                    <c:v>53.011299999999999</c:v>
                  </c:pt>
                  <c:pt idx="11">
                    <c:v>64.136899999999997</c:v>
                  </c:pt>
                  <c:pt idx="12">
                    <c:v>60.047600000000003</c:v>
                  </c:pt>
                  <c:pt idx="13">
                    <c:v>68.965500000000006</c:v>
                  </c:pt>
                  <c:pt idx="14">
                    <c:v>86.433599999999998</c:v>
                  </c:pt>
                  <c:pt idx="15">
                    <c:v>73.47</c:v>
                  </c:pt>
                  <c:pt idx="16">
                    <c:v>146.02699999999999</c:v>
                  </c:pt>
                  <c:pt idx="17">
                    <c:v>93.058700000000002</c:v>
                  </c:pt>
                  <c:pt idx="18">
                    <c:v>122.05800000000001</c:v>
                  </c:pt>
                  <c:pt idx="19">
                    <c:v>93.612799999999993</c:v>
                  </c:pt>
                  <c:pt idx="20">
                    <c:v>124.72</c:v>
                  </c:pt>
                  <c:pt idx="21">
                    <c:v>83.822900000000004</c:v>
                  </c:pt>
                  <c:pt idx="22">
                    <c:v>119.113</c:v>
                  </c:pt>
                  <c:pt idx="23">
                    <c:v>79.496200000000002</c:v>
                  </c:pt>
                  <c:pt idx="24">
                    <c:v>76.064400000000006</c:v>
                  </c:pt>
                  <c:pt idx="25">
                    <c:v>84.569100000000006</c:v>
                  </c:pt>
                  <c:pt idx="26">
                    <c:v>85.429900000000004</c:v>
                  </c:pt>
                  <c:pt idx="27">
                    <c:v>89.004099999999994</c:v>
                  </c:pt>
                  <c:pt idx="28">
                    <c:v>76.024699999999996</c:v>
                  </c:pt>
                  <c:pt idx="29">
                    <c:v>52.522599999999997</c:v>
                  </c:pt>
                  <c:pt idx="30">
                    <c:v>118.711</c:v>
                  </c:pt>
                  <c:pt idx="31">
                    <c:v>71.535399999999996</c:v>
                  </c:pt>
                  <c:pt idx="32">
                    <c:v>92.139700000000005</c:v>
                  </c:pt>
                  <c:pt idx="33">
                    <c:v>64.363500000000002</c:v>
                  </c:pt>
                  <c:pt idx="34">
                    <c:v>133.51499999999999</c:v>
                  </c:pt>
                </c:numCache>
              </c:numRef>
            </c:plus>
            <c:minus>
              <c:numRef>
                <c:f>'All Fsp Analysis'!$N$173:$N$207</c:f>
                <c:numCache>
                  <c:formatCode>General</c:formatCode>
                  <c:ptCount val="35"/>
                  <c:pt idx="0">
                    <c:v>114.244</c:v>
                  </c:pt>
                  <c:pt idx="1">
                    <c:v>104.422</c:v>
                  </c:pt>
                  <c:pt idx="2">
                    <c:v>87.323400000000007</c:v>
                  </c:pt>
                  <c:pt idx="3">
                    <c:v>69.111400000000003</c:v>
                  </c:pt>
                  <c:pt idx="4">
                    <c:v>89.690600000000003</c:v>
                  </c:pt>
                  <c:pt idx="5">
                    <c:v>71.686400000000006</c:v>
                  </c:pt>
                  <c:pt idx="6">
                    <c:v>129.30000000000001</c:v>
                  </c:pt>
                  <c:pt idx="7">
                    <c:v>66.391999999999996</c:v>
                  </c:pt>
                  <c:pt idx="8">
                    <c:v>127.929</c:v>
                  </c:pt>
                  <c:pt idx="9">
                    <c:v>68.628900000000002</c:v>
                  </c:pt>
                  <c:pt idx="10">
                    <c:v>53.011299999999999</c:v>
                  </c:pt>
                  <c:pt idx="11">
                    <c:v>64.136899999999997</c:v>
                  </c:pt>
                  <c:pt idx="12">
                    <c:v>60.047600000000003</c:v>
                  </c:pt>
                  <c:pt idx="13">
                    <c:v>68.965500000000006</c:v>
                  </c:pt>
                  <c:pt idx="14">
                    <c:v>86.433599999999998</c:v>
                  </c:pt>
                  <c:pt idx="15">
                    <c:v>73.47</c:v>
                  </c:pt>
                  <c:pt idx="16">
                    <c:v>146.02699999999999</c:v>
                  </c:pt>
                  <c:pt idx="17">
                    <c:v>93.058700000000002</c:v>
                  </c:pt>
                  <c:pt idx="18">
                    <c:v>122.05800000000001</c:v>
                  </c:pt>
                  <c:pt idx="19">
                    <c:v>93.612799999999993</c:v>
                  </c:pt>
                  <c:pt idx="20">
                    <c:v>124.72</c:v>
                  </c:pt>
                  <c:pt idx="21">
                    <c:v>83.822900000000004</c:v>
                  </c:pt>
                  <c:pt idx="22">
                    <c:v>119.113</c:v>
                  </c:pt>
                  <c:pt idx="23">
                    <c:v>79.496200000000002</c:v>
                  </c:pt>
                  <c:pt idx="24">
                    <c:v>76.064400000000006</c:v>
                  </c:pt>
                  <c:pt idx="25">
                    <c:v>84.569100000000006</c:v>
                  </c:pt>
                  <c:pt idx="26">
                    <c:v>85.429900000000004</c:v>
                  </c:pt>
                  <c:pt idx="27">
                    <c:v>89.004099999999994</c:v>
                  </c:pt>
                  <c:pt idx="28">
                    <c:v>76.024699999999996</c:v>
                  </c:pt>
                  <c:pt idx="29">
                    <c:v>52.522599999999997</c:v>
                  </c:pt>
                  <c:pt idx="30">
                    <c:v>118.711</c:v>
                  </c:pt>
                  <c:pt idx="31">
                    <c:v>71.535399999999996</c:v>
                  </c:pt>
                  <c:pt idx="32">
                    <c:v>92.139700000000005</c:v>
                  </c:pt>
                  <c:pt idx="33">
                    <c:v>64.363500000000002</c:v>
                  </c:pt>
                  <c:pt idx="34">
                    <c:v>133.51499999999999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'All Fsp Analysis'!$BZ$2:$BZ$36</c:f>
              <c:numCache>
                <c:formatCode>General</c:formatCode>
                <c:ptCount val="35"/>
                <c:pt idx="0">
                  <c:v>856.31100000000004</c:v>
                </c:pt>
                <c:pt idx="1">
                  <c:v>822.96400000000006</c:v>
                </c:pt>
                <c:pt idx="2">
                  <c:v>1000.29</c:v>
                </c:pt>
                <c:pt idx="3">
                  <c:v>914.51400000000001</c:v>
                </c:pt>
                <c:pt idx="4">
                  <c:v>892.78700000000003</c:v>
                </c:pt>
                <c:pt idx="5">
                  <c:v>843.45600000000002</c:v>
                </c:pt>
                <c:pt idx="6">
                  <c:v>1237.57</c:v>
                </c:pt>
                <c:pt idx="7">
                  <c:v>963.86599999999999</c:v>
                </c:pt>
                <c:pt idx="8">
                  <c:v>949.34799999999996</c:v>
                </c:pt>
                <c:pt idx="9">
                  <c:v>749</c:v>
                </c:pt>
                <c:pt idx="10">
                  <c:v>845.40200000000004</c:v>
                </c:pt>
                <c:pt idx="11">
                  <c:v>925.452</c:v>
                </c:pt>
                <c:pt idx="12">
                  <c:v>787.40599999999995</c:v>
                </c:pt>
                <c:pt idx="13">
                  <c:v>962.03399999999999</c:v>
                </c:pt>
                <c:pt idx="14">
                  <c:v>974.41800000000001</c:v>
                </c:pt>
                <c:pt idx="15">
                  <c:v>963.68299999999999</c:v>
                </c:pt>
                <c:pt idx="16">
                  <c:v>1057.1099999999999</c:v>
                </c:pt>
                <c:pt idx="17">
                  <c:v>936.80899999999997</c:v>
                </c:pt>
                <c:pt idx="18">
                  <c:v>1081.19</c:v>
                </c:pt>
                <c:pt idx="19">
                  <c:v>1040.49</c:v>
                </c:pt>
                <c:pt idx="20">
                  <c:v>935.68600000000004</c:v>
                </c:pt>
                <c:pt idx="21">
                  <c:v>933.18399999999997</c:v>
                </c:pt>
                <c:pt idx="22">
                  <c:v>973.34100000000001</c:v>
                </c:pt>
                <c:pt idx="23">
                  <c:v>890.93299999999999</c:v>
                </c:pt>
                <c:pt idx="24">
                  <c:v>851.04700000000003</c:v>
                </c:pt>
                <c:pt idx="25">
                  <c:v>949.20399999999995</c:v>
                </c:pt>
                <c:pt idx="26">
                  <c:v>952.02</c:v>
                </c:pt>
                <c:pt idx="27">
                  <c:v>1060.68</c:v>
                </c:pt>
                <c:pt idx="28">
                  <c:v>932.86400000000003</c:v>
                </c:pt>
                <c:pt idx="29">
                  <c:v>899.33299999999997</c:v>
                </c:pt>
                <c:pt idx="30">
                  <c:v>1177.52</c:v>
                </c:pt>
                <c:pt idx="31">
                  <c:v>764.43899999999996</c:v>
                </c:pt>
                <c:pt idx="32">
                  <c:v>893.42499999999995</c:v>
                </c:pt>
                <c:pt idx="33">
                  <c:v>818.50300000000004</c:v>
                </c:pt>
                <c:pt idx="34">
                  <c:v>965.40700000000004</c:v>
                </c:pt>
              </c:numCache>
            </c:numRef>
          </c:xVal>
          <c:yVal>
            <c:numRef>
              <c:f>'All Fsp Analysis'!$AM$154:$AM$187</c:f>
              <c:numCache>
                <c:formatCode>General</c:formatCode>
                <c:ptCount val="34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  <c:pt idx="20">
                  <c:v>6</c:v>
                </c:pt>
                <c:pt idx="21">
                  <c:v>6</c:v>
                </c:pt>
                <c:pt idx="22">
                  <c:v>6</c:v>
                </c:pt>
                <c:pt idx="23">
                  <c:v>6</c:v>
                </c:pt>
                <c:pt idx="24">
                  <c:v>6</c:v>
                </c:pt>
                <c:pt idx="25">
                  <c:v>6</c:v>
                </c:pt>
                <c:pt idx="26">
                  <c:v>6</c:v>
                </c:pt>
                <c:pt idx="27">
                  <c:v>6</c:v>
                </c:pt>
                <c:pt idx="28">
                  <c:v>6</c:v>
                </c:pt>
                <c:pt idx="29">
                  <c:v>6</c:v>
                </c:pt>
                <c:pt idx="30">
                  <c:v>6</c:v>
                </c:pt>
                <c:pt idx="31">
                  <c:v>6</c:v>
                </c:pt>
                <c:pt idx="32">
                  <c:v>6</c:v>
                </c:pt>
                <c:pt idx="33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131-40A8-A256-042E00A7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6924383"/>
        <c:axId val="398422719"/>
      </c:scatterChart>
      <c:valAx>
        <c:axId val="75692438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Sr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8422719"/>
        <c:crosses val="autoZero"/>
        <c:crossBetween val="midCat"/>
      </c:valAx>
      <c:valAx>
        <c:axId val="398422719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5692438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 Fsp Na vs Ca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1.AS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'Fsp SEM+ICP Tidy w LOD'!$AA$115:$AA$150</c:f>
                <c:numCache>
                  <c:formatCode>General</c:formatCode>
                  <c:ptCount val="36"/>
                  <c:pt idx="0">
                    <c:v>508.33333333333343</c:v>
                  </c:pt>
                  <c:pt idx="1">
                    <c:v>508.33333333333343</c:v>
                  </c:pt>
                  <c:pt idx="2">
                    <c:v>508.33333333333297</c:v>
                  </c:pt>
                  <c:pt idx="3">
                    <c:v>508.33333333333297</c:v>
                  </c:pt>
                  <c:pt idx="4">
                    <c:v>508.33333333333297</c:v>
                  </c:pt>
                  <c:pt idx="5">
                    <c:v>508.33333333333297</c:v>
                  </c:pt>
                  <c:pt idx="6">
                    <c:v>508.33333333333297</c:v>
                  </c:pt>
                  <c:pt idx="7">
                    <c:v>508.33333333333297</c:v>
                  </c:pt>
                  <c:pt idx="8">
                    <c:v>508.33333333333297</c:v>
                  </c:pt>
                  <c:pt idx="9">
                    <c:v>508.33333333333297</c:v>
                  </c:pt>
                  <c:pt idx="10">
                    <c:v>508.33333333333297</c:v>
                  </c:pt>
                  <c:pt idx="11">
                    <c:v>508.33333333333297</c:v>
                  </c:pt>
                  <c:pt idx="12">
                    <c:v>508.33333333333297</c:v>
                  </c:pt>
                  <c:pt idx="13">
                    <c:v>508.33333333333297</c:v>
                  </c:pt>
                  <c:pt idx="14">
                    <c:v>508.33333333333297</c:v>
                  </c:pt>
                  <c:pt idx="15">
                    <c:v>508.33333333333297</c:v>
                  </c:pt>
                  <c:pt idx="16">
                    <c:v>508.33333333333297</c:v>
                  </c:pt>
                  <c:pt idx="17">
                    <c:v>508.33333333333297</c:v>
                  </c:pt>
                  <c:pt idx="18">
                    <c:v>508.33333333333297</c:v>
                  </c:pt>
                  <c:pt idx="19">
                    <c:v>508.33333333333297</c:v>
                  </c:pt>
                  <c:pt idx="20">
                    <c:v>508.33333333333297</c:v>
                  </c:pt>
                  <c:pt idx="21">
                    <c:v>508.33333333333297</c:v>
                  </c:pt>
                  <c:pt idx="22">
                    <c:v>508.33333333333297</c:v>
                  </c:pt>
                  <c:pt idx="23">
                    <c:v>508.33333333333297</c:v>
                  </c:pt>
                  <c:pt idx="24">
                    <c:v>508.33333333333297</c:v>
                  </c:pt>
                  <c:pt idx="25">
                    <c:v>508.33333333333297</c:v>
                  </c:pt>
                  <c:pt idx="26">
                    <c:v>508.33333333333297</c:v>
                  </c:pt>
                  <c:pt idx="27">
                    <c:v>508.33333333333297</c:v>
                  </c:pt>
                  <c:pt idx="28">
                    <c:v>508.33333333333297</c:v>
                  </c:pt>
                  <c:pt idx="29">
                    <c:v>508.33333333333297</c:v>
                  </c:pt>
                  <c:pt idx="30">
                    <c:v>508.33333333333297</c:v>
                  </c:pt>
                  <c:pt idx="31">
                    <c:v>508.33333333333297</c:v>
                  </c:pt>
                  <c:pt idx="32">
                    <c:v>508.33333333333297</c:v>
                  </c:pt>
                  <c:pt idx="33">
                    <c:v>508.33333333333297</c:v>
                  </c:pt>
                  <c:pt idx="34">
                    <c:v>508.33333333333297</c:v>
                  </c:pt>
                  <c:pt idx="35">
                    <c:v>508.33333333333297</c:v>
                  </c:pt>
                </c:numCache>
              </c:numRef>
            </c:plus>
            <c:minus>
              <c:numRef>
                <c:f>'Fsp SEM+ICP Tidy w LOD'!$AA$115:$AA$150</c:f>
                <c:numCache>
                  <c:formatCode>General</c:formatCode>
                  <c:ptCount val="36"/>
                  <c:pt idx="0">
                    <c:v>508.33333333333343</c:v>
                  </c:pt>
                  <c:pt idx="1">
                    <c:v>508.33333333333343</c:v>
                  </c:pt>
                  <c:pt idx="2">
                    <c:v>508.33333333333297</c:v>
                  </c:pt>
                  <c:pt idx="3">
                    <c:v>508.33333333333297</c:v>
                  </c:pt>
                  <c:pt idx="4">
                    <c:v>508.33333333333297</c:v>
                  </c:pt>
                  <c:pt idx="5">
                    <c:v>508.33333333333297</c:v>
                  </c:pt>
                  <c:pt idx="6">
                    <c:v>508.33333333333297</c:v>
                  </c:pt>
                  <c:pt idx="7">
                    <c:v>508.33333333333297</c:v>
                  </c:pt>
                  <c:pt idx="8">
                    <c:v>508.33333333333297</c:v>
                  </c:pt>
                  <c:pt idx="9">
                    <c:v>508.33333333333297</c:v>
                  </c:pt>
                  <c:pt idx="10">
                    <c:v>508.33333333333297</c:v>
                  </c:pt>
                  <c:pt idx="11">
                    <c:v>508.33333333333297</c:v>
                  </c:pt>
                  <c:pt idx="12">
                    <c:v>508.33333333333297</c:v>
                  </c:pt>
                  <c:pt idx="13">
                    <c:v>508.33333333333297</c:v>
                  </c:pt>
                  <c:pt idx="14">
                    <c:v>508.33333333333297</c:v>
                  </c:pt>
                  <c:pt idx="15">
                    <c:v>508.33333333333297</c:v>
                  </c:pt>
                  <c:pt idx="16">
                    <c:v>508.33333333333297</c:v>
                  </c:pt>
                  <c:pt idx="17">
                    <c:v>508.33333333333297</c:v>
                  </c:pt>
                  <c:pt idx="18">
                    <c:v>508.33333333333297</c:v>
                  </c:pt>
                  <c:pt idx="19">
                    <c:v>508.33333333333297</c:v>
                  </c:pt>
                  <c:pt idx="20">
                    <c:v>508.33333333333297</c:v>
                  </c:pt>
                  <c:pt idx="21">
                    <c:v>508.33333333333297</c:v>
                  </c:pt>
                  <c:pt idx="22">
                    <c:v>508.33333333333297</c:v>
                  </c:pt>
                  <c:pt idx="23">
                    <c:v>508.33333333333297</c:v>
                  </c:pt>
                  <c:pt idx="24">
                    <c:v>508.33333333333297</c:v>
                  </c:pt>
                  <c:pt idx="25">
                    <c:v>508.33333333333297</c:v>
                  </c:pt>
                  <c:pt idx="26">
                    <c:v>508.33333333333297</c:v>
                  </c:pt>
                  <c:pt idx="27">
                    <c:v>508.33333333333297</c:v>
                  </c:pt>
                  <c:pt idx="28">
                    <c:v>508.33333333333297</c:v>
                  </c:pt>
                  <c:pt idx="29">
                    <c:v>508.33333333333297</c:v>
                  </c:pt>
                  <c:pt idx="30">
                    <c:v>508.33333333333297</c:v>
                  </c:pt>
                  <c:pt idx="31">
                    <c:v>508.33333333333297</c:v>
                  </c:pt>
                  <c:pt idx="32">
                    <c:v>508.33333333333297</c:v>
                  </c:pt>
                  <c:pt idx="33">
                    <c:v>508.33333333333297</c:v>
                  </c:pt>
                  <c:pt idx="34">
                    <c:v>508.33333333333297</c:v>
                  </c:pt>
                  <c:pt idx="35">
                    <c:v>508.33333333333297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'Fsp SEM+ICP Tidy w LOD'!$W$115:$W$150</c:f>
                <c:numCache>
                  <c:formatCode>General</c:formatCode>
                  <c:ptCount val="36"/>
                  <c:pt idx="0">
                    <c:v>558.33333333333348</c:v>
                  </c:pt>
                  <c:pt idx="1">
                    <c:v>558.33333333333348</c:v>
                  </c:pt>
                  <c:pt idx="2">
                    <c:v>558.33333333333303</c:v>
                  </c:pt>
                  <c:pt idx="3">
                    <c:v>558.33333333333303</c:v>
                  </c:pt>
                  <c:pt idx="4">
                    <c:v>558.33333333333303</c:v>
                  </c:pt>
                  <c:pt idx="5">
                    <c:v>558.33333333333303</c:v>
                  </c:pt>
                  <c:pt idx="6">
                    <c:v>558.33333333333303</c:v>
                  </c:pt>
                  <c:pt idx="7">
                    <c:v>558.33333333333303</c:v>
                  </c:pt>
                  <c:pt idx="8">
                    <c:v>558.33333333333303</c:v>
                  </c:pt>
                  <c:pt idx="9">
                    <c:v>558.33333333333303</c:v>
                  </c:pt>
                  <c:pt idx="10">
                    <c:v>558.33333333333303</c:v>
                  </c:pt>
                  <c:pt idx="11">
                    <c:v>558.33333333333303</c:v>
                  </c:pt>
                  <c:pt idx="12">
                    <c:v>558.33333333333303</c:v>
                  </c:pt>
                  <c:pt idx="13">
                    <c:v>558.33333333333303</c:v>
                  </c:pt>
                  <c:pt idx="14">
                    <c:v>558.33333333333303</c:v>
                  </c:pt>
                  <c:pt idx="15">
                    <c:v>558.33333333333303</c:v>
                  </c:pt>
                  <c:pt idx="16">
                    <c:v>558.33333333333303</c:v>
                  </c:pt>
                  <c:pt idx="17">
                    <c:v>558.33333333333303</c:v>
                  </c:pt>
                  <c:pt idx="18">
                    <c:v>558.33333333333303</c:v>
                  </c:pt>
                  <c:pt idx="19">
                    <c:v>558.33333333333303</c:v>
                  </c:pt>
                  <c:pt idx="20">
                    <c:v>558.33333333333303</c:v>
                  </c:pt>
                  <c:pt idx="21">
                    <c:v>558.33333333333303</c:v>
                  </c:pt>
                  <c:pt idx="22">
                    <c:v>558.33333333333303</c:v>
                  </c:pt>
                  <c:pt idx="23">
                    <c:v>558.33333333333303</c:v>
                  </c:pt>
                  <c:pt idx="24">
                    <c:v>558.33333333333303</c:v>
                  </c:pt>
                  <c:pt idx="25">
                    <c:v>558.33333333333303</c:v>
                  </c:pt>
                  <c:pt idx="26">
                    <c:v>558.33333333333303</c:v>
                  </c:pt>
                  <c:pt idx="27">
                    <c:v>558.33333333333303</c:v>
                  </c:pt>
                  <c:pt idx="28">
                    <c:v>558.33333333333303</c:v>
                  </c:pt>
                  <c:pt idx="29">
                    <c:v>558.33333333333303</c:v>
                  </c:pt>
                  <c:pt idx="30">
                    <c:v>558.33333333333303</c:v>
                  </c:pt>
                  <c:pt idx="31">
                    <c:v>558.33333333333303</c:v>
                  </c:pt>
                  <c:pt idx="32">
                    <c:v>558.33333333333303</c:v>
                  </c:pt>
                  <c:pt idx="33">
                    <c:v>558.33333333333303</c:v>
                  </c:pt>
                  <c:pt idx="34">
                    <c:v>558.33333333333303</c:v>
                  </c:pt>
                  <c:pt idx="35">
                    <c:v>558.33333333333303</c:v>
                  </c:pt>
                </c:numCache>
              </c:numRef>
            </c:plus>
            <c:minus>
              <c:numRef>
                <c:f>'Fsp SEM+ICP Tidy w LOD'!$W$115:$W$150</c:f>
                <c:numCache>
                  <c:formatCode>General</c:formatCode>
                  <c:ptCount val="36"/>
                  <c:pt idx="0">
                    <c:v>558.33333333333348</c:v>
                  </c:pt>
                  <c:pt idx="1">
                    <c:v>558.33333333333348</c:v>
                  </c:pt>
                  <c:pt idx="2">
                    <c:v>558.33333333333303</c:v>
                  </c:pt>
                  <c:pt idx="3">
                    <c:v>558.33333333333303</c:v>
                  </c:pt>
                  <c:pt idx="4">
                    <c:v>558.33333333333303</c:v>
                  </c:pt>
                  <c:pt idx="5">
                    <c:v>558.33333333333303</c:v>
                  </c:pt>
                  <c:pt idx="6">
                    <c:v>558.33333333333303</c:v>
                  </c:pt>
                  <c:pt idx="7">
                    <c:v>558.33333333333303</c:v>
                  </c:pt>
                  <c:pt idx="8">
                    <c:v>558.33333333333303</c:v>
                  </c:pt>
                  <c:pt idx="9">
                    <c:v>558.33333333333303</c:v>
                  </c:pt>
                  <c:pt idx="10">
                    <c:v>558.33333333333303</c:v>
                  </c:pt>
                  <c:pt idx="11">
                    <c:v>558.33333333333303</c:v>
                  </c:pt>
                  <c:pt idx="12">
                    <c:v>558.33333333333303</c:v>
                  </c:pt>
                  <c:pt idx="13">
                    <c:v>558.33333333333303</c:v>
                  </c:pt>
                  <c:pt idx="14">
                    <c:v>558.33333333333303</c:v>
                  </c:pt>
                  <c:pt idx="15">
                    <c:v>558.33333333333303</c:v>
                  </c:pt>
                  <c:pt idx="16">
                    <c:v>558.33333333333303</c:v>
                  </c:pt>
                  <c:pt idx="17">
                    <c:v>558.33333333333303</c:v>
                  </c:pt>
                  <c:pt idx="18">
                    <c:v>558.33333333333303</c:v>
                  </c:pt>
                  <c:pt idx="19">
                    <c:v>558.33333333333303</c:v>
                  </c:pt>
                  <c:pt idx="20">
                    <c:v>558.33333333333303</c:v>
                  </c:pt>
                  <c:pt idx="21">
                    <c:v>558.33333333333303</c:v>
                  </c:pt>
                  <c:pt idx="22">
                    <c:v>558.33333333333303</c:v>
                  </c:pt>
                  <c:pt idx="23">
                    <c:v>558.33333333333303</c:v>
                  </c:pt>
                  <c:pt idx="24">
                    <c:v>558.33333333333303</c:v>
                  </c:pt>
                  <c:pt idx="25">
                    <c:v>558.33333333333303</c:v>
                  </c:pt>
                  <c:pt idx="26">
                    <c:v>558.33333333333303</c:v>
                  </c:pt>
                  <c:pt idx="27">
                    <c:v>558.33333333333303</c:v>
                  </c:pt>
                  <c:pt idx="28">
                    <c:v>558.33333333333303</c:v>
                  </c:pt>
                  <c:pt idx="29">
                    <c:v>558.33333333333303</c:v>
                  </c:pt>
                  <c:pt idx="30">
                    <c:v>558.33333333333303</c:v>
                  </c:pt>
                  <c:pt idx="31">
                    <c:v>558.33333333333303</c:v>
                  </c:pt>
                  <c:pt idx="32">
                    <c:v>558.33333333333303</c:v>
                  </c:pt>
                  <c:pt idx="33">
                    <c:v>558.33333333333303</c:v>
                  </c:pt>
                  <c:pt idx="34">
                    <c:v>558.33333333333303</c:v>
                  </c:pt>
                  <c:pt idx="35">
                    <c:v>558.33333333333303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'Fsp SEM+ICP Tidy w LOD'!$W$2:$W$37</c:f>
              <c:numCache>
                <c:formatCode>General</c:formatCode>
                <c:ptCount val="36"/>
                <c:pt idx="0">
                  <c:v>62800</c:v>
                </c:pt>
                <c:pt idx="1">
                  <c:v>51700</c:v>
                </c:pt>
                <c:pt idx="2">
                  <c:v>53500</c:v>
                </c:pt>
                <c:pt idx="3">
                  <c:v>54100</c:v>
                </c:pt>
                <c:pt idx="4">
                  <c:v>54800.000000000007</c:v>
                </c:pt>
                <c:pt idx="5">
                  <c:v>72400</c:v>
                </c:pt>
                <c:pt idx="6">
                  <c:v>53200</c:v>
                </c:pt>
                <c:pt idx="7">
                  <c:v>54000</c:v>
                </c:pt>
                <c:pt idx="8">
                  <c:v>52400</c:v>
                </c:pt>
                <c:pt idx="9">
                  <c:v>64400.000000000007</c:v>
                </c:pt>
                <c:pt idx="10">
                  <c:v>70400</c:v>
                </c:pt>
                <c:pt idx="11">
                  <c:v>72400</c:v>
                </c:pt>
                <c:pt idx="12">
                  <c:v>57300.000000000007</c:v>
                </c:pt>
                <c:pt idx="13">
                  <c:v>64000</c:v>
                </c:pt>
                <c:pt idx="14">
                  <c:v>67100</c:v>
                </c:pt>
                <c:pt idx="15">
                  <c:v>68300</c:v>
                </c:pt>
                <c:pt idx="16">
                  <c:v>69100</c:v>
                </c:pt>
                <c:pt idx="17">
                  <c:v>57000</c:v>
                </c:pt>
                <c:pt idx="18">
                  <c:v>61900.000000000007</c:v>
                </c:pt>
                <c:pt idx="19">
                  <c:v>68900</c:v>
                </c:pt>
                <c:pt idx="20">
                  <c:v>56700</c:v>
                </c:pt>
                <c:pt idx="21">
                  <c:v>53300</c:v>
                </c:pt>
                <c:pt idx="22">
                  <c:v>54100</c:v>
                </c:pt>
                <c:pt idx="23">
                  <c:v>71600</c:v>
                </c:pt>
                <c:pt idx="24">
                  <c:v>61300</c:v>
                </c:pt>
                <c:pt idx="25">
                  <c:v>58099.999999999993</c:v>
                </c:pt>
                <c:pt idx="26">
                  <c:v>59400.000000000007</c:v>
                </c:pt>
                <c:pt idx="27">
                  <c:v>56700</c:v>
                </c:pt>
                <c:pt idx="28">
                  <c:v>62200</c:v>
                </c:pt>
                <c:pt idx="29">
                  <c:v>65700</c:v>
                </c:pt>
                <c:pt idx="30">
                  <c:v>66900</c:v>
                </c:pt>
                <c:pt idx="31">
                  <c:v>67400</c:v>
                </c:pt>
                <c:pt idx="32">
                  <c:v>64400.000000000007</c:v>
                </c:pt>
                <c:pt idx="33">
                  <c:v>64600</c:v>
                </c:pt>
                <c:pt idx="34">
                  <c:v>58300</c:v>
                </c:pt>
                <c:pt idx="35">
                  <c:v>67900</c:v>
                </c:pt>
              </c:numCache>
            </c:numRef>
          </c:xVal>
          <c:yVal>
            <c:numRef>
              <c:f>'Fsp SEM+ICP Tidy w LOD'!$AB$2:$AB$37</c:f>
              <c:numCache>
                <c:formatCode>General</c:formatCode>
                <c:ptCount val="36"/>
                <c:pt idx="0">
                  <c:v>41600</c:v>
                </c:pt>
                <c:pt idx="1">
                  <c:v>57100</c:v>
                </c:pt>
                <c:pt idx="2">
                  <c:v>54000</c:v>
                </c:pt>
                <c:pt idx="3">
                  <c:v>54900</c:v>
                </c:pt>
                <c:pt idx="4">
                  <c:v>52400</c:v>
                </c:pt>
                <c:pt idx="5">
                  <c:v>28700</c:v>
                </c:pt>
                <c:pt idx="6">
                  <c:v>53200</c:v>
                </c:pt>
                <c:pt idx="7">
                  <c:v>53600</c:v>
                </c:pt>
                <c:pt idx="8">
                  <c:v>55500</c:v>
                </c:pt>
                <c:pt idx="9">
                  <c:v>39400</c:v>
                </c:pt>
                <c:pt idx="10">
                  <c:v>30500</c:v>
                </c:pt>
                <c:pt idx="11">
                  <c:v>28800</c:v>
                </c:pt>
                <c:pt idx="12">
                  <c:v>47200</c:v>
                </c:pt>
                <c:pt idx="13">
                  <c:v>38500</c:v>
                </c:pt>
                <c:pt idx="14">
                  <c:v>35100</c:v>
                </c:pt>
                <c:pt idx="15">
                  <c:v>34400</c:v>
                </c:pt>
                <c:pt idx="16">
                  <c:v>28800</c:v>
                </c:pt>
                <c:pt idx="17">
                  <c:v>47400</c:v>
                </c:pt>
                <c:pt idx="18">
                  <c:v>43500</c:v>
                </c:pt>
                <c:pt idx="19">
                  <c:v>32700</c:v>
                </c:pt>
                <c:pt idx="20">
                  <c:v>51000</c:v>
                </c:pt>
                <c:pt idx="21">
                  <c:v>51300</c:v>
                </c:pt>
                <c:pt idx="22">
                  <c:v>53400</c:v>
                </c:pt>
                <c:pt idx="23">
                  <c:v>29500</c:v>
                </c:pt>
                <c:pt idx="24">
                  <c:v>43400</c:v>
                </c:pt>
                <c:pt idx="25">
                  <c:v>47900</c:v>
                </c:pt>
                <c:pt idx="26">
                  <c:v>45100</c:v>
                </c:pt>
                <c:pt idx="27">
                  <c:v>48200</c:v>
                </c:pt>
                <c:pt idx="28">
                  <c:v>37600</c:v>
                </c:pt>
                <c:pt idx="29">
                  <c:v>35800</c:v>
                </c:pt>
                <c:pt idx="30">
                  <c:v>32300</c:v>
                </c:pt>
                <c:pt idx="31">
                  <c:v>32000</c:v>
                </c:pt>
                <c:pt idx="32">
                  <c:v>35700</c:v>
                </c:pt>
                <c:pt idx="33">
                  <c:v>36500</c:v>
                </c:pt>
                <c:pt idx="34">
                  <c:v>46000</c:v>
                </c:pt>
                <c:pt idx="35">
                  <c:v>30900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B2C-4BA1-98D1-BB14048D9F82}"/>
            </c:ext>
          </c:extLst>
        </c:ser>
        <c:ser>
          <c:idx val="1"/>
          <c:order val="1"/>
          <c:tx>
            <c:v>1(B)MP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'Fsp SEM+ICP Tidy w LOD'!$AA$158:$AA$201</c:f>
                <c:numCache>
                  <c:formatCode>General</c:formatCode>
                  <c:ptCount val="44"/>
                  <c:pt idx="0">
                    <c:v>891.66666666666674</c:v>
                  </c:pt>
                  <c:pt idx="1">
                    <c:v>891.66666666666674</c:v>
                  </c:pt>
                  <c:pt idx="2">
                    <c:v>891.66666666666697</c:v>
                  </c:pt>
                  <c:pt idx="3">
                    <c:v>891.66666666666697</c:v>
                  </c:pt>
                  <c:pt idx="4">
                    <c:v>891.66666666666697</c:v>
                  </c:pt>
                  <c:pt idx="5">
                    <c:v>891.66666666666697</c:v>
                  </c:pt>
                  <c:pt idx="6">
                    <c:v>891.66666666666697</c:v>
                  </c:pt>
                  <c:pt idx="7">
                    <c:v>891.66666666666697</c:v>
                  </c:pt>
                  <c:pt idx="8">
                    <c:v>891.66666666666697</c:v>
                  </c:pt>
                  <c:pt idx="9">
                    <c:v>891.66666666666697</c:v>
                  </c:pt>
                  <c:pt idx="10">
                    <c:v>891.66666666666697</c:v>
                  </c:pt>
                  <c:pt idx="11">
                    <c:v>891.66666666666697</c:v>
                  </c:pt>
                  <c:pt idx="12">
                    <c:v>891.66666666666697</c:v>
                  </c:pt>
                  <c:pt idx="13">
                    <c:v>891.66666666666697</c:v>
                  </c:pt>
                  <c:pt idx="14">
                    <c:v>891.66666666666697</c:v>
                  </c:pt>
                  <c:pt idx="15">
                    <c:v>891.66666666666697</c:v>
                  </c:pt>
                  <c:pt idx="16">
                    <c:v>891.66666666666697</c:v>
                  </c:pt>
                  <c:pt idx="17">
                    <c:v>891.66666666666697</c:v>
                  </c:pt>
                  <c:pt idx="18">
                    <c:v>891.66666666666697</c:v>
                  </c:pt>
                  <c:pt idx="19">
                    <c:v>891.66666666666697</c:v>
                  </c:pt>
                  <c:pt idx="20">
                    <c:v>891.66666666666697</c:v>
                  </c:pt>
                  <c:pt idx="21">
                    <c:v>891.66666666666697</c:v>
                  </c:pt>
                  <c:pt idx="22">
                    <c:v>891.66666666666697</c:v>
                  </c:pt>
                  <c:pt idx="23">
                    <c:v>891.66666666666697</c:v>
                  </c:pt>
                  <c:pt idx="24">
                    <c:v>891.66666666666697</c:v>
                  </c:pt>
                  <c:pt idx="25">
                    <c:v>891.66666666666697</c:v>
                  </c:pt>
                  <c:pt idx="26">
                    <c:v>891.66666666666697</c:v>
                  </c:pt>
                  <c:pt idx="27">
                    <c:v>891.66666666666697</c:v>
                  </c:pt>
                  <c:pt idx="28">
                    <c:v>891.66666666666697</c:v>
                  </c:pt>
                  <c:pt idx="29">
                    <c:v>891.66666666666697</c:v>
                  </c:pt>
                  <c:pt idx="30">
                    <c:v>891.66666666666697</c:v>
                  </c:pt>
                  <c:pt idx="31">
                    <c:v>891.66666666666697</c:v>
                  </c:pt>
                  <c:pt idx="32">
                    <c:v>891.66666666666697</c:v>
                  </c:pt>
                  <c:pt idx="33">
                    <c:v>891.66666666666697</c:v>
                  </c:pt>
                  <c:pt idx="34">
                    <c:v>891.66666666666697</c:v>
                  </c:pt>
                  <c:pt idx="35">
                    <c:v>891.66666666666697</c:v>
                  </c:pt>
                  <c:pt idx="36">
                    <c:v>891.66666666666697</c:v>
                  </c:pt>
                  <c:pt idx="37">
                    <c:v>891.66666666666697</c:v>
                  </c:pt>
                  <c:pt idx="38">
                    <c:v>891.66666666666697</c:v>
                  </c:pt>
                  <c:pt idx="39">
                    <c:v>891.66666666666697</c:v>
                  </c:pt>
                  <c:pt idx="40">
                    <c:v>891.66666666666697</c:v>
                  </c:pt>
                  <c:pt idx="41">
                    <c:v>891.66666666666697</c:v>
                  </c:pt>
                  <c:pt idx="42">
                    <c:v>891.66666666666697</c:v>
                  </c:pt>
                  <c:pt idx="43">
                    <c:v>891.66666666666697</c:v>
                  </c:pt>
                </c:numCache>
              </c:numRef>
            </c:plus>
            <c:minus>
              <c:numRef>
                <c:f>'Fsp SEM+ICP Tidy w LOD'!$AA$158:$AA$201</c:f>
                <c:numCache>
                  <c:formatCode>General</c:formatCode>
                  <c:ptCount val="44"/>
                  <c:pt idx="0">
                    <c:v>891.66666666666674</c:v>
                  </c:pt>
                  <c:pt idx="1">
                    <c:v>891.66666666666674</c:v>
                  </c:pt>
                  <c:pt idx="2">
                    <c:v>891.66666666666697</c:v>
                  </c:pt>
                  <c:pt idx="3">
                    <c:v>891.66666666666697</c:v>
                  </c:pt>
                  <c:pt idx="4">
                    <c:v>891.66666666666697</c:v>
                  </c:pt>
                  <c:pt idx="5">
                    <c:v>891.66666666666697</c:v>
                  </c:pt>
                  <c:pt idx="6">
                    <c:v>891.66666666666697</c:v>
                  </c:pt>
                  <c:pt idx="7">
                    <c:v>891.66666666666697</c:v>
                  </c:pt>
                  <c:pt idx="8">
                    <c:v>891.66666666666697</c:v>
                  </c:pt>
                  <c:pt idx="9">
                    <c:v>891.66666666666697</c:v>
                  </c:pt>
                  <c:pt idx="10">
                    <c:v>891.66666666666697</c:v>
                  </c:pt>
                  <c:pt idx="11">
                    <c:v>891.66666666666697</c:v>
                  </c:pt>
                  <c:pt idx="12">
                    <c:v>891.66666666666697</c:v>
                  </c:pt>
                  <c:pt idx="13">
                    <c:v>891.66666666666697</c:v>
                  </c:pt>
                  <c:pt idx="14">
                    <c:v>891.66666666666697</c:v>
                  </c:pt>
                  <c:pt idx="15">
                    <c:v>891.66666666666697</c:v>
                  </c:pt>
                  <c:pt idx="16">
                    <c:v>891.66666666666697</c:v>
                  </c:pt>
                  <c:pt idx="17">
                    <c:v>891.66666666666697</c:v>
                  </c:pt>
                  <c:pt idx="18">
                    <c:v>891.66666666666697</c:v>
                  </c:pt>
                  <c:pt idx="19">
                    <c:v>891.66666666666697</c:v>
                  </c:pt>
                  <c:pt idx="20">
                    <c:v>891.66666666666697</c:v>
                  </c:pt>
                  <c:pt idx="21">
                    <c:v>891.66666666666697</c:v>
                  </c:pt>
                  <c:pt idx="22">
                    <c:v>891.66666666666697</c:v>
                  </c:pt>
                  <c:pt idx="23">
                    <c:v>891.66666666666697</c:v>
                  </c:pt>
                  <c:pt idx="24">
                    <c:v>891.66666666666697</c:v>
                  </c:pt>
                  <c:pt idx="25">
                    <c:v>891.66666666666697</c:v>
                  </c:pt>
                  <c:pt idx="26">
                    <c:v>891.66666666666697</c:v>
                  </c:pt>
                  <c:pt idx="27">
                    <c:v>891.66666666666697</c:v>
                  </c:pt>
                  <c:pt idx="28">
                    <c:v>891.66666666666697</c:v>
                  </c:pt>
                  <c:pt idx="29">
                    <c:v>891.66666666666697</c:v>
                  </c:pt>
                  <c:pt idx="30">
                    <c:v>891.66666666666697</c:v>
                  </c:pt>
                  <c:pt idx="31">
                    <c:v>891.66666666666697</c:v>
                  </c:pt>
                  <c:pt idx="32">
                    <c:v>891.66666666666697</c:v>
                  </c:pt>
                  <c:pt idx="33">
                    <c:v>891.66666666666697</c:v>
                  </c:pt>
                  <c:pt idx="34">
                    <c:v>891.66666666666697</c:v>
                  </c:pt>
                  <c:pt idx="35">
                    <c:v>891.66666666666697</c:v>
                  </c:pt>
                  <c:pt idx="36">
                    <c:v>891.66666666666697</c:v>
                  </c:pt>
                  <c:pt idx="37">
                    <c:v>891.66666666666697</c:v>
                  </c:pt>
                  <c:pt idx="38">
                    <c:v>891.66666666666697</c:v>
                  </c:pt>
                  <c:pt idx="39">
                    <c:v>891.66666666666697</c:v>
                  </c:pt>
                  <c:pt idx="40">
                    <c:v>891.66666666666697</c:v>
                  </c:pt>
                  <c:pt idx="41">
                    <c:v>891.66666666666697</c:v>
                  </c:pt>
                  <c:pt idx="42">
                    <c:v>891.66666666666697</c:v>
                  </c:pt>
                  <c:pt idx="43">
                    <c:v>891.66666666666697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'Fsp SEM+ICP Tidy w LOD'!$W$158:$W$201</c:f>
                <c:numCache>
                  <c:formatCode>General</c:formatCode>
                  <c:ptCount val="44"/>
                  <c:pt idx="0">
                    <c:v>1208.3333333333335</c:v>
                  </c:pt>
                  <c:pt idx="1">
                    <c:v>1208.3333333333335</c:v>
                  </c:pt>
                  <c:pt idx="2">
                    <c:v>1208.3333333333301</c:v>
                  </c:pt>
                  <c:pt idx="3">
                    <c:v>1208.3333333333301</c:v>
                  </c:pt>
                  <c:pt idx="4">
                    <c:v>1208.3333333333301</c:v>
                  </c:pt>
                  <c:pt idx="5">
                    <c:v>1208.3333333333301</c:v>
                  </c:pt>
                  <c:pt idx="6">
                    <c:v>1208.3333333333301</c:v>
                  </c:pt>
                  <c:pt idx="7">
                    <c:v>1208.3333333333301</c:v>
                  </c:pt>
                  <c:pt idx="8">
                    <c:v>1208.3333333333301</c:v>
                  </c:pt>
                  <c:pt idx="9">
                    <c:v>1208.3333333333301</c:v>
                  </c:pt>
                  <c:pt idx="10">
                    <c:v>1208.3333333333301</c:v>
                  </c:pt>
                  <c:pt idx="11">
                    <c:v>1208.3333333333301</c:v>
                  </c:pt>
                  <c:pt idx="12">
                    <c:v>1208.3333333333301</c:v>
                  </c:pt>
                  <c:pt idx="13">
                    <c:v>1208.3333333333301</c:v>
                  </c:pt>
                  <c:pt idx="14">
                    <c:v>1208.3333333333301</c:v>
                  </c:pt>
                  <c:pt idx="15">
                    <c:v>1208.3333333333301</c:v>
                  </c:pt>
                  <c:pt idx="16">
                    <c:v>1208.3333333333301</c:v>
                  </c:pt>
                  <c:pt idx="17">
                    <c:v>1208.3333333333301</c:v>
                  </c:pt>
                  <c:pt idx="18">
                    <c:v>1208.3333333333301</c:v>
                  </c:pt>
                  <c:pt idx="19">
                    <c:v>1208.3333333333301</c:v>
                  </c:pt>
                  <c:pt idx="20">
                    <c:v>1208.3333333333301</c:v>
                  </c:pt>
                  <c:pt idx="21">
                    <c:v>1208.3333333333301</c:v>
                  </c:pt>
                  <c:pt idx="22">
                    <c:v>1208.3333333333301</c:v>
                  </c:pt>
                  <c:pt idx="23">
                    <c:v>1208.3333333333301</c:v>
                  </c:pt>
                  <c:pt idx="24">
                    <c:v>1208.3333333333301</c:v>
                  </c:pt>
                  <c:pt idx="25">
                    <c:v>1208.3333333333301</c:v>
                  </c:pt>
                  <c:pt idx="26">
                    <c:v>1208.3333333333301</c:v>
                  </c:pt>
                  <c:pt idx="27">
                    <c:v>1208.3333333333301</c:v>
                  </c:pt>
                  <c:pt idx="28">
                    <c:v>1208.3333333333301</c:v>
                  </c:pt>
                  <c:pt idx="29">
                    <c:v>1208.3333333333301</c:v>
                  </c:pt>
                  <c:pt idx="30">
                    <c:v>1208.3333333333301</c:v>
                  </c:pt>
                  <c:pt idx="31">
                    <c:v>1208.3333333333301</c:v>
                  </c:pt>
                  <c:pt idx="32">
                    <c:v>1208.3333333333301</c:v>
                  </c:pt>
                  <c:pt idx="33">
                    <c:v>1208.3333333333301</c:v>
                  </c:pt>
                  <c:pt idx="34">
                    <c:v>1208.3333333333301</c:v>
                  </c:pt>
                  <c:pt idx="35">
                    <c:v>1208.3333333333301</c:v>
                  </c:pt>
                  <c:pt idx="36">
                    <c:v>1208.3333333333301</c:v>
                  </c:pt>
                  <c:pt idx="37">
                    <c:v>1208.3333333333301</c:v>
                  </c:pt>
                  <c:pt idx="38">
                    <c:v>1208.3333333333301</c:v>
                  </c:pt>
                  <c:pt idx="39">
                    <c:v>1208.3333333333301</c:v>
                  </c:pt>
                  <c:pt idx="40">
                    <c:v>1208.3333333333301</c:v>
                  </c:pt>
                  <c:pt idx="41">
                    <c:v>1208.3333333333301</c:v>
                  </c:pt>
                  <c:pt idx="42">
                    <c:v>1208.3333333333301</c:v>
                  </c:pt>
                  <c:pt idx="43">
                    <c:v>1208.3333333333301</c:v>
                  </c:pt>
                </c:numCache>
              </c:numRef>
            </c:plus>
            <c:minus>
              <c:numRef>
                <c:f>'Fsp SEM+ICP Tidy w LOD'!$W$158:$W$201</c:f>
                <c:numCache>
                  <c:formatCode>General</c:formatCode>
                  <c:ptCount val="44"/>
                  <c:pt idx="0">
                    <c:v>1208.3333333333335</c:v>
                  </c:pt>
                  <c:pt idx="1">
                    <c:v>1208.3333333333335</c:v>
                  </c:pt>
                  <c:pt idx="2">
                    <c:v>1208.3333333333301</c:v>
                  </c:pt>
                  <c:pt idx="3">
                    <c:v>1208.3333333333301</c:v>
                  </c:pt>
                  <c:pt idx="4">
                    <c:v>1208.3333333333301</c:v>
                  </c:pt>
                  <c:pt idx="5">
                    <c:v>1208.3333333333301</c:v>
                  </c:pt>
                  <c:pt idx="6">
                    <c:v>1208.3333333333301</c:v>
                  </c:pt>
                  <c:pt idx="7">
                    <c:v>1208.3333333333301</c:v>
                  </c:pt>
                  <c:pt idx="8">
                    <c:v>1208.3333333333301</c:v>
                  </c:pt>
                  <c:pt idx="9">
                    <c:v>1208.3333333333301</c:v>
                  </c:pt>
                  <c:pt idx="10">
                    <c:v>1208.3333333333301</c:v>
                  </c:pt>
                  <c:pt idx="11">
                    <c:v>1208.3333333333301</c:v>
                  </c:pt>
                  <c:pt idx="12">
                    <c:v>1208.3333333333301</c:v>
                  </c:pt>
                  <c:pt idx="13">
                    <c:v>1208.3333333333301</c:v>
                  </c:pt>
                  <c:pt idx="14">
                    <c:v>1208.3333333333301</c:v>
                  </c:pt>
                  <c:pt idx="15">
                    <c:v>1208.3333333333301</c:v>
                  </c:pt>
                  <c:pt idx="16">
                    <c:v>1208.3333333333301</c:v>
                  </c:pt>
                  <c:pt idx="17">
                    <c:v>1208.3333333333301</c:v>
                  </c:pt>
                  <c:pt idx="18">
                    <c:v>1208.3333333333301</c:v>
                  </c:pt>
                  <c:pt idx="19">
                    <c:v>1208.3333333333301</c:v>
                  </c:pt>
                  <c:pt idx="20">
                    <c:v>1208.3333333333301</c:v>
                  </c:pt>
                  <c:pt idx="21">
                    <c:v>1208.3333333333301</c:v>
                  </c:pt>
                  <c:pt idx="22">
                    <c:v>1208.3333333333301</c:v>
                  </c:pt>
                  <c:pt idx="23">
                    <c:v>1208.3333333333301</c:v>
                  </c:pt>
                  <c:pt idx="24">
                    <c:v>1208.3333333333301</c:v>
                  </c:pt>
                  <c:pt idx="25">
                    <c:v>1208.3333333333301</c:v>
                  </c:pt>
                  <c:pt idx="26">
                    <c:v>1208.3333333333301</c:v>
                  </c:pt>
                  <c:pt idx="27">
                    <c:v>1208.3333333333301</c:v>
                  </c:pt>
                  <c:pt idx="28">
                    <c:v>1208.3333333333301</c:v>
                  </c:pt>
                  <c:pt idx="29">
                    <c:v>1208.3333333333301</c:v>
                  </c:pt>
                  <c:pt idx="30">
                    <c:v>1208.3333333333301</c:v>
                  </c:pt>
                  <c:pt idx="31">
                    <c:v>1208.3333333333301</c:v>
                  </c:pt>
                  <c:pt idx="32">
                    <c:v>1208.3333333333301</c:v>
                  </c:pt>
                  <c:pt idx="33">
                    <c:v>1208.3333333333301</c:v>
                  </c:pt>
                  <c:pt idx="34">
                    <c:v>1208.3333333333301</c:v>
                  </c:pt>
                  <c:pt idx="35">
                    <c:v>1208.3333333333301</c:v>
                  </c:pt>
                  <c:pt idx="36">
                    <c:v>1208.3333333333301</c:v>
                  </c:pt>
                  <c:pt idx="37">
                    <c:v>1208.3333333333301</c:v>
                  </c:pt>
                  <c:pt idx="38">
                    <c:v>1208.3333333333301</c:v>
                  </c:pt>
                  <c:pt idx="39">
                    <c:v>1208.3333333333301</c:v>
                  </c:pt>
                  <c:pt idx="40">
                    <c:v>1208.3333333333301</c:v>
                  </c:pt>
                  <c:pt idx="41">
                    <c:v>1208.3333333333301</c:v>
                  </c:pt>
                  <c:pt idx="42">
                    <c:v>1208.3333333333301</c:v>
                  </c:pt>
                  <c:pt idx="43">
                    <c:v>1208.3333333333301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'Fsp SEM+ICP Tidy w LOD'!$W$39:$W$82</c:f>
              <c:numCache>
                <c:formatCode>General</c:formatCode>
                <c:ptCount val="44"/>
                <c:pt idx="0">
                  <c:v>75600</c:v>
                </c:pt>
                <c:pt idx="1">
                  <c:v>72500</c:v>
                </c:pt>
                <c:pt idx="2">
                  <c:v>73800</c:v>
                </c:pt>
                <c:pt idx="3">
                  <c:v>72000</c:v>
                </c:pt>
                <c:pt idx="4">
                  <c:v>73700</c:v>
                </c:pt>
                <c:pt idx="5">
                  <c:v>75700</c:v>
                </c:pt>
                <c:pt idx="6">
                  <c:v>72300</c:v>
                </c:pt>
                <c:pt idx="7">
                  <c:v>70400</c:v>
                </c:pt>
                <c:pt idx="8">
                  <c:v>73200</c:v>
                </c:pt>
                <c:pt idx="9">
                  <c:v>71200</c:v>
                </c:pt>
                <c:pt idx="10">
                  <c:v>73800</c:v>
                </c:pt>
                <c:pt idx="11">
                  <c:v>74000</c:v>
                </c:pt>
                <c:pt idx="12">
                  <c:v>72800</c:v>
                </c:pt>
                <c:pt idx="13">
                  <c:v>71900</c:v>
                </c:pt>
                <c:pt idx="14">
                  <c:v>70800</c:v>
                </c:pt>
                <c:pt idx="15">
                  <c:v>73900</c:v>
                </c:pt>
                <c:pt idx="16">
                  <c:v>71800</c:v>
                </c:pt>
                <c:pt idx="17">
                  <c:v>73800</c:v>
                </c:pt>
                <c:pt idx="18">
                  <c:v>74800</c:v>
                </c:pt>
                <c:pt idx="19">
                  <c:v>73300</c:v>
                </c:pt>
                <c:pt idx="20">
                  <c:v>75900</c:v>
                </c:pt>
                <c:pt idx="21">
                  <c:v>74400</c:v>
                </c:pt>
                <c:pt idx="22">
                  <c:v>74700</c:v>
                </c:pt>
                <c:pt idx="23">
                  <c:v>75100</c:v>
                </c:pt>
                <c:pt idx="24">
                  <c:v>73500</c:v>
                </c:pt>
                <c:pt idx="25">
                  <c:v>76200</c:v>
                </c:pt>
                <c:pt idx="26">
                  <c:v>75300</c:v>
                </c:pt>
                <c:pt idx="27">
                  <c:v>71700</c:v>
                </c:pt>
                <c:pt idx="28">
                  <c:v>69500</c:v>
                </c:pt>
                <c:pt idx="29">
                  <c:v>73500</c:v>
                </c:pt>
                <c:pt idx="30">
                  <c:v>71700</c:v>
                </c:pt>
                <c:pt idx="31">
                  <c:v>71600</c:v>
                </c:pt>
                <c:pt idx="32">
                  <c:v>67700</c:v>
                </c:pt>
                <c:pt idx="33">
                  <c:v>73300</c:v>
                </c:pt>
                <c:pt idx="34">
                  <c:v>70500</c:v>
                </c:pt>
                <c:pt idx="35">
                  <c:v>71600</c:v>
                </c:pt>
                <c:pt idx="36">
                  <c:v>74900</c:v>
                </c:pt>
                <c:pt idx="37">
                  <c:v>72200</c:v>
                </c:pt>
                <c:pt idx="38">
                  <c:v>72900</c:v>
                </c:pt>
                <c:pt idx="39">
                  <c:v>71900</c:v>
                </c:pt>
                <c:pt idx="40">
                  <c:v>70500</c:v>
                </c:pt>
                <c:pt idx="41">
                  <c:v>72300</c:v>
                </c:pt>
                <c:pt idx="42">
                  <c:v>75100</c:v>
                </c:pt>
                <c:pt idx="43">
                  <c:v>74400</c:v>
                </c:pt>
              </c:numCache>
            </c:numRef>
          </c:xVal>
          <c:yVal>
            <c:numRef>
              <c:f>'Fsp SEM+ICP Tidy w LOD'!$AB$39:$AB$82</c:f>
              <c:numCache>
                <c:formatCode>General</c:formatCode>
                <c:ptCount val="44"/>
                <c:pt idx="0">
                  <c:v>25299.999999999996</c:v>
                </c:pt>
                <c:pt idx="1">
                  <c:v>28400</c:v>
                </c:pt>
                <c:pt idx="2">
                  <c:v>27500</c:v>
                </c:pt>
                <c:pt idx="3">
                  <c:v>28200</c:v>
                </c:pt>
                <c:pt idx="4">
                  <c:v>25299.999999999996</c:v>
                </c:pt>
                <c:pt idx="5">
                  <c:v>27500</c:v>
                </c:pt>
                <c:pt idx="6">
                  <c:v>26900</c:v>
                </c:pt>
                <c:pt idx="7">
                  <c:v>29300</c:v>
                </c:pt>
                <c:pt idx="8">
                  <c:v>28400</c:v>
                </c:pt>
                <c:pt idx="9">
                  <c:v>28700</c:v>
                </c:pt>
                <c:pt idx="10">
                  <c:v>26900</c:v>
                </c:pt>
                <c:pt idx="11">
                  <c:v>27000</c:v>
                </c:pt>
                <c:pt idx="12">
                  <c:v>28200</c:v>
                </c:pt>
                <c:pt idx="13">
                  <c:v>29400</c:v>
                </c:pt>
                <c:pt idx="14">
                  <c:v>28100</c:v>
                </c:pt>
                <c:pt idx="15">
                  <c:v>27200.000000000004</c:v>
                </c:pt>
                <c:pt idx="16">
                  <c:v>25700</c:v>
                </c:pt>
                <c:pt idx="17">
                  <c:v>28300</c:v>
                </c:pt>
                <c:pt idx="18">
                  <c:v>27300</c:v>
                </c:pt>
                <c:pt idx="19">
                  <c:v>27500</c:v>
                </c:pt>
                <c:pt idx="20">
                  <c:v>24800</c:v>
                </c:pt>
                <c:pt idx="21">
                  <c:v>27799.999999999996</c:v>
                </c:pt>
                <c:pt idx="22">
                  <c:v>24800</c:v>
                </c:pt>
                <c:pt idx="23">
                  <c:v>26500</c:v>
                </c:pt>
                <c:pt idx="24">
                  <c:v>28200</c:v>
                </c:pt>
                <c:pt idx="25">
                  <c:v>27300</c:v>
                </c:pt>
                <c:pt idx="26">
                  <c:v>25500</c:v>
                </c:pt>
                <c:pt idx="27">
                  <c:v>29600</c:v>
                </c:pt>
                <c:pt idx="28">
                  <c:v>31400</c:v>
                </c:pt>
                <c:pt idx="29">
                  <c:v>30200</c:v>
                </c:pt>
                <c:pt idx="30">
                  <c:v>29300</c:v>
                </c:pt>
                <c:pt idx="31">
                  <c:v>28500</c:v>
                </c:pt>
                <c:pt idx="32">
                  <c:v>31900</c:v>
                </c:pt>
                <c:pt idx="33">
                  <c:v>29900.000000000004</c:v>
                </c:pt>
                <c:pt idx="34">
                  <c:v>31400</c:v>
                </c:pt>
                <c:pt idx="35">
                  <c:v>31100</c:v>
                </c:pt>
                <c:pt idx="36">
                  <c:v>26700</c:v>
                </c:pt>
                <c:pt idx="37">
                  <c:v>30800</c:v>
                </c:pt>
                <c:pt idx="38">
                  <c:v>30800</c:v>
                </c:pt>
                <c:pt idx="39">
                  <c:v>29100</c:v>
                </c:pt>
                <c:pt idx="40">
                  <c:v>30099.999999999996</c:v>
                </c:pt>
                <c:pt idx="41">
                  <c:v>29200</c:v>
                </c:pt>
                <c:pt idx="42">
                  <c:v>26100</c:v>
                </c:pt>
                <c:pt idx="43">
                  <c:v>26800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B2C-4BA1-98D1-BB14048D9F82}"/>
            </c:ext>
          </c:extLst>
        </c:ser>
        <c:ser>
          <c:idx val="2"/>
          <c:order val="2"/>
          <c:tx>
            <c:v>1.AS.H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'All Fsp Analysis'!$AC$173:$AC$207</c:f>
                <c:numCache>
                  <c:formatCode>General</c:formatCode>
                  <c:ptCount val="35"/>
                  <c:pt idx="0">
                    <c:v>391.66666666666663</c:v>
                  </c:pt>
                  <c:pt idx="1">
                    <c:v>391.66666666666663</c:v>
                  </c:pt>
                  <c:pt idx="2">
                    <c:v>391.66666666666697</c:v>
                  </c:pt>
                  <c:pt idx="3">
                    <c:v>391.66666666666697</c:v>
                  </c:pt>
                  <c:pt idx="4">
                    <c:v>391.66666666666697</c:v>
                  </c:pt>
                  <c:pt idx="5">
                    <c:v>391.66666666666697</c:v>
                  </c:pt>
                  <c:pt idx="6">
                    <c:v>391.66666666666697</c:v>
                  </c:pt>
                  <c:pt idx="7">
                    <c:v>391.66666666666697</c:v>
                  </c:pt>
                  <c:pt idx="8">
                    <c:v>391.66666666666697</c:v>
                  </c:pt>
                  <c:pt idx="9">
                    <c:v>391.66666666666697</c:v>
                  </c:pt>
                  <c:pt idx="10">
                    <c:v>391.66666666666697</c:v>
                  </c:pt>
                  <c:pt idx="11">
                    <c:v>391.66666666666697</c:v>
                  </c:pt>
                  <c:pt idx="12">
                    <c:v>391.66666666666697</c:v>
                  </c:pt>
                  <c:pt idx="13">
                    <c:v>391.66666666666697</c:v>
                  </c:pt>
                  <c:pt idx="14">
                    <c:v>391.66666666666697</c:v>
                  </c:pt>
                  <c:pt idx="15">
                    <c:v>391.66666666666697</c:v>
                  </c:pt>
                  <c:pt idx="16">
                    <c:v>391.66666666666697</c:v>
                  </c:pt>
                  <c:pt idx="17">
                    <c:v>391.66666666666697</c:v>
                  </c:pt>
                  <c:pt idx="18">
                    <c:v>391.66666666666697</c:v>
                  </c:pt>
                  <c:pt idx="19">
                    <c:v>391.66666666666697</c:v>
                  </c:pt>
                  <c:pt idx="20">
                    <c:v>391.66666666666697</c:v>
                  </c:pt>
                  <c:pt idx="21">
                    <c:v>391.66666666666697</c:v>
                  </c:pt>
                  <c:pt idx="22">
                    <c:v>391.66666666666697</c:v>
                  </c:pt>
                  <c:pt idx="23">
                    <c:v>391.66666666666697</c:v>
                  </c:pt>
                  <c:pt idx="24">
                    <c:v>391.66666666666697</c:v>
                  </c:pt>
                  <c:pt idx="25">
                    <c:v>391.66666666666697</c:v>
                  </c:pt>
                  <c:pt idx="26">
                    <c:v>391.66666666666697</c:v>
                  </c:pt>
                  <c:pt idx="27">
                    <c:v>391.66666666666697</c:v>
                  </c:pt>
                  <c:pt idx="28">
                    <c:v>391.66666666666697</c:v>
                  </c:pt>
                  <c:pt idx="29">
                    <c:v>391.66666666666697</c:v>
                  </c:pt>
                  <c:pt idx="30">
                    <c:v>391.66666666666697</c:v>
                  </c:pt>
                  <c:pt idx="31">
                    <c:v>391.66666666666697</c:v>
                  </c:pt>
                  <c:pt idx="32">
                    <c:v>391.66666666666697</c:v>
                  </c:pt>
                  <c:pt idx="33">
                    <c:v>391.66666666666697</c:v>
                  </c:pt>
                  <c:pt idx="34">
                    <c:v>391.66666666666697</c:v>
                  </c:pt>
                </c:numCache>
              </c:numRef>
            </c:plus>
            <c:minus>
              <c:numRef>
                <c:f>'All Fsp Analysis'!$AC$173:$AC$207</c:f>
                <c:numCache>
                  <c:formatCode>General</c:formatCode>
                  <c:ptCount val="35"/>
                  <c:pt idx="0">
                    <c:v>391.66666666666663</c:v>
                  </c:pt>
                  <c:pt idx="1">
                    <c:v>391.66666666666663</c:v>
                  </c:pt>
                  <c:pt idx="2">
                    <c:v>391.66666666666697</c:v>
                  </c:pt>
                  <c:pt idx="3">
                    <c:v>391.66666666666697</c:v>
                  </c:pt>
                  <c:pt idx="4">
                    <c:v>391.66666666666697</c:v>
                  </c:pt>
                  <c:pt idx="5">
                    <c:v>391.66666666666697</c:v>
                  </c:pt>
                  <c:pt idx="6">
                    <c:v>391.66666666666697</c:v>
                  </c:pt>
                  <c:pt idx="7">
                    <c:v>391.66666666666697</c:v>
                  </c:pt>
                  <c:pt idx="8">
                    <c:v>391.66666666666697</c:v>
                  </c:pt>
                  <c:pt idx="9">
                    <c:v>391.66666666666697</c:v>
                  </c:pt>
                  <c:pt idx="10">
                    <c:v>391.66666666666697</c:v>
                  </c:pt>
                  <c:pt idx="11">
                    <c:v>391.66666666666697</c:v>
                  </c:pt>
                  <c:pt idx="12">
                    <c:v>391.66666666666697</c:v>
                  </c:pt>
                  <c:pt idx="13">
                    <c:v>391.66666666666697</c:v>
                  </c:pt>
                  <c:pt idx="14">
                    <c:v>391.66666666666697</c:v>
                  </c:pt>
                  <c:pt idx="15">
                    <c:v>391.66666666666697</c:v>
                  </c:pt>
                  <c:pt idx="16">
                    <c:v>391.66666666666697</c:v>
                  </c:pt>
                  <c:pt idx="17">
                    <c:v>391.66666666666697</c:v>
                  </c:pt>
                  <c:pt idx="18">
                    <c:v>391.66666666666697</c:v>
                  </c:pt>
                  <c:pt idx="19">
                    <c:v>391.66666666666697</c:v>
                  </c:pt>
                  <c:pt idx="20">
                    <c:v>391.66666666666697</c:v>
                  </c:pt>
                  <c:pt idx="21">
                    <c:v>391.66666666666697</c:v>
                  </c:pt>
                  <c:pt idx="22">
                    <c:v>391.66666666666697</c:v>
                  </c:pt>
                  <c:pt idx="23">
                    <c:v>391.66666666666697</c:v>
                  </c:pt>
                  <c:pt idx="24">
                    <c:v>391.66666666666697</c:v>
                  </c:pt>
                  <c:pt idx="25">
                    <c:v>391.66666666666697</c:v>
                  </c:pt>
                  <c:pt idx="26">
                    <c:v>391.66666666666697</c:v>
                  </c:pt>
                  <c:pt idx="27">
                    <c:v>391.66666666666697</c:v>
                  </c:pt>
                  <c:pt idx="28">
                    <c:v>391.66666666666697</c:v>
                  </c:pt>
                  <c:pt idx="29">
                    <c:v>391.66666666666697</c:v>
                  </c:pt>
                  <c:pt idx="30">
                    <c:v>391.66666666666697</c:v>
                  </c:pt>
                  <c:pt idx="31">
                    <c:v>391.66666666666697</c:v>
                  </c:pt>
                  <c:pt idx="32">
                    <c:v>391.66666666666697</c:v>
                  </c:pt>
                  <c:pt idx="33">
                    <c:v>391.66666666666697</c:v>
                  </c:pt>
                  <c:pt idx="34">
                    <c:v>391.66666666666697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6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'All Fsp Analysis'!$CK$2:$CK$36</c:f>
              <c:numCache>
                <c:formatCode>General</c:formatCode>
                <c:ptCount val="35"/>
                <c:pt idx="0">
                  <c:v>71600</c:v>
                </c:pt>
                <c:pt idx="1">
                  <c:v>71000</c:v>
                </c:pt>
                <c:pt idx="2">
                  <c:v>67800</c:v>
                </c:pt>
                <c:pt idx="3">
                  <c:v>63900</c:v>
                </c:pt>
                <c:pt idx="4">
                  <c:v>66000</c:v>
                </c:pt>
                <c:pt idx="5">
                  <c:v>71200</c:v>
                </c:pt>
                <c:pt idx="6">
                  <c:v>62000</c:v>
                </c:pt>
                <c:pt idx="7">
                  <c:v>63099.999999999993</c:v>
                </c:pt>
                <c:pt idx="8">
                  <c:v>68300</c:v>
                </c:pt>
                <c:pt idx="9">
                  <c:v>69800</c:v>
                </c:pt>
                <c:pt idx="10">
                  <c:v>70200</c:v>
                </c:pt>
                <c:pt idx="11">
                  <c:v>64700</c:v>
                </c:pt>
                <c:pt idx="12">
                  <c:v>68000</c:v>
                </c:pt>
                <c:pt idx="13">
                  <c:v>67500</c:v>
                </c:pt>
                <c:pt idx="14">
                  <c:v>66500</c:v>
                </c:pt>
                <c:pt idx="15">
                  <c:v>63200</c:v>
                </c:pt>
                <c:pt idx="16">
                  <c:v>71400</c:v>
                </c:pt>
                <c:pt idx="17">
                  <c:v>70000</c:v>
                </c:pt>
                <c:pt idx="18">
                  <c:v>69600</c:v>
                </c:pt>
                <c:pt idx="19">
                  <c:v>67200</c:v>
                </c:pt>
                <c:pt idx="20">
                  <c:v>68000</c:v>
                </c:pt>
                <c:pt idx="21">
                  <c:v>69800</c:v>
                </c:pt>
                <c:pt idx="22">
                  <c:v>69700</c:v>
                </c:pt>
                <c:pt idx="23">
                  <c:v>69600</c:v>
                </c:pt>
                <c:pt idx="24">
                  <c:v>70400</c:v>
                </c:pt>
                <c:pt idx="25">
                  <c:v>63800</c:v>
                </c:pt>
                <c:pt idx="26">
                  <c:v>66500</c:v>
                </c:pt>
                <c:pt idx="27">
                  <c:v>66800</c:v>
                </c:pt>
                <c:pt idx="28">
                  <c:v>64500</c:v>
                </c:pt>
                <c:pt idx="29">
                  <c:v>64500</c:v>
                </c:pt>
                <c:pt idx="30">
                  <c:v>66600</c:v>
                </c:pt>
                <c:pt idx="31">
                  <c:v>70000</c:v>
                </c:pt>
                <c:pt idx="32">
                  <c:v>68500</c:v>
                </c:pt>
                <c:pt idx="33">
                  <c:v>67400</c:v>
                </c:pt>
                <c:pt idx="34">
                  <c:v>67700</c:v>
                </c:pt>
              </c:numCache>
            </c:numRef>
          </c:xVal>
          <c:yVal>
            <c:numRef>
              <c:f>'All Fsp Analysis'!$CO$2:$CO$36</c:f>
              <c:numCache>
                <c:formatCode>General</c:formatCode>
                <c:ptCount val="35"/>
                <c:pt idx="0">
                  <c:v>28800</c:v>
                </c:pt>
                <c:pt idx="1">
                  <c:v>30000</c:v>
                </c:pt>
                <c:pt idx="2">
                  <c:v>34100</c:v>
                </c:pt>
                <c:pt idx="3">
                  <c:v>40300</c:v>
                </c:pt>
                <c:pt idx="4">
                  <c:v>36400</c:v>
                </c:pt>
                <c:pt idx="5">
                  <c:v>28800</c:v>
                </c:pt>
                <c:pt idx="6">
                  <c:v>42000</c:v>
                </c:pt>
                <c:pt idx="7">
                  <c:v>40900</c:v>
                </c:pt>
                <c:pt idx="8">
                  <c:v>34000</c:v>
                </c:pt>
                <c:pt idx="9">
                  <c:v>30200</c:v>
                </c:pt>
                <c:pt idx="10">
                  <c:v>32100</c:v>
                </c:pt>
                <c:pt idx="11">
                  <c:v>38300</c:v>
                </c:pt>
                <c:pt idx="12">
                  <c:v>33800</c:v>
                </c:pt>
                <c:pt idx="13">
                  <c:v>35200</c:v>
                </c:pt>
                <c:pt idx="14">
                  <c:v>37500</c:v>
                </c:pt>
                <c:pt idx="15">
                  <c:v>39500</c:v>
                </c:pt>
                <c:pt idx="16">
                  <c:v>28500</c:v>
                </c:pt>
                <c:pt idx="17">
                  <c:v>30900</c:v>
                </c:pt>
                <c:pt idx="18">
                  <c:v>32300</c:v>
                </c:pt>
                <c:pt idx="19">
                  <c:v>34400</c:v>
                </c:pt>
                <c:pt idx="20">
                  <c:v>33300</c:v>
                </c:pt>
                <c:pt idx="21">
                  <c:v>32800</c:v>
                </c:pt>
                <c:pt idx="22">
                  <c:v>31500</c:v>
                </c:pt>
                <c:pt idx="23">
                  <c:v>31900</c:v>
                </c:pt>
                <c:pt idx="24">
                  <c:v>31600</c:v>
                </c:pt>
                <c:pt idx="25">
                  <c:v>39500</c:v>
                </c:pt>
                <c:pt idx="26">
                  <c:v>35600</c:v>
                </c:pt>
                <c:pt idx="27">
                  <c:v>35500</c:v>
                </c:pt>
                <c:pt idx="28">
                  <c:v>37700</c:v>
                </c:pt>
                <c:pt idx="29">
                  <c:v>39300</c:v>
                </c:pt>
                <c:pt idx="30">
                  <c:v>35100</c:v>
                </c:pt>
                <c:pt idx="31">
                  <c:v>29900.000000000004</c:v>
                </c:pt>
                <c:pt idx="32">
                  <c:v>32400.000000000004</c:v>
                </c:pt>
                <c:pt idx="33">
                  <c:v>33600</c:v>
                </c:pt>
                <c:pt idx="34">
                  <c:v>34800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B2C-4BA1-98D1-BB14048D9F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4353471"/>
        <c:axId val="164635087"/>
      </c:scatterChart>
      <c:valAx>
        <c:axId val="764353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Na (ppm)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635087"/>
        <c:crosses val="autoZero"/>
        <c:crossBetween val="midCat"/>
      </c:valAx>
      <c:valAx>
        <c:axId val="1646350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Ca (ppm)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435347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 Fsp Na vs Ca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1.AS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'Fsp SEM+ICP Tidy w LOD'!$AA$115:$AA$150</c:f>
                <c:numCache>
                  <c:formatCode>General</c:formatCode>
                  <c:ptCount val="36"/>
                  <c:pt idx="0">
                    <c:v>508.33333333333343</c:v>
                  </c:pt>
                  <c:pt idx="1">
                    <c:v>508.33333333333343</c:v>
                  </c:pt>
                  <c:pt idx="2">
                    <c:v>508.33333333333297</c:v>
                  </c:pt>
                  <c:pt idx="3">
                    <c:v>508.33333333333297</c:v>
                  </c:pt>
                  <c:pt idx="4">
                    <c:v>508.33333333333297</c:v>
                  </c:pt>
                  <c:pt idx="5">
                    <c:v>508.33333333333297</c:v>
                  </c:pt>
                  <c:pt idx="6">
                    <c:v>508.33333333333297</c:v>
                  </c:pt>
                  <c:pt idx="7">
                    <c:v>508.33333333333297</c:v>
                  </c:pt>
                  <c:pt idx="8">
                    <c:v>508.33333333333297</c:v>
                  </c:pt>
                  <c:pt idx="9">
                    <c:v>508.33333333333297</c:v>
                  </c:pt>
                  <c:pt idx="10">
                    <c:v>508.33333333333297</c:v>
                  </c:pt>
                  <c:pt idx="11">
                    <c:v>508.33333333333297</c:v>
                  </c:pt>
                  <c:pt idx="12">
                    <c:v>508.33333333333297</c:v>
                  </c:pt>
                  <c:pt idx="13">
                    <c:v>508.33333333333297</c:v>
                  </c:pt>
                  <c:pt idx="14">
                    <c:v>508.33333333333297</c:v>
                  </c:pt>
                  <c:pt idx="15">
                    <c:v>508.33333333333297</c:v>
                  </c:pt>
                  <c:pt idx="16">
                    <c:v>508.33333333333297</c:v>
                  </c:pt>
                  <c:pt idx="17">
                    <c:v>508.33333333333297</c:v>
                  </c:pt>
                  <c:pt idx="18">
                    <c:v>508.33333333333297</c:v>
                  </c:pt>
                  <c:pt idx="19">
                    <c:v>508.33333333333297</c:v>
                  </c:pt>
                  <c:pt idx="20">
                    <c:v>508.33333333333297</c:v>
                  </c:pt>
                  <c:pt idx="21">
                    <c:v>508.33333333333297</c:v>
                  </c:pt>
                  <c:pt idx="22">
                    <c:v>508.33333333333297</c:v>
                  </c:pt>
                  <c:pt idx="23">
                    <c:v>508.33333333333297</c:v>
                  </c:pt>
                  <c:pt idx="24">
                    <c:v>508.33333333333297</c:v>
                  </c:pt>
                  <c:pt idx="25">
                    <c:v>508.33333333333297</c:v>
                  </c:pt>
                  <c:pt idx="26">
                    <c:v>508.33333333333297</c:v>
                  </c:pt>
                  <c:pt idx="27">
                    <c:v>508.33333333333297</c:v>
                  </c:pt>
                  <c:pt idx="28">
                    <c:v>508.33333333333297</c:v>
                  </c:pt>
                  <c:pt idx="29">
                    <c:v>508.33333333333297</c:v>
                  </c:pt>
                  <c:pt idx="30">
                    <c:v>508.33333333333297</c:v>
                  </c:pt>
                  <c:pt idx="31">
                    <c:v>508.33333333333297</c:v>
                  </c:pt>
                  <c:pt idx="32">
                    <c:v>508.33333333333297</c:v>
                  </c:pt>
                  <c:pt idx="33">
                    <c:v>508.33333333333297</c:v>
                  </c:pt>
                  <c:pt idx="34">
                    <c:v>508.33333333333297</c:v>
                  </c:pt>
                  <c:pt idx="35">
                    <c:v>508.33333333333297</c:v>
                  </c:pt>
                </c:numCache>
              </c:numRef>
            </c:plus>
            <c:minus>
              <c:numRef>
                <c:f>'Fsp SEM+ICP Tidy w LOD'!$AA$115:$AA$150</c:f>
                <c:numCache>
                  <c:formatCode>General</c:formatCode>
                  <c:ptCount val="36"/>
                  <c:pt idx="0">
                    <c:v>508.33333333333343</c:v>
                  </c:pt>
                  <c:pt idx="1">
                    <c:v>508.33333333333343</c:v>
                  </c:pt>
                  <c:pt idx="2">
                    <c:v>508.33333333333297</c:v>
                  </c:pt>
                  <c:pt idx="3">
                    <c:v>508.33333333333297</c:v>
                  </c:pt>
                  <c:pt idx="4">
                    <c:v>508.33333333333297</c:v>
                  </c:pt>
                  <c:pt idx="5">
                    <c:v>508.33333333333297</c:v>
                  </c:pt>
                  <c:pt idx="6">
                    <c:v>508.33333333333297</c:v>
                  </c:pt>
                  <c:pt idx="7">
                    <c:v>508.33333333333297</c:v>
                  </c:pt>
                  <c:pt idx="8">
                    <c:v>508.33333333333297</c:v>
                  </c:pt>
                  <c:pt idx="9">
                    <c:v>508.33333333333297</c:v>
                  </c:pt>
                  <c:pt idx="10">
                    <c:v>508.33333333333297</c:v>
                  </c:pt>
                  <c:pt idx="11">
                    <c:v>508.33333333333297</c:v>
                  </c:pt>
                  <c:pt idx="12">
                    <c:v>508.33333333333297</c:v>
                  </c:pt>
                  <c:pt idx="13">
                    <c:v>508.33333333333297</c:v>
                  </c:pt>
                  <c:pt idx="14">
                    <c:v>508.33333333333297</c:v>
                  </c:pt>
                  <c:pt idx="15">
                    <c:v>508.33333333333297</c:v>
                  </c:pt>
                  <c:pt idx="16">
                    <c:v>508.33333333333297</c:v>
                  </c:pt>
                  <c:pt idx="17">
                    <c:v>508.33333333333297</c:v>
                  </c:pt>
                  <c:pt idx="18">
                    <c:v>508.33333333333297</c:v>
                  </c:pt>
                  <c:pt idx="19">
                    <c:v>508.33333333333297</c:v>
                  </c:pt>
                  <c:pt idx="20">
                    <c:v>508.33333333333297</c:v>
                  </c:pt>
                  <c:pt idx="21">
                    <c:v>508.33333333333297</c:v>
                  </c:pt>
                  <c:pt idx="22">
                    <c:v>508.33333333333297</c:v>
                  </c:pt>
                  <c:pt idx="23">
                    <c:v>508.33333333333297</c:v>
                  </c:pt>
                  <c:pt idx="24">
                    <c:v>508.33333333333297</c:v>
                  </c:pt>
                  <c:pt idx="25">
                    <c:v>508.33333333333297</c:v>
                  </c:pt>
                  <c:pt idx="26">
                    <c:v>508.33333333333297</c:v>
                  </c:pt>
                  <c:pt idx="27">
                    <c:v>508.33333333333297</c:v>
                  </c:pt>
                  <c:pt idx="28">
                    <c:v>508.33333333333297</c:v>
                  </c:pt>
                  <c:pt idx="29">
                    <c:v>508.33333333333297</c:v>
                  </c:pt>
                  <c:pt idx="30">
                    <c:v>508.33333333333297</c:v>
                  </c:pt>
                  <c:pt idx="31">
                    <c:v>508.33333333333297</c:v>
                  </c:pt>
                  <c:pt idx="32">
                    <c:v>508.33333333333297</c:v>
                  </c:pt>
                  <c:pt idx="33">
                    <c:v>508.33333333333297</c:v>
                  </c:pt>
                  <c:pt idx="34">
                    <c:v>508.33333333333297</c:v>
                  </c:pt>
                  <c:pt idx="35">
                    <c:v>508.33333333333297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'Fsp SEM+ICP Tidy w LOD'!$W$115:$W$150</c:f>
                <c:numCache>
                  <c:formatCode>General</c:formatCode>
                  <c:ptCount val="36"/>
                  <c:pt idx="0">
                    <c:v>558.33333333333348</c:v>
                  </c:pt>
                  <c:pt idx="1">
                    <c:v>558.33333333333348</c:v>
                  </c:pt>
                  <c:pt idx="2">
                    <c:v>558.33333333333303</c:v>
                  </c:pt>
                  <c:pt idx="3">
                    <c:v>558.33333333333303</c:v>
                  </c:pt>
                  <c:pt idx="4">
                    <c:v>558.33333333333303</c:v>
                  </c:pt>
                  <c:pt idx="5">
                    <c:v>558.33333333333303</c:v>
                  </c:pt>
                  <c:pt idx="6">
                    <c:v>558.33333333333303</c:v>
                  </c:pt>
                  <c:pt idx="7">
                    <c:v>558.33333333333303</c:v>
                  </c:pt>
                  <c:pt idx="8">
                    <c:v>558.33333333333303</c:v>
                  </c:pt>
                  <c:pt idx="9">
                    <c:v>558.33333333333303</c:v>
                  </c:pt>
                  <c:pt idx="10">
                    <c:v>558.33333333333303</c:v>
                  </c:pt>
                  <c:pt idx="11">
                    <c:v>558.33333333333303</c:v>
                  </c:pt>
                  <c:pt idx="12">
                    <c:v>558.33333333333303</c:v>
                  </c:pt>
                  <c:pt idx="13">
                    <c:v>558.33333333333303</c:v>
                  </c:pt>
                  <c:pt idx="14">
                    <c:v>558.33333333333303</c:v>
                  </c:pt>
                  <c:pt idx="15">
                    <c:v>558.33333333333303</c:v>
                  </c:pt>
                  <c:pt idx="16">
                    <c:v>558.33333333333303</c:v>
                  </c:pt>
                  <c:pt idx="17">
                    <c:v>558.33333333333303</c:v>
                  </c:pt>
                  <c:pt idx="18">
                    <c:v>558.33333333333303</c:v>
                  </c:pt>
                  <c:pt idx="19">
                    <c:v>558.33333333333303</c:v>
                  </c:pt>
                  <c:pt idx="20">
                    <c:v>558.33333333333303</c:v>
                  </c:pt>
                  <c:pt idx="21">
                    <c:v>558.33333333333303</c:v>
                  </c:pt>
                  <c:pt idx="22">
                    <c:v>558.33333333333303</c:v>
                  </c:pt>
                  <c:pt idx="23">
                    <c:v>558.33333333333303</c:v>
                  </c:pt>
                  <c:pt idx="24">
                    <c:v>558.33333333333303</c:v>
                  </c:pt>
                  <c:pt idx="25">
                    <c:v>558.33333333333303</c:v>
                  </c:pt>
                  <c:pt idx="26">
                    <c:v>558.33333333333303</c:v>
                  </c:pt>
                  <c:pt idx="27">
                    <c:v>558.33333333333303</c:v>
                  </c:pt>
                  <c:pt idx="28">
                    <c:v>558.33333333333303</c:v>
                  </c:pt>
                  <c:pt idx="29">
                    <c:v>558.33333333333303</c:v>
                  </c:pt>
                  <c:pt idx="30">
                    <c:v>558.33333333333303</c:v>
                  </c:pt>
                  <c:pt idx="31">
                    <c:v>558.33333333333303</c:v>
                  </c:pt>
                  <c:pt idx="32">
                    <c:v>558.33333333333303</c:v>
                  </c:pt>
                  <c:pt idx="33">
                    <c:v>558.33333333333303</c:v>
                  </c:pt>
                  <c:pt idx="34">
                    <c:v>558.33333333333303</c:v>
                  </c:pt>
                  <c:pt idx="35">
                    <c:v>558.33333333333303</c:v>
                  </c:pt>
                </c:numCache>
              </c:numRef>
            </c:plus>
            <c:minus>
              <c:numRef>
                <c:f>'Fsp SEM+ICP Tidy w LOD'!$W$115:$W$150</c:f>
                <c:numCache>
                  <c:formatCode>General</c:formatCode>
                  <c:ptCount val="36"/>
                  <c:pt idx="0">
                    <c:v>558.33333333333348</c:v>
                  </c:pt>
                  <c:pt idx="1">
                    <c:v>558.33333333333348</c:v>
                  </c:pt>
                  <c:pt idx="2">
                    <c:v>558.33333333333303</c:v>
                  </c:pt>
                  <c:pt idx="3">
                    <c:v>558.33333333333303</c:v>
                  </c:pt>
                  <c:pt idx="4">
                    <c:v>558.33333333333303</c:v>
                  </c:pt>
                  <c:pt idx="5">
                    <c:v>558.33333333333303</c:v>
                  </c:pt>
                  <c:pt idx="6">
                    <c:v>558.33333333333303</c:v>
                  </c:pt>
                  <c:pt idx="7">
                    <c:v>558.33333333333303</c:v>
                  </c:pt>
                  <c:pt idx="8">
                    <c:v>558.33333333333303</c:v>
                  </c:pt>
                  <c:pt idx="9">
                    <c:v>558.33333333333303</c:v>
                  </c:pt>
                  <c:pt idx="10">
                    <c:v>558.33333333333303</c:v>
                  </c:pt>
                  <c:pt idx="11">
                    <c:v>558.33333333333303</c:v>
                  </c:pt>
                  <c:pt idx="12">
                    <c:v>558.33333333333303</c:v>
                  </c:pt>
                  <c:pt idx="13">
                    <c:v>558.33333333333303</c:v>
                  </c:pt>
                  <c:pt idx="14">
                    <c:v>558.33333333333303</c:v>
                  </c:pt>
                  <c:pt idx="15">
                    <c:v>558.33333333333303</c:v>
                  </c:pt>
                  <c:pt idx="16">
                    <c:v>558.33333333333303</c:v>
                  </c:pt>
                  <c:pt idx="17">
                    <c:v>558.33333333333303</c:v>
                  </c:pt>
                  <c:pt idx="18">
                    <c:v>558.33333333333303</c:v>
                  </c:pt>
                  <c:pt idx="19">
                    <c:v>558.33333333333303</c:v>
                  </c:pt>
                  <c:pt idx="20">
                    <c:v>558.33333333333303</c:v>
                  </c:pt>
                  <c:pt idx="21">
                    <c:v>558.33333333333303</c:v>
                  </c:pt>
                  <c:pt idx="22">
                    <c:v>558.33333333333303</c:v>
                  </c:pt>
                  <c:pt idx="23">
                    <c:v>558.33333333333303</c:v>
                  </c:pt>
                  <c:pt idx="24">
                    <c:v>558.33333333333303</c:v>
                  </c:pt>
                  <c:pt idx="25">
                    <c:v>558.33333333333303</c:v>
                  </c:pt>
                  <c:pt idx="26">
                    <c:v>558.33333333333303</c:v>
                  </c:pt>
                  <c:pt idx="27">
                    <c:v>558.33333333333303</c:v>
                  </c:pt>
                  <c:pt idx="28">
                    <c:v>558.33333333333303</c:v>
                  </c:pt>
                  <c:pt idx="29">
                    <c:v>558.33333333333303</c:v>
                  </c:pt>
                  <c:pt idx="30">
                    <c:v>558.33333333333303</c:v>
                  </c:pt>
                  <c:pt idx="31">
                    <c:v>558.33333333333303</c:v>
                  </c:pt>
                  <c:pt idx="32">
                    <c:v>558.33333333333303</c:v>
                  </c:pt>
                  <c:pt idx="33">
                    <c:v>558.33333333333303</c:v>
                  </c:pt>
                  <c:pt idx="34">
                    <c:v>558.33333333333303</c:v>
                  </c:pt>
                  <c:pt idx="35">
                    <c:v>558.33333333333303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'Fsp SEM+ICP Tidy w LOD'!$W$2:$W$37</c:f>
              <c:numCache>
                <c:formatCode>General</c:formatCode>
                <c:ptCount val="36"/>
                <c:pt idx="0">
                  <c:v>62800</c:v>
                </c:pt>
                <c:pt idx="1">
                  <c:v>51700</c:v>
                </c:pt>
                <c:pt idx="2">
                  <c:v>53500</c:v>
                </c:pt>
                <c:pt idx="3">
                  <c:v>54100</c:v>
                </c:pt>
                <c:pt idx="4">
                  <c:v>54800.000000000007</c:v>
                </c:pt>
                <c:pt idx="5">
                  <c:v>72400</c:v>
                </c:pt>
                <c:pt idx="6">
                  <c:v>53200</c:v>
                </c:pt>
                <c:pt idx="7">
                  <c:v>54000</c:v>
                </c:pt>
                <c:pt idx="8">
                  <c:v>52400</c:v>
                </c:pt>
                <c:pt idx="9">
                  <c:v>64400.000000000007</c:v>
                </c:pt>
                <c:pt idx="10">
                  <c:v>70400</c:v>
                </c:pt>
                <c:pt idx="11">
                  <c:v>72400</c:v>
                </c:pt>
                <c:pt idx="12">
                  <c:v>57300.000000000007</c:v>
                </c:pt>
                <c:pt idx="13">
                  <c:v>64000</c:v>
                </c:pt>
                <c:pt idx="14">
                  <c:v>67100</c:v>
                </c:pt>
                <c:pt idx="15">
                  <c:v>68300</c:v>
                </c:pt>
                <c:pt idx="16">
                  <c:v>69100</c:v>
                </c:pt>
                <c:pt idx="17">
                  <c:v>57000</c:v>
                </c:pt>
                <c:pt idx="18">
                  <c:v>61900.000000000007</c:v>
                </c:pt>
                <c:pt idx="19">
                  <c:v>68900</c:v>
                </c:pt>
                <c:pt idx="20">
                  <c:v>56700</c:v>
                </c:pt>
                <c:pt idx="21">
                  <c:v>53300</c:v>
                </c:pt>
                <c:pt idx="22">
                  <c:v>54100</c:v>
                </c:pt>
                <c:pt idx="23">
                  <c:v>71600</c:v>
                </c:pt>
                <c:pt idx="24">
                  <c:v>61300</c:v>
                </c:pt>
                <c:pt idx="25">
                  <c:v>58099.999999999993</c:v>
                </c:pt>
                <c:pt idx="26">
                  <c:v>59400.000000000007</c:v>
                </c:pt>
                <c:pt idx="27">
                  <c:v>56700</c:v>
                </c:pt>
                <c:pt idx="28">
                  <c:v>62200</c:v>
                </c:pt>
                <c:pt idx="29">
                  <c:v>65700</c:v>
                </c:pt>
                <c:pt idx="30">
                  <c:v>66900</c:v>
                </c:pt>
                <c:pt idx="31">
                  <c:v>67400</c:v>
                </c:pt>
                <c:pt idx="32">
                  <c:v>64400.000000000007</c:v>
                </c:pt>
                <c:pt idx="33">
                  <c:v>64600</c:v>
                </c:pt>
                <c:pt idx="34">
                  <c:v>58300</c:v>
                </c:pt>
                <c:pt idx="35">
                  <c:v>67900</c:v>
                </c:pt>
              </c:numCache>
            </c:numRef>
          </c:xVal>
          <c:yVal>
            <c:numRef>
              <c:f>'Fsp SEM+ICP Tidy w LOD'!$AB$2:$AB$37</c:f>
              <c:numCache>
                <c:formatCode>General</c:formatCode>
                <c:ptCount val="36"/>
                <c:pt idx="0">
                  <c:v>41600</c:v>
                </c:pt>
                <c:pt idx="1">
                  <c:v>57100</c:v>
                </c:pt>
                <c:pt idx="2">
                  <c:v>54000</c:v>
                </c:pt>
                <c:pt idx="3">
                  <c:v>54900</c:v>
                </c:pt>
                <c:pt idx="4">
                  <c:v>52400</c:v>
                </c:pt>
                <c:pt idx="5">
                  <c:v>28700</c:v>
                </c:pt>
                <c:pt idx="6">
                  <c:v>53200</c:v>
                </c:pt>
                <c:pt idx="7">
                  <c:v>53600</c:v>
                </c:pt>
                <c:pt idx="8">
                  <c:v>55500</c:v>
                </c:pt>
                <c:pt idx="9">
                  <c:v>39400</c:v>
                </c:pt>
                <c:pt idx="10">
                  <c:v>30500</c:v>
                </c:pt>
                <c:pt idx="11">
                  <c:v>28800</c:v>
                </c:pt>
                <c:pt idx="12">
                  <c:v>47200</c:v>
                </c:pt>
                <c:pt idx="13">
                  <c:v>38500</c:v>
                </c:pt>
                <c:pt idx="14">
                  <c:v>35100</c:v>
                </c:pt>
                <c:pt idx="15">
                  <c:v>34400</c:v>
                </c:pt>
                <c:pt idx="16">
                  <c:v>28800</c:v>
                </c:pt>
                <c:pt idx="17">
                  <c:v>47400</c:v>
                </c:pt>
                <c:pt idx="18">
                  <c:v>43500</c:v>
                </c:pt>
                <c:pt idx="19">
                  <c:v>32700</c:v>
                </c:pt>
                <c:pt idx="20">
                  <c:v>51000</c:v>
                </c:pt>
                <c:pt idx="21">
                  <c:v>51300</c:v>
                </c:pt>
                <c:pt idx="22">
                  <c:v>53400</c:v>
                </c:pt>
                <c:pt idx="23">
                  <c:v>29500</c:v>
                </c:pt>
                <c:pt idx="24">
                  <c:v>43400</c:v>
                </c:pt>
                <c:pt idx="25">
                  <c:v>47900</c:v>
                </c:pt>
                <c:pt idx="26">
                  <c:v>45100</c:v>
                </c:pt>
                <c:pt idx="27">
                  <c:v>48200</c:v>
                </c:pt>
                <c:pt idx="28">
                  <c:v>37600</c:v>
                </c:pt>
                <c:pt idx="29">
                  <c:v>35800</c:v>
                </c:pt>
                <c:pt idx="30">
                  <c:v>32300</c:v>
                </c:pt>
                <c:pt idx="31">
                  <c:v>32000</c:v>
                </c:pt>
                <c:pt idx="32">
                  <c:v>35700</c:v>
                </c:pt>
                <c:pt idx="33">
                  <c:v>36500</c:v>
                </c:pt>
                <c:pt idx="34">
                  <c:v>46000</c:v>
                </c:pt>
                <c:pt idx="35">
                  <c:v>30900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700-470A-9BA3-10DCB6A63A4E}"/>
            </c:ext>
          </c:extLst>
        </c:ser>
        <c:ser>
          <c:idx val="1"/>
          <c:order val="1"/>
          <c:tx>
            <c:v>1(B)MP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'Fsp SEM+ICP Tidy w LOD'!$AA$158:$AA$201</c:f>
                <c:numCache>
                  <c:formatCode>General</c:formatCode>
                  <c:ptCount val="44"/>
                  <c:pt idx="0">
                    <c:v>891.66666666666674</c:v>
                  </c:pt>
                  <c:pt idx="1">
                    <c:v>891.66666666666674</c:v>
                  </c:pt>
                  <c:pt idx="2">
                    <c:v>891.66666666666697</c:v>
                  </c:pt>
                  <c:pt idx="3">
                    <c:v>891.66666666666697</c:v>
                  </c:pt>
                  <c:pt idx="4">
                    <c:v>891.66666666666697</c:v>
                  </c:pt>
                  <c:pt idx="5">
                    <c:v>891.66666666666697</c:v>
                  </c:pt>
                  <c:pt idx="6">
                    <c:v>891.66666666666697</c:v>
                  </c:pt>
                  <c:pt idx="7">
                    <c:v>891.66666666666697</c:v>
                  </c:pt>
                  <c:pt idx="8">
                    <c:v>891.66666666666697</c:v>
                  </c:pt>
                  <c:pt idx="9">
                    <c:v>891.66666666666697</c:v>
                  </c:pt>
                  <c:pt idx="10">
                    <c:v>891.66666666666697</c:v>
                  </c:pt>
                  <c:pt idx="11">
                    <c:v>891.66666666666697</c:v>
                  </c:pt>
                  <c:pt idx="12">
                    <c:v>891.66666666666697</c:v>
                  </c:pt>
                  <c:pt idx="13">
                    <c:v>891.66666666666697</c:v>
                  </c:pt>
                  <c:pt idx="14">
                    <c:v>891.66666666666697</c:v>
                  </c:pt>
                  <c:pt idx="15">
                    <c:v>891.66666666666697</c:v>
                  </c:pt>
                  <c:pt idx="16">
                    <c:v>891.66666666666697</c:v>
                  </c:pt>
                  <c:pt idx="17">
                    <c:v>891.66666666666697</c:v>
                  </c:pt>
                  <c:pt idx="18">
                    <c:v>891.66666666666697</c:v>
                  </c:pt>
                  <c:pt idx="19">
                    <c:v>891.66666666666697</c:v>
                  </c:pt>
                  <c:pt idx="20">
                    <c:v>891.66666666666697</c:v>
                  </c:pt>
                  <c:pt idx="21">
                    <c:v>891.66666666666697</c:v>
                  </c:pt>
                  <c:pt idx="22">
                    <c:v>891.66666666666697</c:v>
                  </c:pt>
                  <c:pt idx="23">
                    <c:v>891.66666666666697</c:v>
                  </c:pt>
                  <c:pt idx="24">
                    <c:v>891.66666666666697</c:v>
                  </c:pt>
                  <c:pt idx="25">
                    <c:v>891.66666666666697</c:v>
                  </c:pt>
                  <c:pt idx="26">
                    <c:v>891.66666666666697</c:v>
                  </c:pt>
                  <c:pt idx="27">
                    <c:v>891.66666666666697</c:v>
                  </c:pt>
                  <c:pt idx="28">
                    <c:v>891.66666666666697</c:v>
                  </c:pt>
                  <c:pt idx="29">
                    <c:v>891.66666666666697</c:v>
                  </c:pt>
                  <c:pt idx="30">
                    <c:v>891.66666666666697</c:v>
                  </c:pt>
                  <c:pt idx="31">
                    <c:v>891.66666666666697</c:v>
                  </c:pt>
                  <c:pt idx="32">
                    <c:v>891.66666666666697</c:v>
                  </c:pt>
                  <c:pt idx="33">
                    <c:v>891.66666666666697</c:v>
                  </c:pt>
                  <c:pt idx="34">
                    <c:v>891.66666666666697</c:v>
                  </c:pt>
                  <c:pt idx="35">
                    <c:v>891.66666666666697</c:v>
                  </c:pt>
                  <c:pt idx="36">
                    <c:v>891.66666666666697</c:v>
                  </c:pt>
                  <c:pt idx="37">
                    <c:v>891.66666666666697</c:v>
                  </c:pt>
                  <c:pt idx="38">
                    <c:v>891.66666666666697</c:v>
                  </c:pt>
                  <c:pt idx="39">
                    <c:v>891.66666666666697</c:v>
                  </c:pt>
                  <c:pt idx="40">
                    <c:v>891.66666666666697</c:v>
                  </c:pt>
                  <c:pt idx="41">
                    <c:v>891.66666666666697</c:v>
                  </c:pt>
                  <c:pt idx="42">
                    <c:v>891.66666666666697</c:v>
                  </c:pt>
                  <c:pt idx="43">
                    <c:v>891.66666666666697</c:v>
                  </c:pt>
                </c:numCache>
              </c:numRef>
            </c:plus>
            <c:minus>
              <c:numRef>
                <c:f>'Fsp SEM+ICP Tidy w LOD'!$AA$158:$AA$201</c:f>
                <c:numCache>
                  <c:formatCode>General</c:formatCode>
                  <c:ptCount val="44"/>
                  <c:pt idx="0">
                    <c:v>891.66666666666674</c:v>
                  </c:pt>
                  <c:pt idx="1">
                    <c:v>891.66666666666674</c:v>
                  </c:pt>
                  <c:pt idx="2">
                    <c:v>891.66666666666697</c:v>
                  </c:pt>
                  <c:pt idx="3">
                    <c:v>891.66666666666697</c:v>
                  </c:pt>
                  <c:pt idx="4">
                    <c:v>891.66666666666697</c:v>
                  </c:pt>
                  <c:pt idx="5">
                    <c:v>891.66666666666697</c:v>
                  </c:pt>
                  <c:pt idx="6">
                    <c:v>891.66666666666697</c:v>
                  </c:pt>
                  <c:pt idx="7">
                    <c:v>891.66666666666697</c:v>
                  </c:pt>
                  <c:pt idx="8">
                    <c:v>891.66666666666697</c:v>
                  </c:pt>
                  <c:pt idx="9">
                    <c:v>891.66666666666697</c:v>
                  </c:pt>
                  <c:pt idx="10">
                    <c:v>891.66666666666697</c:v>
                  </c:pt>
                  <c:pt idx="11">
                    <c:v>891.66666666666697</c:v>
                  </c:pt>
                  <c:pt idx="12">
                    <c:v>891.66666666666697</c:v>
                  </c:pt>
                  <c:pt idx="13">
                    <c:v>891.66666666666697</c:v>
                  </c:pt>
                  <c:pt idx="14">
                    <c:v>891.66666666666697</c:v>
                  </c:pt>
                  <c:pt idx="15">
                    <c:v>891.66666666666697</c:v>
                  </c:pt>
                  <c:pt idx="16">
                    <c:v>891.66666666666697</c:v>
                  </c:pt>
                  <c:pt idx="17">
                    <c:v>891.66666666666697</c:v>
                  </c:pt>
                  <c:pt idx="18">
                    <c:v>891.66666666666697</c:v>
                  </c:pt>
                  <c:pt idx="19">
                    <c:v>891.66666666666697</c:v>
                  </c:pt>
                  <c:pt idx="20">
                    <c:v>891.66666666666697</c:v>
                  </c:pt>
                  <c:pt idx="21">
                    <c:v>891.66666666666697</c:v>
                  </c:pt>
                  <c:pt idx="22">
                    <c:v>891.66666666666697</c:v>
                  </c:pt>
                  <c:pt idx="23">
                    <c:v>891.66666666666697</c:v>
                  </c:pt>
                  <c:pt idx="24">
                    <c:v>891.66666666666697</c:v>
                  </c:pt>
                  <c:pt idx="25">
                    <c:v>891.66666666666697</c:v>
                  </c:pt>
                  <c:pt idx="26">
                    <c:v>891.66666666666697</c:v>
                  </c:pt>
                  <c:pt idx="27">
                    <c:v>891.66666666666697</c:v>
                  </c:pt>
                  <c:pt idx="28">
                    <c:v>891.66666666666697</c:v>
                  </c:pt>
                  <c:pt idx="29">
                    <c:v>891.66666666666697</c:v>
                  </c:pt>
                  <c:pt idx="30">
                    <c:v>891.66666666666697</c:v>
                  </c:pt>
                  <c:pt idx="31">
                    <c:v>891.66666666666697</c:v>
                  </c:pt>
                  <c:pt idx="32">
                    <c:v>891.66666666666697</c:v>
                  </c:pt>
                  <c:pt idx="33">
                    <c:v>891.66666666666697</c:v>
                  </c:pt>
                  <c:pt idx="34">
                    <c:v>891.66666666666697</c:v>
                  </c:pt>
                  <c:pt idx="35">
                    <c:v>891.66666666666697</c:v>
                  </c:pt>
                  <c:pt idx="36">
                    <c:v>891.66666666666697</c:v>
                  </c:pt>
                  <c:pt idx="37">
                    <c:v>891.66666666666697</c:v>
                  </c:pt>
                  <c:pt idx="38">
                    <c:v>891.66666666666697</c:v>
                  </c:pt>
                  <c:pt idx="39">
                    <c:v>891.66666666666697</c:v>
                  </c:pt>
                  <c:pt idx="40">
                    <c:v>891.66666666666697</c:v>
                  </c:pt>
                  <c:pt idx="41">
                    <c:v>891.66666666666697</c:v>
                  </c:pt>
                  <c:pt idx="42">
                    <c:v>891.66666666666697</c:v>
                  </c:pt>
                  <c:pt idx="43">
                    <c:v>891.66666666666697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'Fsp SEM+ICP Tidy w LOD'!$W$158:$W$201</c:f>
                <c:numCache>
                  <c:formatCode>General</c:formatCode>
                  <c:ptCount val="44"/>
                  <c:pt idx="0">
                    <c:v>1208.3333333333335</c:v>
                  </c:pt>
                  <c:pt idx="1">
                    <c:v>1208.3333333333335</c:v>
                  </c:pt>
                  <c:pt idx="2">
                    <c:v>1208.3333333333301</c:v>
                  </c:pt>
                  <c:pt idx="3">
                    <c:v>1208.3333333333301</c:v>
                  </c:pt>
                  <c:pt idx="4">
                    <c:v>1208.3333333333301</c:v>
                  </c:pt>
                  <c:pt idx="5">
                    <c:v>1208.3333333333301</c:v>
                  </c:pt>
                  <c:pt idx="6">
                    <c:v>1208.3333333333301</c:v>
                  </c:pt>
                  <c:pt idx="7">
                    <c:v>1208.3333333333301</c:v>
                  </c:pt>
                  <c:pt idx="8">
                    <c:v>1208.3333333333301</c:v>
                  </c:pt>
                  <c:pt idx="9">
                    <c:v>1208.3333333333301</c:v>
                  </c:pt>
                  <c:pt idx="10">
                    <c:v>1208.3333333333301</c:v>
                  </c:pt>
                  <c:pt idx="11">
                    <c:v>1208.3333333333301</c:v>
                  </c:pt>
                  <c:pt idx="12">
                    <c:v>1208.3333333333301</c:v>
                  </c:pt>
                  <c:pt idx="13">
                    <c:v>1208.3333333333301</c:v>
                  </c:pt>
                  <c:pt idx="14">
                    <c:v>1208.3333333333301</c:v>
                  </c:pt>
                  <c:pt idx="15">
                    <c:v>1208.3333333333301</c:v>
                  </c:pt>
                  <c:pt idx="16">
                    <c:v>1208.3333333333301</c:v>
                  </c:pt>
                  <c:pt idx="17">
                    <c:v>1208.3333333333301</c:v>
                  </c:pt>
                  <c:pt idx="18">
                    <c:v>1208.3333333333301</c:v>
                  </c:pt>
                  <c:pt idx="19">
                    <c:v>1208.3333333333301</c:v>
                  </c:pt>
                  <c:pt idx="20">
                    <c:v>1208.3333333333301</c:v>
                  </c:pt>
                  <c:pt idx="21">
                    <c:v>1208.3333333333301</c:v>
                  </c:pt>
                  <c:pt idx="22">
                    <c:v>1208.3333333333301</c:v>
                  </c:pt>
                  <c:pt idx="23">
                    <c:v>1208.3333333333301</c:v>
                  </c:pt>
                  <c:pt idx="24">
                    <c:v>1208.3333333333301</c:v>
                  </c:pt>
                  <c:pt idx="25">
                    <c:v>1208.3333333333301</c:v>
                  </c:pt>
                  <c:pt idx="26">
                    <c:v>1208.3333333333301</c:v>
                  </c:pt>
                  <c:pt idx="27">
                    <c:v>1208.3333333333301</c:v>
                  </c:pt>
                  <c:pt idx="28">
                    <c:v>1208.3333333333301</c:v>
                  </c:pt>
                  <c:pt idx="29">
                    <c:v>1208.3333333333301</c:v>
                  </c:pt>
                  <c:pt idx="30">
                    <c:v>1208.3333333333301</c:v>
                  </c:pt>
                  <c:pt idx="31">
                    <c:v>1208.3333333333301</c:v>
                  </c:pt>
                  <c:pt idx="32">
                    <c:v>1208.3333333333301</c:v>
                  </c:pt>
                  <c:pt idx="33">
                    <c:v>1208.3333333333301</c:v>
                  </c:pt>
                  <c:pt idx="34">
                    <c:v>1208.3333333333301</c:v>
                  </c:pt>
                  <c:pt idx="35">
                    <c:v>1208.3333333333301</c:v>
                  </c:pt>
                  <c:pt idx="36">
                    <c:v>1208.3333333333301</c:v>
                  </c:pt>
                  <c:pt idx="37">
                    <c:v>1208.3333333333301</c:v>
                  </c:pt>
                  <c:pt idx="38">
                    <c:v>1208.3333333333301</c:v>
                  </c:pt>
                  <c:pt idx="39">
                    <c:v>1208.3333333333301</c:v>
                  </c:pt>
                  <c:pt idx="40">
                    <c:v>1208.3333333333301</c:v>
                  </c:pt>
                  <c:pt idx="41">
                    <c:v>1208.3333333333301</c:v>
                  </c:pt>
                  <c:pt idx="42">
                    <c:v>1208.3333333333301</c:v>
                  </c:pt>
                  <c:pt idx="43">
                    <c:v>1208.3333333333301</c:v>
                  </c:pt>
                </c:numCache>
              </c:numRef>
            </c:plus>
            <c:minus>
              <c:numRef>
                <c:f>'Fsp SEM+ICP Tidy w LOD'!$W$158:$W$201</c:f>
                <c:numCache>
                  <c:formatCode>General</c:formatCode>
                  <c:ptCount val="44"/>
                  <c:pt idx="0">
                    <c:v>1208.3333333333335</c:v>
                  </c:pt>
                  <c:pt idx="1">
                    <c:v>1208.3333333333335</c:v>
                  </c:pt>
                  <c:pt idx="2">
                    <c:v>1208.3333333333301</c:v>
                  </c:pt>
                  <c:pt idx="3">
                    <c:v>1208.3333333333301</c:v>
                  </c:pt>
                  <c:pt idx="4">
                    <c:v>1208.3333333333301</c:v>
                  </c:pt>
                  <c:pt idx="5">
                    <c:v>1208.3333333333301</c:v>
                  </c:pt>
                  <c:pt idx="6">
                    <c:v>1208.3333333333301</c:v>
                  </c:pt>
                  <c:pt idx="7">
                    <c:v>1208.3333333333301</c:v>
                  </c:pt>
                  <c:pt idx="8">
                    <c:v>1208.3333333333301</c:v>
                  </c:pt>
                  <c:pt idx="9">
                    <c:v>1208.3333333333301</c:v>
                  </c:pt>
                  <c:pt idx="10">
                    <c:v>1208.3333333333301</c:v>
                  </c:pt>
                  <c:pt idx="11">
                    <c:v>1208.3333333333301</c:v>
                  </c:pt>
                  <c:pt idx="12">
                    <c:v>1208.3333333333301</c:v>
                  </c:pt>
                  <c:pt idx="13">
                    <c:v>1208.3333333333301</c:v>
                  </c:pt>
                  <c:pt idx="14">
                    <c:v>1208.3333333333301</c:v>
                  </c:pt>
                  <c:pt idx="15">
                    <c:v>1208.3333333333301</c:v>
                  </c:pt>
                  <c:pt idx="16">
                    <c:v>1208.3333333333301</c:v>
                  </c:pt>
                  <c:pt idx="17">
                    <c:v>1208.3333333333301</c:v>
                  </c:pt>
                  <c:pt idx="18">
                    <c:v>1208.3333333333301</c:v>
                  </c:pt>
                  <c:pt idx="19">
                    <c:v>1208.3333333333301</c:v>
                  </c:pt>
                  <c:pt idx="20">
                    <c:v>1208.3333333333301</c:v>
                  </c:pt>
                  <c:pt idx="21">
                    <c:v>1208.3333333333301</c:v>
                  </c:pt>
                  <c:pt idx="22">
                    <c:v>1208.3333333333301</c:v>
                  </c:pt>
                  <c:pt idx="23">
                    <c:v>1208.3333333333301</c:v>
                  </c:pt>
                  <c:pt idx="24">
                    <c:v>1208.3333333333301</c:v>
                  </c:pt>
                  <c:pt idx="25">
                    <c:v>1208.3333333333301</c:v>
                  </c:pt>
                  <c:pt idx="26">
                    <c:v>1208.3333333333301</c:v>
                  </c:pt>
                  <c:pt idx="27">
                    <c:v>1208.3333333333301</c:v>
                  </c:pt>
                  <c:pt idx="28">
                    <c:v>1208.3333333333301</c:v>
                  </c:pt>
                  <c:pt idx="29">
                    <c:v>1208.3333333333301</c:v>
                  </c:pt>
                  <c:pt idx="30">
                    <c:v>1208.3333333333301</c:v>
                  </c:pt>
                  <c:pt idx="31">
                    <c:v>1208.3333333333301</c:v>
                  </c:pt>
                  <c:pt idx="32">
                    <c:v>1208.3333333333301</c:v>
                  </c:pt>
                  <c:pt idx="33">
                    <c:v>1208.3333333333301</c:v>
                  </c:pt>
                  <c:pt idx="34">
                    <c:v>1208.3333333333301</c:v>
                  </c:pt>
                  <c:pt idx="35">
                    <c:v>1208.3333333333301</c:v>
                  </c:pt>
                  <c:pt idx="36">
                    <c:v>1208.3333333333301</c:v>
                  </c:pt>
                  <c:pt idx="37">
                    <c:v>1208.3333333333301</c:v>
                  </c:pt>
                  <c:pt idx="38">
                    <c:v>1208.3333333333301</c:v>
                  </c:pt>
                  <c:pt idx="39">
                    <c:v>1208.3333333333301</c:v>
                  </c:pt>
                  <c:pt idx="40">
                    <c:v>1208.3333333333301</c:v>
                  </c:pt>
                  <c:pt idx="41">
                    <c:v>1208.3333333333301</c:v>
                  </c:pt>
                  <c:pt idx="42">
                    <c:v>1208.3333333333301</c:v>
                  </c:pt>
                  <c:pt idx="43">
                    <c:v>1208.3333333333301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'Fsp SEM+ICP Tidy w LOD'!$W$39:$W$82</c:f>
              <c:numCache>
                <c:formatCode>General</c:formatCode>
                <c:ptCount val="44"/>
                <c:pt idx="0">
                  <c:v>75600</c:v>
                </c:pt>
                <c:pt idx="1">
                  <c:v>72500</c:v>
                </c:pt>
                <c:pt idx="2">
                  <c:v>73800</c:v>
                </c:pt>
                <c:pt idx="3">
                  <c:v>72000</c:v>
                </c:pt>
                <c:pt idx="4">
                  <c:v>73700</c:v>
                </c:pt>
                <c:pt idx="5">
                  <c:v>75700</c:v>
                </c:pt>
                <c:pt idx="6">
                  <c:v>72300</c:v>
                </c:pt>
                <c:pt idx="7">
                  <c:v>70400</c:v>
                </c:pt>
                <c:pt idx="8">
                  <c:v>73200</c:v>
                </c:pt>
                <c:pt idx="9">
                  <c:v>71200</c:v>
                </c:pt>
                <c:pt idx="10">
                  <c:v>73800</c:v>
                </c:pt>
                <c:pt idx="11">
                  <c:v>74000</c:v>
                </c:pt>
                <c:pt idx="12">
                  <c:v>72800</c:v>
                </c:pt>
                <c:pt idx="13">
                  <c:v>71900</c:v>
                </c:pt>
                <c:pt idx="14">
                  <c:v>70800</c:v>
                </c:pt>
                <c:pt idx="15">
                  <c:v>73900</c:v>
                </c:pt>
                <c:pt idx="16">
                  <c:v>71800</c:v>
                </c:pt>
                <c:pt idx="17">
                  <c:v>73800</c:v>
                </c:pt>
                <c:pt idx="18">
                  <c:v>74800</c:v>
                </c:pt>
                <c:pt idx="19">
                  <c:v>73300</c:v>
                </c:pt>
                <c:pt idx="20">
                  <c:v>75900</c:v>
                </c:pt>
                <c:pt idx="21">
                  <c:v>74400</c:v>
                </c:pt>
                <c:pt idx="22">
                  <c:v>74700</c:v>
                </c:pt>
                <c:pt idx="23">
                  <c:v>75100</c:v>
                </c:pt>
                <c:pt idx="24">
                  <c:v>73500</c:v>
                </c:pt>
                <c:pt idx="25">
                  <c:v>76200</c:v>
                </c:pt>
                <c:pt idx="26">
                  <c:v>75300</c:v>
                </c:pt>
                <c:pt idx="27">
                  <c:v>71700</c:v>
                </c:pt>
                <c:pt idx="28">
                  <c:v>69500</c:v>
                </c:pt>
                <c:pt idx="29">
                  <c:v>73500</c:v>
                </c:pt>
                <c:pt idx="30">
                  <c:v>71700</c:v>
                </c:pt>
                <c:pt idx="31">
                  <c:v>71600</c:v>
                </c:pt>
                <c:pt idx="32">
                  <c:v>67700</c:v>
                </c:pt>
                <c:pt idx="33">
                  <c:v>73300</c:v>
                </c:pt>
                <c:pt idx="34">
                  <c:v>70500</c:v>
                </c:pt>
                <c:pt idx="35">
                  <c:v>71600</c:v>
                </c:pt>
                <c:pt idx="36">
                  <c:v>74900</c:v>
                </c:pt>
                <c:pt idx="37">
                  <c:v>72200</c:v>
                </c:pt>
                <c:pt idx="38">
                  <c:v>72900</c:v>
                </c:pt>
                <c:pt idx="39">
                  <c:v>71900</c:v>
                </c:pt>
                <c:pt idx="40">
                  <c:v>70500</c:v>
                </c:pt>
                <c:pt idx="41">
                  <c:v>72300</c:v>
                </c:pt>
                <c:pt idx="42">
                  <c:v>75100</c:v>
                </c:pt>
                <c:pt idx="43">
                  <c:v>74400</c:v>
                </c:pt>
              </c:numCache>
            </c:numRef>
          </c:xVal>
          <c:yVal>
            <c:numRef>
              <c:f>'Fsp SEM+ICP Tidy w LOD'!$AB$39:$AB$82</c:f>
              <c:numCache>
                <c:formatCode>General</c:formatCode>
                <c:ptCount val="44"/>
                <c:pt idx="0">
                  <c:v>25299.999999999996</c:v>
                </c:pt>
                <c:pt idx="1">
                  <c:v>28400</c:v>
                </c:pt>
                <c:pt idx="2">
                  <c:v>27500</c:v>
                </c:pt>
                <c:pt idx="3">
                  <c:v>28200</c:v>
                </c:pt>
                <c:pt idx="4">
                  <c:v>25299.999999999996</c:v>
                </c:pt>
                <c:pt idx="5">
                  <c:v>27500</c:v>
                </c:pt>
                <c:pt idx="6">
                  <c:v>26900</c:v>
                </c:pt>
                <c:pt idx="7">
                  <c:v>29300</c:v>
                </c:pt>
                <c:pt idx="8">
                  <c:v>28400</c:v>
                </c:pt>
                <c:pt idx="9">
                  <c:v>28700</c:v>
                </c:pt>
                <c:pt idx="10">
                  <c:v>26900</c:v>
                </c:pt>
                <c:pt idx="11">
                  <c:v>27000</c:v>
                </c:pt>
                <c:pt idx="12">
                  <c:v>28200</c:v>
                </c:pt>
                <c:pt idx="13">
                  <c:v>29400</c:v>
                </c:pt>
                <c:pt idx="14">
                  <c:v>28100</c:v>
                </c:pt>
                <c:pt idx="15">
                  <c:v>27200.000000000004</c:v>
                </c:pt>
                <c:pt idx="16">
                  <c:v>25700</c:v>
                </c:pt>
                <c:pt idx="17">
                  <c:v>28300</c:v>
                </c:pt>
                <c:pt idx="18">
                  <c:v>27300</c:v>
                </c:pt>
                <c:pt idx="19">
                  <c:v>27500</c:v>
                </c:pt>
                <c:pt idx="20">
                  <c:v>24800</c:v>
                </c:pt>
                <c:pt idx="21">
                  <c:v>27799.999999999996</c:v>
                </c:pt>
                <c:pt idx="22">
                  <c:v>24800</c:v>
                </c:pt>
                <c:pt idx="23">
                  <c:v>26500</c:v>
                </c:pt>
                <c:pt idx="24">
                  <c:v>28200</c:v>
                </c:pt>
                <c:pt idx="25">
                  <c:v>27300</c:v>
                </c:pt>
                <c:pt idx="26">
                  <c:v>25500</c:v>
                </c:pt>
                <c:pt idx="27">
                  <c:v>29600</c:v>
                </c:pt>
                <c:pt idx="28">
                  <c:v>31400</c:v>
                </c:pt>
                <c:pt idx="29">
                  <c:v>30200</c:v>
                </c:pt>
                <c:pt idx="30">
                  <c:v>29300</c:v>
                </c:pt>
                <c:pt idx="31">
                  <c:v>28500</c:v>
                </c:pt>
                <c:pt idx="32">
                  <c:v>31900</c:v>
                </c:pt>
                <c:pt idx="33">
                  <c:v>29900.000000000004</c:v>
                </c:pt>
                <c:pt idx="34">
                  <c:v>31400</c:v>
                </c:pt>
                <c:pt idx="35">
                  <c:v>31100</c:v>
                </c:pt>
                <c:pt idx="36">
                  <c:v>26700</c:v>
                </c:pt>
                <c:pt idx="37">
                  <c:v>30800</c:v>
                </c:pt>
                <c:pt idx="38">
                  <c:v>30800</c:v>
                </c:pt>
                <c:pt idx="39">
                  <c:v>29100</c:v>
                </c:pt>
                <c:pt idx="40">
                  <c:v>30099.999999999996</c:v>
                </c:pt>
                <c:pt idx="41">
                  <c:v>29200</c:v>
                </c:pt>
                <c:pt idx="42">
                  <c:v>26100</c:v>
                </c:pt>
                <c:pt idx="43">
                  <c:v>26800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700-470A-9BA3-10DCB6A63A4E}"/>
            </c:ext>
          </c:extLst>
        </c:ser>
        <c:ser>
          <c:idx val="2"/>
          <c:order val="2"/>
          <c:tx>
            <c:v>1.AS.H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'All Fsp Analysis'!$AC$173:$AC$207</c:f>
                <c:numCache>
                  <c:formatCode>General</c:formatCode>
                  <c:ptCount val="35"/>
                  <c:pt idx="0">
                    <c:v>391.66666666666663</c:v>
                  </c:pt>
                  <c:pt idx="1">
                    <c:v>391.66666666666663</c:v>
                  </c:pt>
                  <c:pt idx="2">
                    <c:v>391.66666666666697</c:v>
                  </c:pt>
                  <c:pt idx="3">
                    <c:v>391.66666666666697</c:v>
                  </c:pt>
                  <c:pt idx="4">
                    <c:v>391.66666666666697</c:v>
                  </c:pt>
                  <c:pt idx="5">
                    <c:v>391.66666666666697</c:v>
                  </c:pt>
                  <c:pt idx="6">
                    <c:v>391.66666666666697</c:v>
                  </c:pt>
                  <c:pt idx="7">
                    <c:v>391.66666666666697</c:v>
                  </c:pt>
                  <c:pt idx="8">
                    <c:v>391.66666666666697</c:v>
                  </c:pt>
                  <c:pt idx="9">
                    <c:v>391.66666666666697</c:v>
                  </c:pt>
                  <c:pt idx="10">
                    <c:v>391.66666666666697</c:v>
                  </c:pt>
                  <c:pt idx="11">
                    <c:v>391.66666666666697</c:v>
                  </c:pt>
                  <c:pt idx="12">
                    <c:v>391.66666666666697</c:v>
                  </c:pt>
                  <c:pt idx="13">
                    <c:v>391.66666666666697</c:v>
                  </c:pt>
                  <c:pt idx="14">
                    <c:v>391.66666666666697</c:v>
                  </c:pt>
                  <c:pt idx="15">
                    <c:v>391.66666666666697</c:v>
                  </c:pt>
                  <c:pt idx="16">
                    <c:v>391.66666666666697</c:v>
                  </c:pt>
                  <c:pt idx="17">
                    <c:v>391.66666666666697</c:v>
                  </c:pt>
                  <c:pt idx="18">
                    <c:v>391.66666666666697</c:v>
                  </c:pt>
                  <c:pt idx="19">
                    <c:v>391.66666666666697</c:v>
                  </c:pt>
                  <c:pt idx="20">
                    <c:v>391.66666666666697</c:v>
                  </c:pt>
                  <c:pt idx="21">
                    <c:v>391.66666666666697</c:v>
                  </c:pt>
                  <c:pt idx="22">
                    <c:v>391.66666666666697</c:v>
                  </c:pt>
                  <c:pt idx="23">
                    <c:v>391.66666666666697</c:v>
                  </c:pt>
                  <c:pt idx="24">
                    <c:v>391.66666666666697</c:v>
                  </c:pt>
                  <c:pt idx="25">
                    <c:v>391.66666666666697</c:v>
                  </c:pt>
                  <c:pt idx="26">
                    <c:v>391.66666666666697</c:v>
                  </c:pt>
                  <c:pt idx="27">
                    <c:v>391.66666666666697</c:v>
                  </c:pt>
                  <c:pt idx="28">
                    <c:v>391.66666666666697</c:v>
                  </c:pt>
                  <c:pt idx="29">
                    <c:v>391.66666666666697</c:v>
                  </c:pt>
                  <c:pt idx="30">
                    <c:v>391.66666666666697</c:v>
                  </c:pt>
                  <c:pt idx="31">
                    <c:v>391.66666666666697</c:v>
                  </c:pt>
                  <c:pt idx="32">
                    <c:v>391.66666666666697</c:v>
                  </c:pt>
                  <c:pt idx="33">
                    <c:v>391.66666666666697</c:v>
                  </c:pt>
                  <c:pt idx="34">
                    <c:v>391.66666666666697</c:v>
                  </c:pt>
                </c:numCache>
              </c:numRef>
            </c:plus>
            <c:minus>
              <c:numRef>
                <c:f>'All Fsp Analysis'!$AC$173:$AC$207</c:f>
                <c:numCache>
                  <c:formatCode>General</c:formatCode>
                  <c:ptCount val="35"/>
                  <c:pt idx="0">
                    <c:v>391.66666666666663</c:v>
                  </c:pt>
                  <c:pt idx="1">
                    <c:v>391.66666666666663</c:v>
                  </c:pt>
                  <c:pt idx="2">
                    <c:v>391.66666666666697</c:v>
                  </c:pt>
                  <c:pt idx="3">
                    <c:v>391.66666666666697</c:v>
                  </c:pt>
                  <c:pt idx="4">
                    <c:v>391.66666666666697</c:v>
                  </c:pt>
                  <c:pt idx="5">
                    <c:v>391.66666666666697</c:v>
                  </c:pt>
                  <c:pt idx="6">
                    <c:v>391.66666666666697</c:v>
                  </c:pt>
                  <c:pt idx="7">
                    <c:v>391.66666666666697</c:v>
                  </c:pt>
                  <c:pt idx="8">
                    <c:v>391.66666666666697</c:v>
                  </c:pt>
                  <c:pt idx="9">
                    <c:v>391.66666666666697</c:v>
                  </c:pt>
                  <c:pt idx="10">
                    <c:v>391.66666666666697</c:v>
                  </c:pt>
                  <c:pt idx="11">
                    <c:v>391.66666666666697</c:v>
                  </c:pt>
                  <c:pt idx="12">
                    <c:v>391.66666666666697</c:v>
                  </c:pt>
                  <c:pt idx="13">
                    <c:v>391.66666666666697</c:v>
                  </c:pt>
                  <c:pt idx="14">
                    <c:v>391.66666666666697</c:v>
                  </c:pt>
                  <c:pt idx="15">
                    <c:v>391.66666666666697</c:v>
                  </c:pt>
                  <c:pt idx="16">
                    <c:v>391.66666666666697</c:v>
                  </c:pt>
                  <c:pt idx="17">
                    <c:v>391.66666666666697</c:v>
                  </c:pt>
                  <c:pt idx="18">
                    <c:v>391.66666666666697</c:v>
                  </c:pt>
                  <c:pt idx="19">
                    <c:v>391.66666666666697</c:v>
                  </c:pt>
                  <c:pt idx="20">
                    <c:v>391.66666666666697</c:v>
                  </c:pt>
                  <c:pt idx="21">
                    <c:v>391.66666666666697</c:v>
                  </c:pt>
                  <c:pt idx="22">
                    <c:v>391.66666666666697</c:v>
                  </c:pt>
                  <c:pt idx="23">
                    <c:v>391.66666666666697</c:v>
                  </c:pt>
                  <c:pt idx="24">
                    <c:v>391.66666666666697</c:v>
                  </c:pt>
                  <c:pt idx="25">
                    <c:v>391.66666666666697</c:v>
                  </c:pt>
                  <c:pt idx="26">
                    <c:v>391.66666666666697</c:v>
                  </c:pt>
                  <c:pt idx="27">
                    <c:v>391.66666666666697</c:v>
                  </c:pt>
                  <c:pt idx="28">
                    <c:v>391.66666666666697</c:v>
                  </c:pt>
                  <c:pt idx="29">
                    <c:v>391.66666666666697</c:v>
                  </c:pt>
                  <c:pt idx="30">
                    <c:v>391.66666666666697</c:v>
                  </c:pt>
                  <c:pt idx="31">
                    <c:v>391.66666666666697</c:v>
                  </c:pt>
                  <c:pt idx="32">
                    <c:v>391.66666666666697</c:v>
                  </c:pt>
                  <c:pt idx="33">
                    <c:v>391.66666666666697</c:v>
                  </c:pt>
                  <c:pt idx="34">
                    <c:v>391.66666666666697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6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'All Fsp Analysis'!$CK$2:$CK$36</c:f>
              <c:numCache>
                <c:formatCode>General</c:formatCode>
                <c:ptCount val="35"/>
                <c:pt idx="0">
                  <c:v>71600</c:v>
                </c:pt>
                <c:pt idx="1">
                  <c:v>71000</c:v>
                </c:pt>
                <c:pt idx="2">
                  <c:v>67800</c:v>
                </c:pt>
                <c:pt idx="3">
                  <c:v>63900</c:v>
                </c:pt>
                <c:pt idx="4">
                  <c:v>66000</c:v>
                </c:pt>
                <c:pt idx="5">
                  <c:v>71200</c:v>
                </c:pt>
                <c:pt idx="6">
                  <c:v>62000</c:v>
                </c:pt>
                <c:pt idx="7">
                  <c:v>63099.999999999993</c:v>
                </c:pt>
                <c:pt idx="8">
                  <c:v>68300</c:v>
                </c:pt>
                <c:pt idx="9">
                  <c:v>69800</c:v>
                </c:pt>
                <c:pt idx="10">
                  <c:v>70200</c:v>
                </c:pt>
                <c:pt idx="11">
                  <c:v>64700</c:v>
                </c:pt>
                <c:pt idx="12">
                  <c:v>68000</c:v>
                </c:pt>
                <c:pt idx="13">
                  <c:v>67500</c:v>
                </c:pt>
                <c:pt idx="14">
                  <c:v>66500</c:v>
                </c:pt>
                <c:pt idx="15">
                  <c:v>63200</c:v>
                </c:pt>
                <c:pt idx="16">
                  <c:v>71400</c:v>
                </c:pt>
                <c:pt idx="17">
                  <c:v>70000</c:v>
                </c:pt>
                <c:pt idx="18">
                  <c:v>69600</c:v>
                </c:pt>
                <c:pt idx="19">
                  <c:v>67200</c:v>
                </c:pt>
                <c:pt idx="20">
                  <c:v>68000</c:v>
                </c:pt>
                <c:pt idx="21">
                  <c:v>69800</c:v>
                </c:pt>
                <c:pt idx="22">
                  <c:v>69700</c:v>
                </c:pt>
                <c:pt idx="23">
                  <c:v>69600</c:v>
                </c:pt>
                <c:pt idx="24">
                  <c:v>70400</c:v>
                </c:pt>
                <c:pt idx="25">
                  <c:v>63800</c:v>
                </c:pt>
                <c:pt idx="26">
                  <c:v>66500</c:v>
                </c:pt>
                <c:pt idx="27">
                  <c:v>66800</c:v>
                </c:pt>
                <c:pt idx="28">
                  <c:v>64500</c:v>
                </c:pt>
                <c:pt idx="29">
                  <c:v>64500</c:v>
                </c:pt>
                <c:pt idx="30">
                  <c:v>66600</c:v>
                </c:pt>
                <c:pt idx="31">
                  <c:v>70000</c:v>
                </c:pt>
                <c:pt idx="32">
                  <c:v>68500</c:v>
                </c:pt>
                <c:pt idx="33">
                  <c:v>67400</c:v>
                </c:pt>
                <c:pt idx="34">
                  <c:v>67700</c:v>
                </c:pt>
              </c:numCache>
            </c:numRef>
          </c:xVal>
          <c:yVal>
            <c:numRef>
              <c:f>'All Fsp Analysis'!$CO$2:$CO$36</c:f>
              <c:numCache>
                <c:formatCode>General</c:formatCode>
                <c:ptCount val="35"/>
                <c:pt idx="0">
                  <c:v>28800</c:v>
                </c:pt>
                <c:pt idx="1">
                  <c:v>30000</c:v>
                </c:pt>
                <c:pt idx="2">
                  <c:v>34100</c:v>
                </c:pt>
                <c:pt idx="3">
                  <c:v>40300</c:v>
                </c:pt>
                <c:pt idx="4">
                  <c:v>36400</c:v>
                </c:pt>
                <c:pt idx="5">
                  <c:v>28800</c:v>
                </c:pt>
                <c:pt idx="6">
                  <c:v>42000</c:v>
                </c:pt>
                <c:pt idx="7">
                  <c:v>40900</c:v>
                </c:pt>
                <c:pt idx="8">
                  <c:v>34000</c:v>
                </c:pt>
                <c:pt idx="9">
                  <c:v>30200</c:v>
                </c:pt>
                <c:pt idx="10">
                  <c:v>32100</c:v>
                </c:pt>
                <c:pt idx="11">
                  <c:v>38300</c:v>
                </c:pt>
                <c:pt idx="12">
                  <c:v>33800</c:v>
                </c:pt>
                <c:pt idx="13">
                  <c:v>35200</c:v>
                </c:pt>
                <c:pt idx="14">
                  <c:v>37500</c:v>
                </c:pt>
                <c:pt idx="15">
                  <c:v>39500</c:v>
                </c:pt>
                <c:pt idx="16">
                  <c:v>28500</c:v>
                </c:pt>
                <c:pt idx="17">
                  <c:v>30900</c:v>
                </c:pt>
                <c:pt idx="18">
                  <c:v>32300</c:v>
                </c:pt>
                <c:pt idx="19">
                  <c:v>34400</c:v>
                </c:pt>
                <c:pt idx="20">
                  <c:v>33300</c:v>
                </c:pt>
                <c:pt idx="21">
                  <c:v>32800</c:v>
                </c:pt>
                <c:pt idx="22">
                  <c:v>31500</c:v>
                </c:pt>
                <c:pt idx="23">
                  <c:v>31900</c:v>
                </c:pt>
                <c:pt idx="24">
                  <c:v>31600</c:v>
                </c:pt>
                <c:pt idx="25">
                  <c:v>39500</c:v>
                </c:pt>
                <c:pt idx="26">
                  <c:v>35600</c:v>
                </c:pt>
                <c:pt idx="27">
                  <c:v>35500</c:v>
                </c:pt>
                <c:pt idx="28">
                  <c:v>37700</c:v>
                </c:pt>
                <c:pt idx="29">
                  <c:v>39300</c:v>
                </c:pt>
                <c:pt idx="30">
                  <c:v>35100</c:v>
                </c:pt>
                <c:pt idx="31">
                  <c:v>29900.000000000004</c:v>
                </c:pt>
                <c:pt idx="32">
                  <c:v>32400.000000000004</c:v>
                </c:pt>
                <c:pt idx="33">
                  <c:v>33600</c:v>
                </c:pt>
                <c:pt idx="34">
                  <c:v>34800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700-470A-9BA3-10DCB6A63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4353471"/>
        <c:axId val="164635087"/>
      </c:scatterChart>
      <c:valAx>
        <c:axId val="764353471"/>
        <c:scaling>
          <c:orientation val="minMax"/>
          <c:min val="50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Na (ppm)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635087"/>
        <c:crosses val="autoZero"/>
        <c:crossBetween val="midCat"/>
      </c:valAx>
      <c:valAx>
        <c:axId val="164635087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Ca (ppm)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435347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Fsp Na vs Pb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1.AS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'Fsp SEM+ICP Tidy w LOD'!$U$115:$U$150</c:f>
                <c:numCache>
                  <c:formatCode>General</c:formatCode>
                  <c:ptCount val="36"/>
                  <c:pt idx="0">
                    <c:v>5.2043699999999999</c:v>
                  </c:pt>
                  <c:pt idx="1">
                    <c:v>3.0091299999999999</c:v>
                  </c:pt>
                  <c:pt idx="2">
                    <c:v>2.9544000000000001</c:v>
                  </c:pt>
                  <c:pt idx="3">
                    <c:v>2.95303</c:v>
                  </c:pt>
                  <c:pt idx="4">
                    <c:v>2.7596400000000001</c:v>
                  </c:pt>
                  <c:pt idx="5">
                    <c:v>3.0455899999999998</c:v>
                  </c:pt>
                  <c:pt idx="6">
                    <c:v>2.70912</c:v>
                  </c:pt>
                  <c:pt idx="7">
                    <c:v>3.2291099999999999</c:v>
                  </c:pt>
                  <c:pt idx="8">
                    <c:v>2.8445299999999998</c:v>
                  </c:pt>
                  <c:pt idx="9">
                    <c:v>2.7088899999999998</c:v>
                  </c:pt>
                  <c:pt idx="10">
                    <c:v>2.5949</c:v>
                  </c:pt>
                  <c:pt idx="11">
                    <c:v>2.7823000000000002</c:v>
                  </c:pt>
                  <c:pt idx="12">
                    <c:v>2.5781900000000002</c:v>
                  </c:pt>
                  <c:pt idx="13">
                    <c:v>3.40659</c:v>
                  </c:pt>
                  <c:pt idx="14">
                    <c:v>3.36625</c:v>
                  </c:pt>
                  <c:pt idx="15">
                    <c:v>2.3007599999999999</c:v>
                  </c:pt>
                  <c:pt idx="16">
                    <c:v>2.9083899999999998</c:v>
                  </c:pt>
                  <c:pt idx="17">
                    <c:v>2.3464999999999998</c:v>
                  </c:pt>
                  <c:pt idx="18">
                    <c:v>2.6837499999999999</c:v>
                  </c:pt>
                  <c:pt idx="19">
                    <c:v>4.6155799999999996</c:v>
                  </c:pt>
                  <c:pt idx="20">
                    <c:v>3.2044999999999999</c:v>
                  </c:pt>
                  <c:pt idx="21">
                    <c:v>2.8075999999999999</c:v>
                  </c:pt>
                  <c:pt idx="22">
                    <c:v>3.2169599999999998</c:v>
                  </c:pt>
                  <c:pt idx="23">
                    <c:v>3.8618399999999999</c:v>
                  </c:pt>
                  <c:pt idx="24">
                    <c:v>2.3646199999999999</c:v>
                  </c:pt>
                  <c:pt idx="25">
                    <c:v>3.49925</c:v>
                  </c:pt>
                  <c:pt idx="26">
                    <c:v>2.8196599999999998</c:v>
                  </c:pt>
                  <c:pt idx="27">
                    <c:v>2.1490999999999998</c:v>
                  </c:pt>
                  <c:pt idx="28">
                    <c:v>4.5779800000000002</c:v>
                  </c:pt>
                  <c:pt idx="29">
                    <c:v>3.7593899999999998</c:v>
                  </c:pt>
                  <c:pt idx="30">
                    <c:v>3.9420500000000001</c:v>
                  </c:pt>
                  <c:pt idx="31">
                    <c:v>5.5975700000000002</c:v>
                  </c:pt>
                  <c:pt idx="32">
                    <c:v>3.5026799999999998</c:v>
                  </c:pt>
                  <c:pt idx="33">
                    <c:v>3.5855800000000002</c:v>
                  </c:pt>
                  <c:pt idx="34">
                    <c:v>3.6393</c:v>
                  </c:pt>
                  <c:pt idx="35">
                    <c:v>3.78627</c:v>
                  </c:pt>
                </c:numCache>
              </c:numRef>
            </c:plus>
            <c:minus>
              <c:numRef>
                <c:f>'Fsp SEM+ICP Tidy w LOD'!$U$115:$U$150</c:f>
                <c:numCache>
                  <c:formatCode>General</c:formatCode>
                  <c:ptCount val="36"/>
                  <c:pt idx="0">
                    <c:v>5.2043699999999999</c:v>
                  </c:pt>
                  <c:pt idx="1">
                    <c:v>3.0091299999999999</c:v>
                  </c:pt>
                  <c:pt idx="2">
                    <c:v>2.9544000000000001</c:v>
                  </c:pt>
                  <c:pt idx="3">
                    <c:v>2.95303</c:v>
                  </c:pt>
                  <c:pt idx="4">
                    <c:v>2.7596400000000001</c:v>
                  </c:pt>
                  <c:pt idx="5">
                    <c:v>3.0455899999999998</c:v>
                  </c:pt>
                  <c:pt idx="6">
                    <c:v>2.70912</c:v>
                  </c:pt>
                  <c:pt idx="7">
                    <c:v>3.2291099999999999</c:v>
                  </c:pt>
                  <c:pt idx="8">
                    <c:v>2.8445299999999998</c:v>
                  </c:pt>
                  <c:pt idx="9">
                    <c:v>2.7088899999999998</c:v>
                  </c:pt>
                  <c:pt idx="10">
                    <c:v>2.5949</c:v>
                  </c:pt>
                  <c:pt idx="11">
                    <c:v>2.7823000000000002</c:v>
                  </c:pt>
                  <c:pt idx="12">
                    <c:v>2.5781900000000002</c:v>
                  </c:pt>
                  <c:pt idx="13">
                    <c:v>3.40659</c:v>
                  </c:pt>
                  <c:pt idx="14">
                    <c:v>3.36625</c:v>
                  </c:pt>
                  <c:pt idx="15">
                    <c:v>2.3007599999999999</c:v>
                  </c:pt>
                  <c:pt idx="16">
                    <c:v>2.9083899999999998</c:v>
                  </c:pt>
                  <c:pt idx="17">
                    <c:v>2.3464999999999998</c:v>
                  </c:pt>
                  <c:pt idx="18">
                    <c:v>2.6837499999999999</c:v>
                  </c:pt>
                  <c:pt idx="19">
                    <c:v>4.6155799999999996</c:v>
                  </c:pt>
                  <c:pt idx="20">
                    <c:v>3.2044999999999999</c:v>
                  </c:pt>
                  <c:pt idx="21">
                    <c:v>2.8075999999999999</c:v>
                  </c:pt>
                  <c:pt idx="22">
                    <c:v>3.2169599999999998</c:v>
                  </c:pt>
                  <c:pt idx="23">
                    <c:v>3.8618399999999999</c:v>
                  </c:pt>
                  <c:pt idx="24">
                    <c:v>2.3646199999999999</c:v>
                  </c:pt>
                  <c:pt idx="25">
                    <c:v>3.49925</c:v>
                  </c:pt>
                  <c:pt idx="26">
                    <c:v>2.8196599999999998</c:v>
                  </c:pt>
                  <c:pt idx="27">
                    <c:v>2.1490999999999998</c:v>
                  </c:pt>
                  <c:pt idx="28">
                    <c:v>4.5779800000000002</c:v>
                  </c:pt>
                  <c:pt idx="29">
                    <c:v>3.7593899999999998</c:v>
                  </c:pt>
                  <c:pt idx="30">
                    <c:v>3.9420500000000001</c:v>
                  </c:pt>
                  <c:pt idx="31">
                    <c:v>5.5975700000000002</c:v>
                  </c:pt>
                  <c:pt idx="32">
                    <c:v>3.5026799999999998</c:v>
                  </c:pt>
                  <c:pt idx="33">
                    <c:v>3.5855800000000002</c:v>
                  </c:pt>
                  <c:pt idx="34">
                    <c:v>3.6393</c:v>
                  </c:pt>
                  <c:pt idx="35">
                    <c:v>3.78627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'Fsp SEM+ICP Tidy w LOD'!$W$115:$W$150</c:f>
                <c:numCache>
                  <c:formatCode>General</c:formatCode>
                  <c:ptCount val="36"/>
                  <c:pt idx="0">
                    <c:v>558.33333333333348</c:v>
                  </c:pt>
                  <c:pt idx="1">
                    <c:v>558.33333333333348</c:v>
                  </c:pt>
                  <c:pt idx="2">
                    <c:v>558.33333333333303</c:v>
                  </c:pt>
                  <c:pt idx="3">
                    <c:v>558.33333333333303</c:v>
                  </c:pt>
                  <c:pt idx="4">
                    <c:v>558.33333333333303</c:v>
                  </c:pt>
                  <c:pt idx="5">
                    <c:v>558.33333333333303</c:v>
                  </c:pt>
                  <c:pt idx="6">
                    <c:v>558.33333333333303</c:v>
                  </c:pt>
                  <c:pt idx="7">
                    <c:v>558.33333333333303</c:v>
                  </c:pt>
                  <c:pt idx="8">
                    <c:v>558.33333333333303</c:v>
                  </c:pt>
                  <c:pt idx="9">
                    <c:v>558.33333333333303</c:v>
                  </c:pt>
                  <c:pt idx="10">
                    <c:v>558.33333333333303</c:v>
                  </c:pt>
                  <c:pt idx="11">
                    <c:v>558.33333333333303</c:v>
                  </c:pt>
                  <c:pt idx="12">
                    <c:v>558.33333333333303</c:v>
                  </c:pt>
                  <c:pt idx="13">
                    <c:v>558.33333333333303</c:v>
                  </c:pt>
                  <c:pt idx="14">
                    <c:v>558.33333333333303</c:v>
                  </c:pt>
                  <c:pt idx="15">
                    <c:v>558.33333333333303</c:v>
                  </c:pt>
                  <c:pt idx="16">
                    <c:v>558.33333333333303</c:v>
                  </c:pt>
                  <c:pt idx="17">
                    <c:v>558.33333333333303</c:v>
                  </c:pt>
                  <c:pt idx="18">
                    <c:v>558.33333333333303</c:v>
                  </c:pt>
                  <c:pt idx="19">
                    <c:v>558.33333333333303</c:v>
                  </c:pt>
                  <c:pt idx="20">
                    <c:v>558.33333333333303</c:v>
                  </c:pt>
                  <c:pt idx="21">
                    <c:v>558.33333333333303</c:v>
                  </c:pt>
                  <c:pt idx="22">
                    <c:v>558.33333333333303</c:v>
                  </c:pt>
                  <c:pt idx="23">
                    <c:v>558.33333333333303</c:v>
                  </c:pt>
                  <c:pt idx="24">
                    <c:v>558.33333333333303</c:v>
                  </c:pt>
                  <c:pt idx="25">
                    <c:v>558.33333333333303</c:v>
                  </c:pt>
                  <c:pt idx="26">
                    <c:v>558.33333333333303</c:v>
                  </c:pt>
                  <c:pt idx="27">
                    <c:v>558.33333333333303</c:v>
                  </c:pt>
                  <c:pt idx="28">
                    <c:v>558.33333333333303</c:v>
                  </c:pt>
                  <c:pt idx="29">
                    <c:v>558.33333333333303</c:v>
                  </c:pt>
                  <c:pt idx="30">
                    <c:v>558.33333333333303</c:v>
                  </c:pt>
                  <c:pt idx="31">
                    <c:v>558.33333333333303</c:v>
                  </c:pt>
                  <c:pt idx="32">
                    <c:v>558.33333333333303</c:v>
                  </c:pt>
                  <c:pt idx="33">
                    <c:v>558.33333333333303</c:v>
                  </c:pt>
                  <c:pt idx="34">
                    <c:v>558.33333333333303</c:v>
                  </c:pt>
                  <c:pt idx="35">
                    <c:v>558.33333333333303</c:v>
                  </c:pt>
                </c:numCache>
              </c:numRef>
            </c:plus>
            <c:minus>
              <c:numRef>
                <c:f>'Fsp SEM+ICP Tidy w LOD'!$W$115:$W$150</c:f>
                <c:numCache>
                  <c:formatCode>General</c:formatCode>
                  <c:ptCount val="36"/>
                  <c:pt idx="0">
                    <c:v>558.33333333333348</c:v>
                  </c:pt>
                  <c:pt idx="1">
                    <c:v>558.33333333333348</c:v>
                  </c:pt>
                  <c:pt idx="2">
                    <c:v>558.33333333333303</c:v>
                  </c:pt>
                  <c:pt idx="3">
                    <c:v>558.33333333333303</c:v>
                  </c:pt>
                  <c:pt idx="4">
                    <c:v>558.33333333333303</c:v>
                  </c:pt>
                  <c:pt idx="5">
                    <c:v>558.33333333333303</c:v>
                  </c:pt>
                  <c:pt idx="6">
                    <c:v>558.33333333333303</c:v>
                  </c:pt>
                  <c:pt idx="7">
                    <c:v>558.33333333333303</c:v>
                  </c:pt>
                  <c:pt idx="8">
                    <c:v>558.33333333333303</c:v>
                  </c:pt>
                  <c:pt idx="9">
                    <c:v>558.33333333333303</c:v>
                  </c:pt>
                  <c:pt idx="10">
                    <c:v>558.33333333333303</c:v>
                  </c:pt>
                  <c:pt idx="11">
                    <c:v>558.33333333333303</c:v>
                  </c:pt>
                  <c:pt idx="12">
                    <c:v>558.33333333333303</c:v>
                  </c:pt>
                  <c:pt idx="13">
                    <c:v>558.33333333333303</c:v>
                  </c:pt>
                  <c:pt idx="14">
                    <c:v>558.33333333333303</c:v>
                  </c:pt>
                  <c:pt idx="15">
                    <c:v>558.33333333333303</c:v>
                  </c:pt>
                  <c:pt idx="16">
                    <c:v>558.33333333333303</c:v>
                  </c:pt>
                  <c:pt idx="17">
                    <c:v>558.33333333333303</c:v>
                  </c:pt>
                  <c:pt idx="18">
                    <c:v>558.33333333333303</c:v>
                  </c:pt>
                  <c:pt idx="19">
                    <c:v>558.33333333333303</c:v>
                  </c:pt>
                  <c:pt idx="20">
                    <c:v>558.33333333333303</c:v>
                  </c:pt>
                  <c:pt idx="21">
                    <c:v>558.33333333333303</c:v>
                  </c:pt>
                  <c:pt idx="22">
                    <c:v>558.33333333333303</c:v>
                  </c:pt>
                  <c:pt idx="23">
                    <c:v>558.33333333333303</c:v>
                  </c:pt>
                  <c:pt idx="24">
                    <c:v>558.33333333333303</c:v>
                  </c:pt>
                  <c:pt idx="25">
                    <c:v>558.33333333333303</c:v>
                  </c:pt>
                  <c:pt idx="26">
                    <c:v>558.33333333333303</c:v>
                  </c:pt>
                  <c:pt idx="27">
                    <c:v>558.33333333333303</c:v>
                  </c:pt>
                  <c:pt idx="28">
                    <c:v>558.33333333333303</c:v>
                  </c:pt>
                  <c:pt idx="29">
                    <c:v>558.33333333333303</c:v>
                  </c:pt>
                  <c:pt idx="30">
                    <c:v>558.33333333333303</c:v>
                  </c:pt>
                  <c:pt idx="31">
                    <c:v>558.33333333333303</c:v>
                  </c:pt>
                  <c:pt idx="32">
                    <c:v>558.33333333333303</c:v>
                  </c:pt>
                  <c:pt idx="33">
                    <c:v>558.33333333333303</c:v>
                  </c:pt>
                  <c:pt idx="34">
                    <c:v>558.33333333333303</c:v>
                  </c:pt>
                  <c:pt idx="35">
                    <c:v>558.33333333333303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'Fsp SEM+ICP Tidy w LOD'!$W$2:$W$37</c:f>
              <c:numCache>
                <c:formatCode>General</c:formatCode>
                <c:ptCount val="36"/>
                <c:pt idx="0">
                  <c:v>62800</c:v>
                </c:pt>
                <c:pt idx="1">
                  <c:v>51700</c:v>
                </c:pt>
                <c:pt idx="2">
                  <c:v>53500</c:v>
                </c:pt>
                <c:pt idx="3">
                  <c:v>54100</c:v>
                </c:pt>
                <c:pt idx="4">
                  <c:v>54800.000000000007</c:v>
                </c:pt>
                <c:pt idx="5">
                  <c:v>72400</c:v>
                </c:pt>
                <c:pt idx="6">
                  <c:v>53200</c:v>
                </c:pt>
                <c:pt idx="7">
                  <c:v>54000</c:v>
                </c:pt>
                <c:pt idx="8">
                  <c:v>52400</c:v>
                </c:pt>
                <c:pt idx="9">
                  <c:v>64400.000000000007</c:v>
                </c:pt>
                <c:pt idx="10">
                  <c:v>70400</c:v>
                </c:pt>
                <c:pt idx="11">
                  <c:v>72400</c:v>
                </c:pt>
                <c:pt idx="12">
                  <c:v>57300.000000000007</c:v>
                </c:pt>
                <c:pt idx="13">
                  <c:v>64000</c:v>
                </c:pt>
                <c:pt idx="14">
                  <c:v>67100</c:v>
                </c:pt>
                <c:pt idx="15">
                  <c:v>68300</c:v>
                </c:pt>
                <c:pt idx="16">
                  <c:v>69100</c:v>
                </c:pt>
                <c:pt idx="17">
                  <c:v>57000</c:v>
                </c:pt>
                <c:pt idx="18">
                  <c:v>61900.000000000007</c:v>
                </c:pt>
                <c:pt idx="19">
                  <c:v>68900</c:v>
                </c:pt>
                <c:pt idx="20">
                  <c:v>56700</c:v>
                </c:pt>
                <c:pt idx="21">
                  <c:v>53300</c:v>
                </c:pt>
                <c:pt idx="22">
                  <c:v>54100</c:v>
                </c:pt>
                <c:pt idx="23">
                  <c:v>71600</c:v>
                </c:pt>
                <c:pt idx="24">
                  <c:v>61300</c:v>
                </c:pt>
                <c:pt idx="25">
                  <c:v>58099.999999999993</c:v>
                </c:pt>
                <c:pt idx="26">
                  <c:v>59400.000000000007</c:v>
                </c:pt>
                <c:pt idx="27">
                  <c:v>56700</c:v>
                </c:pt>
                <c:pt idx="28">
                  <c:v>62200</c:v>
                </c:pt>
                <c:pt idx="29">
                  <c:v>65700</c:v>
                </c:pt>
                <c:pt idx="30">
                  <c:v>66900</c:v>
                </c:pt>
                <c:pt idx="31">
                  <c:v>67400</c:v>
                </c:pt>
                <c:pt idx="32">
                  <c:v>64400.000000000007</c:v>
                </c:pt>
                <c:pt idx="33">
                  <c:v>64600</c:v>
                </c:pt>
                <c:pt idx="34">
                  <c:v>58300</c:v>
                </c:pt>
                <c:pt idx="35">
                  <c:v>67900</c:v>
                </c:pt>
              </c:numCache>
            </c:numRef>
          </c:xVal>
          <c:yVal>
            <c:numRef>
              <c:f>'Fsp SEM+ICP Tidy w LOD'!$U$2:$U$37</c:f>
              <c:numCache>
                <c:formatCode>General</c:formatCode>
                <c:ptCount val="36"/>
                <c:pt idx="0">
                  <c:v>38.602499999999999</c:v>
                </c:pt>
                <c:pt idx="1">
                  <c:v>37.064</c:v>
                </c:pt>
                <c:pt idx="2">
                  <c:v>32.665900000000001</c:v>
                </c:pt>
                <c:pt idx="3">
                  <c:v>35.695799999999998</c:v>
                </c:pt>
                <c:pt idx="4">
                  <c:v>33.638100000000001</c:v>
                </c:pt>
                <c:pt idx="5">
                  <c:v>28.347000000000001</c:v>
                </c:pt>
                <c:pt idx="6">
                  <c:v>35.6952</c:v>
                </c:pt>
                <c:pt idx="7">
                  <c:v>37.071199999999997</c:v>
                </c:pt>
                <c:pt idx="8">
                  <c:v>32.8003</c:v>
                </c:pt>
                <c:pt idx="9">
                  <c:v>29.578600000000002</c:v>
                </c:pt>
                <c:pt idx="10">
                  <c:v>26.7698</c:v>
                </c:pt>
                <c:pt idx="11">
                  <c:v>28.975300000000001</c:v>
                </c:pt>
                <c:pt idx="12">
                  <c:v>32.324199999999998</c:v>
                </c:pt>
                <c:pt idx="13">
                  <c:v>31.3657</c:v>
                </c:pt>
                <c:pt idx="14">
                  <c:v>30.466699999999999</c:v>
                </c:pt>
                <c:pt idx="15">
                  <c:v>28.984100000000002</c:v>
                </c:pt>
                <c:pt idx="16">
                  <c:v>29.406199999999998</c:v>
                </c:pt>
                <c:pt idx="17">
                  <c:v>31.2881</c:v>
                </c:pt>
                <c:pt idx="18">
                  <c:v>30.564</c:v>
                </c:pt>
                <c:pt idx="19">
                  <c:v>33.490699999999997</c:v>
                </c:pt>
                <c:pt idx="20">
                  <c:v>35.873800000000003</c:v>
                </c:pt>
                <c:pt idx="21">
                  <c:v>35.613799999999998</c:v>
                </c:pt>
                <c:pt idx="22">
                  <c:v>34.501199999999997</c:v>
                </c:pt>
                <c:pt idx="23">
                  <c:v>28.2791</c:v>
                </c:pt>
                <c:pt idx="24">
                  <c:v>28.3858</c:v>
                </c:pt>
                <c:pt idx="25">
                  <c:v>35.010399999999997</c:v>
                </c:pt>
                <c:pt idx="26">
                  <c:v>32.173099999999998</c:v>
                </c:pt>
                <c:pt idx="27">
                  <c:v>34.786999999999999</c:v>
                </c:pt>
                <c:pt idx="28">
                  <c:v>53.936700000000002</c:v>
                </c:pt>
                <c:pt idx="29">
                  <c:v>34.132800000000003</c:v>
                </c:pt>
                <c:pt idx="30">
                  <c:v>35.366199999999999</c:v>
                </c:pt>
                <c:pt idx="31">
                  <c:v>40.631300000000003</c:v>
                </c:pt>
                <c:pt idx="32">
                  <c:v>35.7776</c:v>
                </c:pt>
                <c:pt idx="33">
                  <c:v>31.041499999999999</c:v>
                </c:pt>
                <c:pt idx="34">
                  <c:v>49.313200000000002</c:v>
                </c:pt>
                <c:pt idx="35">
                  <c:v>28.636500000000002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A65-4C21-9C4D-BC5AC4232933}"/>
            </c:ext>
          </c:extLst>
        </c:ser>
        <c:ser>
          <c:idx val="1"/>
          <c:order val="1"/>
          <c:tx>
            <c:v>1(B)MP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'Fsp SEM+ICP Tidy w LOD'!$U$158:$U$201</c:f>
                <c:numCache>
                  <c:formatCode>General</c:formatCode>
                  <c:ptCount val="44"/>
                  <c:pt idx="0">
                    <c:v>1.9876199999999999</c:v>
                  </c:pt>
                  <c:pt idx="1">
                    <c:v>2.5733899999999998</c:v>
                  </c:pt>
                  <c:pt idx="2">
                    <c:v>2.2437900000000002</c:v>
                  </c:pt>
                  <c:pt idx="3">
                    <c:v>2.6387800000000001</c:v>
                  </c:pt>
                  <c:pt idx="4">
                    <c:v>2.1410100000000001</c:v>
                  </c:pt>
                  <c:pt idx="5">
                    <c:v>3.7457099999999999</c:v>
                  </c:pt>
                  <c:pt idx="6">
                    <c:v>1.77162</c:v>
                  </c:pt>
                  <c:pt idx="7">
                    <c:v>1.71387</c:v>
                  </c:pt>
                  <c:pt idx="8">
                    <c:v>1.8455999999999999</c:v>
                  </c:pt>
                  <c:pt idx="9">
                    <c:v>1.8260700000000001</c:v>
                  </c:pt>
                  <c:pt idx="10">
                    <c:v>1.18279</c:v>
                  </c:pt>
                  <c:pt idx="11">
                    <c:v>2.08236</c:v>
                  </c:pt>
                  <c:pt idx="12">
                    <c:v>1.8065199999999999</c:v>
                  </c:pt>
                  <c:pt idx="13">
                    <c:v>2.2814399999999999</c:v>
                  </c:pt>
                  <c:pt idx="14">
                    <c:v>2.5729500000000001</c:v>
                  </c:pt>
                  <c:pt idx="15">
                    <c:v>1.88245</c:v>
                  </c:pt>
                  <c:pt idx="16">
                    <c:v>2.5876700000000001</c:v>
                  </c:pt>
                  <c:pt idx="17">
                    <c:v>2.99919</c:v>
                  </c:pt>
                  <c:pt idx="18">
                    <c:v>3.0103399999999998</c:v>
                  </c:pt>
                  <c:pt idx="19">
                    <c:v>2.34219</c:v>
                  </c:pt>
                  <c:pt idx="20">
                    <c:v>1.61328</c:v>
                  </c:pt>
                  <c:pt idx="21">
                    <c:v>3.1686200000000002</c:v>
                  </c:pt>
                  <c:pt idx="22">
                    <c:v>2.6936300000000002</c:v>
                  </c:pt>
                  <c:pt idx="23">
                    <c:v>4.6470799999999999</c:v>
                  </c:pt>
                  <c:pt idx="24">
                    <c:v>7.4638</c:v>
                  </c:pt>
                  <c:pt idx="25">
                    <c:v>3.4785699999999999</c:v>
                  </c:pt>
                  <c:pt idx="26">
                    <c:v>2.7145999999999999</c:v>
                  </c:pt>
                  <c:pt idx="27">
                    <c:v>1.87158</c:v>
                  </c:pt>
                  <c:pt idx="28">
                    <c:v>1.72631</c:v>
                  </c:pt>
                  <c:pt idx="29">
                    <c:v>3.6712799999999999</c:v>
                  </c:pt>
                  <c:pt idx="30">
                    <c:v>1.4330499999999999</c:v>
                  </c:pt>
                  <c:pt idx="31">
                    <c:v>1.7173799999999999</c:v>
                  </c:pt>
                  <c:pt idx="32">
                    <c:v>4.1452799999999996</c:v>
                  </c:pt>
                  <c:pt idx="33">
                    <c:v>2.4985400000000002</c:v>
                  </c:pt>
                  <c:pt idx="34">
                    <c:v>2.0644999999999998</c:v>
                  </c:pt>
                  <c:pt idx="35">
                    <c:v>2.3442500000000002</c:v>
                  </c:pt>
                  <c:pt idx="36">
                    <c:v>2.5827100000000001</c:v>
                  </c:pt>
                  <c:pt idx="37">
                    <c:v>2.1868400000000001</c:v>
                  </c:pt>
                  <c:pt idx="38">
                    <c:v>2.0060099999999998</c:v>
                  </c:pt>
                  <c:pt idx="39">
                    <c:v>2.6569099999999999</c:v>
                  </c:pt>
                  <c:pt idx="40">
                    <c:v>4.0654599999999999</c:v>
                  </c:pt>
                  <c:pt idx="41">
                    <c:v>2.5129000000000001</c:v>
                  </c:pt>
                  <c:pt idx="42">
                    <c:v>2.7583199999999999</c:v>
                  </c:pt>
                  <c:pt idx="43">
                    <c:v>10.112299999999999</c:v>
                  </c:pt>
                </c:numCache>
              </c:numRef>
            </c:plus>
            <c:minus>
              <c:numRef>
                <c:f>'Fsp SEM+ICP Tidy w LOD'!$U$158:$U$201</c:f>
                <c:numCache>
                  <c:formatCode>General</c:formatCode>
                  <c:ptCount val="44"/>
                  <c:pt idx="0">
                    <c:v>1.9876199999999999</c:v>
                  </c:pt>
                  <c:pt idx="1">
                    <c:v>2.5733899999999998</c:v>
                  </c:pt>
                  <c:pt idx="2">
                    <c:v>2.2437900000000002</c:v>
                  </c:pt>
                  <c:pt idx="3">
                    <c:v>2.6387800000000001</c:v>
                  </c:pt>
                  <c:pt idx="4">
                    <c:v>2.1410100000000001</c:v>
                  </c:pt>
                  <c:pt idx="5">
                    <c:v>3.7457099999999999</c:v>
                  </c:pt>
                  <c:pt idx="6">
                    <c:v>1.77162</c:v>
                  </c:pt>
                  <c:pt idx="7">
                    <c:v>1.71387</c:v>
                  </c:pt>
                  <c:pt idx="8">
                    <c:v>1.8455999999999999</c:v>
                  </c:pt>
                  <c:pt idx="9">
                    <c:v>1.8260700000000001</c:v>
                  </c:pt>
                  <c:pt idx="10">
                    <c:v>1.18279</c:v>
                  </c:pt>
                  <c:pt idx="11">
                    <c:v>2.08236</c:v>
                  </c:pt>
                  <c:pt idx="12">
                    <c:v>1.8065199999999999</c:v>
                  </c:pt>
                  <c:pt idx="13">
                    <c:v>2.2814399999999999</c:v>
                  </c:pt>
                  <c:pt idx="14">
                    <c:v>2.5729500000000001</c:v>
                  </c:pt>
                  <c:pt idx="15">
                    <c:v>1.88245</c:v>
                  </c:pt>
                  <c:pt idx="16">
                    <c:v>2.5876700000000001</c:v>
                  </c:pt>
                  <c:pt idx="17">
                    <c:v>2.99919</c:v>
                  </c:pt>
                  <c:pt idx="18">
                    <c:v>3.0103399999999998</c:v>
                  </c:pt>
                  <c:pt idx="19">
                    <c:v>2.34219</c:v>
                  </c:pt>
                  <c:pt idx="20">
                    <c:v>1.61328</c:v>
                  </c:pt>
                  <c:pt idx="21">
                    <c:v>3.1686200000000002</c:v>
                  </c:pt>
                  <c:pt idx="22">
                    <c:v>2.6936300000000002</c:v>
                  </c:pt>
                  <c:pt idx="23">
                    <c:v>4.6470799999999999</c:v>
                  </c:pt>
                  <c:pt idx="24">
                    <c:v>7.4638</c:v>
                  </c:pt>
                  <c:pt idx="25">
                    <c:v>3.4785699999999999</c:v>
                  </c:pt>
                  <c:pt idx="26">
                    <c:v>2.7145999999999999</c:v>
                  </c:pt>
                  <c:pt idx="27">
                    <c:v>1.87158</c:v>
                  </c:pt>
                  <c:pt idx="28">
                    <c:v>1.72631</c:v>
                  </c:pt>
                  <c:pt idx="29">
                    <c:v>3.6712799999999999</c:v>
                  </c:pt>
                  <c:pt idx="30">
                    <c:v>1.4330499999999999</c:v>
                  </c:pt>
                  <c:pt idx="31">
                    <c:v>1.7173799999999999</c:v>
                  </c:pt>
                  <c:pt idx="32">
                    <c:v>4.1452799999999996</c:v>
                  </c:pt>
                  <c:pt idx="33">
                    <c:v>2.4985400000000002</c:v>
                  </c:pt>
                  <c:pt idx="34">
                    <c:v>2.0644999999999998</c:v>
                  </c:pt>
                  <c:pt idx="35">
                    <c:v>2.3442500000000002</c:v>
                  </c:pt>
                  <c:pt idx="36">
                    <c:v>2.5827100000000001</c:v>
                  </c:pt>
                  <c:pt idx="37">
                    <c:v>2.1868400000000001</c:v>
                  </c:pt>
                  <c:pt idx="38">
                    <c:v>2.0060099999999998</c:v>
                  </c:pt>
                  <c:pt idx="39">
                    <c:v>2.6569099999999999</c:v>
                  </c:pt>
                  <c:pt idx="40">
                    <c:v>4.0654599999999999</c:v>
                  </c:pt>
                  <c:pt idx="41">
                    <c:v>2.5129000000000001</c:v>
                  </c:pt>
                  <c:pt idx="42">
                    <c:v>2.7583199999999999</c:v>
                  </c:pt>
                  <c:pt idx="43">
                    <c:v>10.112299999999999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'Fsp SEM+ICP Tidy w LOD'!$W$158:$W$201</c:f>
                <c:numCache>
                  <c:formatCode>General</c:formatCode>
                  <c:ptCount val="44"/>
                  <c:pt idx="0">
                    <c:v>1208.3333333333335</c:v>
                  </c:pt>
                  <c:pt idx="1">
                    <c:v>1208.3333333333335</c:v>
                  </c:pt>
                  <c:pt idx="2">
                    <c:v>1208.3333333333301</c:v>
                  </c:pt>
                  <c:pt idx="3">
                    <c:v>1208.3333333333301</c:v>
                  </c:pt>
                  <c:pt idx="4">
                    <c:v>1208.3333333333301</c:v>
                  </c:pt>
                  <c:pt idx="5">
                    <c:v>1208.3333333333301</c:v>
                  </c:pt>
                  <c:pt idx="6">
                    <c:v>1208.3333333333301</c:v>
                  </c:pt>
                  <c:pt idx="7">
                    <c:v>1208.3333333333301</c:v>
                  </c:pt>
                  <c:pt idx="8">
                    <c:v>1208.3333333333301</c:v>
                  </c:pt>
                  <c:pt idx="9">
                    <c:v>1208.3333333333301</c:v>
                  </c:pt>
                  <c:pt idx="10">
                    <c:v>1208.3333333333301</c:v>
                  </c:pt>
                  <c:pt idx="11">
                    <c:v>1208.3333333333301</c:v>
                  </c:pt>
                  <c:pt idx="12">
                    <c:v>1208.3333333333301</c:v>
                  </c:pt>
                  <c:pt idx="13">
                    <c:v>1208.3333333333301</c:v>
                  </c:pt>
                  <c:pt idx="14">
                    <c:v>1208.3333333333301</c:v>
                  </c:pt>
                  <c:pt idx="15">
                    <c:v>1208.3333333333301</c:v>
                  </c:pt>
                  <c:pt idx="16">
                    <c:v>1208.3333333333301</c:v>
                  </c:pt>
                  <c:pt idx="17">
                    <c:v>1208.3333333333301</c:v>
                  </c:pt>
                  <c:pt idx="18">
                    <c:v>1208.3333333333301</c:v>
                  </c:pt>
                  <c:pt idx="19">
                    <c:v>1208.3333333333301</c:v>
                  </c:pt>
                  <c:pt idx="20">
                    <c:v>1208.3333333333301</c:v>
                  </c:pt>
                  <c:pt idx="21">
                    <c:v>1208.3333333333301</c:v>
                  </c:pt>
                  <c:pt idx="22">
                    <c:v>1208.3333333333301</c:v>
                  </c:pt>
                  <c:pt idx="23">
                    <c:v>1208.3333333333301</c:v>
                  </c:pt>
                  <c:pt idx="24">
                    <c:v>1208.3333333333301</c:v>
                  </c:pt>
                  <c:pt idx="25">
                    <c:v>1208.3333333333301</c:v>
                  </c:pt>
                  <c:pt idx="26">
                    <c:v>1208.3333333333301</c:v>
                  </c:pt>
                  <c:pt idx="27">
                    <c:v>1208.3333333333301</c:v>
                  </c:pt>
                  <c:pt idx="28">
                    <c:v>1208.3333333333301</c:v>
                  </c:pt>
                  <c:pt idx="29">
                    <c:v>1208.3333333333301</c:v>
                  </c:pt>
                  <c:pt idx="30">
                    <c:v>1208.3333333333301</c:v>
                  </c:pt>
                  <c:pt idx="31">
                    <c:v>1208.3333333333301</c:v>
                  </c:pt>
                  <c:pt idx="32">
                    <c:v>1208.3333333333301</c:v>
                  </c:pt>
                  <c:pt idx="33">
                    <c:v>1208.3333333333301</c:v>
                  </c:pt>
                  <c:pt idx="34">
                    <c:v>1208.3333333333301</c:v>
                  </c:pt>
                  <c:pt idx="35">
                    <c:v>1208.3333333333301</c:v>
                  </c:pt>
                  <c:pt idx="36">
                    <c:v>1208.3333333333301</c:v>
                  </c:pt>
                  <c:pt idx="37">
                    <c:v>1208.3333333333301</c:v>
                  </c:pt>
                  <c:pt idx="38">
                    <c:v>1208.3333333333301</c:v>
                  </c:pt>
                  <c:pt idx="39">
                    <c:v>1208.3333333333301</c:v>
                  </c:pt>
                  <c:pt idx="40">
                    <c:v>1208.3333333333301</c:v>
                  </c:pt>
                  <c:pt idx="41">
                    <c:v>1208.3333333333301</c:v>
                  </c:pt>
                  <c:pt idx="42">
                    <c:v>1208.3333333333301</c:v>
                  </c:pt>
                  <c:pt idx="43">
                    <c:v>1208.3333333333301</c:v>
                  </c:pt>
                </c:numCache>
              </c:numRef>
            </c:plus>
            <c:minus>
              <c:numRef>
                <c:f>'Fsp SEM+ICP Tidy w LOD'!$W$158:$W$201</c:f>
                <c:numCache>
                  <c:formatCode>General</c:formatCode>
                  <c:ptCount val="44"/>
                  <c:pt idx="0">
                    <c:v>1208.3333333333335</c:v>
                  </c:pt>
                  <c:pt idx="1">
                    <c:v>1208.3333333333335</c:v>
                  </c:pt>
                  <c:pt idx="2">
                    <c:v>1208.3333333333301</c:v>
                  </c:pt>
                  <c:pt idx="3">
                    <c:v>1208.3333333333301</c:v>
                  </c:pt>
                  <c:pt idx="4">
                    <c:v>1208.3333333333301</c:v>
                  </c:pt>
                  <c:pt idx="5">
                    <c:v>1208.3333333333301</c:v>
                  </c:pt>
                  <c:pt idx="6">
                    <c:v>1208.3333333333301</c:v>
                  </c:pt>
                  <c:pt idx="7">
                    <c:v>1208.3333333333301</c:v>
                  </c:pt>
                  <c:pt idx="8">
                    <c:v>1208.3333333333301</c:v>
                  </c:pt>
                  <c:pt idx="9">
                    <c:v>1208.3333333333301</c:v>
                  </c:pt>
                  <c:pt idx="10">
                    <c:v>1208.3333333333301</c:v>
                  </c:pt>
                  <c:pt idx="11">
                    <c:v>1208.3333333333301</c:v>
                  </c:pt>
                  <c:pt idx="12">
                    <c:v>1208.3333333333301</c:v>
                  </c:pt>
                  <c:pt idx="13">
                    <c:v>1208.3333333333301</c:v>
                  </c:pt>
                  <c:pt idx="14">
                    <c:v>1208.3333333333301</c:v>
                  </c:pt>
                  <c:pt idx="15">
                    <c:v>1208.3333333333301</c:v>
                  </c:pt>
                  <c:pt idx="16">
                    <c:v>1208.3333333333301</c:v>
                  </c:pt>
                  <c:pt idx="17">
                    <c:v>1208.3333333333301</c:v>
                  </c:pt>
                  <c:pt idx="18">
                    <c:v>1208.3333333333301</c:v>
                  </c:pt>
                  <c:pt idx="19">
                    <c:v>1208.3333333333301</c:v>
                  </c:pt>
                  <c:pt idx="20">
                    <c:v>1208.3333333333301</c:v>
                  </c:pt>
                  <c:pt idx="21">
                    <c:v>1208.3333333333301</c:v>
                  </c:pt>
                  <c:pt idx="22">
                    <c:v>1208.3333333333301</c:v>
                  </c:pt>
                  <c:pt idx="23">
                    <c:v>1208.3333333333301</c:v>
                  </c:pt>
                  <c:pt idx="24">
                    <c:v>1208.3333333333301</c:v>
                  </c:pt>
                  <c:pt idx="25">
                    <c:v>1208.3333333333301</c:v>
                  </c:pt>
                  <c:pt idx="26">
                    <c:v>1208.3333333333301</c:v>
                  </c:pt>
                  <c:pt idx="27">
                    <c:v>1208.3333333333301</c:v>
                  </c:pt>
                  <c:pt idx="28">
                    <c:v>1208.3333333333301</c:v>
                  </c:pt>
                  <c:pt idx="29">
                    <c:v>1208.3333333333301</c:v>
                  </c:pt>
                  <c:pt idx="30">
                    <c:v>1208.3333333333301</c:v>
                  </c:pt>
                  <c:pt idx="31">
                    <c:v>1208.3333333333301</c:v>
                  </c:pt>
                  <c:pt idx="32">
                    <c:v>1208.3333333333301</c:v>
                  </c:pt>
                  <c:pt idx="33">
                    <c:v>1208.3333333333301</c:v>
                  </c:pt>
                  <c:pt idx="34">
                    <c:v>1208.3333333333301</c:v>
                  </c:pt>
                  <c:pt idx="35">
                    <c:v>1208.3333333333301</c:v>
                  </c:pt>
                  <c:pt idx="36">
                    <c:v>1208.3333333333301</c:v>
                  </c:pt>
                  <c:pt idx="37">
                    <c:v>1208.3333333333301</c:v>
                  </c:pt>
                  <c:pt idx="38">
                    <c:v>1208.3333333333301</c:v>
                  </c:pt>
                  <c:pt idx="39">
                    <c:v>1208.3333333333301</c:v>
                  </c:pt>
                  <c:pt idx="40">
                    <c:v>1208.3333333333301</c:v>
                  </c:pt>
                  <c:pt idx="41">
                    <c:v>1208.3333333333301</c:v>
                  </c:pt>
                  <c:pt idx="42">
                    <c:v>1208.3333333333301</c:v>
                  </c:pt>
                  <c:pt idx="43">
                    <c:v>1208.3333333333301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'Fsp SEM+ICP Tidy w LOD'!$W$39:$W$82</c:f>
              <c:numCache>
                <c:formatCode>General</c:formatCode>
                <c:ptCount val="44"/>
                <c:pt idx="0">
                  <c:v>75600</c:v>
                </c:pt>
                <c:pt idx="1">
                  <c:v>72500</c:v>
                </c:pt>
                <c:pt idx="2">
                  <c:v>73800</c:v>
                </c:pt>
                <c:pt idx="3">
                  <c:v>72000</c:v>
                </c:pt>
                <c:pt idx="4">
                  <c:v>73700</c:v>
                </c:pt>
                <c:pt idx="5">
                  <c:v>75700</c:v>
                </c:pt>
                <c:pt idx="6">
                  <c:v>72300</c:v>
                </c:pt>
                <c:pt idx="7">
                  <c:v>70400</c:v>
                </c:pt>
                <c:pt idx="8">
                  <c:v>73200</c:v>
                </c:pt>
                <c:pt idx="9">
                  <c:v>71200</c:v>
                </c:pt>
                <c:pt idx="10">
                  <c:v>73800</c:v>
                </c:pt>
                <c:pt idx="11">
                  <c:v>74000</c:v>
                </c:pt>
                <c:pt idx="12">
                  <c:v>72800</c:v>
                </c:pt>
                <c:pt idx="13">
                  <c:v>71900</c:v>
                </c:pt>
                <c:pt idx="14">
                  <c:v>70800</c:v>
                </c:pt>
                <c:pt idx="15">
                  <c:v>73900</c:v>
                </c:pt>
                <c:pt idx="16">
                  <c:v>71800</c:v>
                </c:pt>
                <c:pt idx="17">
                  <c:v>73800</c:v>
                </c:pt>
                <c:pt idx="18">
                  <c:v>74800</c:v>
                </c:pt>
                <c:pt idx="19">
                  <c:v>73300</c:v>
                </c:pt>
                <c:pt idx="20">
                  <c:v>75900</c:v>
                </c:pt>
                <c:pt idx="21">
                  <c:v>74400</c:v>
                </c:pt>
                <c:pt idx="22">
                  <c:v>74700</c:v>
                </c:pt>
                <c:pt idx="23">
                  <c:v>75100</c:v>
                </c:pt>
                <c:pt idx="24">
                  <c:v>73500</c:v>
                </c:pt>
                <c:pt idx="25">
                  <c:v>76200</c:v>
                </c:pt>
                <c:pt idx="26">
                  <c:v>75300</c:v>
                </c:pt>
                <c:pt idx="27">
                  <c:v>71700</c:v>
                </c:pt>
                <c:pt idx="28">
                  <c:v>69500</c:v>
                </c:pt>
                <c:pt idx="29">
                  <c:v>73500</c:v>
                </c:pt>
                <c:pt idx="30">
                  <c:v>71700</c:v>
                </c:pt>
                <c:pt idx="31">
                  <c:v>71600</c:v>
                </c:pt>
                <c:pt idx="32">
                  <c:v>67700</c:v>
                </c:pt>
                <c:pt idx="33">
                  <c:v>73300</c:v>
                </c:pt>
                <c:pt idx="34">
                  <c:v>70500</c:v>
                </c:pt>
                <c:pt idx="35">
                  <c:v>71600</c:v>
                </c:pt>
                <c:pt idx="36">
                  <c:v>74900</c:v>
                </c:pt>
                <c:pt idx="37">
                  <c:v>72200</c:v>
                </c:pt>
                <c:pt idx="38">
                  <c:v>72900</c:v>
                </c:pt>
                <c:pt idx="39">
                  <c:v>71900</c:v>
                </c:pt>
                <c:pt idx="40">
                  <c:v>70500</c:v>
                </c:pt>
                <c:pt idx="41">
                  <c:v>72300</c:v>
                </c:pt>
                <c:pt idx="42">
                  <c:v>75100</c:v>
                </c:pt>
                <c:pt idx="43">
                  <c:v>74400</c:v>
                </c:pt>
              </c:numCache>
            </c:numRef>
          </c:xVal>
          <c:yVal>
            <c:numRef>
              <c:f>'Fsp SEM+ICP Tidy w LOD'!$U$39:$U$82</c:f>
              <c:numCache>
                <c:formatCode>General</c:formatCode>
                <c:ptCount val="44"/>
                <c:pt idx="0">
                  <c:v>17.9954</c:v>
                </c:pt>
                <c:pt idx="1">
                  <c:v>21.134799999999998</c:v>
                </c:pt>
                <c:pt idx="2">
                  <c:v>22.7319</c:v>
                </c:pt>
                <c:pt idx="3">
                  <c:v>26.657</c:v>
                </c:pt>
                <c:pt idx="4">
                  <c:v>17.6479</c:v>
                </c:pt>
                <c:pt idx="5">
                  <c:v>29.4651</c:v>
                </c:pt>
                <c:pt idx="6">
                  <c:v>16.290299999999998</c:v>
                </c:pt>
                <c:pt idx="7">
                  <c:v>19.565799999999999</c:v>
                </c:pt>
                <c:pt idx="8">
                  <c:v>16.8703</c:v>
                </c:pt>
                <c:pt idx="9">
                  <c:v>22.5091</c:v>
                </c:pt>
                <c:pt idx="10">
                  <c:v>15.065</c:v>
                </c:pt>
                <c:pt idx="11">
                  <c:v>17.1995</c:v>
                </c:pt>
                <c:pt idx="12">
                  <c:v>17.775200000000002</c:v>
                </c:pt>
                <c:pt idx="13">
                  <c:v>25.169499999999999</c:v>
                </c:pt>
                <c:pt idx="14">
                  <c:v>21.751200000000001</c:v>
                </c:pt>
                <c:pt idx="15">
                  <c:v>21.985499999999998</c:v>
                </c:pt>
                <c:pt idx="16">
                  <c:v>26.414400000000001</c:v>
                </c:pt>
                <c:pt idx="17">
                  <c:v>22.8993</c:v>
                </c:pt>
                <c:pt idx="18">
                  <c:v>23.4785</c:v>
                </c:pt>
                <c:pt idx="19">
                  <c:v>18.265899999999998</c:v>
                </c:pt>
                <c:pt idx="20">
                  <c:v>14.3461</c:v>
                </c:pt>
                <c:pt idx="21">
                  <c:v>28.999199999999998</c:v>
                </c:pt>
                <c:pt idx="22">
                  <c:v>21.541799999999999</c:v>
                </c:pt>
                <c:pt idx="23">
                  <c:v>32.9099</c:v>
                </c:pt>
                <c:pt idx="24">
                  <c:v>36.658299999999997</c:v>
                </c:pt>
                <c:pt idx="25">
                  <c:v>28.934100000000001</c:v>
                </c:pt>
                <c:pt idx="26">
                  <c:v>19.299700000000001</c:v>
                </c:pt>
                <c:pt idx="27">
                  <c:v>16.232700000000001</c:v>
                </c:pt>
                <c:pt idx="28">
                  <c:v>17.4221</c:v>
                </c:pt>
                <c:pt idx="29">
                  <c:v>25.226400000000002</c:v>
                </c:pt>
                <c:pt idx="30">
                  <c:v>16.169699999999999</c:v>
                </c:pt>
                <c:pt idx="31">
                  <c:v>16.718599999999999</c:v>
                </c:pt>
                <c:pt idx="32">
                  <c:v>25.999600000000001</c:v>
                </c:pt>
                <c:pt idx="33">
                  <c:v>27.516400000000001</c:v>
                </c:pt>
                <c:pt idx="34">
                  <c:v>18.580400000000001</c:v>
                </c:pt>
                <c:pt idx="35">
                  <c:v>21.913499999999999</c:v>
                </c:pt>
                <c:pt idx="36">
                  <c:v>23.291</c:v>
                </c:pt>
                <c:pt idx="37">
                  <c:v>18.641100000000002</c:v>
                </c:pt>
                <c:pt idx="38">
                  <c:v>18.7346</c:v>
                </c:pt>
                <c:pt idx="39">
                  <c:v>21.396100000000001</c:v>
                </c:pt>
                <c:pt idx="40">
                  <c:v>32.754600000000003</c:v>
                </c:pt>
                <c:pt idx="41">
                  <c:v>24.9283</c:v>
                </c:pt>
                <c:pt idx="42">
                  <c:v>22.070399999999999</c:v>
                </c:pt>
                <c:pt idx="43">
                  <c:v>40.443199999999997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A65-4C21-9C4D-BC5AC4232933}"/>
            </c:ext>
          </c:extLst>
        </c:ser>
        <c:ser>
          <c:idx val="2"/>
          <c:order val="2"/>
          <c:tx>
            <c:v>1.AS.H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'All Fsp Analysis'!$V$173:$V$207</c:f>
                <c:numCache>
                  <c:formatCode>General</c:formatCode>
                  <c:ptCount val="35"/>
                  <c:pt idx="0">
                    <c:v>5.3428500000000003</c:v>
                  </c:pt>
                  <c:pt idx="1">
                    <c:v>5.4414600000000002</c:v>
                  </c:pt>
                  <c:pt idx="2">
                    <c:v>4.3473899999999999</c:v>
                  </c:pt>
                  <c:pt idx="3">
                    <c:v>4.5000799999999996</c:v>
                  </c:pt>
                  <c:pt idx="4">
                    <c:v>4.2891300000000001</c:v>
                  </c:pt>
                  <c:pt idx="5">
                    <c:v>3.8437899999999998</c:v>
                  </c:pt>
                  <c:pt idx="6">
                    <c:v>6.2748400000000002</c:v>
                  </c:pt>
                  <c:pt idx="7">
                    <c:v>3.11904</c:v>
                  </c:pt>
                  <c:pt idx="8">
                    <c:v>6.5311300000000001</c:v>
                  </c:pt>
                  <c:pt idx="9">
                    <c:v>3.2043499999999998</c:v>
                  </c:pt>
                  <c:pt idx="10">
                    <c:v>3.0693700000000002</c:v>
                  </c:pt>
                  <c:pt idx="11">
                    <c:v>3.42441</c:v>
                  </c:pt>
                  <c:pt idx="12">
                    <c:v>3.2437299999999998</c:v>
                  </c:pt>
                  <c:pt idx="13">
                    <c:v>3.7609499999999998</c:v>
                  </c:pt>
                  <c:pt idx="14">
                    <c:v>3.78084</c:v>
                  </c:pt>
                  <c:pt idx="15">
                    <c:v>3.1327600000000002</c:v>
                  </c:pt>
                  <c:pt idx="16">
                    <c:v>6.5628599999999997</c:v>
                  </c:pt>
                  <c:pt idx="17">
                    <c:v>4.7904200000000001</c:v>
                  </c:pt>
                  <c:pt idx="18">
                    <c:v>5.9711499999999997</c:v>
                  </c:pt>
                  <c:pt idx="19">
                    <c:v>5.1713199999999997</c:v>
                  </c:pt>
                  <c:pt idx="20">
                    <c:v>5.1651300000000004</c:v>
                  </c:pt>
                  <c:pt idx="21">
                    <c:v>5.6131099999999998</c:v>
                  </c:pt>
                  <c:pt idx="22">
                    <c:v>6.2983599999999997</c:v>
                  </c:pt>
                  <c:pt idx="23">
                    <c:v>5.3181099999999999</c:v>
                  </c:pt>
                  <c:pt idx="24">
                    <c:v>3.3540399999999999</c:v>
                  </c:pt>
                  <c:pt idx="25">
                    <c:v>4.0125299999999999</c:v>
                  </c:pt>
                  <c:pt idx="26">
                    <c:v>4.40944</c:v>
                  </c:pt>
                  <c:pt idx="27">
                    <c:v>4.5860000000000003</c:v>
                  </c:pt>
                  <c:pt idx="28">
                    <c:v>3.9013900000000001</c:v>
                  </c:pt>
                  <c:pt idx="29">
                    <c:v>3.9661499999999998</c:v>
                  </c:pt>
                  <c:pt idx="30">
                    <c:v>5.32559</c:v>
                  </c:pt>
                  <c:pt idx="31">
                    <c:v>5.3551900000000003</c:v>
                  </c:pt>
                  <c:pt idx="32">
                    <c:v>3.8885700000000001</c:v>
                  </c:pt>
                  <c:pt idx="33">
                    <c:v>3.0895999999999999</c:v>
                  </c:pt>
                  <c:pt idx="34">
                    <c:v>9.9124700000000008</c:v>
                  </c:pt>
                </c:numCache>
              </c:numRef>
            </c:plus>
            <c:minus>
              <c:numRef>
                <c:f>'All Fsp Analysis'!$V$173:$V$207</c:f>
                <c:numCache>
                  <c:formatCode>General</c:formatCode>
                  <c:ptCount val="35"/>
                  <c:pt idx="0">
                    <c:v>5.3428500000000003</c:v>
                  </c:pt>
                  <c:pt idx="1">
                    <c:v>5.4414600000000002</c:v>
                  </c:pt>
                  <c:pt idx="2">
                    <c:v>4.3473899999999999</c:v>
                  </c:pt>
                  <c:pt idx="3">
                    <c:v>4.5000799999999996</c:v>
                  </c:pt>
                  <c:pt idx="4">
                    <c:v>4.2891300000000001</c:v>
                  </c:pt>
                  <c:pt idx="5">
                    <c:v>3.8437899999999998</c:v>
                  </c:pt>
                  <c:pt idx="6">
                    <c:v>6.2748400000000002</c:v>
                  </c:pt>
                  <c:pt idx="7">
                    <c:v>3.11904</c:v>
                  </c:pt>
                  <c:pt idx="8">
                    <c:v>6.5311300000000001</c:v>
                  </c:pt>
                  <c:pt idx="9">
                    <c:v>3.2043499999999998</c:v>
                  </c:pt>
                  <c:pt idx="10">
                    <c:v>3.0693700000000002</c:v>
                  </c:pt>
                  <c:pt idx="11">
                    <c:v>3.42441</c:v>
                  </c:pt>
                  <c:pt idx="12">
                    <c:v>3.2437299999999998</c:v>
                  </c:pt>
                  <c:pt idx="13">
                    <c:v>3.7609499999999998</c:v>
                  </c:pt>
                  <c:pt idx="14">
                    <c:v>3.78084</c:v>
                  </c:pt>
                  <c:pt idx="15">
                    <c:v>3.1327600000000002</c:v>
                  </c:pt>
                  <c:pt idx="16">
                    <c:v>6.5628599999999997</c:v>
                  </c:pt>
                  <c:pt idx="17">
                    <c:v>4.7904200000000001</c:v>
                  </c:pt>
                  <c:pt idx="18">
                    <c:v>5.9711499999999997</c:v>
                  </c:pt>
                  <c:pt idx="19">
                    <c:v>5.1713199999999997</c:v>
                  </c:pt>
                  <c:pt idx="20">
                    <c:v>5.1651300000000004</c:v>
                  </c:pt>
                  <c:pt idx="21">
                    <c:v>5.6131099999999998</c:v>
                  </c:pt>
                  <c:pt idx="22">
                    <c:v>6.2983599999999997</c:v>
                  </c:pt>
                  <c:pt idx="23">
                    <c:v>5.3181099999999999</c:v>
                  </c:pt>
                  <c:pt idx="24">
                    <c:v>3.3540399999999999</c:v>
                  </c:pt>
                  <c:pt idx="25">
                    <c:v>4.0125299999999999</c:v>
                  </c:pt>
                  <c:pt idx="26">
                    <c:v>4.40944</c:v>
                  </c:pt>
                  <c:pt idx="27">
                    <c:v>4.5860000000000003</c:v>
                  </c:pt>
                  <c:pt idx="28">
                    <c:v>3.9013900000000001</c:v>
                  </c:pt>
                  <c:pt idx="29">
                    <c:v>3.9661499999999998</c:v>
                  </c:pt>
                  <c:pt idx="30">
                    <c:v>5.32559</c:v>
                  </c:pt>
                  <c:pt idx="31">
                    <c:v>5.3551900000000003</c:v>
                  </c:pt>
                  <c:pt idx="32">
                    <c:v>3.8885700000000001</c:v>
                  </c:pt>
                  <c:pt idx="33">
                    <c:v>3.0895999999999999</c:v>
                  </c:pt>
                  <c:pt idx="34">
                    <c:v>9.9124700000000008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6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'All Fsp Analysis'!$CK$2:$CK$36</c:f>
              <c:numCache>
                <c:formatCode>General</c:formatCode>
                <c:ptCount val="35"/>
                <c:pt idx="0">
                  <c:v>71600</c:v>
                </c:pt>
                <c:pt idx="1">
                  <c:v>71000</c:v>
                </c:pt>
                <c:pt idx="2">
                  <c:v>67800</c:v>
                </c:pt>
                <c:pt idx="3">
                  <c:v>63900</c:v>
                </c:pt>
                <c:pt idx="4">
                  <c:v>66000</c:v>
                </c:pt>
                <c:pt idx="5">
                  <c:v>71200</c:v>
                </c:pt>
                <c:pt idx="6">
                  <c:v>62000</c:v>
                </c:pt>
                <c:pt idx="7">
                  <c:v>63099.999999999993</c:v>
                </c:pt>
                <c:pt idx="8">
                  <c:v>68300</c:v>
                </c:pt>
                <c:pt idx="9">
                  <c:v>69800</c:v>
                </c:pt>
                <c:pt idx="10">
                  <c:v>70200</c:v>
                </c:pt>
                <c:pt idx="11">
                  <c:v>64700</c:v>
                </c:pt>
                <c:pt idx="12">
                  <c:v>68000</c:v>
                </c:pt>
                <c:pt idx="13">
                  <c:v>67500</c:v>
                </c:pt>
                <c:pt idx="14">
                  <c:v>66500</c:v>
                </c:pt>
                <c:pt idx="15">
                  <c:v>63200</c:v>
                </c:pt>
                <c:pt idx="16">
                  <c:v>71400</c:v>
                </c:pt>
                <c:pt idx="17">
                  <c:v>70000</c:v>
                </c:pt>
                <c:pt idx="18">
                  <c:v>69600</c:v>
                </c:pt>
                <c:pt idx="19">
                  <c:v>67200</c:v>
                </c:pt>
                <c:pt idx="20">
                  <c:v>68000</c:v>
                </c:pt>
                <c:pt idx="21">
                  <c:v>69800</c:v>
                </c:pt>
                <c:pt idx="22">
                  <c:v>69700</c:v>
                </c:pt>
                <c:pt idx="23">
                  <c:v>69600</c:v>
                </c:pt>
                <c:pt idx="24">
                  <c:v>70400</c:v>
                </c:pt>
                <c:pt idx="25">
                  <c:v>63800</c:v>
                </c:pt>
                <c:pt idx="26">
                  <c:v>66500</c:v>
                </c:pt>
                <c:pt idx="27">
                  <c:v>66800</c:v>
                </c:pt>
                <c:pt idx="28">
                  <c:v>64500</c:v>
                </c:pt>
                <c:pt idx="29">
                  <c:v>64500</c:v>
                </c:pt>
                <c:pt idx="30">
                  <c:v>66600</c:v>
                </c:pt>
                <c:pt idx="31">
                  <c:v>70000</c:v>
                </c:pt>
                <c:pt idx="32">
                  <c:v>68500</c:v>
                </c:pt>
                <c:pt idx="33">
                  <c:v>67400</c:v>
                </c:pt>
                <c:pt idx="34">
                  <c:v>67700</c:v>
                </c:pt>
              </c:numCache>
            </c:numRef>
          </c:xVal>
          <c:yVal>
            <c:numRef>
              <c:f>'All Fsp Analysis'!$CH$2:$CH$36</c:f>
              <c:numCache>
                <c:formatCode>General</c:formatCode>
                <c:ptCount val="35"/>
                <c:pt idx="0">
                  <c:v>44.157800000000002</c:v>
                </c:pt>
                <c:pt idx="1">
                  <c:v>41.519100000000002</c:v>
                </c:pt>
                <c:pt idx="2">
                  <c:v>48.120800000000003</c:v>
                </c:pt>
                <c:pt idx="3">
                  <c:v>47.4255</c:v>
                </c:pt>
                <c:pt idx="4">
                  <c:v>45.308500000000002</c:v>
                </c:pt>
                <c:pt idx="5">
                  <c:v>39.030200000000001</c:v>
                </c:pt>
                <c:pt idx="6">
                  <c:v>58.816800000000001</c:v>
                </c:pt>
                <c:pt idx="7">
                  <c:v>46.116599999999998</c:v>
                </c:pt>
                <c:pt idx="8">
                  <c:v>49.895099999999999</c:v>
                </c:pt>
                <c:pt idx="9">
                  <c:v>37.566000000000003</c:v>
                </c:pt>
                <c:pt idx="10">
                  <c:v>44.223500000000001</c:v>
                </c:pt>
                <c:pt idx="11">
                  <c:v>44.712899999999998</c:v>
                </c:pt>
                <c:pt idx="12">
                  <c:v>39.808199999999999</c:v>
                </c:pt>
                <c:pt idx="13">
                  <c:v>49.972000000000001</c:v>
                </c:pt>
                <c:pt idx="14">
                  <c:v>50.625300000000003</c:v>
                </c:pt>
                <c:pt idx="15">
                  <c:v>45.068800000000003</c:v>
                </c:pt>
                <c:pt idx="16">
                  <c:v>45.606200000000001</c:v>
                </c:pt>
                <c:pt idx="17">
                  <c:v>42.010599999999997</c:v>
                </c:pt>
                <c:pt idx="18">
                  <c:v>51.2943</c:v>
                </c:pt>
                <c:pt idx="19">
                  <c:v>49.110799999999998</c:v>
                </c:pt>
                <c:pt idx="20">
                  <c:v>44.563000000000002</c:v>
                </c:pt>
                <c:pt idx="21">
                  <c:v>48.066699999999997</c:v>
                </c:pt>
                <c:pt idx="22">
                  <c:v>48.144500000000001</c:v>
                </c:pt>
                <c:pt idx="23">
                  <c:v>47.918999999999997</c:v>
                </c:pt>
                <c:pt idx="24">
                  <c:v>42.700600000000001</c:v>
                </c:pt>
                <c:pt idx="25">
                  <c:v>49.915100000000002</c:v>
                </c:pt>
                <c:pt idx="26">
                  <c:v>48.864199999999997</c:v>
                </c:pt>
                <c:pt idx="27">
                  <c:v>50.218200000000003</c:v>
                </c:pt>
                <c:pt idx="28">
                  <c:v>46.280799999999999</c:v>
                </c:pt>
                <c:pt idx="29">
                  <c:v>46.2667</c:v>
                </c:pt>
                <c:pt idx="30">
                  <c:v>53.476999999999997</c:v>
                </c:pt>
                <c:pt idx="31">
                  <c:v>41.479900000000001</c:v>
                </c:pt>
                <c:pt idx="32">
                  <c:v>43.728700000000003</c:v>
                </c:pt>
                <c:pt idx="33">
                  <c:v>41.011000000000003</c:v>
                </c:pt>
                <c:pt idx="34">
                  <c:v>55.964500000000001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A65-4C21-9C4D-BC5AC42329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2785263"/>
        <c:axId val="703121103"/>
      </c:scatterChart>
      <c:valAx>
        <c:axId val="10827852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Na (ppm)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3121103"/>
        <c:crosses val="autoZero"/>
        <c:crossBetween val="midCat"/>
      </c:valAx>
      <c:valAx>
        <c:axId val="7031211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Pb (ppm)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78526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Fsp Na vs Pb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1.AS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'Fsp SEM+ICP Tidy w LOD'!$U$115:$U$150</c:f>
                <c:numCache>
                  <c:formatCode>General</c:formatCode>
                  <c:ptCount val="36"/>
                  <c:pt idx="0">
                    <c:v>5.2043699999999999</c:v>
                  </c:pt>
                  <c:pt idx="1">
                    <c:v>3.0091299999999999</c:v>
                  </c:pt>
                  <c:pt idx="2">
                    <c:v>2.9544000000000001</c:v>
                  </c:pt>
                  <c:pt idx="3">
                    <c:v>2.95303</c:v>
                  </c:pt>
                  <c:pt idx="4">
                    <c:v>2.7596400000000001</c:v>
                  </c:pt>
                  <c:pt idx="5">
                    <c:v>3.0455899999999998</c:v>
                  </c:pt>
                  <c:pt idx="6">
                    <c:v>2.70912</c:v>
                  </c:pt>
                  <c:pt idx="7">
                    <c:v>3.2291099999999999</c:v>
                  </c:pt>
                  <c:pt idx="8">
                    <c:v>2.8445299999999998</c:v>
                  </c:pt>
                  <c:pt idx="9">
                    <c:v>2.7088899999999998</c:v>
                  </c:pt>
                  <c:pt idx="10">
                    <c:v>2.5949</c:v>
                  </c:pt>
                  <c:pt idx="11">
                    <c:v>2.7823000000000002</c:v>
                  </c:pt>
                  <c:pt idx="12">
                    <c:v>2.5781900000000002</c:v>
                  </c:pt>
                  <c:pt idx="13">
                    <c:v>3.40659</c:v>
                  </c:pt>
                  <c:pt idx="14">
                    <c:v>3.36625</c:v>
                  </c:pt>
                  <c:pt idx="15">
                    <c:v>2.3007599999999999</c:v>
                  </c:pt>
                  <c:pt idx="16">
                    <c:v>2.9083899999999998</c:v>
                  </c:pt>
                  <c:pt idx="17">
                    <c:v>2.3464999999999998</c:v>
                  </c:pt>
                  <c:pt idx="18">
                    <c:v>2.6837499999999999</c:v>
                  </c:pt>
                  <c:pt idx="19">
                    <c:v>4.6155799999999996</c:v>
                  </c:pt>
                  <c:pt idx="20">
                    <c:v>3.2044999999999999</c:v>
                  </c:pt>
                  <c:pt idx="21">
                    <c:v>2.8075999999999999</c:v>
                  </c:pt>
                  <c:pt idx="22">
                    <c:v>3.2169599999999998</c:v>
                  </c:pt>
                  <c:pt idx="23">
                    <c:v>3.8618399999999999</c:v>
                  </c:pt>
                  <c:pt idx="24">
                    <c:v>2.3646199999999999</c:v>
                  </c:pt>
                  <c:pt idx="25">
                    <c:v>3.49925</c:v>
                  </c:pt>
                  <c:pt idx="26">
                    <c:v>2.8196599999999998</c:v>
                  </c:pt>
                  <c:pt idx="27">
                    <c:v>2.1490999999999998</c:v>
                  </c:pt>
                  <c:pt idx="28">
                    <c:v>4.5779800000000002</c:v>
                  </c:pt>
                  <c:pt idx="29">
                    <c:v>3.7593899999999998</c:v>
                  </c:pt>
                  <c:pt idx="30">
                    <c:v>3.9420500000000001</c:v>
                  </c:pt>
                  <c:pt idx="31">
                    <c:v>5.5975700000000002</c:v>
                  </c:pt>
                  <c:pt idx="32">
                    <c:v>3.5026799999999998</c:v>
                  </c:pt>
                  <c:pt idx="33">
                    <c:v>3.5855800000000002</c:v>
                  </c:pt>
                  <c:pt idx="34">
                    <c:v>3.6393</c:v>
                  </c:pt>
                  <c:pt idx="35">
                    <c:v>3.78627</c:v>
                  </c:pt>
                </c:numCache>
              </c:numRef>
            </c:plus>
            <c:minus>
              <c:numRef>
                <c:f>'Fsp SEM+ICP Tidy w LOD'!$U$115:$U$150</c:f>
                <c:numCache>
                  <c:formatCode>General</c:formatCode>
                  <c:ptCount val="36"/>
                  <c:pt idx="0">
                    <c:v>5.2043699999999999</c:v>
                  </c:pt>
                  <c:pt idx="1">
                    <c:v>3.0091299999999999</c:v>
                  </c:pt>
                  <c:pt idx="2">
                    <c:v>2.9544000000000001</c:v>
                  </c:pt>
                  <c:pt idx="3">
                    <c:v>2.95303</c:v>
                  </c:pt>
                  <c:pt idx="4">
                    <c:v>2.7596400000000001</c:v>
                  </c:pt>
                  <c:pt idx="5">
                    <c:v>3.0455899999999998</c:v>
                  </c:pt>
                  <c:pt idx="6">
                    <c:v>2.70912</c:v>
                  </c:pt>
                  <c:pt idx="7">
                    <c:v>3.2291099999999999</c:v>
                  </c:pt>
                  <c:pt idx="8">
                    <c:v>2.8445299999999998</c:v>
                  </c:pt>
                  <c:pt idx="9">
                    <c:v>2.7088899999999998</c:v>
                  </c:pt>
                  <c:pt idx="10">
                    <c:v>2.5949</c:v>
                  </c:pt>
                  <c:pt idx="11">
                    <c:v>2.7823000000000002</c:v>
                  </c:pt>
                  <c:pt idx="12">
                    <c:v>2.5781900000000002</c:v>
                  </c:pt>
                  <c:pt idx="13">
                    <c:v>3.40659</c:v>
                  </c:pt>
                  <c:pt idx="14">
                    <c:v>3.36625</c:v>
                  </c:pt>
                  <c:pt idx="15">
                    <c:v>2.3007599999999999</c:v>
                  </c:pt>
                  <c:pt idx="16">
                    <c:v>2.9083899999999998</c:v>
                  </c:pt>
                  <c:pt idx="17">
                    <c:v>2.3464999999999998</c:v>
                  </c:pt>
                  <c:pt idx="18">
                    <c:v>2.6837499999999999</c:v>
                  </c:pt>
                  <c:pt idx="19">
                    <c:v>4.6155799999999996</c:v>
                  </c:pt>
                  <c:pt idx="20">
                    <c:v>3.2044999999999999</c:v>
                  </c:pt>
                  <c:pt idx="21">
                    <c:v>2.8075999999999999</c:v>
                  </c:pt>
                  <c:pt idx="22">
                    <c:v>3.2169599999999998</c:v>
                  </c:pt>
                  <c:pt idx="23">
                    <c:v>3.8618399999999999</c:v>
                  </c:pt>
                  <c:pt idx="24">
                    <c:v>2.3646199999999999</c:v>
                  </c:pt>
                  <c:pt idx="25">
                    <c:v>3.49925</c:v>
                  </c:pt>
                  <c:pt idx="26">
                    <c:v>2.8196599999999998</c:v>
                  </c:pt>
                  <c:pt idx="27">
                    <c:v>2.1490999999999998</c:v>
                  </c:pt>
                  <c:pt idx="28">
                    <c:v>4.5779800000000002</c:v>
                  </c:pt>
                  <c:pt idx="29">
                    <c:v>3.7593899999999998</c:v>
                  </c:pt>
                  <c:pt idx="30">
                    <c:v>3.9420500000000001</c:v>
                  </c:pt>
                  <c:pt idx="31">
                    <c:v>5.5975700000000002</c:v>
                  </c:pt>
                  <c:pt idx="32">
                    <c:v>3.5026799999999998</c:v>
                  </c:pt>
                  <c:pt idx="33">
                    <c:v>3.5855800000000002</c:v>
                  </c:pt>
                  <c:pt idx="34">
                    <c:v>3.6393</c:v>
                  </c:pt>
                  <c:pt idx="35">
                    <c:v>3.78627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'Fsp SEM+ICP Tidy w LOD'!$W$115:$W$150</c:f>
                <c:numCache>
                  <c:formatCode>General</c:formatCode>
                  <c:ptCount val="36"/>
                  <c:pt idx="0">
                    <c:v>558.33333333333348</c:v>
                  </c:pt>
                  <c:pt idx="1">
                    <c:v>558.33333333333348</c:v>
                  </c:pt>
                  <c:pt idx="2">
                    <c:v>558.33333333333303</c:v>
                  </c:pt>
                  <c:pt idx="3">
                    <c:v>558.33333333333303</c:v>
                  </c:pt>
                  <c:pt idx="4">
                    <c:v>558.33333333333303</c:v>
                  </c:pt>
                  <c:pt idx="5">
                    <c:v>558.33333333333303</c:v>
                  </c:pt>
                  <c:pt idx="6">
                    <c:v>558.33333333333303</c:v>
                  </c:pt>
                  <c:pt idx="7">
                    <c:v>558.33333333333303</c:v>
                  </c:pt>
                  <c:pt idx="8">
                    <c:v>558.33333333333303</c:v>
                  </c:pt>
                  <c:pt idx="9">
                    <c:v>558.33333333333303</c:v>
                  </c:pt>
                  <c:pt idx="10">
                    <c:v>558.33333333333303</c:v>
                  </c:pt>
                  <c:pt idx="11">
                    <c:v>558.33333333333303</c:v>
                  </c:pt>
                  <c:pt idx="12">
                    <c:v>558.33333333333303</c:v>
                  </c:pt>
                  <c:pt idx="13">
                    <c:v>558.33333333333303</c:v>
                  </c:pt>
                  <c:pt idx="14">
                    <c:v>558.33333333333303</c:v>
                  </c:pt>
                  <c:pt idx="15">
                    <c:v>558.33333333333303</c:v>
                  </c:pt>
                  <c:pt idx="16">
                    <c:v>558.33333333333303</c:v>
                  </c:pt>
                  <c:pt idx="17">
                    <c:v>558.33333333333303</c:v>
                  </c:pt>
                  <c:pt idx="18">
                    <c:v>558.33333333333303</c:v>
                  </c:pt>
                  <c:pt idx="19">
                    <c:v>558.33333333333303</c:v>
                  </c:pt>
                  <c:pt idx="20">
                    <c:v>558.33333333333303</c:v>
                  </c:pt>
                  <c:pt idx="21">
                    <c:v>558.33333333333303</c:v>
                  </c:pt>
                  <c:pt idx="22">
                    <c:v>558.33333333333303</c:v>
                  </c:pt>
                  <c:pt idx="23">
                    <c:v>558.33333333333303</c:v>
                  </c:pt>
                  <c:pt idx="24">
                    <c:v>558.33333333333303</c:v>
                  </c:pt>
                  <c:pt idx="25">
                    <c:v>558.33333333333303</c:v>
                  </c:pt>
                  <c:pt idx="26">
                    <c:v>558.33333333333303</c:v>
                  </c:pt>
                  <c:pt idx="27">
                    <c:v>558.33333333333303</c:v>
                  </c:pt>
                  <c:pt idx="28">
                    <c:v>558.33333333333303</c:v>
                  </c:pt>
                  <c:pt idx="29">
                    <c:v>558.33333333333303</c:v>
                  </c:pt>
                  <c:pt idx="30">
                    <c:v>558.33333333333303</c:v>
                  </c:pt>
                  <c:pt idx="31">
                    <c:v>558.33333333333303</c:v>
                  </c:pt>
                  <c:pt idx="32">
                    <c:v>558.33333333333303</c:v>
                  </c:pt>
                  <c:pt idx="33">
                    <c:v>558.33333333333303</c:v>
                  </c:pt>
                  <c:pt idx="34">
                    <c:v>558.33333333333303</c:v>
                  </c:pt>
                  <c:pt idx="35">
                    <c:v>558.33333333333303</c:v>
                  </c:pt>
                </c:numCache>
              </c:numRef>
            </c:plus>
            <c:minus>
              <c:numRef>
                <c:f>'Fsp SEM+ICP Tidy w LOD'!$W$115:$W$150</c:f>
                <c:numCache>
                  <c:formatCode>General</c:formatCode>
                  <c:ptCount val="36"/>
                  <c:pt idx="0">
                    <c:v>558.33333333333348</c:v>
                  </c:pt>
                  <c:pt idx="1">
                    <c:v>558.33333333333348</c:v>
                  </c:pt>
                  <c:pt idx="2">
                    <c:v>558.33333333333303</c:v>
                  </c:pt>
                  <c:pt idx="3">
                    <c:v>558.33333333333303</c:v>
                  </c:pt>
                  <c:pt idx="4">
                    <c:v>558.33333333333303</c:v>
                  </c:pt>
                  <c:pt idx="5">
                    <c:v>558.33333333333303</c:v>
                  </c:pt>
                  <c:pt idx="6">
                    <c:v>558.33333333333303</c:v>
                  </c:pt>
                  <c:pt idx="7">
                    <c:v>558.33333333333303</c:v>
                  </c:pt>
                  <c:pt idx="8">
                    <c:v>558.33333333333303</c:v>
                  </c:pt>
                  <c:pt idx="9">
                    <c:v>558.33333333333303</c:v>
                  </c:pt>
                  <c:pt idx="10">
                    <c:v>558.33333333333303</c:v>
                  </c:pt>
                  <c:pt idx="11">
                    <c:v>558.33333333333303</c:v>
                  </c:pt>
                  <c:pt idx="12">
                    <c:v>558.33333333333303</c:v>
                  </c:pt>
                  <c:pt idx="13">
                    <c:v>558.33333333333303</c:v>
                  </c:pt>
                  <c:pt idx="14">
                    <c:v>558.33333333333303</c:v>
                  </c:pt>
                  <c:pt idx="15">
                    <c:v>558.33333333333303</c:v>
                  </c:pt>
                  <c:pt idx="16">
                    <c:v>558.33333333333303</c:v>
                  </c:pt>
                  <c:pt idx="17">
                    <c:v>558.33333333333303</c:v>
                  </c:pt>
                  <c:pt idx="18">
                    <c:v>558.33333333333303</c:v>
                  </c:pt>
                  <c:pt idx="19">
                    <c:v>558.33333333333303</c:v>
                  </c:pt>
                  <c:pt idx="20">
                    <c:v>558.33333333333303</c:v>
                  </c:pt>
                  <c:pt idx="21">
                    <c:v>558.33333333333303</c:v>
                  </c:pt>
                  <c:pt idx="22">
                    <c:v>558.33333333333303</c:v>
                  </c:pt>
                  <c:pt idx="23">
                    <c:v>558.33333333333303</c:v>
                  </c:pt>
                  <c:pt idx="24">
                    <c:v>558.33333333333303</c:v>
                  </c:pt>
                  <c:pt idx="25">
                    <c:v>558.33333333333303</c:v>
                  </c:pt>
                  <c:pt idx="26">
                    <c:v>558.33333333333303</c:v>
                  </c:pt>
                  <c:pt idx="27">
                    <c:v>558.33333333333303</c:v>
                  </c:pt>
                  <c:pt idx="28">
                    <c:v>558.33333333333303</c:v>
                  </c:pt>
                  <c:pt idx="29">
                    <c:v>558.33333333333303</c:v>
                  </c:pt>
                  <c:pt idx="30">
                    <c:v>558.33333333333303</c:v>
                  </c:pt>
                  <c:pt idx="31">
                    <c:v>558.33333333333303</c:v>
                  </c:pt>
                  <c:pt idx="32">
                    <c:v>558.33333333333303</c:v>
                  </c:pt>
                  <c:pt idx="33">
                    <c:v>558.33333333333303</c:v>
                  </c:pt>
                  <c:pt idx="34">
                    <c:v>558.33333333333303</c:v>
                  </c:pt>
                  <c:pt idx="35">
                    <c:v>558.33333333333303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'Fsp SEM+ICP Tidy w LOD'!$W$2:$W$37</c:f>
              <c:numCache>
                <c:formatCode>General</c:formatCode>
                <c:ptCount val="36"/>
                <c:pt idx="0">
                  <c:v>62800</c:v>
                </c:pt>
                <c:pt idx="1">
                  <c:v>51700</c:v>
                </c:pt>
                <c:pt idx="2">
                  <c:v>53500</c:v>
                </c:pt>
                <c:pt idx="3">
                  <c:v>54100</c:v>
                </c:pt>
                <c:pt idx="4">
                  <c:v>54800.000000000007</c:v>
                </c:pt>
                <c:pt idx="5">
                  <c:v>72400</c:v>
                </c:pt>
                <c:pt idx="6">
                  <c:v>53200</c:v>
                </c:pt>
                <c:pt idx="7">
                  <c:v>54000</c:v>
                </c:pt>
                <c:pt idx="8">
                  <c:v>52400</c:v>
                </c:pt>
                <c:pt idx="9">
                  <c:v>64400.000000000007</c:v>
                </c:pt>
                <c:pt idx="10">
                  <c:v>70400</c:v>
                </c:pt>
                <c:pt idx="11">
                  <c:v>72400</c:v>
                </c:pt>
                <c:pt idx="12">
                  <c:v>57300.000000000007</c:v>
                </c:pt>
                <c:pt idx="13">
                  <c:v>64000</c:v>
                </c:pt>
                <c:pt idx="14">
                  <c:v>67100</c:v>
                </c:pt>
                <c:pt idx="15">
                  <c:v>68300</c:v>
                </c:pt>
                <c:pt idx="16">
                  <c:v>69100</c:v>
                </c:pt>
                <c:pt idx="17">
                  <c:v>57000</c:v>
                </c:pt>
                <c:pt idx="18">
                  <c:v>61900.000000000007</c:v>
                </c:pt>
                <c:pt idx="19">
                  <c:v>68900</c:v>
                </c:pt>
                <c:pt idx="20">
                  <c:v>56700</c:v>
                </c:pt>
                <c:pt idx="21">
                  <c:v>53300</c:v>
                </c:pt>
                <c:pt idx="22">
                  <c:v>54100</c:v>
                </c:pt>
                <c:pt idx="23">
                  <c:v>71600</c:v>
                </c:pt>
                <c:pt idx="24">
                  <c:v>61300</c:v>
                </c:pt>
                <c:pt idx="25">
                  <c:v>58099.999999999993</c:v>
                </c:pt>
                <c:pt idx="26">
                  <c:v>59400.000000000007</c:v>
                </c:pt>
                <c:pt idx="27">
                  <c:v>56700</c:v>
                </c:pt>
                <c:pt idx="28">
                  <c:v>62200</c:v>
                </c:pt>
                <c:pt idx="29">
                  <c:v>65700</c:v>
                </c:pt>
                <c:pt idx="30">
                  <c:v>66900</c:v>
                </c:pt>
                <c:pt idx="31">
                  <c:v>67400</c:v>
                </c:pt>
                <c:pt idx="32">
                  <c:v>64400.000000000007</c:v>
                </c:pt>
                <c:pt idx="33">
                  <c:v>64600</c:v>
                </c:pt>
                <c:pt idx="34">
                  <c:v>58300</c:v>
                </c:pt>
                <c:pt idx="35">
                  <c:v>67900</c:v>
                </c:pt>
              </c:numCache>
            </c:numRef>
          </c:xVal>
          <c:yVal>
            <c:numRef>
              <c:f>'Fsp SEM+ICP Tidy w LOD'!$U$2:$U$37</c:f>
              <c:numCache>
                <c:formatCode>General</c:formatCode>
                <c:ptCount val="36"/>
                <c:pt idx="0">
                  <c:v>38.602499999999999</c:v>
                </c:pt>
                <c:pt idx="1">
                  <c:v>37.064</c:v>
                </c:pt>
                <c:pt idx="2">
                  <c:v>32.665900000000001</c:v>
                </c:pt>
                <c:pt idx="3">
                  <c:v>35.695799999999998</c:v>
                </c:pt>
                <c:pt idx="4">
                  <c:v>33.638100000000001</c:v>
                </c:pt>
                <c:pt idx="5">
                  <c:v>28.347000000000001</c:v>
                </c:pt>
                <c:pt idx="6">
                  <c:v>35.6952</c:v>
                </c:pt>
                <c:pt idx="7">
                  <c:v>37.071199999999997</c:v>
                </c:pt>
                <c:pt idx="8">
                  <c:v>32.8003</c:v>
                </c:pt>
                <c:pt idx="9">
                  <c:v>29.578600000000002</c:v>
                </c:pt>
                <c:pt idx="10">
                  <c:v>26.7698</c:v>
                </c:pt>
                <c:pt idx="11">
                  <c:v>28.975300000000001</c:v>
                </c:pt>
                <c:pt idx="12">
                  <c:v>32.324199999999998</c:v>
                </c:pt>
                <c:pt idx="13">
                  <c:v>31.3657</c:v>
                </c:pt>
                <c:pt idx="14">
                  <c:v>30.466699999999999</c:v>
                </c:pt>
                <c:pt idx="15">
                  <c:v>28.984100000000002</c:v>
                </c:pt>
                <c:pt idx="16">
                  <c:v>29.406199999999998</c:v>
                </c:pt>
                <c:pt idx="17">
                  <c:v>31.2881</c:v>
                </c:pt>
                <c:pt idx="18">
                  <c:v>30.564</c:v>
                </c:pt>
                <c:pt idx="19">
                  <c:v>33.490699999999997</c:v>
                </c:pt>
                <c:pt idx="20">
                  <c:v>35.873800000000003</c:v>
                </c:pt>
                <c:pt idx="21">
                  <c:v>35.613799999999998</c:v>
                </c:pt>
                <c:pt idx="22">
                  <c:v>34.501199999999997</c:v>
                </c:pt>
                <c:pt idx="23">
                  <c:v>28.2791</c:v>
                </c:pt>
                <c:pt idx="24">
                  <c:v>28.3858</c:v>
                </c:pt>
                <c:pt idx="25">
                  <c:v>35.010399999999997</c:v>
                </c:pt>
                <c:pt idx="26">
                  <c:v>32.173099999999998</c:v>
                </c:pt>
                <c:pt idx="27">
                  <c:v>34.786999999999999</c:v>
                </c:pt>
                <c:pt idx="28">
                  <c:v>53.936700000000002</c:v>
                </c:pt>
                <c:pt idx="29">
                  <c:v>34.132800000000003</c:v>
                </c:pt>
                <c:pt idx="30">
                  <c:v>35.366199999999999</c:v>
                </c:pt>
                <c:pt idx="31">
                  <c:v>40.631300000000003</c:v>
                </c:pt>
                <c:pt idx="32">
                  <c:v>35.7776</c:v>
                </c:pt>
                <c:pt idx="33">
                  <c:v>31.041499999999999</c:v>
                </c:pt>
                <c:pt idx="34">
                  <c:v>49.313200000000002</c:v>
                </c:pt>
                <c:pt idx="35">
                  <c:v>28.636500000000002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B95-468A-AB0D-DF11B6C814EB}"/>
            </c:ext>
          </c:extLst>
        </c:ser>
        <c:ser>
          <c:idx val="1"/>
          <c:order val="1"/>
          <c:tx>
            <c:v>1(B)MP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'Fsp SEM+ICP Tidy w LOD'!$U$158:$U$201</c:f>
                <c:numCache>
                  <c:formatCode>General</c:formatCode>
                  <c:ptCount val="44"/>
                  <c:pt idx="0">
                    <c:v>1.9876199999999999</c:v>
                  </c:pt>
                  <c:pt idx="1">
                    <c:v>2.5733899999999998</c:v>
                  </c:pt>
                  <c:pt idx="2">
                    <c:v>2.2437900000000002</c:v>
                  </c:pt>
                  <c:pt idx="3">
                    <c:v>2.6387800000000001</c:v>
                  </c:pt>
                  <c:pt idx="4">
                    <c:v>2.1410100000000001</c:v>
                  </c:pt>
                  <c:pt idx="5">
                    <c:v>3.7457099999999999</c:v>
                  </c:pt>
                  <c:pt idx="6">
                    <c:v>1.77162</c:v>
                  </c:pt>
                  <c:pt idx="7">
                    <c:v>1.71387</c:v>
                  </c:pt>
                  <c:pt idx="8">
                    <c:v>1.8455999999999999</c:v>
                  </c:pt>
                  <c:pt idx="9">
                    <c:v>1.8260700000000001</c:v>
                  </c:pt>
                  <c:pt idx="10">
                    <c:v>1.18279</c:v>
                  </c:pt>
                  <c:pt idx="11">
                    <c:v>2.08236</c:v>
                  </c:pt>
                  <c:pt idx="12">
                    <c:v>1.8065199999999999</c:v>
                  </c:pt>
                  <c:pt idx="13">
                    <c:v>2.2814399999999999</c:v>
                  </c:pt>
                  <c:pt idx="14">
                    <c:v>2.5729500000000001</c:v>
                  </c:pt>
                  <c:pt idx="15">
                    <c:v>1.88245</c:v>
                  </c:pt>
                  <c:pt idx="16">
                    <c:v>2.5876700000000001</c:v>
                  </c:pt>
                  <c:pt idx="17">
                    <c:v>2.99919</c:v>
                  </c:pt>
                  <c:pt idx="18">
                    <c:v>3.0103399999999998</c:v>
                  </c:pt>
                  <c:pt idx="19">
                    <c:v>2.34219</c:v>
                  </c:pt>
                  <c:pt idx="20">
                    <c:v>1.61328</c:v>
                  </c:pt>
                  <c:pt idx="21">
                    <c:v>3.1686200000000002</c:v>
                  </c:pt>
                  <c:pt idx="22">
                    <c:v>2.6936300000000002</c:v>
                  </c:pt>
                  <c:pt idx="23">
                    <c:v>4.6470799999999999</c:v>
                  </c:pt>
                  <c:pt idx="24">
                    <c:v>7.4638</c:v>
                  </c:pt>
                  <c:pt idx="25">
                    <c:v>3.4785699999999999</c:v>
                  </c:pt>
                  <c:pt idx="26">
                    <c:v>2.7145999999999999</c:v>
                  </c:pt>
                  <c:pt idx="27">
                    <c:v>1.87158</c:v>
                  </c:pt>
                  <c:pt idx="28">
                    <c:v>1.72631</c:v>
                  </c:pt>
                  <c:pt idx="29">
                    <c:v>3.6712799999999999</c:v>
                  </c:pt>
                  <c:pt idx="30">
                    <c:v>1.4330499999999999</c:v>
                  </c:pt>
                  <c:pt idx="31">
                    <c:v>1.7173799999999999</c:v>
                  </c:pt>
                  <c:pt idx="32">
                    <c:v>4.1452799999999996</c:v>
                  </c:pt>
                  <c:pt idx="33">
                    <c:v>2.4985400000000002</c:v>
                  </c:pt>
                  <c:pt idx="34">
                    <c:v>2.0644999999999998</c:v>
                  </c:pt>
                  <c:pt idx="35">
                    <c:v>2.3442500000000002</c:v>
                  </c:pt>
                  <c:pt idx="36">
                    <c:v>2.5827100000000001</c:v>
                  </c:pt>
                  <c:pt idx="37">
                    <c:v>2.1868400000000001</c:v>
                  </c:pt>
                  <c:pt idx="38">
                    <c:v>2.0060099999999998</c:v>
                  </c:pt>
                  <c:pt idx="39">
                    <c:v>2.6569099999999999</c:v>
                  </c:pt>
                  <c:pt idx="40">
                    <c:v>4.0654599999999999</c:v>
                  </c:pt>
                  <c:pt idx="41">
                    <c:v>2.5129000000000001</c:v>
                  </c:pt>
                  <c:pt idx="42">
                    <c:v>2.7583199999999999</c:v>
                  </c:pt>
                  <c:pt idx="43">
                    <c:v>10.112299999999999</c:v>
                  </c:pt>
                </c:numCache>
              </c:numRef>
            </c:plus>
            <c:minus>
              <c:numRef>
                <c:f>'Fsp SEM+ICP Tidy w LOD'!$U$158:$U$201</c:f>
                <c:numCache>
                  <c:formatCode>General</c:formatCode>
                  <c:ptCount val="44"/>
                  <c:pt idx="0">
                    <c:v>1.9876199999999999</c:v>
                  </c:pt>
                  <c:pt idx="1">
                    <c:v>2.5733899999999998</c:v>
                  </c:pt>
                  <c:pt idx="2">
                    <c:v>2.2437900000000002</c:v>
                  </c:pt>
                  <c:pt idx="3">
                    <c:v>2.6387800000000001</c:v>
                  </c:pt>
                  <c:pt idx="4">
                    <c:v>2.1410100000000001</c:v>
                  </c:pt>
                  <c:pt idx="5">
                    <c:v>3.7457099999999999</c:v>
                  </c:pt>
                  <c:pt idx="6">
                    <c:v>1.77162</c:v>
                  </c:pt>
                  <c:pt idx="7">
                    <c:v>1.71387</c:v>
                  </c:pt>
                  <c:pt idx="8">
                    <c:v>1.8455999999999999</c:v>
                  </c:pt>
                  <c:pt idx="9">
                    <c:v>1.8260700000000001</c:v>
                  </c:pt>
                  <c:pt idx="10">
                    <c:v>1.18279</c:v>
                  </c:pt>
                  <c:pt idx="11">
                    <c:v>2.08236</c:v>
                  </c:pt>
                  <c:pt idx="12">
                    <c:v>1.8065199999999999</c:v>
                  </c:pt>
                  <c:pt idx="13">
                    <c:v>2.2814399999999999</c:v>
                  </c:pt>
                  <c:pt idx="14">
                    <c:v>2.5729500000000001</c:v>
                  </c:pt>
                  <c:pt idx="15">
                    <c:v>1.88245</c:v>
                  </c:pt>
                  <c:pt idx="16">
                    <c:v>2.5876700000000001</c:v>
                  </c:pt>
                  <c:pt idx="17">
                    <c:v>2.99919</c:v>
                  </c:pt>
                  <c:pt idx="18">
                    <c:v>3.0103399999999998</c:v>
                  </c:pt>
                  <c:pt idx="19">
                    <c:v>2.34219</c:v>
                  </c:pt>
                  <c:pt idx="20">
                    <c:v>1.61328</c:v>
                  </c:pt>
                  <c:pt idx="21">
                    <c:v>3.1686200000000002</c:v>
                  </c:pt>
                  <c:pt idx="22">
                    <c:v>2.6936300000000002</c:v>
                  </c:pt>
                  <c:pt idx="23">
                    <c:v>4.6470799999999999</c:v>
                  </c:pt>
                  <c:pt idx="24">
                    <c:v>7.4638</c:v>
                  </c:pt>
                  <c:pt idx="25">
                    <c:v>3.4785699999999999</c:v>
                  </c:pt>
                  <c:pt idx="26">
                    <c:v>2.7145999999999999</c:v>
                  </c:pt>
                  <c:pt idx="27">
                    <c:v>1.87158</c:v>
                  </c:pt>
                  <c:pt idx="28">
                    <c:v>1.72631</c:v>
                  </c:pt>
                  <c:pt idx="29">
                    <c:v>3.6712799999999999</c:v>
                  </c:pt>
                  <c:pt idx="30">
                    <c:v>1.4330499999999999</c:v>
                  </c:pt>
                  <c:pt idx="31">
                    <c:v>1.7173799999999999</c:v>
                  </c:pt>
                  <c:pt idx="32">
                    <c:v>4.1452799999999996</c:v>
                  </c:pt>
                  <c:pt idx="33">
                    <c:v>2.4985400000000002</c:v>
                  </c:pt>
                  <c:pt idx="34">
                    <c:v>2.0644999999999998</c:v>
                  </c:pt>
                  <c:pt idx="35">
                    <c:v>2.3442500000000002</c:v>
                  </c:pt>
                  <c:pt idx="36">
                    <c:v>2.5827100000000001</c:v>
                  </c:pt>
                  <c:pt idx="37">
                    <c:v>2.1868400000000001</c:v>
                  </c:pt>
                  <c:pt idx="38">
                    <c:v>2.0060099999999998</c:v>
                  </c:pt>
                  <c:pt idx="39">
                    <c:v>2.6569099999999999</c:v>
                  </c:pt>
                  <c:pt idx="40">
                    <c:v>4.0654599999999999</c:v>
                  </c:pt>
                  <c:pt idx="41">
                    <c:v>2.5129000000000001</c:v>
                  </c:pt>
                  <c:pt idx="42">
                    <c:v>2.7583199999999999</c:v>
                  </c:pt>
                  <c:pt idx="43">
                    <c:v>10.112299999999999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'Fsp SEM+ICP Tidy w LOD'!$W$158:$W$201</c:f>
                <c:numCache>
                  <c:formatCode>General</c:formatCode>
                  <c:ptCount val="44"/>
                  <c:pt idx="0">
                    <c:v>1208.3333333333335</c:v>
                  </c:pt>
                  <c:pt idx="1">
                    <c:v>1208.3333333333335</c:v>
                  </c:pt>
                  <c:pt idx="2">
                    <c:v>1208.3333333333301</c:v>
                  </c:pt>
                  <c:pt idx="3">
                    <c:v>1208.3333333333301</c:v>
                  </c:pt>
                  <c:pt idx="4">
                    <c:v>1208.3333333333301</c:v>
                  </c:pt>
                  <c:pt idx="5">
                    <c:v>1208.3333333333301</c:v>
                  </c:pt>
                  <c:pt idx="6">
                    <c:v>1208.3333333333301</c:v>
                  </c:pt>
                  <c:pt idx="7">
                    <c:v>1208.3333333333301</c:v>
                  </c:pt>
                  <c:pt idx="8">
                    <c:v>1208.3333333333301</c:v>
                  </c:pt>
                  <c:pt idx="9">
                    <c:v>1208.3333333333301</c:v>
                  </c:pt>
                  <c:pt idx="10">
                    <c:v>1208.3333333333301</c:v>
                  </c:pt>
                  <c:pt idx="11">
                    <c:v>1208.3333333333301</c:v>
                  </c:pt>
                  <c:pt idx="12">
                    <c:v>1208.3333333333301</c:v>
                  </c:pt>
                  <c:pt idx="13">
                    <c:v>1208.3333333333301</c:v>
                  </c:pt>
                  <c:pt idx="14">
                    <c:v>1208.3333333333301</c:v>
                  </c:pt>
                  <c:pt idx="15">
                    <c:v>1208.3333333333301</c:v>
                  </c:pt>
                  <c:pt idx="16">
                    <c:v>1208.3333333333301</c:v>
                  </c:pt>
                  <c:pt idx="17">
                    <c:v>1208.3333333333301</c:v>
                  </c:pt>
                  <c:pt idx="18">
                    <c:v>1208.3333333333301</c:v>
                  </c:pt>
                  <c:pt idx="19">
                    <c:v>1208.3333333333301</c:v>
                  </c:pt>
                  <c:pt idx="20">
                    <c:v>1208.3333333333301</c:v>
                  </c:pt>
                  <c:pt idx="21">
                    <c:v>1208.3333333333301</c:v>
                  </c:pt>
                  <c:pt idx="22">
                    <c:v>1208.3333333333301</c:v>
                  </c:pt>
                  <c:pt idx="23">
                    <c:v>1208.3333333333301</c:v>
                  </c:pt>
                  <c:pt idx="24">
                    <c:v>1208.3333333333301</c:v>
                  </c:pt>
                  <c:pt idx="25">
                    <c:v>1208.3333333333301</c:v>
                  </c:pt>
                  <c:pt idx="26">
                    <c:v>1208.3333333333301</c:v>
                  </c:pt>
                  <c:pt idx="27">
                    <c:v>1208.3333333333301</c:v>
                  </c:pt>
                  <c:pt idx="28">
                    <c:v>1208.3333333333301</c:v>
                  </c:pt>
                  <c:pt idx="29">
                    <c:v>1208.3333333333301</c:v>
                  </c:pt>
                  <c:pt idx="30">
                    <c:v>1208.3333333333301</c:v>
                  </c:pt>
                  <c:pt idx="31">
                    <c:v>1208.3333333333301</c:v>
                  </c:pt>
                  <c:pt idx="32">
                    <c:v>1208.3333333333301</c:v>
                  </c:pt>
                  <c:pt idx="33">
                    <c:v>1208.3333333333301</c:v>
                  </c:pt>
                  <c:pt idx="34">
                    <c:v>1208.3333333333301</c:v>
                  </c:pt>
                  <c:pt idx="35">
                    <c:v>1208.3333333333301</c:v>
                  </c:pt>
                  <c:pt idx="36">
                    <c:v>1208.3333333333301</c:v>
                  </c:pt>
                  <c:pt idx="37">
                    <c:v>1208.3333333333301</c:v>
                  </c:pt>
                  <c:pt idx="38">
                    <c:v>1208.3333333333301</c:v>
                  </c:pt>
                  <c:pt idx="39">
                    <c:v>1208.3333333333301</c:v>
                  </c:pt>
                  <c:pt idx="40">
                    <c:v>1208.3333333333301</c:v>
                  </c:pt>
                  <c:pt idx="41">
                    <c:v>1208.3333333333301</c:v>
                  </c:pt>
                  <c:pt idx="42">
                    <c:v>1208.3333333333301</c:v>
                  </c:pt>
                  <c:pt idx="43">
                    <c:v>1208.3333333333301</c:v>
                  </c:pt>
                </c:numCache>
              </c:numRef>
            </c:plus>
            <c:minus>
              <c:numRef>
                <c:f>'Fsp SEM+ICP Tidy w LOD'!$W$158:$W$201</c:f>
                <c:numCache>
                  <c:formatCode>General</c:formatCode>
                  <c:ptCount val="44"/>
                  <c:pt idx="0">
                    <c:v>1208.3333333333335</c:v>
                  </c:pt>
                  <c:pt idx="1">
                    <c:v>1208.3333333333335</c:v>
                  </c:pt>
                  <c:pt idx="2">
                    <c:v>1208.3333333333301</c:v>
                  </c:pt>
                  <c:pt idx="3">
                    <c:v>1208.3333333333301</c:v>
                  </c:pt>
                  <c:pt idx="4">
                    <c:v>1208.3333333333301</c:v>
                  </c:pt>
                  <c:pt idx="5">
                    <c:v>1208.3333333333301</c:v>
                  </c:pt>
                  <c:pt idx="6">
                    <c:v>1208.3333333333301</c:v>
                  </c:pt>
                  <c:pt idx="7">
                    <c:v>1208.3333333333301</c:v>
                  </c:pt>
                  <c:pt idx="8">
                    <c:v>1208.3333333333301</c:v>
                  </c:pt>
                  <c:pt idx="9">
                    <c:v>1208.3333333333301</c:v>
                  </c:pt>
                  <c:pt idx="10">
                    <c:v>1208.3333333333301</c:v>
                  </c:pt>
                  <c:pt idx="11">
                    <c:v>1208.3333333333301</c:v>
                  </c:pt>
                  <c:pt idx="12">
                    <c:v>1208.3333333333301</c:v>
                  </c:pt>
                  <c:pt idx="13">
                    <c:v>1208.3333333333301</c:v>
                  </c:pt>
                  <c:pt idx="14">
                    <c:v>1208.3333333333301</c:v>
                  </c:pt>
                  <c:pt idx="15">
                    <c:v>1208.3333333333301</c:v>
                  </c:pt>
                  <c:pt idx="16">
                    <c:v>1208.3333333333301</c:v>
                  </c:pt>
                  <c:pt idx="17">
                    <c:v>1208.3333333333301</c:v>
                  </c:pt>
                  <c:pt idx="18">
                    <c:v>1208.3333333333301</c:v>
                  </c:pt>
                  <c:pt idx="19">
                    <c:v>1208.3333333333301</c:v>
                  </c:pt>
                  <c:pt idx="20">
                    <c:v>1208.3333333333301</c:v>
                  </c:pt>
                  <c:pt idx="21">
                    <c:v>1208.3333333333301</c:v>
                  </c:pt>
                  <c:pt idx="22">
                    <c:v>1208.3333333333301</c:v>
                  </c:pt>
                  <c:pt idx="23">
                    <c:v>1208.3333333333301</c:v>
                  </c:pt>
                  <c:pt idx="24">
                    <c:v>1208.3333333333301</c:v>
                  </c:pt>
                  <c:pt idx="25">
                    <c:v>1208.3333333333301</c:v>
                  </c:pt>
                  <c:pt idx="26">
                    <c:v>1208.3333333333301</c:v>
                  </c:pt>
                  <c:pt idx="27">
                    <c:v>1208.3333333333301</c:v>
                  </c:pt>
                  <c:pt idx="28">
                    <c:v>1208.3333333333301</c:v>
                  </c:pt>
                  <c:pt idx="29">
                    <c:v>1208.3333333333301</c:v>
                  </c:pt>
                  <c:pt idx="30">
                    <c:v>1208.3333333333301</c:v>
                  </c:pt>
                  <c:pt idx="31">
                    <c:v>1208.3333333333301</c:v>
                  </c:pt>
                  <c:pt idx="32">
                    <c:v>1208.3333333333301</c:v>
                  </c:pt>
                  <c:pt idx="33">
                    <c:v>1208.3333333333301</c:v>
                  </c:pt>
                  <c:pt idx="34">
                    <c:v>1208.3333333333301</c:v>
                  </c:pt>
                  <c:pt idx="35">
                    <c:v>1208.3333333333301</c:v>
                  </c:pt>
                  <c:pt idx="36">
                    <c:v>1208.3333333333301</c:v>
                  </c:pt>
                  <c:pt idx="37">
                    <c:v>1208.3333333333301</c:v>
                  </c:pt>
                  <c:pt idx="38">
                    <c:v>1208.3333333333301</c:v>
                  </c:pt>
                  <c:pt idx="39">
                    <c:v>1208.3333333333301</c:v>
                  </c:pt>
                  <c:pt idx="40">
                    <c:v>1208.3333333333301</c:v>
                  </c:pt>
                  <c:pt idx="41">
                    <c:v>1208.3333333333301</c:v>
                  </c:pt>
                  <c:pt idx="42">
                    <c:v>1208.3333333333301</c:v>
                  </c:pt>
                  <c:pt idx="43">
                    <c:v>1208.3333333333301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'Fsp SEM+ICP Tidy w LOD'!$W$39:$W$82</c:f>
              <c:numCache>
                <c:formatCode>General</c:formatCode>
                <c:ptCount val="44"/>
                <c:pt idx="0">
                  <c:v>75600</c:v>
                </c:pt>
                <c:pt idx="1">
                  <c:v>72500</c:v>
                </c:pt>
                <c:pt idx="2">
                  <c:v>73800</c:v>
                </c:pt>
                <c:pt idx="3">
                  <c:v>72000</c:v>
                </c:pt>
                <c:pt idx="4">
                  <c:v>73700</c:v>
                </c:pt>
                <c:pt idx="5">
                  <c:v>75700</c:v>
                </c:pt>
                <c:pt idx="6">
                  <c:v>72300</c:v>
                </c:pt>
                <c:pt idx="7">
                  <c:v>70400</c:v>
                </c:pt>
                <c:pt idx="8">
                  <c:v>73200</c:v>
                </c:pt>
                <c:pt idx="9">
                  <c:v>71200</c:v>
                </c:pt>
                <c:pt idx="10">
                  <c:v>73800</c:v>
                </c:pt>
                <c:pt idx="11">
                  <c:v>74000</c:v>
                </c:pt>
                <c:pt idx="12">
                  <c:v>72800</c:v>
                </c:pt>
                <c:pt idx="13">
                  <c:v>71900</c:v>
                </c:pt>
                <c:pt idx="14">
                  <c:v>70800</c:v>
                </c:pt>
                <c:pt idx="15">
                  <c:v>73900</c:v>
                </c:pt>
                <c:pt idx="16">
                  <c:v>71800</c:v>
                </c:pt>
                <c:pt idx="17">
                  <c:v>73800</c:v>
                </c:pt>
                <c:pt idx="18">
                  <c:v>74800</c:v>
                </c:pt>
                <c:pt idx="19">
                  <c:v>73300</c:v>
                </c:pt>
                <c:pt idx="20">
                  <c:v>75900</c:v>
                </c:pt>
                <c:pt idx="21">
                  <c:v>74400</c:v>
                </c:pt>
                <c:pt idx="22">
                  <c:v>74700</c:v>
                </c:pt>
                <c:pt idx="23">
                  <c:v>75100</c:v>
                </c:pt>
                <c:pt idx="24">
                  <c:v>73500</c:v>
                </c:pt>
                <c:pt idx="25">
                  <c:v>76200</c:v>
                </c:pt>
                <c:pt idx="26">
                  <c:v>75300</c:v>
                </c:pt>
                <c:pt idx="27">
                  <c:v>71700</c:v>
                </c:pt>
                <c:pt idx="28">
                  <c:v>69500</c:v>
                </c:pt>
                <c:pt idx="29">
                  <c:v>73500</c:v>
                </c:pt>
                <c:pt idx="30">
                  <c:v>71700</c:v>
                </c:pt>
                <c:pt idx="31">
                  <c:v>71600</c:v>
                </c:pt>
                <c:pt idx="32">
                  <c:v>67700</c:v>
                </c:pt>
                <c:pt idx="33">
                  <c:v>73300</c:v>
                </c:pt>
                <c:pt idx="34">
                  <c:v>70500</c:v>
                </c:pt>
                <c:pt idx="35">
                  <c:v>71600</c:v>
                </c:pt>
                <c:pt idx="36">
                  <c:v>74900</c:v>
                </c:pt>
                <c:pt idx="37">
                  <c:v>72200</c:v>
                </c:pt>
                <c:pt idx="38">
                  <c:v>72900</c:v>
                </c:pt>
                <c:pt idx="39">
                  <c:v>71900</c:v>
                </c:pt>
                <c:pt idx="40">
                  <c:v>70500</c:v>
                </c:pt>
                <c:pt idx="41">
                  <c:v>72300</c:v>
                </c:pt>
                <c:pt idx="42">
                  <c:v>75100</c:v>
                </c:pt>
                <c:pt idx="43">
                  <c:v>74400</c:v>
                </c:pt>
              </c:numCache>
            </c:numRef>
          </c:xVal>
          <c:yVal>
            <c:numRef>
              <c:f>'Fsp SEM+ICP Tidy w LOD'!$U$39:$U$82</c:f>
              <c:numCache>
                <c:formatCode>General</c:formatCode>
                <c:ptCount val="44"/>
                <c:pt idx="0">
                  <c:v>17.9954</c:v>
                </c:pt>
                <c:pt idx="1">
                  <c:v>21.134799999999998</c:v>
                </c:pt>
                <c:pt idx="2">
                  <c:v>22.7319</c:v>
                </c:pt>
                <c:pt idx="3">
                  <c:v>26.657</c:v>
                </c:pt>
                <c:pt idx="4">
                  <c:v>17.6479</c:v>
                </c:pt>
                <c:pt idx="5">
                  <c:v>29.4651</c:v>
                </c:pt>
                <c:pt idx="6">
                  <c:v>16.290299999999998</c:v>
                </c:pt>
                <c:pt idx="7">
                  <c:v>19.565799999999999</c:v>
                </c:pt>
                <c:pt idx="8">
                  <c:v>16.8703</c:v>
                </c:pt>
                <c:pt idx="9">
                  <c:v>22.5091</c:v>
                </c:pt>
                <c:pt idx="10">
                  <c:v>15.065</c:v>
                </c:pt>
                <c:pt idx="11">
                  <c:v>17.1995</c:v>
                </c:pt>
                <c:pt idx="12">
                  <c:v>17.775200000000002</c:v>
                </c:pt>
                <c:pt idx="13">
                  <c:v>25.169499999999999</c:v>
                </c:pt>
                <c:pt idx="14">
                  <c:v>21.751200000000001</c:v>
                </c:pt>
                <c:pt idx="15">
                  <c:v>21.985499999999998</c:v>
                </c:pt>
                <c:pt idx="16">
                  <c:v>26.414400000000001</c:v>
                </c:pt>
                <c:pt idx="17">
                  <c:v>22.8993</c:v>
                </c:pt>
                <c:pt idx="18">
                  <c:v>23.4785</c:v>
                </c:pt>
                <c:pt idx="19">
                  <c:v>18.265899999999998</c:v>
                </c:pt>
                <c:pt idx="20">
                  <c:v>14.3461</c:v>
                </c:pt>
                <c:pt idx="21">
                  <c:v>28.999199999999998</c:v>
                </c:pt>
                <c:pt idx="22">
                  <c:v>21.541799999999999</c:v>
                </c:pt>
                <c:pt idx="23">
                  <c:v>32.9099</c:v>
                </c:pt>
                <c:pt idx="24">
                  <c:v>36.658299999999997</c:v>
                </c:pt>
                <c:pt idx="25">
                  <c:v>28.934100000000001</c:v>
                </c:pt>
                <c:pt idx="26">
                  <c:v>19.299700000000001</c:v>
                </c:pt>
                <c:pt idx="27">
                  <c:v>16.232700000000001</c:v>
                </c:pt>
                <c:pt idx="28">
                  <c:v>17.4221</c:v>
                </c:pt>
                <c:pt idx="29">
                  <c:v>25.226400000000002</c:v>
                </c:pt>
                <c:pt idx="30">
                  <c:v>16.169699999999999</c:v>
                </c:pt>
                <c:pt idx="31">
                  <c:v>16.718599999999999</c:v>
                </c:pt>
                <c:pt idx="32">
                  <c:v>25.999600000000001</c:v>
                </c:pt>
                <c:pt idx="33">
                  <c:v>27.516400000000001</c:v>
                </c:pt>
                <c:pt idx="34">
                  <c:v>18.580400000000001</c:v>
                </c:pt>
                <c:pt idx="35">
                  <c:v>21.913499999999999</c:v>
                </c:pt>
                <c:pt idx="36">
                  <c:v>23.291</c:v>
                </c:pt>
                <c:pt idx="37">
                  <c:v>18.641100000000002</c:v>
                </c:pt>
                <c:pt idx="38">
                  <c:v>18.7346</c:v>
                </c:pt>
                <c:pt idx="39">
                  <c:v>21.396100000000001</c:v>
                </c:pt>
                <c:pt idx="40">
                  <c:v>32.754600000000003</c:v>
                </c:pt>
                <c:pt idx="41">
                  <c:v>24.9283</c:v>
                </c:pt>
                <c:pt idx="42">
                  <c:v>22.070399999999999</c:v>
                </c:pt>
                <c:pt idx="43">
                  <c:v>40.443199999999997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B95-468A-AB0D-DF11B6C814EB}"/>
            </c:ext>
          </c:extLst>
        </c:ser>
        <c:ser>
          <c:idx val="2"/>
          <c:order val="2"/>
          <c:tx>
            <c:v>1.AS.H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'All Fsp Analysis'!$V$173:$V$207</c:f>
                <c:numCache>
                  <c:formatCode>General</c:formatCode>
                  <c:ptCount val="35"/>
                  <c:pt idx="0">
                    <c:v>5.3428500000000003</c:v>
                  </c:pt>
                  <c:pt idx="1">
                    <c:v>5.4414600000000002</c:v>
                  </c:pt>
                  <c:pt idx="2">
                    <c:v>4.3473899999999999</c:v>
                  </c:pt>
                  <c:pt idx="3">
                    <c:v>4.5000799999999996</c:v>
                  </c:pt>
                  <c:pt idx="4">
                    <c:v>4.2891300000000001</c:v>
                  </c:pt>
                  <c:pt idx="5">
                    <c:v>3.8437899999999998</c:v>
                  </c:pt>
                  <c:pt idx="6">
                    <c:v>6.2748400000000002</c:v>
                  </c:pt>
                  <c:pt idx="7">
                    <c:v>3.11904</c:v>
                  </c:pt>
                  <c:pt idx="8">
                    <c:v>6.5311300000000001</c:v>
                  </c:pt>
                  <c:pt idx="9">
                    <c:v>3.2043499999999998</c:v>
                  </c:pt>
                  <c:pt idx="10">
                    <c:v>3.0693700000000002</c:v>
                  </c:pt>
                  <c:pt idx="11">
                    <c:v>3.42441</c:v>
                  </c:pt>
                  <c:pt idx="12">
                    <c:v>3.2437299999999998</c:v>
                  </c:pt>
                  <c:pt idx="13">
                    <c:v>3.7609499999999998</c:v>
                  </c:pt>
                  <c:pt idx="14">
                    <c:v>3.78084</c:v>
                  </c:pt>
                  <c:pt idx="15">
                    <c:v>3.1327600000000002</c:v>
                  </c:pt>
                  <c:pt idx="16">
                    <c:v>6.5628599999999997</c:v>
                  </c:pt>
                  <c:pt idx="17">
                    <c:v>4.7904200000000001</c:v>
                  </c:pt>
                  <c:pt idx="18">
                    <c:v>5.9711499999999997</c:v>
                  </c:pt>
                  <c:pt idx="19">
                    <c:v>5.1713199999999997</c:v>
                  </c:pt>
                  <c:pt idx="20">
                    <c:v>5.1651300000000004</c:v>
                  </c:pt>
                  <c:pt idx="21">
                    <c:v>5.6131099999999998</c:v>
                  </c:pt>
                  <c:pt idx="22">
                    <c:v>6.2983599999999997</c:v>
                  </c:pt>
                  <c:pt idx="23">
                    <c:v>5.3181099999999999</c:v>
                  </c:pt>
                  <c:pt idx="24">
                    <c:v>3.3540399999999999</c:v>
                  </c:pt>
                  <c:pt idx="25">
                    <c:v>4.0125299999999999</c:v>
                  </c:pt>
                  <c:pt idx="26">
                    <c:v>4.40944</c:v>
                  </c:pt>
                  <c:pt idx="27">
                    <c:v>4.5860000000000003</c:v>
                  </c:pt>
                  <c:pt idx="28">
                    <c:v>3.9013900000000001</c:v>
                  </c:pt>
                  <c:pt idx="29">
                    <c:v>3.9661499999999998</c:v>
                  </c:pt>
                  <c:pt idx="30">
                    <c:v>5.32559</c:v>
                  </c:pt>
                  <c:pt idx="31">
                    <c:v>5.3551900000000003</c:v>
                  </c:pt>
                  <c:pt idx="32">
                    <c:v>3.8885700000000001</c:v>
                  </c:pt>
                  <c:pt idx="33">
                    <c:v>3.0895999999999999</c:v>
                  </c:pt>
                  <c:pt idx="34">
                    <c:v>9.9124700000000008</c:v>
                  </c:pt>
                </c:numCache>
              </c:numRef>
            </c:plus>
            <c:minus>
              <c:numRef>
                <c:f>'All Fsp Analysis'!$V$173:$V$207</c:f>
                <c:numCache>
                  <c:formatCode>General</c:formatCode>
                  <c:ptCount val="35"/>
                  <c:pt idx="0">
                    <c:v>5.3428500000000003</c:v>
                  </c:pt>
                  <c:pt idx="1">
                    <c:v>5.4414600000000002</c:v>
                  </c:pt>
                  <c:pt idx="2">
                    <c:v>4.3473899999999999</c:v>
                  </c:pt>
                  <c:pt idx="3">
                    <c:v>4.5000799999999996</c:v>
                  </c:pt>
                  <c:pt idx="4">
                    <c:v>4.2891300000000001</c:v>
                  </c:pt>
                  <c:pt idx="5">
                    <c:v>3.8437899999999998</c:v>
                  </c:pt>
                  <c:pt idx="6">
                    <c:v>6.2748400000000002</c:v>
                  </c:pt>
                  <c:pt idx="7">
                    <c:v>3.11904</c:v>
                  </c:pt>
                  <c:pt idx="8">
                    <c:v>6.5311300000000001</c:v>
                  </c:pt>
                  <c:pt idx="9">
                    <c:v>3.2043499999999998</c:v>
                  </c:pt>
                  <c:pt idx="10">
                    <c:v>3.0693700000000002</c:v>
                  </c:pt>
                  <c:pt idx="11">
                    <c:v>3.42441</c:v>
                  </c:pt>
                  <c:pt idx="12">
                    <c:v>3.2437299999999998</c:v>
                  </c:pt>
                  <c:pt idx="13">
                    <c:v>3.7609499999999998</c:v>
                  </c:pt>
                  <c:pt idx="14">
                    <c:v>3.78084</c:v>
                  </c:pt>
                  <c:pt idx="15">
                    <c:v>3.1327600000000002</c:v>
                  </c:pt>
                  <c:pt idx="16">
                    <c:v>6.5628599999999997</c:v>
                  </c:pt>
                  <c:pt idx="17">
                    <c:v>4.7904200000000001</c:v>
                  </c:pt>
                  <c:pt idx="18">
                    <c:v>5.9711499999999997</c:v>
                  </c:pt>
                  <c:pt idx="19">
                    <c:v>5.1713199999999997</c:v>
                  </c:pt>
                  <c:pt idx="20">
                    <c:v>5.1651300000000004</c:v>
                  </c:pt>
                  <c:pt idx="21">
                    <c:v>5.6131099999999998</c:v>
                  </c:pt>
                  <c:pt idx="22">
                    <c:v>6.2983599999999997</c:v>
                  </c:pt>
                  <c:pt idx="23">
                    <c:v>5.3181099999999999</c:v>
                  </c:pt>
                  <c:pt idx="24">
                    <c:v>3.3540399999999999</c:v>
                  </c:pt>
                  <c:pt idx="25">
                    <c:v>4.0125299999999999</c:v>
                  </c:pt>
                  <c:pt idx="26">
                    <c:v>4.40944</c:v>
                  </c:pt>
                  <c:pt idx="27">
                    <c:v>4.5860000000000003</c:v>
                  </c:pt>
                  <c:pt idx="28">
                    <c:v>3.9013900000000001</c:v>
                  </c:pt>
                  <c:pt idx="29">
                    <c:v>3.9661499999999998</c:v>
                  </c:pt>
                  <c:pt idx="30">
                    <c:v>5.32559</c:v>
                  </c:pt>
                  <c:pt idx="31">
                    <c:v>5.3551900000000003</c:v>
                  </c:pt>
                  <c:pt idx="32">
                    <c:v>3.8885700000000001</c:v>
                  </c:pt>
                  <c:pt idx="33">
                    <c:v>3.0895999999999999</c:v>
                  </c:pt>
                  <c:pt idx="34">
                    <c:v>9.9124700000000008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6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'All Fsp Analysis'!$CK$2:$CK$36</c:f>
              <c:numCache>
                <c:formatCode>General</c:formatCode>
                <c:ptCount val="35"/>
                <c:pt idx="0">
                  <c:v>71600</c:v>
                </c:pt>
                <c:pt idx="1">
                  <c:v>71000</c:v>
                </c:pt>
                <c:pt idx="2">
                  <c:v>67800</c:v>
                </c:pt>
                <c:pt idx="3">
                  <c:v>63900</c:v>
                </c:pt>
                <c:pt idx="4">
                  <c:v>66000</c:v>
                </c:pt>
                <c:pt idx="5">
                  <c:v>71200</c:v>
                </c:pt>
                <c:pt idx="6">
                  <c:v>62000</c:v>
                </c:pt>
                <c:pt idx="7">
                  <c:v>63099.999999999993</c:v>
                </c:pt>
                <c:pt idx="8">
                  <c:v>68300</c:v>
                </c:pt>
                <c:pt idx="9">
                  <c:v>69800</c:v>
                </c:pt>
                <c:pt idx="10">
                  <c:v>70200</c:v>
                </c:pt>
                <c:pt idx="11">
                  <c:v>64700</c:v>
                </c:pt>
                <c:pt idx="12">
                  <c:v>68000</c:v>
                </c:pt>
                <c:pt idx="13">
                  <c:v>67500</c:v>
                </c:pt>
                <c:pt idx="14">
                  <c:v>66500</c:v>
                </c:pt>
                <c:pt idx="15">
                  <c:v>63200</c:v>
                </c:pt>
                <c:pt idx="16">
                  <c:v>71400</c:v>
                </c:pt>
                <c:pt idx="17">
                  <c:v>70000</c:v>
                </c:pt>
                <c:pt idx="18">
                  <c:v>69600</c:v>
                </c:pt>
                <c:pt idx="19">
                  <c:v>67200</c:v>
                </c:pt>
                <c:pt idx="20">
                  <c:v>68000</c:v>
                </c:pt>
                <c:pt idx="21">
                  <c:v>69800</c:v>
                </c:pt>
                <c:pt idx="22">
                  <c:v>69700</c:v>
                </c:pt>
                <c:pt idx="23">
                  <c:v>69600</c:v>
                </c:pt>
                <c:pt idx="24">
                  <c:v>70400</c:v>
                </c:pt>
                <c:pt idx="25">
                  <c:v>63800</c:v>
                </c:pt>
                <c:pt idx="26">
                  <c:v>66500</c:v>
                </c:pt>
                <c:pt idx="27">
                  <c:v>66800</c:v>
                </c:pt>
                <c:pt idx="28">
                  <c:v>64500</c:v>
                </c:pt>
                <c:pt idx="29">
                  <c:v>64500</c:v>
                </c:pt>
                <c:pt idx="30">
                  <c:v>66600</c:v>
                </c:pt>
                <c:pt idx="31">
                  <c:v>70000</c:v>
                </c:pt>
                <c:pt idx="32">
                  <c:v>68500</c:v>
                </c:pt>
                <c:pt idx="33">
                  <c:v>67400</c:v>
                </c:pt>
                <c:pt idx="34">
                  <c:v>67700</c:v>
                </c:pt>
              </c:numCache>
            </c:numRef>
          </c:xVal>
          <c:yVal>
            <c:numRef>
              <c:f>'All Fsp Analysis'!$CH$2:$CH$36</c:f>
              <c:numCache>
                <c:formatCode>General</c:formatCode>
                <c:ptCount val="35"/>
                <c:pt idx="0">
                  <c:v>44.157800000000002</c:v>
                </c:pt>
                <c:pt idx="1">
                  <c:v>41.519100000000002</c:v>
                </c:pt>
                <c:pt idx="2">
                  <c:v>48.120800000000003</c:v>
                </c:pt>
                <c:pt idx="3">
                  <c:v>47.4255</c:v>
                </c:pt>
                <c:pt idx="4">
                  <c:v>45.308500000000002</c:v>
                </c:pt>
                <c:pt idx="5">
                  <c:v>39.030200000000001</c:v>
                </c:pt>
                <c:pt idx="6">
                  <c:v>58.816800000000001</c:v>
                </c:pt>
                <c:pt idx="7">
                  <c:v>46.116599999999998</c:v>
                </c:pt>
                <c:pt idx="8">
                  <c:v>49.895099999999999</c:v>
                </c:pt>
                <c:pt idx="9">
                  <c:v>37.566000000000003</c:v>
                </c:pt>
                <c:pt idx="10">
                  <c:v>44.223500000000001</c:v>
                </c:pt>
                <c:pt idx="11">
                  <c:v>44.712899999999998</c:v>
                </c:pt>
                <c:pt idx="12">
                  <c:v>39.808199999999999</c:v>
                </c:pt>
                <c:pt idx="13">
                  <c:v>49.972000000000001</c:v>
                </c:pt>
                <c:pt idx="14">
                  <c:v>50.625300000000003</c:v>
                </c:pt>
                <c:pt idx="15">
                  <c:v>45.068800000000003</c:v>
                </c:pt>
                <c:pt idx="16">
                  <c:v>45.606200000000001</c:v>
                </c:pt>
                <c:pt idx="17">
                  <c:v>42.010599999999997</c:v>
                </c:pt>
                <c:pt idx="18">
                  <c:v>51.2943</c:v>
                </c:pt>
                <c:pt idx="19">
                  <c:v>49.110799999999998</c:v>
                </c:pt>
                <c:pt idx="20">
                  <c:v>44.563000000000002</c:v>
                </c:pt>
                <c:pt idx="21">
                  <c:v>48.066699999999997</c:v>
                </c:pt>
                <c:pt idx="22">
                  <c:v>48.144500000000001</c:v>
                </c:pt>
                <c:pt idx="23">
                  <c:v>47.918999999999997</c:v>
                </c:pt>
                <c:pt idx="24">
                  <c:v>42.700600000000001</c:v>
                </c:pt>
                <c:pt idx="25">
                  <c:v>49.915100000000002</c:v>
                </c:pt>
                <c:pt idx="26">
                  <c:v>48.864199999999997</c:v>
                </c:pt>
                <c:pt idx="27">
                  <c:v>50.218200000000003</c:v>
                </c:pt>
                <c:pt idx="28">
                  <c:v>46.280799999999999</c:v>
                </c:pt>
                <c:pt idx="29">
                  <c:v>46.2667</c:v>
                </c:pt>
                <c:pt idx="30">
                  <c:v>53.476999999999997</c:v>
                </c:pt>
                <c:pt idx="31">
                  <c:v>41.479900000000001</c:v>
                </c:pt>
                <c:pt idx="32">
                  <c:v>43.728700000000003</c:v>
                </c:pt>
                <c:pt idx="33">
                  <c:v>41.011000000000003</c:v>
                </c:pt>
                <c:pt idx="34">
                  <c:v>55.964500000000001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B95-468A-AB0D-DF11B6C814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2785263"/>
        <c:axId val="703121103"/>
      </c:scatterChart>
      <c:valAx>
        <c:axId val="1082785263"/>
        <c:scaling>
          <c:orientation val="minMax"/>
          <c:min val="50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Na (ppm)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3121103"/>
        <c:crosses val="autoZero"/>
        <c:crossBetween val="midCat"/>
      </c:valAx>
      <c:valAx>
        <c:axId val="7031211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Pb (ppm)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78526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Fsp Na vs Ba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1.AS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'Fsp SEM+ICP Tidy w LOD'!$P$115:$P$150</c:f>
                <c:numCache>
                  <c:formatCode>General</c:formatCode>
                  <c:ptCount val="36"/>
                  <c:pt idx="0">
                    <c:v>7.5376200000000004</c:v>
                  </c:pt>
                  <c:pt idx="1">
                    <c:v>2.9195700000000002</c:v>
                  </c:pt>
                  <c:pt idx="2">
                    <c:v>3.1595300000000002</c:v>
                  </c:pt>
                  <c:pt idx="3">
                    <c:v>2.75664</c:v>
                  </c:pt>
                  <c:pt idx="4">
                    <c:v>3.2578999999999998</c:v>
                  </c:pt>
                  <c:pt idx="5">
                    <c:v>5.7575700000000003</c:v>
                  </c:pt>
                  <c:pt idx="6">
                    <c:v>2.4697200000000001</c:v>
                  </c:pt>
                  <c:pt idx="7">
                    <c:v>3.7345899999999999</c:v>
                  </c:pt>
                  <c:pt idx="8">
                    <c:v>3.19008</c:v>
                  </c:pt>
                  <c:pt idx="9">
                    <c:v>2.6499100000000002</c:v>
                  </c:pt>
                  <c:pt idx="10">
                    <c:v>5.5769399999999996</c:v>
                  </c:pt>
                  <c:pt idx="11">
                    <c:v>6.1594300000000004</c:v>
                  </c:pt>
                  <c:pt idx="12">
                    <c:v>2.9676999999999998</c:v>
                  </c:pt>
                  <c:pt idx="13">
                    <c:v>4.75657</c:v>
                  </c:pt>
                  <c:pt idx="14">
                    <c:v>24.4373</c:v>
                  </c:pt>
                  <c:pt idx="15">
                    <c:v>4.2052300000000002</c:v>
                  </c:pt>
                  <c:pt idx="16">
                    <c:v>8.4995700000000003</c:v>
                  </c:pt>
                  <c:pt idx="17">
                    <c:v>3.08786</c:v>
                  </c:pt>
                  <c:pt idx="18">
                    <c:v>3.35561</c:v>
                  </c:pt>
                  <c:pt idx="19">
                    <c:v>18.1967</c:v>
                  </c:pt>
                  <c:pt idx="20">
                    <c:v>3.5202900000000001</c:v>
                  </c:pt>
                  <c:pt idx="21">
                    <c:v>3.49017</c:v>
                  </c:pt>
                  <c:pt idx="22">
                    <c:v>2.4411900000000002</c:v>
                  </c:pt>
                  <c:pt idx="23">
                    <c:v>7.7325100000000004</c:v>
                  </c:pt>
                  <c:pt idx="24">
                    <c:v>3.7122700000000002</c:v>
                  </c:pt>
                  <c:pt idx="25">
                    <c:v>3.6703700000000001</c:v>
                  </c:pt>
                  <c:pt idx="26">
                    <c:v>2.55199</c:v>
                  </c:pt>
                  <c:pt idx="27">
                    <c:v>2.5017800000000001</c:v>
                  </c:pt>
                  <c:pt idx="28">
                    <c:v>7.5934100000000004</c:v>
                  </c:pt>
                  <c:pt idx="29">
                    <c:v>9.1230499999999992</c:v>
                  </c:pt>
                  <c:pt idx="30">
                    <c:v>6.43607</c:v>
                  </c:pt>
                  <c:pt idx="31">
                    <c:v>6.2771600000000003</c:v>
                  </c:pt>
                  <c:pt idx="32">
                    <c:v>4.8666900000000002</c:v>
                  </c:pt>
                  <c:pt idx="33">
                    <c:v>8.1577599999999997</c:v>
                  </c:pt>
                  <c:pt idx="34">
                    <c:v>6.4997100000000003</c:v>
                  </c:pt>
                  <c:pt idx="35">
                    <c:v>15.558999999999999</c:v>
                  </c:pt>
                </c:numCache>
              </c:numRef>
            </c:plus>
            <c:minus>
              <c:numRef>
                <c:f>'Fsp SEM+ICP Tidy w LOD'!$P$115:$P$150</c:f>
                <c:numCache>
                  <c:formatCode>General</c:formatCode>
                  <c:ptCount val="36"/>
                  <c:pt idx="0">
                    <c:v>7.5376200000000004</c:v>
                  </c:pt>
                  <c:pt idx="1">
                    <c:v>2.9195700000000002</c:v>
                  </c:pt>
                  <c:pt idx="2">
                    <c:v>3.1595300000000002</c:v>
                  </c:pt>
                  <c:pt idx="3">
                    <c:v>2.75664</c:v>
                  </c:pt>
                  <c:pt idx="4">
                    <c:v>3.2578999999999998</c:v>
                  </c:pt>
                  <c:pt idx="5">
                    <c:v>5.7575700000000003</c:v>
                  </c:pt>
                  <c:pt idx="6">
                    <c:v>2.4697200000000001</c:v>
                  </c:pt>
                  <c:pt idx="7">
                    <c:v>3.7345899999999999</c:v>
                  </c:pt>
                  <c:pt idx="8">
                    <c:v>3.19008</c:v>
                  </c:pt>
                  <c:pt idx="9">
                    <c:v>2.6499100000000002</c:v>
                  </c:pt>
                  <c:pt idx="10">
                    <c:v>5.5769399999999996</c:v>
                  </c:pt>
                  <c:pt idx="11">
                    <c:v>6.1594300000000004</c:v>
                  </c:pt>
                  <c:pt idx="12">
                    <c:v>2.9676999999999998</c:v>
                  </c:pt>
                  <c:pt idx="13">
                    <c:v>4.75657</c:v>
                  </c:pt>
                  <c:pt idx="14">
                    <c:v>24.4373</c:v>
                  </c:pt>
                  <c:pt idx="15">
                    <c:v>4.2052300000000002</c:v>
                  </c:pt>
                  <c:pt idx="16">
                    <c:v>8.4995700000000003</c:v>
                  </c:pt>
                  <c:pt idx="17">
                    <c:v>3.08786</c:v>
                  </c:pt>
                  <c:pt idx="18">
                    <c:v>3.35561</c:v>
                  </c:pt>
                  <c:pt idx="19">
                    <c:v>18.1967</c:v>
                  </c:pt>
                  <c:pt idx="20">
                    <c:v>3.5202900000000001</c:v>
                  </c:pt>
                  <c:pt idx="21">
                    <c:v>3.49017</c:v>
                  </c:pt>
                  <c:pt idx="22">
                    <c:v>2.4411900000000002</c:v>
                  </c:pt>
                  <c:pt idx="23">
                    <c:v>7.7325100000000004</c:v>
                  </c:pt>
                  <c:pt idx="24">
                    <c:v>3.7122700000000002</c:v>
                  </c:pt>
                  <c:pt idx="25">
                    <c:v>3.6703700000000001</c:v>
                  </c:pt>
                  <c:pt idx="26">
                    <c:v>2.55199</c:v>
                  </c:pt>
                  <c:pt idx="27">
                    <c:v>2.5017800000000001</c:v>
                  </c:pt>
                  <c:pt idx="28">
                    <c:v>7.5934100000000004</c:v>
                  </c:pt>
                  <c:pt idx="29">
                    <c:v>9.1230499999999992</c:v>
                  </c:pt>
                  <c:pt idx="30">
                    <c:v>6.43607</c:v>
                  </c:pt>
                  <c:pt idx="31">
                    <c:v>6.2771600000000003</c:v>
                  </c:pt>
                  <c:pt idx="32">
                    <c:v>4.8666900000000002</c:v>
                  </c:pt>
                  <c:pt idx="33">
                    <c:v>8.1577599999999997</c:v>
                  </c:pt>
                  <c:pt idx="34">
                    <c:v>6.4997100000000003</c:v>
                  </c:pt>
                  <c:pt idx="35">
                    <c:v>15.558999999999999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'Fsp SEM+ICP Tidy w LOD'!$W$115:$W$150</c:f>
                <c:numCache>
                  <c:formatCode>General</c:formatCode>
                  <c:ptCount val="36"/>
                  <c:pt idx="0">
                    <c:v>558.33333333333348</c:v>
                  </c:pt>
                  <c:pt idx="1">
                    <c:v>558.33333333333348</c:v>
                  </c:pt>
                  <c:pt idx="2">
                    <c:v>558.33333333333303</c:v>
                  </c:pt>
                  <c:pt idx="3">
                    <c:v>558.33333333333303</c:v>
                  </c:pt>
                  <c:pt idx="4">
                    <c:v>558.33333333333303</c:v>
                  </c:pt>
                  <c:pt idx="5">
                    <c:v>558.33333333333303</c:v>
                  </c:pt>
                  <c:pt idx="6">
                    <c:v>558.33333333333303</c:v>
                  </c:pt>
                  <c:pt idx="7">
                    <c:v>558.33333333333303</c:v>
                  </c:pt>
                  <c:pt idx="8">
                    <c:v>558.33333333333303</c:v>
                  </c:pt>
                  <c:pt idx="9">
                    <c:v>558.33333333333303</c:v>
                  </c:pt>
                  <c:pt idx="10">
                    <c:v>558.33333333333303</c:v>
                  </c:pt>
                  <c:pt idx="11">
                    <c:v>558.33333333333303</c:v>
                  </c:pt>
                  <c:pt idx="12">
                    <c:v>558.33333333333303</c:v>
                  </c:pt>
                  <c:pt idx="13">
                    <c:v>558.33333333333303</c:v>
                  </c:pt>
                  <c:pt idx="14">
                    <c:v>558.33333333333303</c:v>
                  </c:pt>
                  <c:pt idx="15">
                    <c:v>558.33333333333303</c:v>
                  </c:pt>
                  <c:pt idx="16">
                    <c:v>558.33333333333303</c:v>
                  </c:pt>
                  <c:pt idx="17">
                    <c:v>558.33333333333303</c:v>
                  </c:pt>
                  <c:pt idx="18">
                    <c:v>558.33333333333303</c:v>
                  </c:pt>
                  <c:pt idx="19">
                    <c:v>558.33333333333303</c:v>
                  </c:pt>
                  <c:pt idx="20">
                    <c:v>558.33333333333303</c:v>
                  </c:pt>
                  <c:pt idx="21">
                    <c:v>558.33333333333303</c:v>
                  </c:pt>
                  <c:pt idx="22">
                    <c:v>558.33333333333303</c:v>
                  </c:pt>
                  <c:pt idx="23">
                    <c:v>558.33333333333303</c:v>
                  </c:pt>
                  <c:pt idx="24">
                    <c:v>558.33333333333303</c:v>
                  </c:pt>
                  <c:pt idx="25">
                    <c:v>558.33333333333303</c:v>
                  </c:pt>
                  <c:pt idx="26">
                    <c:v>558.33333333333303</c:v>
                  </c:pt>
                  <c:pt idx="27">
                    <c:v>558.33333333333303</c:v>
                  </c:pt>
                  <c:pt idx="28">
                    <c:v>558.33333333333303</c:v>
                  </c:pt>
                  <c:pt idx="29">
                    <c:v>558.33333333333303</c:v>
                  </c:pt>
                  <c:pt idx="30">
                    <c:v>558.33333333333303</c:v>
                  </c:pt>
                  <c:pt idx="31">
                    <c:v>558.33333333333303</c:v>
                  </c:pt>
                  <c:pt idx="32">
                    <c:v>558.33333333333303</c:v>
                  </c:pt>
                  <c:pt idx="33">
                    <c:v>558.33333333333303</c:v>
                  </c:pt>
                  <c:pt idx="34">
                    <c:v>558.33333333333303</c:v>
                  </c:pt>
                  <c:pt idx="35">
                    <c:v>558.33333333333303</c:v>
                  </c:pt>
                </c:numCache>
              </c:numRef>
            </c:plus>
            <c:minus>
              <c:numRef>
                <c:f>'Fsp SEM+ICP Tidy w LOD'!$W$115:$W$150</c:f>
                <c:numCache>
                  <c:formatCode>General</c:formatCode>
                  <c:ptCount val="36"/>
                  <c:pt idx="0">
                    <c:v>558.33333333333348</c:v>
                  </c:pt>
                  <c:pt idx="1">
                    <c:v>558.33333333333348</c:v>
                  </c:pt>
                  <c:pt idx="2">
                    <c:v>558.33333333333303</c:v>
                  </c:pt>
                  <c:pt idx="3">
                    <c:v>558.33333333333303</c:v>
                  </c:pt>
                  <c:pt idx="4">
                    <c:v>558.33333333333303</c:v>
                  </c:pt>
                  <c:pt idx="5">
                    <c:v>558.33333333333303</c:v>
                  </c:pt>
                  <c:pt idx="6">
                    <c:v>558.33333333333303</c:v>
                  </c:pt>
                  <c:pt idx="7">
                    <c:v>558.33333333333303</c:v>
                  </c:pt>
                  <c:pt idx="8">
                    <c:v>558.33333333333303</c:v>
                  </c:pt>
                  <c:pt idx="9">
                    <c:v>558.33333333333303</c:v>
                  </c:pt>
                  <c:pt idx="10">
                    <c:v>558.33333333333303</c:v>
                  </c:pt>
                  <c:pt idx="11">
                    <c:v>558.33333333333303</c:v>
                  </c:pt>
                  <c:pt idx="12">
                    <c:v>558.33333333333303</c:v>
                  </c:pt>
                  <c:pt idx="13">
                    <c:v>558.33333333333303</c:v>
                  </c:pt>
                  <c:pt idx="14">
                    <c:v>558.33333333333303</c:v>
                  </c:pt>
                  <c:pt idx="15">
                    <c:v>558.33333333333303</c:v>
                  </c:pt>
                  <c:pt idx="16">
                    <c:v>558.33333333333303</c:v>
                  </c:pt>
                  <c:pt idx="17">
                    <c:v>558.33333333333303</c:v>
                  </c:pt>
                  <c:pt idx="18">
                    <c:v>558.33333333333303</c:v>
                  </c:pt>
                  <c:pt idx="19">
                    <c:v>558.33333333333303</c:v>
                  </c:pt>
                  <c:pt idx="20">
                    <c:v>558.33333333333303</c:v>
                  </c:pt>
                  <c:pt idx="21">
                    <c:v>558.33333333333303</c:v>
                  </c:pt>
                  <c:pt idx="22">
                    <c:v>558.33333333333303</c:v>
                  </c:pt>
                  <c:pt idx="23">
                    <c:v>558.33333333333303</c:v>
                  </c:pt>
                  <c:pt idx="24">
                    <c:v>558.33333333333303</c:v>
                  </c:pt>
                  <c:pt idx="25">
                    <c:v>558.33333333333303</c:v>
                  </c:pt>
                  <c:pt idx="26">
                    <c:v>558.33333333333303</c:v>
                  </c:pt>
                  <c:pt idx="27">
                    <c:v>558.33333333333303</c:v>
                  </c:pt>
                  <c:pt idx="28">
                    <c:v>558.33333333333303</c:v>
                  </c:pt>
                  <c:pt idx="29">
                    <c:v>558.33333333333303</c:v>
                  </c:pt>
                  <c:pt idx="30">
                    <c:v>558.33333333333303</c:v>
                  </c:pt>
                  <c:pt idx="31">
                    <c:v>558.33333333333303</c:v>
                  </c:pt>
                  <c:pt idx="32">
                    <c:v>558.33333333333303</c:v>
                  </c:pt>
                  <c:pt idx="33">
                    <c:v>558.33333333333303</c:v>
                  </c:pt>
                  <c:pt idx="34">
                    <c:v>558.33333333333303</c:v>
                  </c:pt>
                  <c:pt idx="35">
                    <c:v>558.33333333333303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'Fsp SEM+ICP Tidy w LOD'!$W$2:$W$37</c:f>
              <c:numCache>
                <c:formatCode>General</c:formatCode>
                <c:ptCount val="36"/>
                <c:pt idx="0">
                  <c:v>62800</c:v>
                </c:pt>
                <c:pt idx="1">
                  <c:v>51700</c:v>
                </c:pt>
                <c:pt idx="2">
                  <c:v>53500</c:v>
                </c:pt>
                <c:pt idx="3">
                  <c:v>54100</c:v>
                </c:pt>
                <c:pt idx="4">
                  <c:v>54800.000000000007</c:v>
                </c:pt>
                <c:pt idx="5">
                  <c:v>72400</c:v>
                </c:pt>
                <c:pt idx="6">
                  <c:v>53200</c:v>
                </c:pt>
                <c:pt idx="7">
                  <c:v>54000</c:v>
                </c:pt>
                <c:pt idx="8">
                  <c:v>52400</c:v>
                </c:pt>
                <c:pt idx="9">
                  <c:v>64400.000000000007</c:v>
                </c:pt>
                <c:pt idx="10">
                  <c:v>70400</c:v>
                </c:pt>
                <c:pt idx="11">
                  <c:v>72400</c:v>
                </c:pt>
                <c:pt idx="12">
                  <c:v>57300.000000000007</c:v>
                </c:pt>
                <c:pt idx="13">
                  <c:v>64000</c:v>
                </c:pt>
                <c:pt idx="14">
                  <c:v>67100</c:v>
                </c:pt>
                <c:pt idx="15">
                  <c:v>68300</c:v>
                </c:pt>
                <c:pt idx="16">
                  <c:v>69100</c:v>
                </c:pt>
                <c:pt idx="17">
                  <c:v>57000</c:v>
                </c:pt>
                <c:pt idx="18">
                  <c:v>61900.000000000007</c:v>
                </c:pt>
                <c:pt idx="19">
                  <c:v>68900</c:v>
                </c:pt>
                <c:pt idx="20">
                  <c:v>56700</c:v>
                </c:pt>
                <c:pt idx="21">
                  <c:v>53300</c:v>
                </c:pt>
                <c:pt idx="22">
                  <c:v>54100</c:v>
                </c:pt>
                <c:pt idx="23">
                  <c:v>71600</c:v>
                </c:pt>
                <c:pt idx="24">
                  <c:v>61300</c:v>
                </c:pt>
                <c:pt idx="25">
                  <c:v>58099.999999999993</c:v>
                </c:pt>
                <c:pt idx="26">
                  <c:v>59400.000000000007</c:v>
                </c:pt>
                <c:pt idx="27">
                  <c:v>56700</c:v>
                </c:pt>
                <c:pt idx="28">
                  <c:v>62200</c:v>
                </c:pt>
                <c:pt idx="29">
                  <c:v>65700</c:v>
                </c:pt>
                <c:pt idx="30">
                  <c:v>66900</c:v>
                </c:pt>
                <c:pt idx="31">
                  <c:v>67400</c:v>
                </c:pt>
                <c:pt idx="32">
                  <c:v>64400.000000000007</c:v>
                </c:pt>
                <c:pt idx="33">
                  <c:v>64600</c:v>
                </c:pt>
                <c:pt idx="34">
                  <c:v>58300</c:v>
                </c:pt>
                <c:pt idx="35">
                  <c:v>67900</c:v>
                </c:pt>
              </c:numCache>
            </c:numRef>
          </c:xVal>
          <c:yVal>
            <c:numRef>
              <c:f>'Fsp SEM+ICP Tidy w LOD'!$P$2:$P$37</c:f>
              <c:numCache>
                <c:formatCode>General</c:formatCode>
                <c:ptCount val="36"/>
                <c:pt idx="0">
                  <c:v>57.741900000000001</c:v>
                </c:pt>
                <c:pt idx="1">
                  <c:v>23.2774</c:v>
                </c:pt>
                <c:pt idx="2">
                  <c:v>24.0761</c:v>
                </c:pt>
                <c:pt idx="3">
                  <c:v>20.854399999999998</c:v>
                </c:pt>
                <c:pt idx="4">
                  <c:v>27.291499999999999</c:v>
                </c:pt>
                <c:pt idx="5">
                  <c:v>34.773800000000001</c:v>
                </c:pt>
                <c:pt idx="6">
                  <c:v>24.385999999999999</c:v>
                </c:pt>
                <c:pt idx="7">
                  <c:v>46.9651</c:v>
                </c:pt>
                <c:pt idx="8">
                  <c:v>23.572700000000001</c:v>
                </c:pt>
                <c:pt idx="9">
                  <c:v>23.7286</c:v>
                </c:pt>
                <c:pt idx="10">
                  <c:v>41.840800000000002</c:v>
                </c:pt>
                <c:pt idx="11">
                  <c:v>37.624600000000001</c:v>
                </c:pt>
                <c:pt idx="12">
                  <c:v>22.513500000000001</c:v>
                </c:pt>
                <c:pt idx="13">
                  <c:v>40.852600000000002</c:v>
                </c:pt>
                <c:pt idx="14">
                  <c:v>208.99199999999999</c:v>
                </c:pt>
                <c:pt idx="15">
                  <c:v>37.003500000000003</c:v>
                </c:pt>
                <c:pt idx="16">
                  <c:v>78.456100000000006</c:v>
                </c:pt>
                <c:pt idx="17">
                  <c:v>24.5885</c:v>
                </c:pt>
                <c:pt idx="18">
                  <c:v>21.505199999999999</c:v>
                </c:pt>
                <c:pt idx="19">
                  <c:v>168.39599999999999</c:v>
                </c:pt>
                <c:pt idx="20">
                  <c:v>29.941700000000001</c:v>
                </c:pt>
                <c:pt idx="21">
                  <c:v>27.171099999999999</c:v>
                </c:pt>
                <c:pt idx="22">
                  <c:v>20.49</c:v>
                </c:pt>
                <c:pt idx="23">
                  <c:v>42.463200000000001</c:v>
                </c:pt>
                <c:pt idx="24">
                  <c:v>24.208500000000001</c:v>
                </c:pt>
                <c:pt idx="25">
                  <c:v>25.585799999999999</c:v>
                </c:pt>
                <c:pt idx="26">
                  <c:v>23.006499999999999</c:v>
                </c:pt>
                <c:pt idx="27">
                  <c:v>21.860099999999999</c:v>
                </c:pt>
                <c:pt idx="28">
                  <c:v>73.309299999999993</c:v>
                </c:pt>
                <c:pt idx="29">
                  <c:v>94.588099999999997</c:v>
                </c:pt>
                <c:pt idx="30">
                  <c:v>53.805100000000003</c:v>
                </c:pt>
                <c:pt idx="31">
                  <c:v>70.862099999999998</c:v>
                </c:pt>
                <c:pt idx="32">
                  <c:v>49.677399999999999</c:v>
                </c:pt>
                <c:pt idx="33">
                  <c:v>93.621499999999997</c:v>
                </c:pt>
                <c:pt idx="34">
                  <c:v>89.759200000000007</c:v>
                </c:pt>
                <c:pt idx="35">
                  <c:v>108.559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336-469F-80BC-CB06864391C3}"/>
            </c:ext>
          </c:extLst>
        </c:ser>
        <c:ser>
          <c:idx val="1"/>
          <c:order val="1"/>
          <c:tx>
            <c:v>1(B)MP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'Fsp SEM+ICP Tidy w LOD'!$P$158:$P$201</c:f>
                <c:numCache>
                  <c:formatCode>General</c:formatCode>
                  <c:ptCount val="44"/>
                  <c:pt idx="0">
                    <c:v>5.0446900000000001</c:v>
                  </c:pt>
                  <c:pt idx="1">
                    <c:v>5.3162700000000003</c:v>
                  </c:pt>
                  <c:pt idx="2">
                    <c:v>6.4690399999999997</c:v>
                  </c:pt>
                  <c:pt idx="3">
                    <c:v>6.8122699999999998</c:v>
                  </c:pt>
                  <c:pt idx="4">
                    <c:v>5.1677099999999996</c:v>
                  </c:pt>
                  <c:pt idx="5">
                    <c:v>5.5526400000000002</c:v>
                  </c:pt>
                  <c:pt idx="6">
                    <c:v>6.8696999999999999</c:v>
                  </c:pt>
                  <c:pt idx="7">
                    <c:v>9.1402699999999992</c:v>
                  </c:pt>
                  <c:pt idx="8">
                    <c:v>4.7690900000000003</c:v>
                  </c:pt>
                  <c:pt idx="9">
                    <c:v>5.8635099999999998</c:v>
                  </c:pt>
                  <c:pt idx="10">
                    <c:v>6.2886699999999998</c:v>
                  </c:pt>
                  <c:pt idx="11">
                    <c:v>7.4209699999999996</c:v>
                  </c:pt>
                  <c:pt idx="12">
                    <c:v>6.8148200000000001</c:v>
                  </c:pt>
                  <c:pt idx="13">
                    <c:v>10.408799999999999</c:v>
                  </c:pt>
                  <c:pt idx="14">
                    <c:v>6.8666499999999999</c:v>
                  </c:pt>
                  <c:pt idx="15">
                    <c:v>5.7869700000000002</c:v>
                  </c:pt>
                  <c:pt idx="16">
                    <c:v>5.6118100000000002</c:v>
                  </c:pt>
                  <c:pt idx="17">
                    <c:v>4.6262499999999998</c:v>
                  </c:pt>
                  <c:pt idx="18">
                    <c:v>9.7008399999999995</c:v>
                  </c:pt>
                  <c:pt idx="19">
                    <c:v>7.5481800000000003</c:v>
                  </c:pt>
                  <c:pt idx="20">
                    <c:v>7.5177699999999996</c:v>
                  </c:pt>
                  <c:pt idx="21">
                    <c:v>5.8535599999999999</c:v>
                  </c:pt>
                  <c:pt idx="22">
                    <c:v>7.5633299999999997</c:v>
                  </c:pt>
                  <c:pt idx="23">
                    <c:v>7.6278899999999998</c:v>
                  </c:pt>
                  <c:pt idx="24">
                    <c:v>12.5273</c:v>
                  </c:pt>
                  <c:pt idx="25">
                    <c:v>4.8417500000000002</c:v>
                  </c:pt>
                  <c:pt idx="26">
                    <c:v>5.1215099999999998</c:v>
                  </c:pt>
                  <c:pt idx="27">
                    <c:v>9.2235099999999992</c:v>
                  </c:pt>
                  <c:pt idx="28">
                    <c:v>5.0928399999999998</c:v>
                  </c:pt>
                  <c:pt idx="29">
                    <c:v>5.71509</c:v>
                  </c:pt>
                  <c:pt idx="30">
                    <c:v>4.9388100000000001</c:v>
                  </c:pt>
                  <c:pt idx="31">
                    <c:v>4.5441900000000004</c:v>
                  </c:pt>
                  <c:pt idx="32">
                    <c:v>15.7265</c:v>
                  </c:pt>
                  <c:pt idx="33">
                    <c:v>7.2859100000000003</c:v>
                  </c:pt>
                  <c:pt idx="34">
                    <c:v>6.7975899999999996</c:v>
                  </c:pt>
                  <c:pt idx="35">
                    <c:v>6.8143000000000002</c:v>
                  </c:pt>
                  <c:pt idx="36">
                    <c:v>3.6639200000000001</c:v>
                  </c:pt>
                  <c:pt idx="37">
                    <c:v>12.132300000000001</c:v>
                  </c:pt>
                  <c:pt idx="38">
                    <c:v>10.856</c:v>
                  </c:pt>
                  <c:pt idx="39">
                    <c:v>13.7165</c:v>
                  </c:pt>
                  <c:pt idx="40">
                    <c:v>12.1594</c:v>
                  </c:pt>
                  <c:pt idx="41">
                    <c:v>5.3976800000000003</c:v>
                  </c:pt>
                  <c:pt idx="42">
                    <c:v>8.6006300000000007</c:v>
                  </c:pt>
                  <c:pt idx="43">
                    <c:v>15.626099999999999</c:v>
                  </c:pt>
                </c:numCache>
              </c:numRef>
            </c:plus>
            <c:minus>
              <c:numRef>
                <c:f>'Fsp SEM+ICP Tidy w LOD'!$P$158:$P$201</c:f>
                <c:numCache>
                  <c:formatCode>General</c:formatCode>
                  <c:ptCount val="44"/>
                  <c:pt idx="0">
                    <c:v>5.0446900000000001</c:v>
                  </c:pt>
                  <c:pt idx="1">
                    <c:v>5.3162700000000003</c:v>
                  </c:pt>
                  <c:pt idx="2">
                    <c:v>6.4690399999999997</c:v>
                  </c:pt>
                  <c:pt idx="3">
                    <c:v>6.8122699999999998</c:v>
                  </c:pt>
                  <c:pt idx="4">
                    <c:v>5.1677099999999996</c:v>
                  </c:pt>
                  <c:pt idx="5">
                    <c:v>5.5526400000000002</c:v>
                  </c:pt>
                  <c:pt idx="6">
                    <c:v>6.8696999999999999</c:v>
                  </c:pt>
                  <c:pt idx="7">
                    <c:v>9.1402699999999992</c:v>
                  </c:pt>
                  <c:pt idx="8">
                    <c:v>4.7690900000000003</c:v>
                  </c:pt>
                  <c:pt idx="9">
                    <c:v>5.8635099999999998</c:v>
                  </c:pt>
                  <c:pt idx="10">
                    <c:v>6.2886699999999998</c:v>
                  </c:pt>
                  <c:pt idx="11">
                    <c:v>7.4209699999999996</c:v>
                  </c:pt>
                  <c:pt idx="12">
                    <c:v>6.8148200000000001</c:v>
                  </c:pt>
                  <c:pt idx="13">
                    <c:v>10.408799999999999</c:v>
                  </c:pt>
                  <c:pt idx="14">
                    <c:v>6.8666499999999999</c:v>
                  </c:pt>
                  <c:pt idx="15">
                    <c:v>5.7869700000000002</c:v>
                  </c:pt>
                  <c:pt idx="16">
                    <c:v>5.6118100000000002</c:v>
                  </c:pt>
                  <c:pt idx="17">
                    <c:v>4.6262499999999998</c:v>
                  </c:pt>
                  <c:pt idx="18">
                    <c:v>9.7008399999999995</c:v>
                  </c:pt>
                  <c:pt idx="19">
                    <c:v>7.5481800000000003</c:v>
                  </c:pt>
                  <c:pt idx="20">
                    <c:v>7.5177699999999996</c:v>
                  </c:pt>
                  <c:pt idx="21">
                    <c:v>5.8535599999999999</c:v>
                  </c:pt>
                  <c:pt idx="22">
                    <c:v>7.5633299999999997</c:v>
                  </c:pt>
                  <c:pt idx="23">
                    <c:v>7.6278899999999998</c:v>
                  </c:pt>
                  <c:pt idx="24">
                    <c:v>12.5273</c:v>
                  </c:pt>
                  <c:pt idx="25">
                    <c:v>4.8417500000000002</c:v>
                  </c:pt>
                  <c:pt idx="26">
                    <c:v>5.1215099999999998</c:v>
                  </c:pt>
                  <c:pt idx="27">
                    <c:v>9.2235099999999992</c:v>
                  </c:pt>
                  <c:pt idx="28">
                    <c:v>5.0928399999999998</c:v>
                  </c:pt>
                  <c:pt idx="29">
                    <c:v>5.71509</c:v>
                  </c:pt>
                  <c:pt idx="30">
                    <c:v>4.9388100000000001</c:v>
                  </c:pt>
                  <c:pt idx="31">
                    <c:v>4.5441900000000004</c:v>
                  </c:pt>
                  <c:pt idx="32">
                    <c:v>15.7265</c:v>
                  </c:pt>
                  <c:pt idx="33">
                    <c:v>7.2859100000000003</c:v>
                  </c:pt>
                  <c:pt idx="34">
                    <c:v>6.7975899999999996</c:v>
                  </c:pt>
                  <c:pt idx="35">
                    <c:v>6.8143000000000002</c:v>
                  </c:pt>
                  <c:pt idx="36">
                    <c:v>3.6639200000000001</c:v>
                  </c:pt>
                  <c:pt idx="37">
                    <c:v>12.132300000000001</c:v>
                  </c:pt>
                  <c:pt idx="38">
                    <c:v>10.856</c:v>
                  </c:pt>
                  <c:pt idx="39">
                    <c:v>13.7165</c:v>
                  </c:pt>
                  <c:pt idx="40">
                    <c:v>12.1594</c:v>
                  </c:pt>
                  <c:pt idx="41">
                    <c:v>5.3976800000000003</c:v>
                  </c:pt>
                  <c:pt idx="42">
                    <c:v>8.6006300000000007</c:v>
                  </c:pt>
                  <c:pt idx="43">
                    <c:v>15.626099999999999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'Fsp SEM+ICP Tidy w LOD'!$W$158:$W$201</c:f>
                <c:numCache>
                  <c:formatCode>General</c:formatCode>
                  <c:ptCount val="44"/>
                  <c:pt idx="0">
                    <c:v>1208.3333333333335</c:v>
                  </c:pt>
                  <c:pt idx="1">
                    <c:v>1208.3333333333335</c:v>
                  </c:pt>
                  <c:pt idx="2">
                    <c:v>1208.3333333333301</c:v>
                  </c:pt>
                  <c:pt idx="3">
                    <c:v>1208.3333333333301</c:v>
                  </c:pt>
                  <c:pt idx="4">
                    <c:v>1208.3333333333301</c:v>
                  </c:pt>
                  <c:pt idx="5">
                    <c:v>1208.3333333333301</c:v>
                  </c:pt>
                  <c:pt idx="6">
                    <c:v>1208.3333333333301</c:v>
                  </c:pt>
                  <c:pt idx="7">
                    <c:v>1208.3333333333301</c:v>
                  </c:pt>
                  <c:pt idx="8">
                    <c:v>1208.3333333333301</c:v>
                  </c:pt>
                  <c:pt idx="9">
                    <c:v>1208.3333333333301</c:v>
                  </c:pt>
                  <c:pt idx="10">
                    <c:v>1208.3333333333301</c:v>
                  </c:pt>
                  <c:pt idx="11">
                    <c:v>1208.3333333333301</c:v>
                  </c:pt>
                  <c:pt idx="12">
                    <c:v>1208.3333333333301</c:v>
                  </c:pt>
                  <c:pt idx="13">
                    <c:v>1208.3333333333301</c:v>
                  </c:pt>
                  <c:pt idx="14">
                    <c:v>1208.3333333333301</c:v>
                  </c:pt>
                  <c:pt idx="15">
                    <c:v>1208.3333333333301</c:v>
                  </c:pt>
                  <c:pt idx="16">
                    <c:v>1208.3333333333301</c:v>
                  </c:pt>
                  <c:pt idx="17">
                    <c:v>1208.3333333333301</c:v>
                  </c:pt>
                  <c:pt idx="18">
                    <c:v>1208.3333333333301</c:v>
                  </c:pt>
                  <c:pt idx="19">
                    <c:v>1208.3333333333301</c:v>
                  </c:pt>
                  <c:pt idx="20">
                    <c:v>1208.3333333333301</c:v>
                  </c:pt>
                  <c:pt idx="21">
                    <c:v>1208.3333333333301</c:v>
                  </c:pt>
                  <c:pt idx="22">
                    <c:v>1208.3333333333301</c:v>
                  </c:pt>
                  <c:pt idx="23">
                    <c:v>1208.3333333333301</c:v>
                  </c:pt>
                  <c:pt idx="24">
                    <c:v>1208.3333333333301</c:v>
                  </c:pt>
                  <c:pt idx="25">
                    <c:v>1208.3333333333301</c:v>
                  </c:pt>
                  <c:pt idx="26">
                    <c:v>1208.3333333333301</c:v>
                  </c:pt>
                  <c:pt idx="27">
                    <c:v>1208.3333333333301</c:v>
                  </c:pt>
                  <c:pt idx="28">
                    <c:v>1208.3333333333301</c:v>
                  </c:pt>
                  <c:pt idx="29">
                    <c:v>1208.3333333333301</c:v>
                  </c:pt>
                  <c:pt idx="30">
                    <c:v>1208.3333333333301</c:v>
                  </c:pt>
                  <c:pt idx="31">
                    <c:v>1208.3333333333301</c:v>
                  </c:pt>
                  <c:pt idx="32">
                    <c:v>1208.3333333333301</c:v>
                  </c:pt>
                  <c:pt idx="33">
                    <c:v>1208.3333333333301</c:v>
                  </c:pt>
                  <c:pt idx="34">
                    <c:v>1208.3333333333301</c:v>
                  </c:pt>
                  <c:pt idx="35">
                    <c:v>1208.3333333333301</c:v>
                  </c:pt>
                  <c:pt idx="36">
                    <c:v>1208.3333333333301</c:v>
                  </c:pt>
                  <c:pt idx="37">
                    <c:v>1208.3333333333301</c:v>
                  </c:pt>
                  <c:pt idx="38">
                    <c:v>1208.3333333333301</c:v>
                  </c:pt>
                  <c:pt idx="39">
                    <c:v>1208.3333333333301</c:v>
                  </c:pt>
                  <c:pt idx="40">
                    <c:v>1208.3333333333301</c:v>
                  </c:pt>
                  <c:pt idx="41">
                    <c:v>1208.3333333333301</c:v>
                  </c:pt>
                  <c:pt idx="42">
                    <c:v>1208.3333333333301</c:v>
                  </c:pt>
                  <c:pt idx="43">
                    <c:v>1208.3333333333301</c:v>
                  </c:pt>
                </c:numCache>
              </c:numRef>
            </c:plus>
            <c:minus>
              <c:numRef>
                <c:f>'Fsp SEM+ICP Tidy w LOD'!$W$158:$W$201</c:f>
                <c:numCache>
                  <c:formatCode>General</c:formatCode>
                  <c:ptCount val="44"/>
                  <c:pt idx="0">
                    <c:v>1208.3333333333335</c:v>
                  </c:pt>
                  <c:pt idx="1">
                    <c:v>1208.3333333333335</c:v>
                  </c:pt>
                  <c:pt idx="2">
                    <c:v>1208.3333333333301</c:v>
                  </c:pt>
                  <c:pt idx="3">
                    <c:v>1208.3333333333301</c:v>
                  </c:pt>
                  <c:pt idx="4">
                    <c:v>1208.3333333333301</c:v>
                  </c:pt>
                  <c:pt idx="5">
                    <c:v>1208.3333333333301</c:v>
                  </c:pt>
                  <c:pt idx="6">
                    <c:v>1208.3333333333301</c:v>
                  </c:pt>
                  <c:pt idx="7">
                    <c:v>1208.3333333333301</c:v>
                  </c:pt>
                  <c:pt idx="8">
                    <c:v>1208.3333333333301</c:v>
                  </c:pt>
                  <c:pt idx="9">
                    <c:v>1208.3333333333301</c:v>
                  </c:pt>
                  <c:pt idx="10">
                    <c:v>1208.3333333333301</c:v>
                  </c:pt>
                  <c:pt idx="11">
                    <c:v>1208.3333333333301</c:v>
                  </c:pt>
                  <c:pt idx="12">
                    <c:v>1208.3333333333301</c:v>
                  </c:pt>
                  <c:pt idx="13">
                    <c:v>1208.3333333333301</c:v>
                  </c:pt>
                  <c:pt idx="14">
                    <c:v>1208.3333333333301</c:v>
                  </c:pt>
                  <c:pt idx="15">
                    <c:v>1208.3333333333301</c:v>
                  </c:pt>
                  <c:pt idx="16">
                    <c:v>1208.3333333333301</c:v>
                  </c:pt>
                  <c:pt idx="17">
                    <c:v>1208.3333333333301</c:v>
                  </c:pt>
                  <c:pt idx="18">
                    <c:v>1208.3333333333301</c:v>
                  </c:pt>
                  <c:pt idx="19">
                    <c:v>1208.3333333333301</c:v>
                  </c:pt>
                  <c:pt idx="20">
                    <c:v>1208.3333333333301</c:v>
                  </c:pt>
                  <c:pt idx="21">
                    <c:v>1208.3333333333301</c:v>
                  </c:pt>
                  <c:pt idx="22">
                    <c:v>1208.3333333333301</c:v>
                  </c:pt>
                  <c:pt idx="23">
                    <c:v>1208.3333333333301</c:v>
                  </c:pt>
                  <c:pt idx="24">
                    <c:v>1208.3333333333301</c:v>
                  </c:pt>
                  <c:pt idx="25">
                    <c:v>1208.3333333333301</c:v>
                  </c:pt>
                  <c:pt idx="26">
                    <c:v>1208.3333333333301</c:v>
                  </c:pt>
                  <c:pt idx="27">
                    <c:v>1208.3333333333301</c:v>
                  </c:pt>
                  <c:pt idx="28">
                    <c:v>1208.3333333333301</c:v>
                  </c:pt>
                  <c:pt idx="29">
                    <c:v>1208.3333333333301</c:v>
                  </c:pt>
                  <c:pt idx="30">
                    <c:v>1208.3333333333301</c:v>
                  </c:pt>
                  <c:pt idx="31">
                    <c:v>1208.3333333333301</c:v>
                  </c:pt>
                  <c:pt idx="32">
                    <c:v>1208.3333333333301</c:v>
                  </c:pt>
                  <c:pt idx="33">
                    <c:v>1208.3333333333301</c:v>
                  </c:pt>
                  <c:pt idx="34">
                    <c:v>1208.3333333333301</c:v>
                  </c:pt>
                  <c:pt idx="35">
                    <c:v>1208.3333333333301</c:v>
                  </c:pt>
                  <c:pt idx="36">
                    <c:v>1208.3333333333301</c:v>
                  </c:pt>
                  <c:pt idx="37">
                    <c:v>1208.3333333333301</c:v>
                  </c:pt>
                  <c:pt idx="38">
                    <c:v>1208.3333333333301</c:v>
                  </c:pt>
                  <c:pt idx="39">
                    <c:v>1208.3333333333301</c:v>
                  </c:pt>
                  <c:pt idx="40">
                    <c:v>1208.3333333333301</c:v>
                  </c:pt>
                  <c:pt idx="41">
                    <c:v>1208.3333333333301</c:v>
                  </c:pt>
                  <c:pt idx="42">
                    <c:v>1208.3333333333301</c:v>
                  </c:pt>
                  <c:pt idx="43">
                    <c:v>1208.3333333333301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'Fsp SEM+ICP Tidy w LOD'!$W$39:$W$82</c:f>
              <c:numCache>
                <c:formatCode>General</c:formatCode>
                <c:ptCount val="44"/>
                <c:pt idx="0">
                  <c:v>75600</c:v>
                </c:pt>
                <c:pt idx="1">
                  <c:v>72500</c:v>
                </c:pt>
                <c:pt idx="2">
                  <c:v>73800</c:v>
                </c:pt>
                <c:pt idx="3">
                  <c:v>72000</c:v>
                </c:pt>
                <c:pt idx="4">
                  <c:v>73700</c:v>
                </c:pt>
                <c:pt idx="5">
                  <c:v>75700</c:v>
                </c:pt>
                <c:pt idx="6">
                  <c:v>72300</c:v>
                </c:pt>
                <c:pt idx="7">
                  <c:v>70400</c:v>
                </c:pt>
                <c:pt idx="8">
                  <c:v>73200</c:v>
                </c:pt>
                <c:pt idx="9">
                  <c:v>71200</c:v>
                </c:pt>
                <c:pt idx="10">
                  <c:v>73800</c:v>
                </c:pt>
                <c:pt idx="11">
                  <c:v>74000</c:v>
                </c:pt>
                <c:pt idx="12">
                  <c:v>72800</c:v>
                </c:pt>
                <c:pt idx="13">
                  <c:v>71900</c:v>
                </c:pt>
                <c:pt idx="14">
                  <c:v>70800</c:v>
                </c:pt>
                <c:pt idx="15">
                  <c:v>73900</c:v>
                </c:pt>
                <c:pt idx="16">
                  <c:v>71800</c:v>
                </c:pt>
                <c:pt idx="17">
                  <c:v>73800</c:v>
                </c:pt>
                <c:pt idx="18">
                  <c:v>74800</c:v>
                </c:pt>
                <c:pt idx="19">
                  <c:v>73300</c:v>
                </c:pt>
                <c:pt idx="20">
                  <c:v>75900</c:v>
                </c:pt>
                <c:pt idx="21">
                  <c:v>74400</c:v>
                </c:pt>
                <c:pt idx="22">
                  <c:v>74700</c:v>
                </c:pt>
                <c:pt idx="23">
                  <c:v>75100</c:v>
                </c:pt>
                <c:pt idx="24">
                  <c:v>73500</c:v>
                </c:pt>
                <c:pt idx="25">
                  <c:v>76200</c:v>
                </c:pt>
                <c:pt idx="26">
                  <c:v>75300</c:v>
                </c:pt>
                <c:pt idx="27">
                  <c:v>71700</c:v>
                </c:pt>
                <c:pt idx="28">
                  <c:v>69500</c:v>
                </c:pt>
                <c:pt idx="29">
                  <c:v>73500</c:v>
                </c:pt>
                <c:pt idx="30">
                  <c:v>71700</c:v>
                </c:pt>
                <c:pt idx="31">
                  <c:v>71600</c:v>
                </c:pt>
                <c:pt idx="32">
                  <c:v>67700</c:v>
                </c:pt>
                <c:pt idx="33">
                  <c:v>73300</c:v>
                </c:pt>
                <c:pt idx="34">
                  <c:v>70500</c:v>
                </c:pt>
                <c:pt idx="35">
                  <c:v>71600</c:v>
                </c:pt>
                <c:pt idx="36">
                  <c:v>74900</c:v>
                </c:pt>
                <c:pt idx="37">
                  <c:v>72200</c:v>
                </c:pt>
                <c:pt idx="38">
                  <c:v>72900</c:v>
                </c:pt>
                <c:pt idx="39">
                  <c:v>71900</c:v>
                </c:pt>
                <c:pt idx="40">
                  <c:v>70500</c:v>
                </c:pt>
                <c:pt idx="41">
                  <c:v>72300</c:v>
                </c:pt>
                <c:pt idx="42">
                  <c:v>75100</c:v>
                </c:pt>
                <c:pt idx="43">
                  <c:v>74400</c:v>
                </c:pt>
              </c:numCache>
            </c:numRef>
          </c:xVal>
          <c:yVal>
            <c:numRef>
              <c:f>'Fsp SEM+ICP Tidy w LOD'!$P$39:$P$82</c:f>
              <c:numCache>
                <c:formatCode>General</c:formatCode>
                <c:ptCount val="44"/>
                <c:pt idx="0">
                  <c:v>37.316800000000001</c:v>
                </c:pt>
                <c:pt idx="1">
                  <c:v>43.055900000000001</c:v>
                </c:pt>
                <c:pt idx="2">
                  <c:v>37.581499999999998</c:v>
                </c:pt>
                <c:pt idx="3">
                  <c:v>61.692999999999998</c:v>
                </c:pt>
                <c:pt idx="4">
                  <c:v>38.116199999999999</c:v>
                </c:pt>
                <c:pt idx="5">
                  <c:v>40.0533</c:v>
                </c:pt>
                <c:pt idx="6">
                  <c:v>67.461600000000004</c:v>
                </c:pt>
                <c:pt idx="7">
                  <c:v>86.672200000000004</c:v>
                </c:pt>
                <c:pt idx="8">
                  <c:v>50.0364</c:v>
                </c:pt>
                <c:pt idx="9">
                  <c:v>50.235900000000001</c:v>
                </c:pt>
                <c:pt idx="10">
                  <c:v>75.002300000000005</c:v>
                </c:pt>
                <c:pt idx="11">
                  <c:v>66.052199999999999</c:v>
                </c:pt>
                <c:pt idx="12">
                  <c:v>63.4223</c:v>
                </c:pt>
                <c:pt idx="13">
                  <c:v>66</c:v>
                </c:pt>
                <c:pt idx="14">
                  <c:v>42.098500000000001</c:v>
                </c:pt>
                <c:pt idx="15">
                  <c:v>53.603000000000002</c:v>
                </c:pt>
                <c:pt idx="16">
                  <c:v>42.584600000000002</c:v>
                </c:pt>
                <c:pt idx="17">
                  <c:v>47.167200000000001</c:v>
                </c:pt>
                <c:pt idx="18">
                  <c:v>66.091700000000003</c:v>
                </c:pt>
                <c:pt idx="19">
                  <c:v>57.9392</c:v>
                </c:pt>
                <c:pt idx="20">
                  <c:v>71.211600000000004</c:v>
                </c:pt>
                <c:pt idx="21">
                  <c:v>42.272300000000001</c:v>
                </c:pt>
                <c:pt idx="22">
                  <c:v>46.832500000000003</c:v>
                </c:pt>
                <c:pt idx="23">
                  <c:v>55.2804</c:v>
                </c:pt>
                <c:pt idx="24">
                  <c:v>63.9572</c:v>
                </c:pt>
                <c:pt idx="25">
                  <c:v>38.003500000000003</c:v>
                </c:pt>
                <c:pt idx="26">
                  <c:v>38.735100000000003</c:v>
                </c:pt>
                <c:pt idx="27">
                  <c:v>82.548699999999997</c:v>
                </c:pt>
                <c:pt idx="28">
                  <c:v>64.204999999999998</c:v>
                </c:pt>
                <c:pt idx="29">
                  <c:v>59.966999999999999</c:v>
                </c:pt>
                <c:pt idx="30">
                  <c:v>72.096500000000006</c:v>
                </c:pt>
                <c:pt idx="31">
                  <c:v>45.596699999999998</c:v>
                </c:pt>
                <c:pt idx="32">
                  <c:v>100.167</c:v>
                </c:pt>
                <c:pt idx="33">
                  <c:v>64.575599999999994</c:v>
                </c:pt>
                <c:pt idx="34">
                  <c:v>59.787500000000001</c:v>
                </c:pt>
                <c:pt idx="35">
                  <c:v>53.011099999999999</c:v>
                </c:pt>
                <c:pt idx="36">
                  <c:v>37.499600000000001</c:v>
                </c:pt>
                <c:pt idx="37">
                  <c:v>117.45099999999999</c:v>
                </c:pt>
                <c:pt idx="38">
                  <c:v>101.33799999999999</c:v>
                </c:pt>
                <c:pt idx="39">
                  <c:v>112.11</c:v>
                </c:pt>
                <c:pt idx="40">
                  <c:v>95.389799999999994</c:v>
                </c:pt>
                <c:pt idx="41">
                  <c:v>53.740099999999998</c:v>
                </c:pt>
                <c:pt idx="42">
                  <c:v>81.027299999999997</c:v>
                </c:pt>
                <c:pt idx="43">
                  <c:v>61.691600000000001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336-469F-80BC-CB06864391C3}"/>
            </c:ext>
          </c:extLst>
        </c:ser>
        <c:ser>
          <c:idx val="2"/>
          <c:order val="2"/>
          <c:tx>
            <c:v>1.AS.H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'All Fsp Analysis'!$Q$173:$Q$207</c:f>
                <c:numCache>
                  <c:formatCode>General</c:formatCode>
                  <c:ptCount val="35"/>
                  <c:pt idx="0">
                    <c:v>2.5714299999999999</c:v>
                  </c:pt>
                  <c:pt idx="1">
                    <c:v>4.08352</c:v>
                  </c:pt>
                  <c:pt idx="2">
                    <c:v>3.4445700000000001</c:v>
                  </c:pt>
                  <c:pt idx="3">
                    <c:v>1.7658499999999999</c:v>
                  </c:pt>
                  <c:pt idx="4">
                    <c:v>2.5144500000000001</c:v>
                  </c:pt>
                  <c:pt idx="5">
                    <c:v>2.54311</c:v>
                  </c:pt>
                  <c:pt idx="6">
                    <c:v>3.4076599999999999</c:v>
                  </c:pt>
                  <c:pt idx="7">
                    <c:v>2.2648000000000001</c:v>
                  </c:pt>
                  <c:pt idx="8">
                    <c:v>2.8358500000000002</c:v>
                  </c:pt>
                  <c:pt idx="9">
                    <c:v>2.66228</c:v>
                  </c:pt>
                  <c:pt idx="10">
                    <c:v>2.5800100000000001</c:v>
                  </c:pt>
                  <c:pt idx="11">
                    <c:v>2.4756100000000001</c:v>
                  </c:pt>
                  <c:pt idx="12">
                    <c:v>2.8672</c:v>
                  </c:pt>
                  <c:pt idx="13">
                    <c:v>2.5115699999999999</c:v>
                  </c:pt>
                  <c:pt idx="14">
                    <c:v>2.8394900000000001</c:v>
                  </c:pt>
                  <c:pt idx="15">
                    <c:v>2.3221599999999998</c:v>
                  </c:pt>
                  <c:pt idx="16">
                    <c:v>3.0592899999999998</c:v>
                  </c:pt>
                  <c:pt idx="17">
                    <c:v>3.5977899999999998</c:v>
                  </c:pt>
                  <c:pt idx="18">
                    <c:v>4.1366899999999998</c:v>
                  </c:pt>
                  <c:pt idx="19">
                    <c:v>2.6624400000000001</c:v>
                  </c:pt>
                  <c:pt idx="20">
                    <c:v>4.3279199999999998</c:v>
                  </c:pt>
                  <c:pt idx="21">
                    <c:v>3.5071599999999998</c:v>
                  </c:pt>
                  <c:pt idx="22">
                    <c:v>3.1387100000000001</c:v>
                  </c:pt>
                  <c:pt idx="23">
                    <c:v>3.1214400000000002</c:v>
                  </c:pt>
                  <c:pt idx="24">
                    <c:v>2.7028300000000001</c:v>
                  </c:pt>
                  <c:pt idx="25">
                    <c:v>2.4577100000000001</c:v>
                  </c:pt>
                  <c:pt idx="26">
                    <c:v>3.08385</c:v>
                  </c:pt>
                  <c:pt idx="27">
                    <c:v>2.9200499999999998</c:v>
                  </c:pt>
                  <c:pt idx="28">
                    <c:v>2.9550700000000001</c:v>
                  </c:pt>
                  <c:pt idx="29">
                    <c:v>6.5574300000000001</c:v>
                  </c:pt>
                  <c:pt idx="30">
                    <c:v>3.5514800000000002</c:v>
                  </c:pt>
                  <c:pt idx="31">
                    <c:v>3.6341299999999999</c:v>
                  </c:pt>
                  <c:pt idx="32">
                    <c:v>2.88062</c:v>
                  </c:pt>
                  <c:pt idx="33">
                    <c:v>1.71577</c:v>
                  </c:pt>
                  <c:pt idx="34">
                    <c:v>4.1254799999999996</c:v>
                  </c:pt>
                </c:numCache>
              </c:numRef>
            </c:plus>
            <c:minus>
              <c:numRef>
                <c:f>'All Fsp Analysis'!$Q$173:$Q$207</c:f>
                <c:numCache>
                  <c:formatCode>General</c:formatCode>
                  <c:ptCount val="35"/>
                  <c:pt idx="0">
                    <c:v>2.5714299999999999</c:v>
                  </c:pt>
                  <c:pt idx="1">
                    <c:v>4.08352</c:v>
                  </c:pt>
                  <c:pt idx="2">
                    <c:v>3.4445700000000001</c:v>
                  </c:pt>
                  <c:pt idx="3">
                    <c:v>1.7658499999999999</c:v>
                  </c:pt>
                  <c:pt idx="4">
                    <c:v>2.5144500000000001</c:v>
                  </c:pt>
                  <c:pt idx="5">
                    <c:v>2.54311</c:v>
                  </c:pt>
                  <c:pt idx="6">
                    <c:v>3.4076599999999999</c:v>
                  </c:pt>
                  <c:pt idx="7">
                    <c:v>2.2648000000000001</c:v>
                  </c:pt>
                  <c:pt idx="8">
                    <c:v>2.8358500000000002</c:v>
                  </c:pt>
                  <c:pt idx="9">
                    <c:v>2.66228</c:v>
                  </c:pt>
                  <c:pt idx="10">
                    <c:v>2.5800100000000001</c:v>
                  </c:pt>
                  <c:pt idx="11">
                    <c:v>2.4756100000000001</c:v>
                  </c:pt>
                  <c:pt idx="12">
                    <c:v>2.8672</c:v>
                  </c:pt>
                  <c:pt idx="13">
                    <c:v>2.5115699999999999</c:v>
                  </c:pt>
                  <c:pt idx="14">
                    <c:v>2.8394900000000001</c:v>
                  </c:pt>
                  <c:pt idx="15">
                    <c:v>2.3221599999999998</c:v>
                  </c:pt>
                  <c:pt idx="16">
                    <c:v>3.0592899999999998</c:v>
                  </c:pt>
                  <c:pt idx="17">
                    <c:v>3.5977899999999998</c:v>
                  </c:pt>
                  <c:pt idx="18">
                    <c:v>4.1366899999999998</c:v>
                  </c:pt>
                  <c:pt idx="19">
                    <c:v>2.6624400000000001</c:v>
                  </c:pt>
                  <c:pt idx="20">
                    <c:v>4.3279199999999998</c:v>
                  </c:pt>
                  <c:pt idx="21">
                    <c:v>3.5071599999999998</c:v>
                  </c:pt>
                  <c:pt idx="22">
                    <c:v>3.1387100000000001</c:v>
                  </c:pt>
                  <c:pt idx="23">
                    <c:v>3.1214400000000002</c:v>
                  </c:pt>
                  <c:pt idx="24">
                    <c:v>2.7028300000000001</c:v>
                  </c:pt>
                  <c:pt idx="25">
                    <c:v>2.4577100000000001</c:v>
                  </c:pt>
                  <c:pt idx="26">
                    <c:v>3.08385</c:v>
                  </c:pt>
                  <c:pt idx="27">
                    <c:v>2.9200499999999998</c:v>
                  </c:pt>
                  <c:pt idx="28">
                    <c:v>2.9550700000000001</c:v>
                  </c:pt>
                  <c:pt idx="29">
                    <c:v>6.5574300000000001</c:v>
                  </c:pt>
                  <c:pt idx="30">
                    <c:v>3.5514800000000002</c:v>
                  </c:pt>
                  <c:pt idx="31">
                    <c:v>3.6341299999999999</c:v>
                  </c:pt>
                  <c:pt idx="32">
                    <c:v>2.88062</c:v>
                  </c:pt>
                  <c:pt idx="33">
                    <c:v>1.71577</c:v>
                  </c:pt>
                  <c:pt idx="34">
                    <c:v>4.1254799999999996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6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'All Fsp Analysis'!$CK$2:$CK$36</c:f>
              <c:numCache>
                <c:formatCode>General</c:formatCode>
                <c:ptCount val="35"/>
                <c:pt idx="0">
                  <c:v>71600</c:v>
                </c:pt>
                <c:pt idx="1">
                  <c:v>71000</c:v>
                </c:pt>
                <c:pt idx="2">
                  <c:v>67800</c:v>
                </c:pt>
                <c:pt idx="3">
                  <c:v>63900</c:v>
                </c:pt>
                <c:pt idx="4">
                  <c:v>66000</c:v>
                </c:pt>
                <c:pt idx="5">
                  <c:v>71200</c:v>
                </c:pt>
                <c:pt idx="6">
                  <c:v>62000</c:v>
                </c:pt>
                <c:pt idx="7">
                  <c:v>63099.999999999993</c:v>
                </c:pt>
                <c:pt idx="8">
                  <c:v>68300</c:v>
                </c:pt>
                <c:pt idx="9">
                  <c:v>69800</c:v>
                </c:pt>
                <c:pt idx="10">
                  <c:v>70200</c:v>
                </c:pt>
                <c:pt idx="11">
                  <c:v>64700</c:v>
                </c:pt>
                <c:pt idx="12">
                  <c:v>68000</c:v>
                </c:pt>
                <c:pt idx="13">
                  <c:v>67500</c:v>
                </c:pt>
                <c:pt idx="14">
                  <c:v>66500</c:v>
                </c:pt>
                <c:pt idx="15">
                  <c:v>63200</c:v>
                </c:pt>
                <c:pt idx="16">
                  <c:v>71400</c:v>
                </c:pt>
                <c:pt idx="17">
                  <c:v>70000</c:v>
                </c:pt>
                <c:pt idx="18">
                  <c:v>69600</c:v>
                </c:pt>
                <c:pt idx="19">
                  <c:v>67200</c:v>
                </c:pt>
                <c:pt idx="20">
                  <c:v>68000</c:v>
                </c:pt>
                <c:pt idx="21">
                  <c:v>69800</c:v>
                </c:pt>
                <c:pt idx="22">
                  <c:v>69700</c:v>
                </c:pt>
                <c:pt idx="23">
                  <c:v>69600</c:v>
                </c:pt>
                <c:pt idx="24">
                  <c:v>70400</c:v>
                </c:pt>
                <c:pt idx="25">
                  <c:v>63800</c:v>
                </c:pt>
                <c:pt idx="26">
                  <c:v>66500</c:v>
                </c:pt>
                <c:pt idx="27">
                  <c:v>66800</c:v>
                </c:pt>
                <c:pt idx="28">
                  <c:v>64500</c:v>
                </c:pt>
                <c:pt idx="29">
                  <c:v>64500</c:v>
                </c:pt>
                <c:pt idx="30">
                  <c:v>66600</c:v>
                </c:pt>
                <c:pt idx="31">
                  <c:v>70000</c:v>
                </c:pt>
                <c:pt idx="32">
                  <c:v>68500</c:v>
                </c:pt>
                <c:pt idx="33">
                  <c:v>67400</c:v>
                </c:pt>
                <c:pt idx="34">
                  <c:v>67700</c:v>
                </c:pt>
              </c:numCache>
            </c:numRef>
          </c:xVal>
          <c:yVal>
            <c:numRef>
              <c:f>'All Fsp Analysis'!$CC$2:$CC$36</c:f>
              <c:numCache>
                <c:formatCode>General</c:formatCode>
                <c:ptCount val="35"/>
                <c:pt idx="0">
                  <c:v>18.074400000000001</c:v>
                </c:pt>
                <c:pt idx="1">
                  <c:v>24.624300000000002</c:v>
                </c:pt>
                <c:pt idx="2">
                  <c:v>21.078800000000001</c:v>
                </c:pt>
                <c:pt idx="3">
                  <c:v>16.391200000000001</c:v>
                </c:pt>
                <c:pt idx="4">
                  <c:v>17.785299999999999</c:v>
                </c:pt>
                <c:pt idx="5">
                  <c:v>16.397500000000001</c:v>
                </c:pt>
                <c:pt idx="6">
                  <c:v>20.532499999999999</c:v>
                </c:pt>
                <c:pt idx="7">
                  <c:v>15.915699999999999</c:v>
                </c:pt>
                <c:pt idx="8">
                  <c:v>18.200800000000001</c:v>
                </c:pt>
                <c:pt idx="9">
                  <c:v>19.5379</c:v>
                </c:pt>
                <c:pt idx="10">
                  <c:v>20.399699999999999</c:v>
                </c:pt>
                <c:pt idx="11">
                  <c:v>17.569800000000001</c:v>
                </c:pt>
                <c:pt idx="12">
                  <c:v>17.8719</c:v>
                </c:pt>
                <c:pt idx="13">
                  <c:v>20.747</c:v>
                </c:pt>
                <c:pt idx="14">
                  <c:v>19.012899999999998</c:v>
                </c:pt>
                <c:pt idx="15">
                  <c:v>18.084700000000002</c:v>
                </c:pt>
                <c:pt idx="16">
                  <c:v>20.494</c:v>
                </c:pt>
                <c:pt idx="17">
                  <c:v>22.4664</c:v>
                </c:pt>
                <c:pt idx="18">
                  <c:v>21.877099999999999</c:v>
                </c:pt>
                <c:pt idx="19">
                  <c:v>18.074999999999999</c:v>
                </c:pt>
                <c:pt idx="20">
                  <c:v>21.6312</c:v>
                </c:pt>
                <c:pt idx="21">
                  <c:v>18.886600000000001</c:v>
                </c:pt>
                <c:pt idx="22">
                  <c:v>18.080300000000001</c:v>
                </c:pt>
                <c:pt idx="23">
                  <c:v>17.727900000000002</c:v>
                </c:pt>
                <c:pt idx="24">
                  <c:v>16.642399999999999</c:v>
                </c:pt>
                <c:pt idx="25">
                  <c:v>18.270199999999999</c:v>
                </c:pt>
                <c:pt idx="26">
                  <c:v>19.810199999999998</c:v>
                </c:pt>
                <c:pt idx="27">
                  <c:v>19.8413</c:v>
                </c:pt>
                <c:pt idx="28">
                  <c:v>16.696899999999999</c:v>
                </c:pt>
                <c:pt idx="29">
                  <c:v>66.908000000000001</c:v>
                </c:pt>
                <c:pt idx="30">
                  <c:v>23.416499999999999</c:v>
                </c:pt>
                <c:pt idx="31">
                  <c:v>17.3932</c:v>
                </c:pt>
                <c:pt idx="32">
                  <c:v>20.838100000000001</c:v>
                </c:pt>
                <c:pt idx="33">
                  <c:v>15.403</c:v>
                </c:pt>
                <c:pt idx="34">
                  <c:v>19.526700000000002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336-469F-80BC-CB0686439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261327"/>
        <c:axId val="334301391"/>
      </c:scatterChart>
      <c:valAx>
        <c:axId val="10762613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Na (ppm)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4301391"/>
        <c:crosses val="autoZero"/>
        <c:crossBetween val="midCat"/>
      </c:valAx>
      <c:valAx>
        <c:axId val="3343013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Ba (ppm)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26132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Fsp Na vs Ba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1.AS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'Fsp SEM+ICP Tidy w LOD'!$P$115:$P$150</c:f>
                <c:numCache>
                  <c:formatCode>General</c:formatCode>
                  <c:ptCount val="36"/>
                  <c:pt idx="0">
                    <c:v>7.5376200000000004</c:v>
                  </c:pt>
                  <c:pt idx="1">
                    <c:v>2.9195700000000002</c:v>
                  </c:pt>
                  <c:pt idx="2">
                    <c:v>3.1595300000000002</c:v>
                  </c:pt>
                  <c:pt idx="3">
                    <c:v>2.75664</c:v>
                  </c:pt>
                  <c:pt idx="4">
                    <c:v>3.2578999999999998</c:v>
                  </c:pt>
                  <c:pt idx="5">
                    <c:v>5.7575700000000003</c:v>
                  </c:pt>
                  <c:pt idx="6">
                    <c:v>2.4697200000000001</c:v>
                  </c:pt>
                  <c:pt idx="7">
                    <c:v>3.7345899999999999</c:v>
                  </c:pt>
                  <c:pt idx="8">
                    <c:v>3.19008</c:v>
                  </c:pt>
                  <c:pt idx="9">
                    <c:v>2.6499100000000002</c:v>
                  </c:pt>
                  <c:pt idx="10">
                    <c:v>5.5769399999999996</c:v>
                  </c:pt>
                  <c:pt idx="11">
                    <c:v>6.1594300000000004</c:v>
                  </c:pt>
                  <c:pt idx="12">
                    <c:v>2.9676999999999998</c:v>
                  </c:pt>
                  <c:pt idx="13">
                    <c:v>4.75657</c:v>
                  </c:pt>
                  <c:pt idx="14">
                    <c:v>24.4373</c:v>
                  </c:pt>
                  <c:pt idx="15">
                    <c:v>4.2052300000000002</c:v>
                  </c:pt>
                  <c:pt idx="16">
                    <c:v>8.4995700000000003</c:v>
                  </c:pt>
                  <c:pt idx="17">
                    <c:v>3.08786</c:v>
                  </c:pt>
                  <c:pt idx="18">
                    <c:v>3.35561</c:v>
                  </c:pt>
                  <c:pt idx="19">
                    <c:v>18.1967</c:v>
                  </c:pt>
                  <c:pt idx="20">
                    <c:v>3.5202900000000001</c:v>
                  </c:pt>
                  <c:pt idx="21">
                    <c:v>3.49017</c:v>
                  </c:pt>
                  <c:pt idx="22">
                    <c:v>2.4411900000000002</c:v>
                  </c:pt>
                  <c:pt idx="23">
                    <c:v>7.7325100000000004</c:v>
                  </c:pt>
                  <c:pt idx="24">
                    <c:v>3.7122700000000002</c:v>
                  </c:pt>
                  <c:pt idx="25">
                    <c:v>3.6703700000000001</c:v>
                  </c:pt>
                  <c:pt idx="26">
                    <c:v>2.55199</c:v>
                  </c:pt>
                  <c:pt idx="27">
                    <c:v>2.5017800000000001</c:v>
                  </c:pt>
                  <c:pt idx="28">
                    <c:v>7.5934100000000004</c:v>
                  </c:pt>
                  <c:pt idx="29">
                    <c:v>9.1230499999999992</c:v>
                  </c:pt>
                  <c:pt idx="30">
                    <c:v>6.43607</c:v>
                  </c:pt>
                  <c:pt idx="31">
                    <c:v>6.2771600000000003</c:v>
                  </c:pt>
                  <c:pt idx="32">
                    <c:v>4.8666900000000002</c:v>
                  </c:pt>
                  <c:pt idx="33">
                    <c:v>8.1577599999999997</c:v>
                  </c:pt>
                  <c:pt idx="34">
                    <c:v>6.4997100000000003</c:v>
                  </c:pt>
                  <c:pt idx="35">
                    <c:v>15.558999999999999</c:v>
                  </c:pt>
                </c:numCache>
              </c:numRef>
            </c:plus>
            <c:minus>
              <c:numRef>
                <c:f>'Fsp SEM+ICP Tidy w LOD'!$P$115:$P$150</c:f>
                <c:numCache>
                  <c:formatCode>General</c:formatCode>
                  <c:ptCount val="36"/>
                  <c:pt idx="0">
                    <c:v>7.5376200000000004</c:v>
                  </c:pt>
                  <c:pt idx="1">
                    <c:v>2.9195700000000002</c:v>
                  </c:pt>
                  <c:pt idx="2">
                    <c:v>3.1595300000000002</c:v>
                  </c:pt>
                  <c:pt idx="3">
                    <c:v>2.75664</c:v>
                  </c:pt>
                  <c:pt idx="4">
                    <c:v>3.2578999999999998</c:v>
                  </c:pt>
                  <c:pt idx="5">
                    <c:v>5.7575700000000003</c:v>
                  </c:pt>
                  <c:pt idx="6">
                    <c:v>2.4697200000000001</c:v>
                  </c:pt>
                  <c:pt idx="7">
                    <c:v>3.7345899999999999</c:v>
                  </c:pt>
                  <c:pt idx="8">
                    <c:v>3.19008</c:v>
                  </c:pt>
                  <c:pt idx="9">
                    <c:v>2.6499100000000002</c:v>
                  </c:pt>
                  <c:pt idx="10">
                    <c:v>5.5769399999999996</c:v>
                  </c:pt>
                  <c:pt idx="11">
                    <c:v>6.1594300000000004</c:v>
                  </c:pt>
                  <c:pt idx="12">
                    <c:v>2.9676999999999998</c:v>
                  </c:pt>
                  <c:pt idx="13">
                    <c:v>4.75657</c:v>
                  </c:pt>
                  <c:pt idx="14">
                    <c:v>24.4373</c:v>
                  </c:pt>
                  <c:pt idx="15">
                    <c:v>4.2052300000000002</c:v>
                  </c:pt>
                  <c:pt idx="16">
                    <c:v>8.4995700000000003</c:v>
                  </c:pt>
                  <c:pt idx="17">
                    <c:v>3.08786</c:v>
                  </c:pt>
                  <c:pt idx="18">
                    <c:v>3.35561</c:v>
                  </c:pt>
                  <c:pt idx="19">
                    <c:v>18.1967</c:v>
                  </c:pt>
                  <c:pt idx="20">
                    <c:v>3.5202900000000001</c:v>
                  </c:pt>
                  <c:pt idx="21">
                    <c:v>3.49017</c:v>
                  </c:pt>
                  <c:pt idx="22">
                    <c:v>2.4411900000000002</c:v>
                  </c:pt>
                  <c:pt idx="23">
                    <c:v>7.7325100000000004</c:v>
                  </c:pt>
                  <c:pt idx="24">
                    <c:v>3.7122700000000002</c:v>
                  </c:pt>
                  <c:pt idx="25">
                    <c:v>3.6703700000000001</c:v>
                  </c:pt>
                  <c:pt idx="26">
                    <c:v>2.55199</c:v>
                  </c:pt>
                  <c:pt idx="27">
                    <c:v>2.5017800000000001</c:v>
                  </c:pt>
                  <c:pt idx="28">
                    <c:v>7.5934100000000004</c:v>
                  </c:pt>
                  <c:pt idx="29">
                    <c:v>9.1230499999999992</c:v>
                  </c:pt>
                  <c:pt idx="30">
                    <c:v>6.43607</c:v>
                  </c:pt>
                  <c:pt idx="31">
                    <c:v>6.2771600000000003</c:v>
                  </c:pt>
                  <c:pt idx="32">
                    <c:v>4.8666900000000002</c:v>
                  </c:pt>
                  <c:pt idx="33">
                    <c:v>8.1577599999999997</c:v>
                  </c:pt>
                  <c:pt idx="34">
                    <c:v>6.4997100000000003</c:v>
                  </c:pt>
                  <c:pt idx="35">
                    <c:v>15.558999999999999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'Fsp SEM+ICP Tidy w LOD'!$W$115:$W$150</c:f>
                <c:numCache>
                  <c:formatCode>General</c:formatCode>
                  <c:ptCount val="36"/>
                  <c:pt idx="0">
                    <c:v>558.33333333333348</c:v>
                  </c:pt>
                  <c:pt idx="1">
                    <c:v>558.33333333333348</c:v>
                  </c:pt>
                  <c:pt idx="2">
                    <c:v>558.33333333333303</c:v>
                  </c:pt>
                  <c:pt idx="3">
                    <c:v>558.33333333333303</c:v>
                  </c:pt>
                  <c:pt idx="4">
                    <c:v>558.33333333333303</c:v>
                  </c:pt>
                  <c:pt idx="5">
                    <c:v>558.33333333333303</c:v>
                  </c:pt>
                  <c:pt idx="6">
                    <c:v>558.33333333333303</c:v>
                  </c:pt>
                  <c:pt idx="7">
                    <c:v>558.33333333333303</c:v>
                  </c:pt>
                  <c:pt idx="8">
                    <c:v>558.33333333333303</c:v>
                  </c:pt>
                  <c:pt idx="9">
                    <c:v>558.33333333333303</c:v>
                  </c:pt>
                  <c:pt idx="10">
                    <c:v>558.33333333333303</c:v>
                  </c:pt>
                  <c:pt idx="11">
                    <c:v>558.33333333333303</c:v>
                  </c:pt>
                  <c:pt idx="12">
                    <c:v>558.33333333333303</c:v>
                  </c:pt>
                  <c:pt idx="13">
                    <c:v>558.33333333333303</c:v>
                  </c:pt>
                  <c:pt idx="14">
                    <c:v>558.33333333333303</c:v>
                  </c:pt>
                  <c:pt idx="15">
                    <c:v>558.33333333333303</c:v>
                  </c:pt>
                  <c:pt idx="16">
                    <c:v>558.33333333333303</c:v>
                  </c:pt>
                  <c:pt idx="17">
                    <c:v>558.33333333333303</c:v>
                  </c:pt>
                  <c:pt idx="18">
                    <c:v>558.33333333333303</c:v>
                  </c:pt>
                  <c:pt idx="19">
                    <c:v>558.33333333333303</c:v>
                  </c:pt>
                  <c:pt idx="20">
                    <c:v>558.33333333333303</c:v>
                  </c:pt>
                  <c:pt idx="21">
                    <c:v>558.33333333333303</c:v>
                  </c:pt>
                  <c:pt idx="22">
                    <c:v>558.33333333333303</c:v>
                  </c:pt>
                  <c:pt idx="23">
                    <c:v>558.33333333333303</c:v>
                  </c:pt>
                  <c:pt idx="24">
                    <c:v>558.33333333333303</c:v>
                  </c:pt>
                  <c:pt idx="25">
                    <c:v>558.33333333333303</c:v>
                  </c:pt>
                  <c:pt idx="26">
                    <c:v>558.33333333333303</c:v>
                  </c:pt>
                  <c:pt idx="27">
                    <c:v>558.33333333333303</c:v>
                  </c:pt>
                  <c:pt idx="28">
                    <c:v>558.33333333333303</c:v>
                  </c:pt>
                  <c:pt idx="29">
                    <c:v>558.33333333333303</c:v>
                  </c:pt>
                  <c:pt idx="30">
                    <c:v>558.33333333333303</c:v>
                  </c:pt>
                  <c:pt idx="31">
                    <c:v>558.33333333333303</c:v>
                  </c:pt>
                  <c:pt idx="32">
                    <c:v>558.33333333333303</c:v>
                  </c:pt>
                  <c:pt idx="33">
                    <c:v>558.33333333333303</c:v>
                  </c:pt>
                  <c:pt idx="34">
                    <c:v>558.33333333333303</c:v>
                  </c:pt>
                  <c:pt idx="35">
                    <c:v>558.33333333333303</c:v>
                  </c:pt>
                </c:numCache>
              </c:numRef>
            </c:plus>
            <c:minus>
              <c:numRef>
                <c:f>'Fsp SEM+ICP Tidy w LOD'!$W$115:$W$150</c:f>
                <c:numCache>
                  <c:formatCode>General</c:formatCode>
                  <c:ptCount val="36"/>
                  <c:pt idx="0">
                    <c:v>558.33333333333348</c:v>
                  </c:pt>
                  <c:pt idx="1">
                    <c:v>558.33333333333348</c:v>
                  </c:pt>
                  <c:pt idx="2">
                    <c:v>558.33333333333303</c:v>
                  </c:pt>
                  <c:pt idx="3">
                    <c:v>558.33333333333303</c:v>
                  </c:pt>
                  <c:pt idx="4">
                    <c:v>558.33333333333303</c:v>
                  </c:pt>
                  <c:pt idx="5">
                    <c:v>558.33333333333303</c:v>
                  </c:pt>
                  <c:pt idx="6">
                    <c:v>558.33333333333303</c:v>
                  </c:pt>
                  <c:pt idx="7">
                    <c:v>558.33333333333303</c:v>
                  </c:pt>
                  <c:pt idx="8">
                    <c:v>558.33333333333303</c:v>
                  </c:pt>
                  <c:pt idx="9">
                    <c:v>558.33333333333303</c:v>
                  </c:pt>
                  <c:pt idx="10">
                    <c:v>558.33333333333303</c:v>
                  </c:pt>
                  <c:pt idx="11">
                    <c:v>558.33333333333303</c:v>
                  </c:pt>
                  <c:pt idx="12">
                    <c:v>558.33333333333303</c:v>
                  </c:pt>
                  <c:pt idx="13">
                    <c:v>558.33333333333303</c:v>
                  </c:pt>
                  <c:pt idx="14">
                    <c:v>558.33333333333303</c:v>
                  </c:pt>
                  <c:pt idx="15">
                    <c:v>558.33333333333303</c:v>
                  </c:pt>
                  <c:pt idx="16">
                    <c:v>558.33333333333303</c:v>
                  </c:pt>
                  <c:pt idx="17">
                    <c:v>558.33333333333303</c:v>
                  </c:pt>
                  <c:pt idx="18">
                    <c:v>558.33333333333303</c:v>
                  </c:pt>
                  <c:pt idx="19">
                    <c:v>558.33333333333303</c:v>
                  </c:pt>
                  <c:pt idx="20">
                    <c:v>558.33333333333303</c:v>
                  </c:pt>
                  <c:pt idx="21">
                    <c:v>558.33333333333303</c:v>
                  </c:pt>
                  <c:pt idx="22">
                    <c:v>558.33333333333303</c:v>
                  </c:pt>
                  <c:pt idx="23">
                    <c:v>558.33333333333303</c:v>
                  </c:pt>
                  <c:pt idx="24">
                    <c:v>558.33333333333303</c:v>
                  </c:pt>
                  <c:pt idx="25">
                    <c:v>558.33333333333303</c:v>
                  </c:pt>
                  <c:pt idx="26">
                    <c:v>558.33333333333303</c:v>
                  </c:pt>
                  <c:pt idx="27">
                    <c:v>558.33333333333303</c:v>
                  </c:pt>
                  <c:pt idx="28">
                    <c:v>558.33333333333303</c:v>
                  </c:pt>
                  <c:pt idx="29">
                    <c:v>558.33333333333303</c:v>
                  </c:pt>
                  <c:pt idx="30">
                    <c:v>558.33333333333303</c:v>
                  </c:pt>
                  <c:pt idx="31">
                    <c:v>558.33333333333303</c:v>
                  </c:pt>
                  <c:pt idx="32">
                    <c:v>558.33333333333303</c:v>
                  </c:pt>
                  <c:pt idx="33">
                    <c:v>558.33333333333303</c:v>
                  </c:pt>
                  <c:pt idx="34">
                    <c:v>558.33333333333303</c:v>
                  </c:pt>
                  <c:pt idx="35">
                    <c:v>558.33333333333303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'Fsp SEM+ICP Tidy w LOD'!$W$2:$W$37</c:f>
              <c:numCache>
                <c:formatCode>General</c:formatCode>
                <c:ptCount val="36"/>
                <c:pt idx="0">
                  <c:v>62800</c:v>
                </c:pt>
                <c:pt idx="1">
                  <c:v>51700</c:v>
                </c:pt>
                <c:pt idx="2">
                  <c:v>53500</c:v>
                </c:pt>
                <c:pt idx="3">
                  <c:v>54100</c:v>
                </c:pt>
                <c:pt idx="4">
                  <c:v>54800.000000000007</c:v>
                </c:pt>
                <c:pt idx="5">
                  <c:v>72400</c:v>
                </c:pt>
                <c:pt idx="6">
                  <c:v>53200</c:v>
                </c:pt>
                <c:pt idx="7">
                  <c:v>54000</c:v>
                </c:pt>
                <c:pt idx="8">
                  <c:v>52400</c:v>
                </c:pt>
                <c:pt idx="9">
                  <c:v>64400.000000000007</c:v>
                </c:pt>
                <c:pt idx="10">
                  <c:v>70400</c:v>
                </c:pt>
                <c:pt idx="11">
                  <c:v>72400</c:v>
                </c:pt>
                <c:pt idx="12">
                  <c:v>57300.000000000007</c:v>
                </c:pt>
                <c:pt idx="13">
                  <c:v>64000</c:v>
                </c:pt>
                <c:pt idx="14">
                  <c:v>67100</c:v>
                </c:pt>
                <c:pt idx="15">
                  <c:v>68300</c:v>
                </c:pt>
                <c:pt idx="16">
                  <c:v>69100</c:v>
                </c:pt>
                <c:pt idx="17">
                  <c:v>57000</c:v>
                </c:pt>
                <c:pt idx="18">
                  <c:v>61900.000000000007</c:v>
                </c:pt>
                <c:pt idx="19">
                  <c:v>68900</c:v>
                </c:pt>
                <c:pt idx="20">
                  <c:v>56700</c:v>
                </c:pt>
                <c:pt idx="21">
                  <c:v>53300</c:v>
                </c:pt>
                <c:pt idx="22">
                  <c:v>54100</c:v>
                </c:pt>
                <c:pt idx="23">
                  <c:v>71600</c:v>
                </c:pt>
                <c:pt idx="24">
                  <c:v>61300</c:v>
                </c:pt>
                <c:pt idx="25">
                  <c:v>58099.999999999993</c:v>
                </c:pt>
                <c:pt idx="26">
                  <c:v>59400.000000000007</c:v>
                </c:pt>
                <c:pt idx="27">
                  <c:v>56700</c:v>
                </c:pt>
                <c:pt idx="28">
                  <c:v>62200</c:v>
                </c:pt>
                <c:pt idx="29">
                  <c:v>65700</c:v>
                </c:pt>
                <c:pt idx="30">
                  <c:v>66900</c:v>
                </c:pt>
                <c:pt idx="31">
                  <c:v>67400</c:v>
                </c:pt>
                <c:pt idx="32">
                  <c:v>64400.000000000007</c:v>
                </c:pt>
                <c:pt idx="33">
                  <c:v>64600</c:v>
                </c:pt>
                <c:pt idx="34">
                  <c:v>58300</c:v>
                </c:pt>
                <c:pt idx="35">
                  <c:v>67900</c:v>
                </c:pt>
              </c:numCache>
            </c:numRef>
          </c:xVal>
          <c:yVal>
            <c:numRef>
              <c:f>'Fsp SEM+ICP Tidy w LOD'!$P$2:$P$37</c:f>
              <c:numCache>
                <c:formatCode>General</c:formatCode>
                <c:ptCount val="36"/>
                <c:pt idx="0">
                  <c:v>57.741900000000001</c:v>
                </c:pt>
                <c:pt idx="1">
                  <c:v>23.2774</c:v>
                </c:pt>
                <c:pt idx="2">
                  <c:v>24.0761</c:v>
                </c:pt>
                <c:pt idx="3">
                  <c:v>20.854399999999998</c:v>
                </c:pt>
                <c:pt idx="4">
                  <c:v>27.291499999999999</c:v>
                </c:pt>
                <c:pt idx="5">
                  <c:v>34.773800000000001</c:v>
                </c:pt>
                <c:pt idx="6">
                  <c:v>24.385999999999999</c:v>
                </c:pt>
                <c:pt idx="7">
                  <c:v>46.9651</c:v>
                </c:pt>
                <c:pt idx="8">
                  <c:v>23.572700000000001</c:v>
                </c:pt>
                <c:pt idx="9">
                  <c:v>23.7286</c:v>
                </c:pt>
                <c:pt idx="10">
                  <c:v>41.840800000000002</c:v>
                </c:pt>
                <c:pt idx="11">
                  <c:v>37.624600000000001</c:v>
                </c:pt>
                <c:pt idx="12">
                  <c:v>22.513500000000001</c:v>
                </c:pt>
                <c:pt idx="13">
                  <c:v>40.852600000000002</c:v>
                </c:pt>
                <c:pt idx="14">
                  <c:v>208.99199999999999</c:v>
                </c:pt>
                <c:pt idx="15">
                  <c:v>37.003500000000003</c:v>
                </c:pt>
                <c:pt idx="16">
                  <c:v>78.456100000000006</c:v>
                </c:pt>
                <c:pt idx="17">
                  <c:v>24.5885</c:v>
                </c:pt>
                <c:pt idx="18">
                  <c:v>21.505199999999999</c:v>
                </c:pt>
                <c:pt idx="19">
                  <c:v>168.39599999999999</c:v>
                </c:pt>
                <c:pt idx="20">
                  <c:v>29.941700000000001</c:v>
                </c:pt>
                <c:pt idx="21">
                  <c:v>27.171099999999999</c:v>
                </c:pt>
                <c:pt idx="22">
                  <c:v>20.49</c:v>
                </c:pt>
                <c:pt idx="23">
                  <c:v>42.463200000000001</c:v>
                </c:pt>
                <c:pt idx="24">
                  <c:v>24.208500000000001</c:v>
                </c:pt>
                <c:pt idx="25">
                  <c:v>25.585799999999999</c:v>
                </c:pt>
                <c:pt idx="26">
                  <c:v>23.006499999999999</c:v>
                </c:pt>
                <c:pt idx="27">
                  <c:v>21.860099999999999</c:v>
                </c:pt>
                <c:pt idx="28">
                  <c:v>73.309299999999993</c:v>
                </c:pt>
                <c:pt idx="29">
                  <c:v>94.588099999999997</c:v>
                </c:pt>
                <c:pt idx="30">
                  <c:v>53.805100000000003</c:v>
                </c:pt>
                <c:pt idx="31">
                  <c:v>70.862099999999998</c:v>
                </c:pt>
                <c:pt idx="32">
                  <c:v>49.677399999999999</c:v>
                </c:pt>
                <c:pt idx="33">
                  <c:v>93.621499999999997</c:v>
                </c:pt>
                <c:pt idx="34">
                  <c:v>89.759200000000007</c:v>
                </c:pt>
                <c:pt idx="35">
                  <c:v>108.559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6B0-4E6F-88B5-C2A7F9878BD9}"/>
            </c:ext>
          </c:extLst>
        </c:ser>
        <c:ser>
          <c:idx val="1"/>
          <c:order val="1"/>
          <c:tx>
            <c:v>1(B)MP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'Fsp SEM+ICP Tidy w LOD'!$P$158:$P$201</c:f>
                <c:numCache>
                  <c:formatCode>General</c:formatCode>
                  <c:ptCount val="44"/>
                  <c:pt idx="0">
                    <c:v>5.0446900000000001</c:v>
                  </c:pt>
                  <c:pt idx="1">
                    <c:v>5.3162700000000003</c:v>
                  </c:pt>
                  <c:pt idx="2">
                    <c:v>6.4690399999999997</c:v>
                  </c:pt>
                  <c:pt idx="3">
                    <c:v>6.8122699999999998</c:v>
                  </c:pt>
                  <c:pt idx="4">
                    <c:v>5.1677099999999996</c:v>
                  </c:pt>
                  <c:pt idx="5">
                    <c:v>5.5526400000000002</c:v>
                  </c:pt>
                  <c:pt idx="6">
                    <c:v>6.8696999999999999</c:v>
                  </c:pt>
                  <c:pt idx="7">
                    <c:v>9.1402699999999992</c:v>
                  </c:pt>
                  <c:pt idx="8">
                    <c:v>4.7690900000000003</c:v>
                  </c:pt>
                  <c:pt idx="9">
                    <c:v>5.8635099999999998</c:v>
                  </c:pt>
                  <c:pt idx="10">
                    <c:v>6.2886699999999998</c:v>
                  </c:pt>
                  <c:pt idx="11">
                    <c:v>7.4209699999999996</c:v>
                  </c:pt>
                  <c:pt idx="12">
                    <c:v>6.8148200000000001</c:v>
                  </c:pt>
                  <c:pt idx="13">
                    <c:v>10.408799999999999</c:v>
                  </c:pt>
                  <c:pt idx="14">
                    <c:v>6.8666499999999999</c:v>
                  </c:pt>
                  <c:pt idx="15">
                    <c:v>5.7869700000000002</c:v>
                  </c:pt>
                  <c:pt idx="16">
                    <c:v>5.6118100000000002</c:v>
                  </c:pt>
                  <c:pt idx="17">
                    <c:v>4.6262499999999998</c:v>
                  </c:pt>
                  <c:pt idx="18">
                    <c:v>9.7008399999999995</c:v>
                  </c:pt>
                  <c:pt idx="19">
                    <c:v>7.5481800000000003</c:v>
                  </c:pt>
                  <c:pt idx="20">
                    <c:v>7.5177699999999996</c:v>
                  </c:pt>
                  <c:pt idx="21">
                    <c:v>5.8535599999999999</c:v>
                  </c:pt>
                  <c:pt idx="22">
                    <c:v>7.5633299999999997</c:v>
                  </c:pt>
                  <c:pt idx="23">
                    <c:v>7.6278899999999998</c:v>
                  </c:pt>
                  <c:pt idx="24">
                    <c:v>12.5273</c:v>
                  </c:pt>
                  <c:pt idx="25">
                    <c:v>4.8417500000000002</c:v>
                  </c:pt>
                  <c:pt idx="26">
                    <c:v>5.1215099999999998</c:v>
                  </c:pt>
                  <c:pt idx="27">
                    <c:v>9.2235099999999992</c:v>
                  </c:pt>
                  <c:pt idx="28">
                    <c:v>5.0928399999999998</c:v>
                  </c:pt>
                  <c:pt idx="29">
                    <c:v>5.71509</c:v>
                  </c:pt>
                  <c:pt idx="30">
                    <c:v>4.9388100000000001</c:v>
                  </c:pt>
                  <c:pt idx="31">
                    <c:v>4.5441900000000004</c:v>
                  </c:pt>
                  <c:pt idx="32">
                    <c:v>15.7265</c:v>
                  </c:pt>
                  <c:pt idx="33">
                    <c:v>7.2859100000000003</c:v>
                  </c:pt>
                  <c:pt idx="34">
                    <c:v>6.7975899999999996</c:v>
                  </c:pt>
                  <c:pt idx="35">
                    <c:v>6.8143000000000002</c:v>
                  </c:pt>
                  <c:pt idx="36">
                    <c:v>3.6639200000000001</c:v>
                  </c:pt>
                  <c:pt idx="37">
                    <c:v>12.132300000000001</c:v>
                  </c:pt>
                  <c:pt idx="38">
                    <c:v>10.856</c:v>
                  </c:pt>
                  <c:pt idx="39">
                    <c:v>13.7165</c:v>
                  </c:pt>
                  <c:pt idx="40">
                    <c:v>12.1594</c:v>
                  </c:pt>
                  <c:pt idx="41">
                    <c:v>5.3976800000000003</c:v>
                  </c:pt>
                  <c:pt idx="42">
                    <c:v>8.6006300000000007</c:v>
                  </c:pt>
                  <c:pt idx="43">
                    <c:v>15.626099999999999</c:v>
                  </c:pt>
                </c:numCache>
              </c:numRef>
            </c:plus>
            <c:minus>
              <c:numRef>
                <c:f>'Fsp SEM+ICP Tidy w LOD'!$P$158:$P$201</c:f>
                <c:numCache>
                  <c:formatCode>General</c:formatCode>
                  <c:ptCount val="44"/>
                  <c:pt idx="0">
                    <c:v>5.0446900000000001</c:v>
                  </c:pt>
                  <c:pt idx="1">
                    <c:v>5.3162700000000003</c:v>
                  </c:pt>
                  <c:pt idx="2">
                    <c:v>6.4690399999999997</c:v>
                  </c:pt>
                  <c:pt idx="3">
                    <c:v>6.8122699999999998</c:v>
                  </c:pt>
                  <c:pt idx="4">
                    <c:v>5.1677099999999996</c:v>
                  </c:pt>
                  <c:pt idx="5">
                    <c:v>5.5526400000000002</c:v>
                  </c:pt>
                  <c:pt idx="6">
                    <c:v>6.8696999999999999</c:v>
                  </c:pt>
                  <c:pt idx="7">
                    <c:v>9.1402699999999992</c:v>
                  </c:pt>
                  <c:pt idx="8">
                    <c:v>4.7690900000000003</c:v>
                  </c:pt>
                  <c:pt idx="9">
                    <c:v>5.8635099999999998</c:v>
                  </c:pt>
                  <c:pt idx="10">
                    <c:v>6.2886699999999998</c:v>
                  </c:pt>
                  <c:pt idx="11">
                    <c:v>7.4209699999999996</c:v>
                  </c:pt>
                  <c:pt idx="12">
                    <c:v>6.8148200000000001</c:v>
                  </c:pt>
                  <c:pt idx="13">
                    <c:v>10.408799999999999</c:v>
                  </c:pt>
                  <c:pt idx="14">
                    <c:v>6.8666499999999999</c:v>
                  </c:pt>
                  <c:pt idx="15">
                    <c:v>5.7869700000000002</c:v>
                  </c:pt>
                  <c:pt idx="16">
                    <c:v>5.6118100000000002</c:v>
                  </c:pt>
                  <c:pt idx="17">
                    <c:v>4.6262499999999998</c:v>
                  </c:pt>
                  <c:pt idx="18">
                    <c:v>9.7008399999999995</c:v>
                  </c:pt>
                  <c:pt idx="19">
                    <c:v>7.5481800000000003</c:v>
                  </c:pt>
                  <c:pt idx="20">
                    <c:v>7.5177699999999996</c:v>
                  </c:pt>
                  <c:pt idx="21">
                    <c:v>5.8535599999999999</c:v>
                  </c:pt>
                  <c:pt idx="22">
                    <c:v>7.5633299999999997</c:v>
                  </c:pt>
                  <c:pt idx="23">
                    <c:v>7.6278899999999998</c:v>
                  </c:pt>
                  <c:pt idx="24">
                    <c:v>12.5273</c:v>
                  </c:pt>
                  <c:pt idx="25">
                    <c:v>4.8417500000000002</c:v>
                  </c:pt>
                  <c:pt idx="26">
                    <c:v>5.1215099999999998</c:v>
                  </c:pt>
                  <c:pt idx="27">
                    <c:v>9.2235099999999992</c:v>
                  </c:pt>
                  <c:pt idx="28">
                    <c:v>5.0928399999999998</c:v>
                  </c:pt>
                  <c:pt idx="29">
                    <c:v>5.71509</c:v>
                  </c:pt>
                  <c:pt idx="30">
                    <c:v>4.9388100000000001</c:v>
                  </c:pt>
                  <c:pt idx="31">
                    <c:v>4.5441900000000004</c:v>
                  </c:pt>
                  <c:pt idx="32">
                    <c:v>15.7265</c:v>
                  </c:pt>
                  <c:pt idx="33">
                    <c:v>7.2859100000000003</c:v>
                  </c:pt>
                  <c:pt idx="34">
                    <c:v>6.7975899999999996</c:v>
                  </c:pt>
                  <c:pt idx="35">
                    <c:v>6.8143000000000002</c:v>
                  </c:pt>
                  <c:pt idx="36">
                    <c:v>3.6639200000000001</c:v>
                  </c:pt>
                  <c:pt idx="37">
                    <c:v>12.132300000000001</c:v>
                  </c:pt>
                  <c:pt idx="38">
                    <c:v>10.856</c:v>
                  </c:pt>
                  <c:pt idx="39">
                    <c:v>13.7165</c:v>
                  </c:pt>
                  <c:pt idx="40">
                    <c:v>12.1594</c:v>
                  </c:pt>
                  <c:pt idx="41">
                    <c:v>5.3976800000000003</c:v>
                  </c:pt>
                  <c:pt idx="42">
                    <c:v>8.6006300000000007</c:v>
                  </c:pt>
                  <c:pt idx="43">
                    <c:v>15.626099999999999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'Fsp SEM+ICP Tidy w LOD'!$W$158:$W$201</c:f>
                <c:numCache>
                  <c:formatCode>General</c:formatCode>
                  <c:ptCount val="44"/>
                  <c:pt idx="0">
                    <c:v>1208.3333333333335</c:v>
                  </c:pt>
                  <c:pt idx="1">
                    <c:v>1208.3333333333335</c:v>
                  </c:pt>
                  <c:pt idx="2">
                    <c:v>1208.3333333333301</c:v>
                  </c:pt>
                  <c:pt idx="3">
                    <c:v>1208.3333333333301</c:v>
                  </c:pt>
                  <c:pt idx="4">
                    <c:v>1208.3333333333301</c:v>
                  </c:pt>
                  <c:pt idx="5">
                    <c:v>1208.3333333333301</c:v>
                  </c:pt>
                  <c:pt idx="6">
                    <c:v>1208.3333333333301</c:v>
                  </c:pt>
                  <c:pt idx="7">
                    <c:v>1208.3333333333301</c:v>
                  </c:pt>
                  <c:pt idx="8">
                    <c:v>1208.3333333333301</c:v>
                  </c:pt>
                  <c:pt idx="9">
                    <c:v>1208.3333333333301</c:v>
                  </c:pt>
                  <c:pt idx="10">
                    <c:v>1208.3333333333301</c:v>
                  </c:pt>
                  <c:pt idx="11">
                    <c:v>1208.3333333333301</c:v>
                  </c:pt>
                  <c:pt idx="12">
                    <c:v>1208.3333333333301</c:v>
                  </c:pt>
                  <c:pt idx="13">
                    <c:v>1208.3333333333301</c:v>
                  </c:pt>
                  <c:pt idx="14">
                    <c:v>1208.3333333333301</c:v>
                  </c:pt>
                  <c:pt idx="15">
                    <c:v>1208.3333333333301</c:v>
                  </c:pt>
                  <c:pt idx="16">
                    <c:v>1208.3333333333301</c:v>
                  </c:pt>
                  <c:pt idx="17">
                    <c:v>1208.3333333333301</c:v>
                  </c:pt>
                  <c:pt idx="18">
                    <c:v>1208.3333333333301</c:v>
                  </c:pt>
                  <c:pt idx="19">
                    <c:v>1208.3333333333301</c:v>
                  </c:pt>
                  <c:pt idx="20">
                    <c:v>1208.3333333333301</c:v>
                  </c:pt>
                  <c:pt idx="21">
                    <c:v>1208.3333333333301</c:v>
                  </c:pt>
                  <c:pt idx="22">
                    <c:v>1208.3333333333301</c:v>
                  </c:pt>
                  <c:pt idx="23">
                    <c:v>1208.3333333333301</c:v>
                  </c:pt>
                  <c:pt idx="24">
                    <c:v>1208.3333333333301</c:v>
                  </c:pt>
                  <c:pt idx="25">
                    <c:v>1208.3333333333301</c:v>
                  </c:pt>
                  <c:pt idx="26">
                    <c:v>1208.3333333333301</c:v>
                  </c:pt>
                  <c:pt idx="27">
                    <c:v>1208.3333333333301</c:v>
                  </c:pt>
                  <c:pt idx="28">
                    <c:v>1208.3333333333301</c:v>
                  </c:pt>
                  <c:pt idx="29">
                    <c:v>1208.3333333333301</c:v>
                  </c:pt>
                  <c:pt idx="30">
                    <c:v>1208.3333333333301</c:v>
                  </c:pt>
                  <c:pt idx="31">
                    <c:v>1208.3333333333301</c:v>
                  </c:pt>
                  <c:pt idx="32">
                    <c:v>1208.3333333333301</c:v>
                  </c:pt>
                  <c:pt idx="33">
                    <c:v>1208.3333333333301</c:v>
                  </c:pt>
                  <c:pt idx="34">
                    <c:v>1208.3333333333301</c:v>
                  </c:pt>
                  <c:pt idx="35">
                    <c:v>1208.3333333333301</c:v>
                  </c:pt>
                  <c:pt idx="36">
                    <c:v>1208.3333333333301</c:v>
                  </c:pt>
                  <c:pt idx="37">
                    <c:v>1208.3333333333301</c:v>
                  </c:pt>
                  <c:pt idx="38">
                    <c:v>1208.3333333333301</c:v>
                  </c:pt>
                  <c:pt idx="39">
                    <c:v>1208.3333333333301</c:v>
                  </c:pt>
                  <c:pt idx="40">
                    <c:v>1208.3333333333301</c:v>
                  </c:pt>
                  <c:pt idx="41">
                    <c:v>1208.3333333333301</c:v>
                  </c:pt>
                  <c:pt idx="42">
                    <c:v>1208.3333333333301</c:v>
                  </c:pt>
                  <c:pt idx="43">
                    <c:v>1208.3333333333301</c:v>
                  </c:pt>
                </c:numCache>
              </c:numRef>
            </c:plus>
            <c:minus>
              <c:numRef>
                <c:f>'Fsp SEM+ICP Tidy w LOD'!$W$158:$W$201</c:f>
                <c:numCache>
                  <c:formatCode>General</c:formatCode>
                  <c:ptCount val="44"/>
                  <c:pt idx="0">
                    <c:v>1208.3333333333335</c:v>
                  </c:pt>
                  <c:pt idx="1">
                    <c:v>1208.3333333333335</c:v>
                  </c:pt>
                  <c:pt idx="2">
                    <c:v>1208.3333333333301</c:v>
                  </c:pt>
                  <c:pt idx="3">
                    <c:v>1208.3333333333301</c:v>
                  </c:pt>
                  <c:pt idx="4">
                    <c:v>1208.3333333333301</c:v>
                  </c:pt>
                  <c:pt idx="5">
                    <c:v>1208.3333333333301</c:v>
                  </c:pt>
                  <c:pt idx="6">
                    <c:v>1208.3333333333301</c:v>
                  </c:pt>
                  <c:pt idx="7">
                    <c:v>1208.3333333333301</c:v>
                  </c:pt>
                  <c:pt idx="8">
                    <c:v>1208.3333333333301</c:v>
                  </c:pt>
                  <c:pt idx="9">
                    <c:v>1208.3333333333301</c:v>
                  </c:pt>
                  <c:pt idx="10">
                    <c:v>1208.3333333333301</c:v>
                  </c:pt>
                  <c:pt idx="11">
                    <c:v>1208.3333333333301</c:v>
                  </c:pt>
                  <c:pt idx="12">
                    <c:v>1208.3333333333301</c:v>
                  </c:pt>
                  <c:pt idx="13">
                    <c:v>1208.3333333333301</c:v>
                  </c:pt>
                  <c:pt idx="14">
                    <c:v>1208.3333333333301</c:v>
                  </c:pt>
                  <c:pt idx="15">
                    <c:v>1208.3333333333301</c:v>
                  </c:pt>
                  <c:pt idx="16">
                    <c:v>1208.3333333333301</c:v>
                  </c:pt>
                  <c:pt idx="17">
                    <c:v>1208.3333333333301</c:v>
                  </c:pt>
                  <c:pt idx="18">
                    <c:v>1208.3333333333301</c:v>
                  </c:pt>
                  <c:pt idx="19">
                    <c:v>1208.3333333333301</c:v>
                  </c:pt>
                  <c:pt idx="20">
                    <c:v>1208.3333333333301</c:v>
                  </c:pt>
                  <c:pt idx="21">
                    <c:v>1208.3333333333301</c:v>
                  </c:pt>
                  <c:pt idx="22">
                    <c:v>1208.3333333333301</c:v>
                  </c:pt>
                  <c:pt idx="23">
                    <c:v>1208.3333333333301</c:v>
                  </c:pt>
                  <c:pt idx="24">
                    <c:v>1208.3333333333301</c:v>
                  </c:pt>
                  <c:pt idx="25">
                    <c:v>1208.3333333333301</c:v>
                  </c:pt>
                  <c:pt idx="26">
                    <c:v>1208.3333333333301</c:v>
                  </c:pt>
                  <c:pt idx="27">
                    <c:v>1208.3333333333301</c:v>
                  </c:pt>
                  <c:pt idx="28">
                    <c:v>1208.3333333333301</c:v>
                  </c:pt>
                  <c:pt idx="29">
                    <c:v>1208.3333333333301</c:v>
                  </c:pt>
                  <c:pt idx="30">
                    <c:v>1208.3333333333301</c:v>
                  </c:pt>
                  <c:pt idx="31">
                    <c:v>1208.3333333333301</c:v>
                  </c:pt>
                  <c:pt idx="32">
                    <c:v>1208.3333333333301</c:v>
                  </c:pt>
                  <c:pt idx="33">
                    <c:v>1208.3333333333301</c:v>
                  </c:pt>
                  <c:pt idx="34">
                    <c:v>1208.3333333333301</c:v>
                  </c:pt>
                  <c:pt idx="35">
                    <c:v>1208.3333333333301</c:v>
                  </c:pt>
                  <c:pt idx="36">
                    <c:v>1208.3333333333301</c:v>
                  </c:pt>
                  <c:pt idx="37">
                    <c:v>1208.3333333333301</c:v>
                  </c:pt>
                  <c:pt idx="38">
                    <c:v>1208.3333333333301</c:v>
                  </c:pt>
                  <c:pt idx="39">
                    <c:v>1208.3333333333301</c:v>
                  </c:pt>
                  <c:pt idx="40">
                    <c:v>1208.3333333333301</c:v>
                  </c:pt>
                  <c:pt idx="41">
                    <c:v>1208.3333333333301</c:v>
                  </c:pt>
                  <c:pt idx="42">
                    <c:v>1208.3333333333301</c:v>
                  </c:pt>
                  <c:pt idx="43">
                    <c:v>1208.3333333333301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'Fsp SEM+ICP Tidy w LOD'!$W$39:$W$82</c:f>
              <c:numCache>
                <c:formatCode>General</c:formatCode>
                <c:ptCount val="44"/>
                <c:pt idx="0">
                  <c:v>75600</c:v>
                </c:pt>
                <c:pt idx="1">
                  <c:v>72500</c:v>
                </c:pt>
                <c:pt idx="2">
                  <c:v>73800</c:v>
                </c:pt>
                <c:pt idx="3">
                  <c:v>72000</c:v>
                </c:pt>
                <c:pt idx="4">
                  <c:v>73700</c:v>
                </c:pt>
                <c:pt idx="5">
                  <c:v>75700</c:v>
                </c:pt>
                <c:pt idx="6">
                  <c:v>72300</c:v>
                </c:pt>
                <c:pt idx="7">
                  <c:v>70400</c:v>
                </c:pt>
                <c:pt idx="8">
                  <c:v>73200</c:v>
                </c:pt>
                <c:pt idx="9">
                  <c:v>71200</c:v>
                </c:pt>
                <c:pt idx="10">
                  <c:v>73800</c:v>
                </c:pt>
                <c:pt idx="11">
                  <c:v>74000</c:v>
                </c:pt>
                <c:pt idx="12">
                  <c:v>72800</c:v>
                </c:pt>
                <c:pt idx="13">
                  <c:v>71900</c:v>
                </c:pt>
                <c:pt idx="14">
                  <c:v>70800</c:v>
                </c:pt>
                <c:pt idx="15">
                  <c:v>73900</c:v>
                </c:pt>
                <c:pt idx="16">
                  <c:v>71800</c:v>
                </c:pt>
                <c:pt idx="17">
                  <c:v>73800</c:v>
                </c:pt>
                <c:pt idx="18">
                  <c:v>74800</c:v>
                </c:pt>
                <c:pt idx="19">
                  <c:v>73300</c:v>
                </c:pt>
                <c:pt idx="20">
                  <c:v>75900</c:v>
                </c:pt>
                <c:pt idx="21">
                  <c:v>74400</c:v>
                </c:pt>
                <c:pt idx="22">
                  <c:v>74700</c:v>
                </c:pt>
                <c:pt idx="23">
                  <c:v>75100</c:v>
                </c:pt>
                <c:pt idx="24">
                  <c:v>73500</c:v>
                </c:pt>
                <c:pt idx="25">
                  <c:v>76200</c:v>
                </c:pt>
                <c:pt idx="26">
                  <c:v>75300</c:v>
                </c:pt>
                <c:pt idx="27">
                  <c:v>71700</c:v>
                </c:pt>
                <c:pt idx="28">
                  <c:v>69500</c:v>
                </c:pt>
                <c:pt idx="29">
                  <c:v>73500</c:v>
                </c:pt>
                <c:pt idx="30">
                  <c:v>71700</c:v>
                </c:pt>
                <c:pt idx="31">
                  <c:v>71600</c:v>
                </c:pt>
                <c:pt idx="32">
                  <c:v>67700</c:v>
                </c:pt>
                <c:pt idx="33">
                  <c:v>73300</c:v>
                </c:pt>
                <c:pt idx="34">
                  <c:v>70500</c:v>
                </c:pt>
                <c:pt idx="35">
                  <c:v>71600</c:v>
                </c:pt>
                <c:pt idx="36">
                  <c:v>74900</c:v>
                </c:pt>
                <c:pt idx="37">
                  <c:v>72200</c:v>
                </c:pt>
                <c:pt idx="38">
                  <c:v>72900</c:v>
                </c:pt>
                <c:pt idx="39">
                  <c:v>71900</c:v>
                </c:pt>
                <c:pt idx="40">
                  <c:v>70500</c:v>
                </c:pt>
                <c:pt idx="41">
                  <c:v>72300</c:v>
                </c:pt>
                <c:pt idx="42">
                  <c:v>75100</c:v>
                </c:pt>
                <c:pt idx="43">
                  <c:v>74400</c:v>
                </c:pt>
              </c:numCache>
            </c:numRef>
          </c:xVal>
          <c:yVal>
            <c:numRef>
              <c:f>'Fsp SEM+ICP Tidy w LOD'!$P$39:$P$82</c:f>
              <c:numCache>
                <c:formatCode>General</c:formatCode>
                <c:ptCount val="44"/>
                <c:pt idx="0">
                  <c:v>37.316800000000001</c:v>
                </c:pt>
                <c:pt idx="1">
                  <c:v>43.055900000000001</c:v>
                </c:pt>
                <c:pt idx="2">
                  <c:v>37.581499999999998</c:v>
                </c:pt>
                <c:pt idx="3">
                  <c:v>61.692999999999998</c:v>
                </c:pt>
                <c:pt idx="4">
                  <c:v>38.116199999999999</c:v>
                </c:pt>
                <c:pt idx="5">
                  <c:v>40.0533</c:v>
                </c:pt>
                <c:pt idx="6">
                  <c:v>67.461600000000004</c:v>
                </c:pt>
                <c:pt idx="7">
                  <c:v>86.672200000000004</c:v>
                </c:pt>
                <c:pt idx="8">
                  <c:v>50.0364</c:v>
                </c:pt>
                <c:pt idx="9">
                  <c:v>50.235900000000001</c:v>
                </c:pt>
                <c:pt idx="10">
                  <c:v>75.002300000000005</c:v>
                </c:pt>
                <c:pt idx="11">
                  <c:v>66.052199999999999</c:v>
                </c:pt>
                <c:pt idx="12">
                  <c:v>63.4223</c:v>
                </c:pt>
                <c:pt idx="13">
                  <c:v>66</c:v>
                </c:pt>
                <c:pt idx="14">
                  <c:v>42.098500000000001</c:v>
                </c:pt>
                <c:pt idx="15">
                  <c:v>53.603000000000002</c:v>
                </c:pt>
                <c:pt idx="16">
                  <c:v>42.584600000000002</c:v>
                </c:pt>
                <c:pt idx="17">
                  <c:v>47.167200000000001</c:v>
                </c:pt>
                <c:pt idx="18">
                  <c:v>66.091700000000003</c:v>
                </c:pt>
                <c:pt idx="19">
                  <c:v>57.9392</c:v>
                </c:pt>
                <c:pt idx="20">
                  <c:v>71.211600000000004</c:v>
                </c:pt>
                <c:pt idx="21">
                  <c:v>42.272300000000001</c:v>
                </c:pt>
                <c:pt idx="22">
                  <c:v>46.832500000000003</c:v>
                </c:pt>
                <c:pt idx="23">
                  <c:v>55.2804</c:v>
                </c:pt>
                <c:pt idx="24">
                  <c:v>63.9572</c:v>
                </c:pt>
                <c:pt idx="25">
                  <c:v>38.003500000000003</c:v>
                </c:pt>
                <c:pt idx="26">
                  <c:v>38.735100000000003</c:v>
                </c:pt>
                <c:pt idx="27">
                  <c:v>82.548699999999997</c:v>
                </c:pt>
                <c:pt idx="28">
                  <c:v>64.204999999999998</c:v>
                </c:pt>
                <c:pt idx="29">
                  <c:v>59.966999999999999</c:v>
                </c:pt>
                <c:pt idx="30">
                  <c:v>72.096500000000006</c:v>
                </c:pt>
                <c:pt idx="31">
                  <c:v>45.596699999999998</c:v>
                </c:pt>
                <c:pt idx="32">
                  <c:v>100.167</c:v>
                </c:pt>
                <c:pt idx="33">
                  <c:v>64.575599999999994</c:v>
                </c:pt>
                <c:pt idx="34">
                  <c:v>59.787500000000001</c:v>
                </c:pt>
                <c:pt idx="35">
                  <c:v>53.011099999999999</c:v>
                </c:pt>
                <c:pt idx="36">
                  <c:v>37.499600000000001</c:v>
                </c:pt>
                <c:pt idx="37">
                  <c:v>117.45099999999999</c:v>
                </c:pt>
                <c:pt idx="38">
                  <c:v>101.33799999999999</c:v>
                </c:pt>
                <c:pt idx="39">
                  <c:v>112.11</c:v>
                </c:pt>
                <c:pt idx="40">
                  <c:v>95.389799999999994</c:v>
                </c:pt>
                <c:pt idx="41">
                  <c:v>53.740099999999998</c:v>
                </c:pt>
                <c:pt idx="42">
                  <c:v>81.027299999999997</c:v>
                </c:pt>
                <c:pt idx="43">
                  <c:v>61.691600000000001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6B0-4E6F-88B5-C2A7F9878BD9}"/>
            </c:ext>
          </c:extLst>
        </c:ser>
        <c:ser>
          <c:idx val="2"/>
          <c:order val="2"/>
          <c:tx>
            <c:v>1.AS.H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'All Fsp Analysis'!$Q$173:$Q$207</c:f>
                <c:numCache>
                  <c:formatCode>General</c:formatCode>
                  <c:ptCount val="35"/>
                  <c:pt idx="0">
                    <c:v>2.5714299999999999</c:v>
                  </c:pt>
                  <c:pt idx="1">
                    <c:v>4.08352</c:v>
                  </c:pt>
                  <c:pt idx="2">
                    <c:v>3.4445700000000001</c:v>
                  </c:pt>
                  <c:pt idx="3">
                    <c:v>1.7658499999999999</c:v>
                  </c:pt>
                  <c:pt idx="4">
                    <c:v>2.5144500000000001</c:v>
                  </c:pt>
                  <c:pt idx="5">
                    <c:v>2.54311</c:v>
                  </c:pt>
                  <c:pt idx="6">
                    <c:v>3.4076599999999999</c:v>
                  </c:pt>
                  <c:pt idx="7">
                    <c:v>2.2648000000000001</c:v>
                  </c:pt>
                  <c:pt idx="8">
                    <c:v>2.8358500000000002</c:v>
                  </c:pt>
                  <c:pt idx="9">
                    <c:v>2.66228</c:v>
                  </c:pt>
                  <c:pt idx="10">
                    <c:v>2.5800100000000001</c:v>
                  </c:pt>
                  <c:pt idx="11">
                    <c:v>2.4756100000000001</c:v>
                  </c:pt>
                  <c:pt idx="12">
                    <c:v>2.8672</c:v>
                  </c:pt>
                  <c:pt idx="13">
                    <c:v>2.5115699999999999</c:v>
                  </c:pt>
                  <c:pt idx="14">
                    <c:v>2.8394900000000001</c:v>
                  </c:pt>
                  <c:pt idx="15">
                    <c:v>2.3221599999999998</c:v>
                  </c:pt>
                  <c:pt idx="16">
                    <c:v>3.0592899999999998</c:v>
                  </c:pt>
                  <c:pt idx="17">
                    <c:v>3.5977899999999998</c:v>
                  </c:pt>
                  <c:pt idx="18">
                    <c:v>4.1366899999999998</c:v>
                  </c:pt>
                  <c:pt idx="19">
                    <c:v>2.6624400000000001</c:v>
                  </c:pt>
                  <c:pt idx="20">
                    <c:v>4.3279199999999998</c:v>
                  </c:pt>
                  <c:pt idx="21">
                    <c:v>3.5071599999999998</c:v>
                  </c:pt>
                  <c:pt idx="22">
                    <c:v>3.1387100000000001</c:v>
                  </c:pt>
                  <c:pt idx="23">
                    <c:v>3.1214400000000002</c:v>
                  </c:pt>
                  <c:pt idx="24">
                    <c:v>2.7028300000000001</c:v>
                  </c:pt>
                  <c:pt idx="25">
                    <c:v>2.4577100000000001</c:v>
                  </c:pt>
                  <c:pt idx="26">
                    <c:v>3.08385</c:v>
                  </c:pt>
                  <c:pt idx="27">
                    <c:v>2.9200499999999998</c:v>
                  </c:pt>
                  <c:pt idx="28">
                    <c:v>2.9550700000000001</c:v>
                  </c:pt>
                  <c:pt idx="29">
                    <c:v>6.5574300000000001</c:v>
                  </c:pt>
                  <c:pt idx="30">
                    <c:v>3.5514800000000002</c:v>
                  </c:pt>
                  <c:pt idx="31">
                    <c:v>3.6341299999999999</c:v>
                  </c:pt>
                  <c:pt idx="32">
                    <c:v>2.88062</c:v>
                  </c:pt>
                  <c:pt idx="33">
                    <c:v>1.71577</c:v>
                  </c:pt>
                  <c:pt idx="34">
                    <c:v>4.1254799999999996</c:v>
                  </c:pt>
                </c:numCache>
              </c:numRef>
            </c:plus>
            <c:minus>
              <c:numRef>
                <c:f>'All Fsp Analysis'!$Q$173:$Q$207</c:f>
                <c:numCache>
                  <c:formatCode>General</c:formatCode>
                  <c:ptCount val="35"/>
                  <c:pt idx="0">
                    <c:v>2.5714299999999999</c:v>
                  </c:pt>
                  <c:pt idx="1">
                    <c:v>4.08352</c:v>
                  </c:pt>
                  <c:pt idx="2">
                    <c:v>3.4445700000000001</c:v>
                  </c:pt>
                  <c:pt idx="3">
                    <c:v>1.7658499999999999</c:v>
                  </c:pt>
                  <c:pt idx="4">
                    <c:v>2.5144500000000001</c:v>
                  </c:pt>
                  <c:pt idx="5">
                    <c:v>2.54311</c:v>
                  </c:pt>
                  <c:pt idx="6">
                    <c:v>3.4076599999999999</c:v>
                  </c:pt>
                  <c:pt idx="7">
                    <c:v>2.2648000000000001</c:v>
                  </c:pt>
                  <c:pt idx="8">
                    <c:v>2.8358500000000002</c:v>
                  </c:pt>
                  <c:pt idx="9">
                    <c:v>2.66228</c:v>
                  </c:pt>
                  <c:pt idx="10">
                    <c:v>2.5800100000000001</c:v>
                  </c:pt>
                  <c:pt idx="11">
                    <c:v>2.4756100000000001</c:v>
                  </c:pt>
                  <c:pt idx="12">
                    <c:v>2.8672</c:v>
                  </c:pt>
                  <c:pt idx="13">
                    <c:v>2.5115699999999999</c:v>
                  </c:pt>
                  <c:pt idx="14">
                    <c:v>2.8394900000000001</c:v>
                  </c:pt>
                  <c:pt idx="15">
                    <c:v>2.3221599999999998</c:v>
                  </c:pt>
                  <c:pt idx="16">
                    <c:v>3.0592899999999998</c:v>
                  </c:pt>
                  <c:pt idx="17">
                    <c:v>3.5977899999999998</c:v>
                  </c:pt>
                  <c:pt idx="18">
                    <c:v>4.1366899999999998</c:v>
                  </c:pt>
                  <c:pt idx="19">
                    <c:v>2.6624400000000001</c:v>
                  </c:pt>
                  <c:pt idx="20">
                    <c:v>4.3279199999999998</c:v>
                  </c:pt>
                  <c:pt idx="21">
                    <c:v>3.5071599999999998</c:v>
                  </c:pt>
                  <c:pt idx="22">
                    <c:v>3.1387100000000001</c:v>
                  </c:pt>
                  <c:pt idx="23">
                    <c:v>3.1214400000000002</c:v>
                  </c:pt>
                  <c:pt idx="24">
                    <c:v>2.7028300000000001</c:v>
                  </c:pt>
                  <c:pt idx="25">
                    <c:v>2.4577100000000001</c:v>
                  </c:pt>
                  <c:pt idx="26">
                    <c:v>3.08385</c:v>
                  </c:pt>
                  <c:pt idx="27">
                    <c:v>2.9200499999999998</c:v>
                  </c:pt>
                  <c:pt idx="28">
                    <c:v>2.9550700000000001</c:v>
                  </c:pt>
                  <c:pt idx="29">
                    <c:v>6.5574300000000001</c:v>
                  </c:pt>
                  <c:pt idx="30">
                    <c:v>3.5514800000000002</c:v>
                  </c:pt>
                  <c:pt idx="31">
                    <c:v>3.6341299999999999</c:v>
                  </c:pt>
                  <c:pt idx="32">
                    <c:v>2.88062</c:v>
                  </c:pt>
                  <c:pt idx="33">
                    <c:v>1.71577</c:v>
                  </c:pt>
                  <c:pt idx="34">
                    <c:v>4.1254799999999996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6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'All Fsp Analysis'!$CK$2:$CK$36</c:f>
              <c:numCache>
                <c:formatCode>General</c:formatCode>
                <c:ptCount val="35"/>
                <c:pt idx="0">
                  <c:v>71600</c:v>
                </c:pt>
                <c:pt idx="1">
                  <c:v>71000</c:v>
                </c:pt>
                <c:pt idx="2">
                  <c:v>67800</c:v>
                </c:pt>
                <c:pt idx="3">
                  <c:v>63900</c:v>
                </c:pt>
                <c:pt idx="4">
                  <c:v>66000</c:v>
                </c:pt>
                <c:pt idx="5">
                  <c:v>71200</c:v>
                </c:pt>
                <c:pt idx="6">
                  <c:v>62000</c:v>
                </c:pt>
                <c:pt idx="7">
                  <c:v>63099.999999999993</c:v>
                </c:pt>
                <c:pt idx="8">
                  <c:v>68300</c:v>
                </c:pt>
                <c:pt idx="9">
                  <c:v>69800</c:v>
                </c:pt>
                <c:pt idx="10">
                  <c:v>70200</c:v>
                </c:pt>
                <c:pt idx="11">
                  <c:v>64700</c:v>
                </c:pt>
                <c:pt idx="12">
                  <c:v>68000</c:v>
                </c:pt>
                <c:pt idx="13">
                  <c:v>67500</c:v>
                </c:pt>
                <c:pt idx="14">
                  <c:v>66500</c:v>
                </c:pt>
                <c:pt idx="15">
                  <c:v>63200</c:v>
                </c:pt>
                <c:pt idx="16">
                  <c:v>71400</c:v>
                </c:pt>
                <c:pt idx="17">
                  <c:v>70000</c:v>
                </c:pt>
                <c:pt idx="18">
                  <c:v>69600</c:v>
                </c:pt>
                <c:pt idx="19">
                  <c:v>67200</c:v>
                </c:pt>
                <c:pt idx="20">
                  <c:v>68000</c:v>
                </c:pt>
                <c:pt idx="21">
                  <c:v>69800</c:v>
                </c:pt>
                <c:pt idx="22">
                  <c:v>69700</c:v>
                </c:pt>
                <c:pt idx="23">
                  <c:v>69600</c:v>
                </c:pt>
                <c:pt idx="24">
                  <c:v>70400</c:v>
                </c:pt>
                <c:pt idx="25">
                  <c:v>63800</c:v>
                </c:pt>
                <c:pt idx="26">
                  <c:v>66500</c:v>
                </c:pt>
                <c:pt idx="27">
                  <c:v>66800</c:v>
                </c:pt>
                <c:pt idx="28">
                  <c:v>64500</c:v>
                </c:pt>
                <c:pt idx="29">
                  <c:v>64500</c:v>
                </c:pt>
                <c:pt idx="30">
                  <c:v>66600</c:v>
                </c:pt>
                <c:pt idx="31">
                  <c:v>70000</c:v>
                </c:pt>
                <c:pt idx="32">
                  <c:v>68500</c:v>
                </c:pt>
                <c:pt idx="33">
                  <c:v>67400</c:v>
                </c:pt>
                <c:pt idx="34">
                  <c:v>67700</c:v>
                </c:pt>
              </c:numCache>
            </c:numRef>
          </c:xVal>
          <c:yVal>
            <c:numRef>
              <c:f>'All Fsp Analysis'!$CC$2:$CC$36</c:f>
              <c:numCache>
                <c:formatCode>General</c:formatCode>
                <c:ptCount val="35"/>
                <c:pt idx="0">
                  <c:v>18.074400000000001</c:v>
                </c:pt>
                <c:pt idx="1">
                  <c:v>24.624300000000002</c:v>
                </c:pt>
                <c:pt idx="2">
                  <c:v>21.078800000000001</c:v>
                </c:pt>
                <c:pt idx="3">
                  <c:v>16.391200000000001</c:v>
                </c:pt>
                <c:pt idx="4">
                  <c:v>17.785299999999999</c:v>
                </c:pt>
                <c:pt idx="5">
                  <c:v>16.397500000000001</c:v>
                </c:pt>
                <c:pt idx="6">
                  <c:v>20.532499999999999</c:v>
                </c:pt>
                <c:pt idx="7">
                  <c:v>15.915699999999999</c:v>
                </c:pt>
                <c:pt idx="8">
                  <c:v>18.200800000000001</c:v>
                </c:pt>
                <c:pt idx="9">
                  <c:v>19.5379</c:v>
                </c:pt>
                <c:pt idx="10">
                  <c:v>20.399699999999999</c:v>
                </c:pt>
                <c:pt idx="11">
                  <c:v>17.569800000000001</c:v>
                </c:pt>
                <c:pt idx="12">
                  <c:v>17.8719</c:v>
                </c:pt>
                <c:pt idx="13">
                  <c:v>20.747</c:v>
                </c:pt>
                <c:pt idx="14">
                  <c:v>19.012899999999998</c:v>
                </c:pt>
                <c:pt idx="15">
                  <c:v>18.084700000000002</c:v>
                </c:pt>
                <c:pt idx="16">
                  <c:v>20.494</c:v>
                </c:pt>
                <c:pt idx="17">
                  <c:v>22.4664</c:v>
                </c:pt>
                <c:pt idx="18">
                  <c:v>21.877099999999999</c:v>
                </c:pt>
                <c:pt idx="19">
                  <c:v>18.074999999999999</c:v>
                </c:pt>
                <c:pt idx="20">
                  <c:v>21.6312</c:v>
                </c:pt>
                <c:pt idx="21">
                  <c:v>18.886600000000001</c:v>
                </c:pt>
                <c:pt idx="22">
                  <c:v>18.080300000000001</c:v>
                </c:pt>
                <c:pt idx="23">
                  <c:v>17.727900000000002</c:v>
                </c:pt>
                <c:pt idx="24">
                  <c:v>16.642399999999999</c:v>
                </c:pt>
                <c:pt idx="25">
                  <c:v>18.270199999999999</c:v>
                </c:pt>
                <c:pt idx="26">
                  <c:v>19.810199999999998</c:v>
                </c:pt>
                <c:pt idx="27">
                  <c:v>19.8413</c:v>
                </c:pt>
                <c:pt idx="28">
                  <c:v>16.696899999999999</c:v>
                </c:pt>
                <c:pt idx="29">
                  <c:v>66.908000000000001</c:v>
                </c:pt>
                <c:pt idx="30">
                  <c:v>23.416499999999999</c:v>
                </c:pt>
                <c:pt idx="31">
                  <c:v>17.3932</c:v>
                </c:pt>
                <c:pt idx="32">
                  <c:v>20.838100000000001</c:v>
                </c:pt>
                <c:pt idx="33">
                  <c:v>15.403</c:v>
                </c:pt>
                <c:pt idx="34">
                  <c:v>19.526700000000002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6B0-4E6F-88B5-C2A7F9878B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261327"/>
        <c:axId val="334301391"/>
      </c:scatterChart>
      <c:valAx>
        <c:axId val="1076261327"/>
        <c:scaling>
          <c:orientation val="minMax"/>
          <c:min val="50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Na (ppm)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4301391"/>
        <c:crosses val="autoZero"/>
        <c:crossBetween val="midCat"/>
      </c:valAx>
      <c:valAx>
        <c:axId val="3343013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Ba (ppm)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26132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Fsp Na vs Sr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1.AS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'Fsp SEM+ICP Tidy w LOD'!$M$115:$M$150</c:f>
                <c:numCache>
                  <c:formatCode>General</c:formatCode>
                  <c:ptCount val="36"/>
                  <c:pt idx="0">
                    <c:v>82.629099999999994</c:v>
                  </c:pt>
                  <c:pt idx="1">
                    <c:v>63.536700000000003</c:v>
                  </c:pt>
                  <c:pt idx="2">
                    <c:v>62.886699999999998</c:v>
                  </c:pt>
                  <c:pt idx="3">
                    <c:v>74.364800000000002</c:v>
                  </c:pt>
                  <c:pt idx="4">
                    <c:v>58.5505</c:v>
                  </c:pt>
                  <c:pt idx="5">
                    <c:v>68.739699999999999</c:v>
                  </c:pt>
                  <c:pt idx="6">
                    <c:v>77.716499999999996</c:v>
                  </c:pt>
                  <c:pt idx="7">
                    <c:v>69.838399999999993</c:v>
                  </c:pt>
                  <c:pt idx="8">
                    <c:v>74.231300000000005</c:v>
                  </c:pt>
                  <c:pt idx="9">
                    <c:v>60.226999999999997</c:v>
                  </c:pt>
                  <c:pt idx="10">
                    <c:v>59.547800000000002</c:v>
                  </c:pt>
                  <c:pt idx="11">
                    <c:v>63.289000000000001</c:v>
                  </c:pt>
                  <c:pt idx="12">
                    <c:v>63.069699999999997</c:v>
                  </c:pt>
                  <c:pt idx="13">
                    <c:v>51.799900000000001</c:v>
                  </c:pt>
                  <c:pt idx="14">
                    <c:v>77.182199999999995</c:v>
                  </c:pt>
                  <c:pt idx="15">
                    <c:v>46.070599999999999</c:v>
                  </c:pt>
                  <c:pt idx="16">
                    <c:v>71.600300000000004</c:v>
                  </c:pt>
                  <c:pt idx="17">
                    <c:v>63.5672</c:v>
                  </c:pt>
                  <c:pt idx="18">
                    <c:v>71.888800000000003</c:v>
                  </c:pt>
                  <c:pt idx="19">
                    <c:v>75.746099999999998</c:v>
                  </c:pt>
                  <c:pt idx="20">
                    <c:v>49.944099999999999</c:v>
                  </c:pt>
                  <c:pt idx="21">
                    <c:v>46.813400000000001</c:v>
                  </c:pt>
                  <c:pt idx="22">
                    <c:v>49.644199999999998</c:v>
                  </c:pt>
                  <c:pt idx="23">
                    <c:v>95.626800000000003</c:v>
                  </c:pt>
                  <c:pt idx="24">
                    <c:v>60.131</c:v>
                  </c:pt>
                  <c:pt idx="25">
                    <c:v>71.758700000000005</c:v>
                  </c:pt>
                  <c:pt idx="26">
                    <c:v>69.136600000000001</c:v>
                  </c:pt>
                  <c:pt idx="27">
                    <c:v>48.8474</c:v>
                  </c:pt>
                  <c:pt idx="28">
                    <c:v>48.879399999999997</c:v>
                  </c:pt>
                  <c:pt idx="29">
                    <c:v>80.356399999999994</c:v>
                  </c:pt>
                  <c:pt idx="30">
                    <c:v>74.892399999999995</c:v>
                  </c:pt>
                  <c:pt idx="31">
                    <c:v>80.787499999999994</c:v>
                  </c:pt>
                  <c:pt idx="32">
                    <c:v>55.871000000000002</c:v>
                  </c:pt>
                  <c:pt idx="33">
                    <c:v>61.796700000000001</c:v>
                  </c:pt>
                  <c:pt idx="34">
                    <c:v>36.889899999999997</c:v>
                  </c:pt>
                  <c:pt idx="35">
                    <c:v>68.761200000000002</c:v>
                  </c:pt>
                </c:numCache>
              </c:numRef>
            </c:plus>
            <c:minus>
              <c:numRef>
                <c:f>'Fsp SEM+ICP Tidy w LOD'!$M$115:$M$150</c:f>
                <c:numCache>
                  <c:formatCode>General</c:formatCode>
                  <c:ptCount val="36"/>
                  <c:pt idx="0">
                    <c:v>82.629099999999994</c:v>
                  </c:pt>
                  <c:pt idx="1">
                    <c:v>63.536700000000003</c:v>
                  </c:pt>
                  <c:pt idx="2">
                    <c:v>62.886699999999998</c:v>
                  </c:pt>
                  <c:pt idx="3">
                    <c:v>74.364800000000002</c:v>
                  </c:pt>
                  <c:pt idx="4">
                    <c:v>58.5505</c:v>
                  </c:pt>
                  <c:pt idx="5">
                    <c:v>68.739699999999999</c:v>
                  </c:pt>
                  <c:pt idx="6">
                    <c:v>77.716499999999996</c:v>
                  </c:pt>
                  <c:pt idx="7">
                    <c:v>69.838399999999993</c:v>
                  </c:pt>
                  <c:pt idx="8">
                    <c:v>74.231300000000005</c:v>
                  </c:pt>
                  <c:pt idx="9">
                    <c:v>60.226999999999997</c:v>
                  </c:pt>
                  <c:pt idx="10">
                    <c:v>59.547800000000002</c:v>
                  </c:pt>
                  <c:pt idx="11">
                    <c:v>63.289000000000001</c:v>
                  </c:pt>
                  <c:pt idx="12">
                    <c:v>63.069699999999997</c:v>
                  </c:pt>
                  <c:pt idx="13">
                    <c:v>51.799900000000001</c:v>
                  </c:pt>
                  <c:pt idx="14">
                    <c:v>77.182199999999995</c:v>
                  </c:pt>
                  <c:pt idx="15">
                    <c:v>46.070599999999999</c:v>
                  </c:pt>
                  <c:pt idx="16">
                    <c:v>71.600300000000004</c:v>
                  </c:pt>
                  <c:pt idx="17">
                    <c:v>63.5672</c:v>
                  </c:pt>
                  <c:pt idx="18">
                    <c:v>71.888800000000003</c:v>
                  </c:pt>
                  <c:pt idx="19">
                    <c:v>75.746099999999998</c:v>
                  </c:pt>
                  <c:pt idx="20">
                    <c:v>49.944099999999999</c:v>
                  </c:pt>
                  <c:pt idx="21">
                    <c:v>46.813400000000001</c:v>
                  </c:pt>
                  <c:pt idx="22">
                    <c:v>49.644199999999998</c:v>
                  </c:pt>
                  <c:pt idx="23">
                    <c:v>95.626800000000003</c:v>
                  </c:pt>
                  <c:pt idx="24">
                    <c:v>60.131</c:v>
                  </c:pt>
                  <c:pt idx="25">
                    <c:v>71.758700000000005</c:v>
                  </c:pt>
                  <c:pt idx="26">
                    <c:v>69.136600000000001</c:v>
                  </c:pt>
                  <c:pt idx="27">
                    <c:v>48.8474</c:v>
                  </c:pt>
                  <c:pt idx="28">
                    <c:v>48.879399999999997</c:v>
                  </c:pt>
                  <c:pt idx="29">
                    <c:v>80.356399999999994</c:v>
                  </c:pt>
                  <c:pt idx="30">
                    <c:v>74.892399999999995</c:v>
                  </c:pt>
                  <c:pt idx="31">
                    <c:v>80.787499999999994</c:v>
                  </c:pt>
                  <c:pt idx="32">
                    <c:v>55.871000000000002</c:v>
                  </c:pt>
                  <c:pt idx="33">
                    <c:v>61.796700000000001</c:v>
                  </c:pt>
                  <c:pt idx="34">
                    <c:v>36.889899999999997</c:v>
                  </c:pt>
                  <c:pt idx="35">
                    <c:v>68.761200000000002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'Fsp SEM+ICP Tidy w LOD'!$W$115:$W$150</c:f>
                <c:numCache>
                  <c:formatCode>General</c:formatCode>
                  <c:ptCount val="36"/>
                  <c:pt idx="0">
                    <c:v>558.33333333333348</c:v>
                  </c:pt>
                  <c:pt idx="1">
                    <c:v>558.33333333333348</c:v>
                  </c:pt>
                  <c:pt idx="2">
                    <c:v>558.33333333333303</c:v>
                  </c:pt>
                  <c:pt idx="3">
                    <c:v>558.33333333333303</c:v>
                  </c:pt>
                  <c:pt idx="4">
                    <c:v>558.33333333333303</c:v>
                  </c:pt>
                  <c:pt idx="5">
                    <c:v>558.33333333333303</c:v>
                  </c:pt>
                  <c:pt idx="6">
                    <c:v>558.33333333333303</c:v>
                  </c:pt>
                  <c:pt idx="7">
                    <c:v>558.33333333333303</c:v>
                  </c:pt>
                  <c:pt idx="8">
                    <c:v>558.33333333333303</c:v>
                  </c:pt>
                  <c:pt idx="9">
                    <c:v>558.33333333333303</c:v>
                  </c:pt>
                  <c:pt idx="10">
                    <c:v>558.33333333333303</c:v>
                  </c:pt>
                  <c:pt idx="11">
                    <c:v>558.33333333333303</c:v>
                  </c:pt>
                  <c:pt idx="12">
                    <c:v>558.33333333333303</c:v>
                  </c:pt>
                  <c:pt idx="13">
                    <c:v>558.33333333333303</c:v>
                  </c:pt>
                  <c:pt idx="14">
                    <c:v>558.33333333333303</c:v>
                  </c:pt>
                  <c:pt idx="15">
                    <c:v>558.33333333333303</c:v>
                  </c:pt>
                  <c:pt idx="16">
                    <c:v>558.33333333333303</c:v>
                  </c:pt>
                  <c:pt idx="17">
                    <c:v>558.33333333333303</c:v>
                  </c:pt>
                  <c:pt idx="18">
                    <c:v>558.33333333333303</c:v>
                  </c:pt>
                  <c:pt idx="19">
                    <c:v>558.33333333333303</c:v>
                  </c:pt>
                  <c:pt idx="20">
                    <c:v>558.33333333333303</c:v>
                  </c:pt>
                  <c:pt idx="21">
                    <c:v>558.33333333333303</c:v>
                  </c:pt>
                  <c:pt idx="22">
                    <c:v>558.33333333333303</c:v>
                  </c:pt>
                  <c:pt idx="23">
                    <c:v>558.33333333333303</c:v>
                  </c:pt>
                  <c:pt idx="24">
                    <c:v>558.33333333333303</c:v>
                  </c:pt>
                  <c:pt idx="25">
                    <c:v>558.33333333333303</c:v>
                  </c:pt>
                  <c:pt idx="26">
                    <c:v>558.33333333333303</c:v>
                  </c:pt>
                  <c:pt idx="27">
                    <c:v>558.33333333333303</c:v>
                  </c:pt>
                  <c:pt idx="28">
                    <c:v>558.33333333333303</c:v>
                  </c:pt>
                  <c:pt idx="29">
                    <c:v>558.33333333333303</c:v>
                  </c:pt>
                  <c:pt idx="30">
                    <c:v>558.33333333333303</c:v>
                  </c:pt>
                  <c:pt idx="31">
                    <c:v>558.33333333333303</c:v>
                  </c:pt>
                  <c:pt idx="32">
                    <c:v>558.33333333333303</c:v>
                  </c:pt>
                  <c:pt idx="33">
                    <c:v>558.33333333333303</c:v>
                  </c:pt>
                  <c:pt idx="34">
                    <c:v>558.33333333333303</c:v>
                  </c:pt>
                  <c:pt idx="35">
                    <c:v>558.33333333333303</c:v>
                  </c:pt>
                </c:numCache>
              </c:numRef>
            </c:plus>
            <c:minus>
              <c:numRef>
                <c:f>'Fsp SEM+ICP Tidy w LOD'!$W$115:$W$150</c:f>
                <c:numCache>
                  <c:formatCode>General</c:formatCode>
                  <c:ptCount val="36"/>
                  <c:pt idx="0">
                    <c:v>558.33333333333348</c:v>
                  </c:pt>
                  <c:pt idx="1">
                    <c:v>558.33333333333348</c:v>
                  </c:pt>
                  <c:pt idx="2">
                    <c:v>558.33333333333303</c:v>
                  </c:pt>
                  <c:pt idx="3">
                    <c:v>558.33333333333303</c:v>
                  </c:pt>
                  <c:pt idx="4">
                    <c:v>558.33333333333303</c:v>
                  </c:pt>
                  <c:pt idx="5">
                    <c:v>558.33333333333303</c:v>
                  </c:pt>
                  <c:pt idx="6">
                    <c:v>558.33333333333303</c:v>
                  </c:pt>
                  <c:pt idx="7">
                    <c:v>558.33333333333303</c:v>
                  </c:pt>
                  <c:pt idx="8">
                    <c:v>558.33333333333303</c:v>
                  </c:pt>
                  <c:pt idx="9">
                    <c:v>558.33333333333303</c:v>
                  </c:pt>
                  <c:pt idx="10">
                    <c:v>558.33333333333303</c:v>
                  </c:pt>
                  <c:pt idx="11">
                    <c:v>558.33333333333303</c:v>
                  </c:pt>
                  <c:pt idx="12">
                    <c:v>558.33333333333303</c:v>
                  </c:pt>
                  <c:pt idx="13">
                    <c:v>558.33333333333303</c:v>
                  </c:pt>
                  <c:pt idx="14">
                    <c:v>558.33333333333303</c:v>
                  </c:pt>
                  <c:pt idx="15">
                    <c:v>558.33333333333303</c:v>
                  </c:pt>
                  <c:pt idx="16">
                    <c:v>558.33333333333303</c:v>
                  </c:pt>
                  <c:pt idx="17">
                    <c:v>558.33333333333303</c:v>
                  </c:pt>
                  <c:pt idx="18">
                    <c:v>558.33333333333303</c:v>
                  </c:pt>
                  <c:pt idx="19">
                    <c:v>558.33333333333303</c:v>
                  </c:pt>
                  <c:pt idx="20">
                    <c:v>558.33333333333303</c:v>
                  </c:pt>
                  <c:pt idx="21">
                    <c:v>558.33333333333303</c:v>
                  </c:pt>
                  <c:pt idx="22">
                    <c:v>558.33333333333303</c:v>
                  </c:pt>
                  <c:pt idx="23">
                    <c:v>558.33333333333303</c:v>
                  </c:pt>
                  <c:pt idx="24">
                    <c:v>558.33333333333303</c:v>
                  </c:pt>
                  <c:pt idx="25">
                    <c:v>558.33333333333303</c:v>
                  </c:pt>
                  <c:pt idx="26">
                    <c:v>558.33333333333303</c:v>
                  </c:pt>
                  <c:pt idx="27">
                    <c:v>558.33333333333303</c:v>
                  </c:pt>
                  <c:pt idx="28">
                    <c:v>558.33333333333303</c:v>
                  </c:pt>
                  <c:pt idx="29">
                    <c:v>558.33333333333303</c:v>
                  </c:pt>
                  <c:pt idx="30">
                    <c:v>558.33333333333303</c:v>
                  </c:pt>
                  <c:pt idx="31">
                    <c:v>558.33333333333303</c:v>
                  </c:pt>
                  <c:pt idx="32">
                    <c:v>558.33333333333303</c:v>
                  </c:pt>
                  <c:pt idx="33">
                    <c:v>558.33333333333303</c:v>
                  </c:pt>
                  <c:pt idx="34">
                    <c:v>558.33333333333303</c:v>
                  </c:pt>
                  <c:pt idx="35">
                    <c:v>558.33333333333303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'Fsp SEM+ICP Tidy w LOD'!$W$2:$W$37</c:f>
              <c:numCache>
                <c:formatCode>General</c:formatCode>
                <c:ptCount val="36"/>
                <c:pt idx="0">
                  <c:v>62800</c:v>
                </c:pt>
                <c:pt idx="1">
                  <c:v>51700</c:v>
                </c:pt>
                <c:pt idx="2">
                  <c:v>53500</c:v>
                </c:pt>
                <c:pt idx="3">
                  <c:v>54100</c:v>
                </c:pt>
                <c:pt idx="4">
                  <c:v>54800.000000000007</c:v>
                </c:pt>
                <c:pt idx="5">
                  <c:v>72400</c:v>
                </c:pt>
                <c:pt idx="6">
                  <c:v>53200</c:v>
                </c:pt>
                <c:pt idx="7">
                  <c:v>54000</c:v>
                </c:pt>
                <c:pt idx="8">
                  <c:v>52400</c:v>
                </c:pt>
                <c:pt idx="9">
                  <c:v>64400.000000000007</c:v>
                </c:pt>
                <c:pt idx="10">
                  <c:v>70400</c:v>
                </c:pt>
                <c:pt idx="11">
                  <c:v>72400</c:v>
                </c:pt>
                <c:pt idx="12">
                  <c:v>57300.000000000007</c:v>
                </c:pt>
                <c:pt idx="13">
                  <c:v>64000</c:v>
                </c:pt>
                <c:pt idx="14">
                  <c:v>67100</c:v>
                </c:pt>
                <c:pt idx="15">
                  <c:v>68300</c:v>
                </c:pt>
                <c:pt idx="16">
                  <c:v>69100</c:v>
                </c:pt>
                <c:pt idx="17">
                  <c:v>57000</c:v>
                </c:pt>
                <c:pt idx="18">
                  <c:v>61900.000000000007</c:v>
                </c:pt>
                <c:pt idx="19">
                  <c:v>68900</c:v>
                </c:pt>
                <c:pt idx="20">
                  <c:v>56700</c:v>
                </c:pt>
                <c:pt idx="21">
                  <c:v>53300</c:v>
                </c:pt>
                <c:pt idx="22">
                  <c:v>54100</c:v>
                </c:pt>
                <c:pt idx="23">
                  <c:v>71600</c:v>
                </c:pt>
                <c:pt idx="24">
                  <c:v>61300</c:v>
                </c:pt>
                <c:pt idx="25">
                  <c:v>58099.999999999993</c:v>
                </c:pt>
                <c:pt idx="26">
                  <c:v>59400.000000000007</c:v>
                </c:pt>
                <c:pt idx="27">
                  <c:v>56700</c:v>
                </c:pt>
                <c:pt idx="28">
                  <c:v>62200</c:v>
                </c:pt>
                <c:pt idx="29">
                  <c:v>65700</c:v>
                </c:pt>
                <c:pt idx="30">
                  <c:v>66900</c:v>
                </c:pt>
                <c:pt idx="31">
                  <c:v>67400</c:v>
                </c:pt>
                <c:pt idx="32">
                  <c:v>64400.000000000007</c:v>
                </c:pt>
                <c:pt idx="33">
                  <c:v>64600</c:v>
                </c:pt>
                <c:pt idx="34">
                  <c:v>58300</c:v>
                </c:pt>
                <c:pt idx="35">
                  <c:v>67900</c:v>
                </c:pt>
              </c:numCache>
            </c:numRef>
          </c:xVal>
          <c:yVal>
            <c:numRef>
              <c:f>'Fsp SEM+ICP Tidy w LOD'!$M$2:$M$37</c:f>
              <c:numCache>
                <c:formatCode>General</c:formatCode>
                <c:ptCount val="36"/>
                <c:pt idx="0">
                  <c:v>867.39800000000002</c:v>
                </c:pt>
                <c:pt idx="1">
                  <c:v>925.64800000000002</c:v>
                </c:pt>
                <c:pt idx="2">
                  <c:v>909.11099999999999</c:v>
                </c:pt>
                <c:pt idx="3">
                  <c:v>988.428</c:v>
                </c:pt>
                <c:pt idx="4">
                  <c:v>922.11199999999997</c:v>
                </c:pt>
                <c:pt idx="5">
                  <c:v>664.697</c:v>
                </c:pt>
                <c:pt idx="6">
                  <c:v>973.45600000000002</c:v>
                </c:pt>
                <c:pt idx="7">
                  <c:v>825.58600000000001</c:v>
                </c:pt>
                <c:pt idx="8">
                  <c:v>827.88099999999997</c:v>
                </c:pt>
                <c:pt idx="9">
                  <c:v>682.47199999999998</c:v>
                </c:pt>
                <c:pt idx="10">
                  <c:v>606.89</c:v>
                </c:pt>
                <c:pt idx="11">
                  <c:v>640.75599999999997</c:v>
                </c:pt>
                <c:pt idx="12">
                  <c:v>820.35900000000004</c:v>
                </c:pt>
                <c:pt idx="13">
                  <c:v>642.77700000000004</c:v>
                </c:pt>
                <c:pt idx="14">
                  <c:v>643.43299999999999</c:v>
                </c:pt>
                <c:pt idx="15">
                  <c:v>633.03099999999995</c:v>
                </c:pt>
                <c:pt idx="16">
                  <c:v>683.60199999999998</c:v>
                </c:pt>
                <c:pt idx="17">
                  <c:v>719.697</c:v>
                </c:pt>
                <c:pt idx="18">
                  <c:v>762.99800000000005</c:v>
                </c:pt>
                <c:pt idx="19">
                  <c:v>725.40300000000002</c:v>
                </c:pt>
                <c:pt idx="20">
                  <c:v>703.27200000000005</c:v>
                </c:pt>
                <c:pt idx="21">
                  <c:v>779.64700000000005</c:v>
                </c:pt>
                <c:pt idx="22">
                  <c:v>767.798</c:v>
                </c:pt>
                <c:pt idx="23">
                  <c:v>676.32100000000003</c:v>
                </c:pt>
                <c:pt idx="24">
                  <c:v>726.68499999999995</c:v>
                </c:pt>
                <c:pt idx="25">
                  <c:v>841.87199999999996</c:v>
                </c:pt>
                <c:pt idx="26">
                  <c:v>778.65800000000002</c:v>
                </c:pt>
                <c:pt idx="27">
                  <c:v>783.21100000000001</c:v>
                </c:pt>
                <c:pt idx="28">
                  <c:v>596.28099999999995</c:v>
                </c:pt>
                <c:pt idx="29">
                  <c:v>727.53099999999995</c:v>
                </c:pt>
                <c:pt idx="30">
                  <c:v>684.56</c:v>
                </c:pt>
                <c:pt idx="31">
                  <c:v>640.78399999999999</c:v>
                </c:pt>
                <c:pt idx="32">
                  <c:v>629.48299999999995</c:v>
                </c:pt>
                <c:pt idx="33">
                  <c:v>643.88300000000004</c:v>
                </c:pt>
                <c:pt idx="34">
                  <c:v>593.59199999999998</c:v>
                </c:pt>
                <c:pt idx="35">
                  <c:v>632.17899999999997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A06-4997-9190-FFA57F9A67D1}"/>
            </c:ext>
          </c:extLst>
        </c:ser>
        <c:ser>
          <c:idx val="1"/>
          <c:order val="1"/>
          <c:tx>
            <c:v>1(B)MP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'Fsp SEM+ICP Tidy w LOD'!$M$158:$M$201</c:f>
                <c:numCache>
                  <c:formatCode>General</c:formatCode>
                  <c:ptCount val="44"/>
                  <c:pt idx="0">
                    <c:v>49.089700000000001</c:v>
                  </c:pt>
                  <c:pt idx="1">
                    <c:v>47.2256</c:v>
                  </c:pt>
                  <c:pt idx="2">
                    <c:v>64.002399999999994</c:v>
                  </c:pt>
                  <c:pt idx="3">
                    <c:v>39.217100000000002</c:v>
                  </c:pt>
                  <c:pt idx="4">
                    <c:v>41.562399999999997</c:v>
                  </c:pt>
                  <c:pt idx="5">
                    <c:v>67.750399999999999</c:v>
                  </c:pt>
                  <c:pt idx="6">
                    <c:v>45.538699999999999</c:v>
                  </c:pt>
                  <c:pt idx="7">
                    <c:v>38.827100000000002</c:v>
                  </c:pt>
                  <c:pt idx="8">
                    <c:v>39.7181</c:v>
                  </c:pt>
                  <c:pt idx="9">
                    <c:v>47.839199999999998</c:v>
                  </c:pt>
                  <c:pt idx="10">
                    <c:v>32.628399999999999</c:v>
                  </c:pt>
                  <c:pt idx="11">
                    <c:v>55.677799999999998</c:v>
                  </c:pt>
                  <c:pt idx="12">
                    <c:v>43.0867</c:v>
                  </c:pt>
                  <c:pt idx="13">
                    <c:v>57.941400000000002</c:v>
                  </c:pt>
                  <c:pt idx="14">
                    <c:v>53.331000000000003</c:v>
                  </c:pt>
                  <c:pt idx="15">
                    <c:v>48.470100000000002</c:v>
                  </c:pt>
                  <c:pt idx="16">
                    <c:v>44.779899999999998</c:v>
                  </c:pt>
                  <c:pt idx="17">
                    <c:v>48.049100000000003</c:v>
                  </c:pt>
                  <c:pt idx="18">
                    <c:v>68.852400000000003</c:v>
                  </c:pt>
                  <c:pt idx="19">
                    <c:v>44.941499999999998</c:v>
                  </c:pt>
                  <c:pt idx="20">
                    <c:v>40.087899999999998</c:v>
                  </c:pt>
                  <c:pt idx="21">
                    <c:v>64.995800000000003</c:v>
                  </c:pt>
                  <c:pt idx="22">
                    <c:v>50.194600000000001</c:v>
                  </c:pt>
                  <c:pt idx="23">
                    <c:v>71.860399999999998</c:v>
                  </c:pt>
                  <c:pt idx="24">
                    <c:v>124.38</c:v>
                  </c:pt>
                  <c:pt idx="25">
                    <c:v>54.6083</c:v>
                  </c:pt>
                  <c:pt idx="26">
                    <c:v>51.3765</c:v>
                  </c:pt>
                  <c:pt idx="27">
                    <c:v>46.295499999999997</c:v>
                  </c:pt>
                  <c:pt idx="28">
                    <c:v>36.925600000000003</c:v>
                  </c:pt>
                  <c:pt idx="29">
                    <c:v>55.7727</c:v>
                  </c:pt>
                  <c:pt idx="30">
                    <c:v>35.910400000000003</c:v>
                  </c:pt>
                  <c:pt idx="31">
                    <c:v>39.332099999999997</c:v>
                  </c:pt>
                  <c:pt idx="32">
                    <c:v>90.762600000000006</c:v>
                  </c:pt>
                  <c:pt idx="33">
                    <c:v>44.4009</c:v>
                  </c:pt>
                  <c:pt idx="34">
                    <c:v>43.815100000000001</c:v>
                  </c:pt>
                  <c:pt idx="35">
                    <c:v>57.703499999999998</c:v>
                  </c:pt>
                  <c:pt idx="36">
                    <c:v>46.648699999999998</c:v>
                  </c:pt>
                  <c:pt idx="37">
                    <c:v>34.135399999999997</c:v>
                  </c:pt>
                  <c:pt idx="38">
                    <c:v>38.785200000000003</c:v>
                  </c:pt>
                  <c:pt idx="39">
                    <c:v>57.7104</c:v>
                  </c:pt>
                  <c:pt idx="40">
                    <c:v>66.778099999999995</c:v>
                  </c:pt>
                  <c:pt idx="41">
                    <c:v>46.985399999999998</c:v>
                  </c:pt>
                  <c:pt idx="42">
                    <c:v>56.697600000000001</c:v>
                  </c:pt>
                  <c:pt idx="43">
                    <c:v>151.13900000000001</c:v>
                  </c:pt>
                </c:numCache>
              </c:numRef>
            </c:plus>
            <c:minus>
              <c:numRef>
                <c:f>'Fsp SEM+ICP Tidy w LOD'!$M$158:$M$201</c:f>
                <c:numCache>
                  <c:formatCode>General</c:formatCode>
                  <c:ptCount val="44"/>
                  <c:pt idx="0">
                    <c:v>49.089700000000001</c:v>
                  </c:pt>
                  <c:pt idx="1">
                    <c:v>47.2256</c:v>
                  </c:pt>
                  <c:pt idx="2">
                    <c:v>64.002399999999994</c:v>
                  </c:pt>
                  <c:pt idx="3">
                    <c:v>39.217100000000002</c:v>
                  </c:pt>
                  <c:pt idx="4">
                    <c:v>41.562399999999997</c:v>
                  </c:pt>
                  <c:pt idx="5">
                    <c:v>67.750399999999999</c:v>
                  </c:pt>
                  <c:pt idx="6">
                    <c:v>45.538699999999999</c:v>
                  </c:pt>
                  <c:pt idx="7">
                    <c:v>38.827100000000002</c:v>
                  </c:pt>
                  <c:pt idx="8">
                    <c:v>39.7181</c:v>
                  </c:pt>
                  <c:pt idx="9">
                    <c:v>47.839199999999998</c:v>
                  </c:pt>
                  <c:pt idx="10">
                    <c:v>32.628399999999999</c:v>
                  </c:pt>
                  <c:pt idx="11">
                    <c:v>55.677799999999998</c:v>
                  </c:pt>
                  <c:pt idx="12">
                    <c:v>43.0867</c:v>
                  </c:pt>
                  <c:pt idx="13">
                    <c:v>57.941400000000002</c:v>
                  </c:pt>
                  <c:pt idx="14">
                    <c:v>53.331000000000003</c:v>
                  </c:pt>
                  <c:pt idx="15">
                    <c:v>48.470100000000002</c:v>
                  </c:pt>
                  <c:pt idx="16">
                    <c:v>44.779899999999998</c:v>
                  </c:pt>
                  <c:pt idx="17">
                    <c:v>48.049100000000003</c:v>
                  </c:pt>
                  <c:pt idx="18">
                    <c:v>68.852400000000003</c:v>
                  </c:pt>
                  <c:pt idx="19">
                    <c:v>44.941499999999998</c:v>
                  </c:pt>
                  <c:pt idx="20">
                    <c:v>40.087899999999998</c:v>
                  </c:pt>
                  <c:pt idx="21">
                    <c:v>64.995800000000003</c:v>
                  </c:pt>
                  <c:pt idx="22">
                    <c:v>50.194600000000001</c:v>
                  </c:pt>
                  <c:pt idx="23">
                    <c:v>71.860399999999998</c:v>
                  </c:pt>
                  <c:pt idx="24">
                    <c:v>124.38</c:v>
                  </c:pt>
                  <c:pt idx="25">
                    <c:v>54.6083</c:v>
                  </c:pt>
                  <c:pt idx="26">
                    <c:v>51.3765</c:v>
                  </c:pt>
                  <c:pt idx="27">
                    <c:v>46.295499999999997</c:v>
                  </c:pt>
                  <c:pt idx="28">
                    <c:v>36.925600000000003</c:v>
                  </c:pt>
                  <c:pt idx="29">
                    <c:v>55.7727</c:v>
                  </c:pt>
                  <c:pt idx="30">
                    <c:v>35.910400000000003</c:v>
                  </c:pt>
                  <c:pt idx="31">
                    <c:v>39.332099999999997</c:v>
                  </c:pt>
                  <c:pt idx="32">
                    <c:v>90.762600000000006</c:v>
                  </c:pt>
                  <c:pt idx="33">
                    <c:v>44.4009</c:v>
                  </c:pt>
                  <c:pt idx="34">
                    <c:v>43.815100000000001</c:v>
                  </c:pt>
                  <c:pt idx="35">
                    <c:v>57.703499999999998</c:v>
                  </c:pt>
                  <c:pt idx="36">
                    <c:v>46.648699999999998</c:v>
                  </c:pt>
                  <c:pt idx="37">
                    <c:v>34.135399999999997</c:v>
                  </c:pt>
                  <c:pt idx="38">
                    <c:v>38.785200000000003</c:v>
                  </c:pt>
                  <c:pt idx="39">
                    <c:v>57.7104</c:v>
                  </c:pt>
                  <c:pt idx="40">
                    <c:v>66.778099999999995</c:v>
                  </c:pt>
                  <c:pt idx="41">
                    <c:v>46.985399999999998</c:v>
                  </c:pt>
                  <c:pt idx="42">
                    <c:v>56.697600000000001</c:v>
                  </c:pt>
                  <c:pt idx="43">
                    <c:v>151.13900000000001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'Fsp SEM+ICP Tidy w LOD'!$W$158:$W$201</c:f>
                <c:numCache>
                  <c:formatCode>General</c:formatCode>
                  <c:ptCount val="44"/>
                  <c:pt idx="0">
                    <c:v>1208.3333333333335</c:v>
                  </c:pt>
                  <c:pt idx="1">
                    <c:v>1208.3333333333335</c:v>
                  </c:pt>
                  <c:pt idx="2">
                    <c:v>1208.3333333333301</c:v>
                  </c:pt>
                  <c:pt idx="3">
                    <c:v>1208.3333333333301</c:v>
                  </c:pt>
                  <c:pt idx="4">
                    <c:v>1208.3333333333301</c:v>
                  </c:pt>
                  <c:pt idx="5">
                    <c:v>1208.3333333333301</c:v>
                  </c:pt>
                  <c:pt idx="6">
                    <c:v>1208.3333333333301</c:v>
                  </c:pt>
                  <c:pt idx="7">
                    <c:v>1208.3333333333301</c:v>
                  </c:pt>
                  <c:pt idx="8">
                    <c:v>1208.3333333333301</c:v>
                  </c:pt>
                  <c:pt idx="9">
                    <c:v>1208.3333333333301</c:v>
                  </c:pt>
                  <c:pt idx="10">
                    <c:v>1208.3333333333301</c:v>
                  </c:pt>
                  <c:pt idx="11">
                    <c:v>1208.3333333333301</c:v>
                  </c:pt>
                  <c:pt idx="12">
                    <c:v>1208.3333333333301</c:v>
                  </c:pt>
                  <c:pt idx="13">
                    <c:v>1208.3333333333301</c:v>
                  </c:pt>
                  <c:pt idx="14">
                    <c:v>1208.3333333333301</c:v>
                  </c:pt>
                  <c:pt idx="15">
                    <c:v>1208.3333333333301</c:v>
                  </c:pt>
                  <c:pt idx="16">
                    <c:v>1208.3333333333301</c:v>
                  </c:pt>
                  <c:pt idx="17">
                    <c:v>1208.3333333333301</c:v>
                  </c:pt>
                  <c:pt idx="18">
                    <c:v>1208.3333333333301</c:v>
                  </c:pt>
                  <c:pt idx="19">
                    <c:v>1208.3333333333301</c:v>
                  </c:pt>
                  <c:pt idx="20">
                    <c:v>1208.3333333333301</c:v>
                  </c:pt>
                  <c:pt idx="21">
                    <c:v>1208.3333333333301</c:v>
                  </c:pt>
                  <c:pt idx="22">
                    <c:v>1208.3333333333301</c:v>
                  </c:pt>
                  <c:pt idx="23">
                    <c:v>1208.3333333333301</c:v>
                  </c:pt>
                  <c:pt idx="24">
                    <c:v>1208.3333333333301</c:v>
                  </c:pt>
                  <c:pt idx="25">
                    <c:v>1208.3333333333301</c:v>
                  </c:pt>
                  <c:pt idx="26">
                    <c:v>1208.3333333333301</c:v>
                  </c:pt>
                  <c:pt idx="27">
                    <c:v>1208.3333333333301</c:v>
                  </c:pt>
                  <c:pt idx="28">
                    <c:v>1208.3333333333301</c:v>
                  </c:pt>
                  <c:pt idx="29">
                    <c:v>1208.3333333333301</c:v>
                  </c:pt>
                  <c:pt idx="30">
                    <c:v>1208.3333333333301</c:v>
                  </c:pt>
                  <c:pt idx="31">
                    <c:v>1208.3333333333301</c:v>
                  </c:pt>
                  <c:pt idx="32">
                    <c:v>1208.3333333333301</c:v>
                  </c:pt>
                  <c:pt idx="33">
                    <c:v>1208.3333333333301</c:v>
                  </c:pt>
                  <c:pt idx="34">
                    <c:v>1208.3333333333301</c:v>
                  </c:pt>
                  <c:pt idx="35">
                    <c:v>1208.3333333333301</c:v>
                  </c:pt>
                  <c:pt idx="36">
                    <c:v>1208.3333333333301</c:v>
                  </c:pt>
                  <c:pt idx="37">
                    <c:v>1208.3333333333301</c:v>
                  </c:pt>
                  <c:pt idx="38">
                    <c:v>1208.3333333333301</c:v>
                  </c:pt>
                  <c:pt idx="39">
                    <c:v>1208.3333333333301</c:v>
                  </c:pt>
                  <c:pt idx="40">
                    <c:v>1208.3333333333301</c:v>
                  </c:pt>
                  <c:pt idx="41">
                    <c:v>1208.3333333333301</c:v>
                  </c:pt>
                  <c:pt idx="42">
                    <c:v>1208.3333333333301</c:v>
                  </c:pt>
                  <c:pt idx="43">
                    <c:v>1208.3333333333301</c:v>
                  </c:pt>
                </c:numCache>
              </c:numRef>
            </c:plus>
            <c:minus>
              <c:numRef>
                <c:f>'Fsp SEM+ICP Tidy w LOD'!$W$158:$W$201</c:f>
                <c:numCache>
                  <c:formatCode>General</c:formatCode>
                  <c:ptCount val="44"/>
                  <c:pt idx="0">
                    <c:v>1208.3333333333335</c:v>
                  </c:pt>
                  <c:pt idx="1">
                    <c:v>1208.3333333333335</c:v>
                  </c:pt>
                  <c:pt idx="2">
                    <c:v>1208.3333333333301</c:v>
                  </c:pt>
                  <c:pt idx="3">
                    <c:v>1208.3333333333301</c:v>
                  </c:pt>
                  <c:pt idx="4">
                    <c:v>1208.3333333333301</c:v>
                  </c:pt>
                  <c:pt idx="5">
                    <c:v>1208.3333333333301</c:v>
                  </c:pt>
                  <c:pt idx="6">
                    <c:v>1208.3333333333301</c:v>
                  </c:pt>
                  <c:pt idx="7">
                    <c:v>1208.3333333333301</c:v>
                  </c:pt>
                  <c:pt idx="8">
                    <c:v>1208.3333333333301</c:v>
                  </c:pt>
                  <c:pt idx="9">
                    <c:v>1208.3333333333301</c:v>
                  </c:pt>
                  <c:pt idx="10">
                    <c:v>1208.3333333333301</c:v>
                  </c:pt>
                  <c:pt idx="11">
                    <c:v>1208.3333333333301</c:v>
                  </c:pt>
                  <c:pt idx="12">
                    <c:v>1208.3333333333301</c:v>
                  </c:pt>
                  <c:pt idx="13">
                    <c:v>1208.3333333333301</c:v>
                  </c:pt>
                  <c:pt idx="14">
                    <c:v>1208.3333333333301</c:v>
                  </c:pt>
                  <c:pt idx="15">
                    <c:v>1208.3333333333301</c:v>
                  </c:pt>
                  <c:pt idx="16">
                    <c:v>1208.3333333333301</c:v>
                  </c:pt>
                  <c:pt idx="17">
                    <c:v>1208.3333333333301</c:v>
                  </c:pt>
                  <c:pt idx="18">
                    <c:v>1208.3333333333301</c:v>
                  </c:pt>
                  <c:pt idx="19">
                    <c:v>1208.3333333333301</c:v>
                  </c:pt>
                  <c:pt idx="20">
                    <c:v>1208.3333333333301</c:v>
                  </c:pt>
                  <c:pt idx="21">
                    <c:v>1208.3333333333301</c:v>
                  </c:pt>
                  <c:pt idx="22">
                    <c:v>1208.3333333333301</c:v>
                  </c:pt>
                  <c:pt idx="23">
                    <c:v>1208.3333333333301</c:v>
                  </c:pt>
                  <c:pt idx="24">
                    <c:v>1208.3333333333301</c:v>
                  </c:pt>
                  <c:pt idx="25">
                    <c:v>1208.3333333333301</c:v>
                  </c:pt>
                  <c:pt idx="26">
                    <c:v>1208.3333333333301</c:v>
                  </c:pt>
                  <c:pt idx="27">
                    <c:v>1208.3333333333301</c:v>
                  </c:pt>
                  <c:pt idx="28">
                    <c:v>1208.3333333333301</c:v>
                  </c:pt>
                  <c:pt idx="29">
                    <c:v>1208.3333333333301</c:v>
                  </c:pt>
                  <c:pt idx="30">
                    <c:v>1208.3333333333301</c:v>
                  </c:pt>
                  <c:pt idx="31">
                    <c:v>1208.3333333333301</c:v>
                  </c:pt>
                  <c:pt idx="32">
                    <c:v>1208.3333333333301</c:v>
                  </c:pt>
                  <c:pt idx="33">
                    <c:v>1208.3333333333301</c:v>
                  </c:pt>
                  <c:pt idx="34">
                    <c:v>1208.3333333333301</c:v>
                  </c:pt>
                  <c:pt idx="35">
                    <c:v>1208.3333333333301</c:v>
                  </c:pt>
                  <c:pt idx="36">
                    <c:v>1208.3333333333301</c:v>
                  </c:pt>
                  <c:pt idx="37">
                    <c:v>1208.3333333333301</c:v>
                  </c:pt>
                  <c:pt idx="38">
                    <c:v>1208.3333333333301</c:v>
                  </c:pt>
                  <c:pt idx="39">
                    <c:v>1208.3333333333301</c:v>
                  </c:pt>
                  <c:pt idx="40">
                    <c:v>1208.3333333333301</c:v>
                  </c:pt>
                  <c:pt idx="41">
                    <c:v>1208.3333333333301</c:v>
                  </c:pt>
                  <c:pt idx="42">
                    <c:v>1208.3333333333301</c:v>
                  </c:pt>
                  <c:pt idx="43">
                    <c:v>1208.3333333333301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'Fsp SEM+ICP Tidy w LOD'!$W$39:$W$82</c:f>
              <c:numCache>
                <c:formatCode>General</c:formatCode>
                <c:ptCount val="44"/>
                <c:pt idx="0">
                  <c:v>75600</c:v>
                </c:pt>
                <c:pt idx="1">
                  <c:v>72500</c:v>
                </c:pt>
                <c:pt idx="2">
                  <c:v>73800</c:v>
                </c:pt>
                <c:pt idx="3">
                  <c:v>72000</c:v>
                </c:pt>
                <c:pt idx="4">
                  <c:v>73700</c:v>
                </c:pt>
                <c:pt idx="5">
                  <c:v>75700</c:v>
                </c:pt>
                <c:pt idx="6">
                  <c:v>72300</c:v>
                </c:pt>
                <c:pt idx="7">
                  <c:v>70400</c:v>
                </c:pt>
                <c:pt idx="8">
                  <c:v>73200</c:v>
                </c:pt>
                <c:pt idx="9">
                  <c:v>71200</c:v>
                </c:pt>
                <c:pt idx="10">
                  <c:v>73800</c:v>
                </c:pt>
                <c:pt idx="11">
                  <c:v>74000</c:v>
                </c:pt>
                <c:pt idx="12">
                  <c:v>72800</c:v>
                </c:pt>
                <c:pt idx="13">
                  <c:v>71900</c:v>
                </c:pt>
                <c:pt idx="14">
                  <c:v>70800</c:v>
                </c:pt>
                <c:pt idx="15">
                  <c:v>73900</c:v>
                </c:pt>
                <c:pt idx="16">
                  <c:v>71800</c:v>
                </c:pt>
                <c:pt idx="17">
                  <c:v>73800</c:v>
                </c:pt>
                <c:pt idx="18">
                  <c:v>74800</c:v>
                </c:pt>
                <c:pt idx="19">
                  <c:v>73300</c:v>
                </c:pt>
                <c:pt idx="20">
                  <c:v>75900</c:v>
                </c:pt>
                <c:pt idx="21">
                  <c:v>74400</c:v>
                </c:pt>
                <c:pt idx="22">
                  <c:v>74700</c:v>
                </c:pt>
                <c:pt idx="23">
                  <c:v>75100</c:v>
                </c:pt>
                <c:pt idx="24">
                  <c:v>73500</c:v>
                </c:pt>
                <c:pt idx="25">
                  <c:v>76200</c:v>
                </c:pt>
                <c:pt idx="26">
                  <c:v>75300</c:v>
                </c:pt>
                <c:pt idx="27">
                  <c:v>71700</c:v>
                </c:pt>
                <c:pt idx="28">
                  <c:v>69500</c:v>
                </c:pt>
                <c:pt idx="29">
                  <c:v>73500</c:v>
                </c:pt>
                <c:pt idx="30">
                  <c:v>71700</c:v>
                </c:pt>
                <c:pt idx="31">
                  <c:v>71600</c:v>
                </c:pt>
                <c:pt idx="32">
                  <c:v>67700</c:v>
                </c:pt>
                <c:pt idx="33">
                  <c:v>73300</c:v>
                </c:pt>
                <c:pt idx="34">
                  <c:v>70500</c:v>
                </c:pt>
                <c:pt idx="35">
                  <c:v>71600</c:v>
                </c:pt>
                <c:pt idx="36">
                  <c:v>74900</c:v>
                </c:pt>
                <c:pt idx="37">
                  <c:v>72200</c:v>
                </c:pt>
                <c:pt idx="38">
                  <c:v>72900</c:v>
                </c:pt>
                <c:pt idx="39">
                  <c:v>71900</c:v>
                </c:pt>
                <c:pt idx="40">
                  <c:v>70500</c:v>
                </c:pt>
                <c:pt idx="41">
                  <c:v>72300</c:v>
                </c:pt>
                <c:pt idx="42">
                  <c:v>75100</c:v>
                </c:pt>
                <c:pt idx="43">
                  <c:v>74400</c:v>
                </c:pt>
              </c:numCache>
            </c:numRef>
          </c:xVal>
          <c:yVal>
            <c:numRef>
              <c:f>'Fsp SEM+ICP Tidy w LOD'!$M$39:$M$82</c:f>
              <c:numCache>
                <c:formatCode>General</c:formatCode>
                <c:ptCount val="44"/>
                <c:pt idx="0">
                  <c:v>406.09699999999998</c:v>
                </c:pt>
                <c:pt idx="1">
                  <c:v>442.42899999999997</c:v>
                </c:pt>
                <c:pt idx="2">
                  <c:v>508.06799999999998</c:v>
                </c:pt>
                <c:pt idx="3">
                  <c:v>514.94600000000003</c:v>
                </c:pt>
                <c:pt idx="4">
                  <c:v>427.94099999999997</c:v>
                </c:pt>
                <c:pt idx="5">
                  <c:v>605.005</c:v>
                </c:pt>
                <c:pt idx="6">
                  <c:v>489.42</c:v>
                </c:pt>
                <c:pt idx="7">
                  <c:v>481.97399999999999</c:v>
                </c:pt>
                <c:pt idx="8">
                  <c:v>431.72300000000001</c:v>
                </c:pt>
                <c:pt idx="9">
                  <c:v>509.19799999999998</c:v>
                </c:pt>
                <c:pt idx="10">
                  <c:v>453.33300000000003</c:v>
                </c:pt>
                <c:pt idx="11">
                  <c:v>487.26299999999998</c:v>
                </c:pt>
                <c:pt idx="12">
                  <c:v>487.72899999999998</c:v>
                </c:pt>
                <c:pt idx="13">
                  <c:v>560.447</c:v>
                </c:pt>
                <c:pt idx="14">
                  <c:v>517.14599999999996</c:v>
                </c:pt>
                <c:pt idx="15">
                  <c:v>480.43099999999998</c:v>
                </c:pt>
                <c:pt idx="16">
                  <c:v>513.36599999999999</c:v>
                </c:pt>
                <c:pt idx="17">
                  <c:v>497.86500000000001</c:v>
                </c:pt>
                <c:pt idx="18">
                  <c:v>537.98199999999997</c:v>
                </c:pt>
                <c:pt idx="19">
                  <c:v>471.05900000000003</c:v>
                </c:pt>
                <c:pt idx="20">
                  <c:v>426.56299999999999</c:v>
                </c:pt>
                <c:pt idx="21">
                  <c:v>565.18499999999995</c:v>
                </c:pt>
                <c:pt idx="22">
                  <c:v>469.673</c:v>
                </c:pt>
                <c:pt idx="23">
                  <c:v>598.88499999999999</c:v>
                </c:pt>
                <c:pt idx="24">
                  <c:v>726.73599999999999</c:v>
                </c:pt>
                <c:pt idx="25">
                  <c:v>518.15700000000004</c:v>
                </c:pt>
                <c:pt idx="26">
                  <c:v>436.887</c:v>
                </c:pt>
                <c:pt idx="27">
                  <c:v>461.47199999999998</c:v>
                </c:pt>
                <c:pt idx="28">
                  <c:v>466.18700000000001</c:v>
                </c:pt>
                <c:pt idx="29">
                  <c:v>555.76800000000003</c:v>
                </c:pt>
                <c:pt idx="30">
                  <c:v>470.35599999999999</c:v>
                </c:pt>
                <c:pt idx="31">
                  <c:v>470.24400000000003</c:v>
                </c:pt>
                <c:pt idx="32">
                  <c:v>687.98299999999995</c:v>
                </c:pt>
                <c:pt idx="33">
                  <c:v>517.86099999999999</c:v>
                </c:pt>
                <c:pt idx="34">
                  <c:v>465.52</c:v>
                </c:pt>
                <c:pt idx="35">
                  <c:v>559.37599999999998</c:v>
                </c:pt>
                <c:pt idx="36">
                  <c:v>459.363</c:v>
                </c:pt>
                <c:pt idx="37">
                  <c:v>405.47899999999998</c:v>
                </c:pt>
                <c:pt idx="38">
                  <c:v>413.70699999999999</c:v>
                </c:pt>
                <c:pt idx="39">
                  <c:v>462.35199999999998</c:v>
                </c:pt>
                <c:pt idx="40">
                  <c:v>599.59100000000001</c:v>
                </c:pt>
                <c:pt idx="41">
                  <c:v>519.48699999999997</c:v>
                </c:pt>
                <c:pt idx="42">
                  <c:v>499.09199999999998</c:v>
                </c:pt>
                <c:pt idx="43">
                  <c:v>631.57899999999995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A06-4997-9190-FFA57F9A67D1}"/>
            </c:ext>
          </c:extLst>
        </c:ser>
        <c:ser>
          <c:idx val="2"/>
          <c:order val="2"/>
          <c:tx>
            <c:v>1.AS.H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'All Fsp Analysis'!$N$173:$N$207</c:f>
                <c:numCache>
                  <c:formatCode>General</c:formatCode>
                  <c:ptCount val="35"/>
                  <c:pt idx="0">
                    <c:v>114.244</c:v>
                  </c:pt>
                  <c:pt idx="1">
                    <c:v>104.422</c:v>
                  </c:pt>
                  <c:pt idx="2">
                    <c:v>87.323400000000007</c:v>
                  </c:pt>
                  <c:pt idx="3">
                    <c:v>69.111400000000003</c:v>
                  </c:pt>
                  <c:pt idx="4">
                    <c:v>89.690600000000003</c:v>
                  </c:pt>
                  <c:pt idx="5">
                    <c:v>71.686400000000006</c:v>
                  </c:pt>
                  <c:pt idx="6">
                    <c:v>129.30000000000001</c:v>
                  </c:pt>
                  <c:pt idx="7">
                    <c:v>66.391999999999996</c:v>
                  </c:pt>
                  <c:pt idx="8">
                    <c:v>127.929</c:v>
                  </c:pt>
                  <c:pt idx="9">
                    <c:v>68.628900000000002</c:v>
                  </c:pt>
                  <c:pt idx="10">
                    <c:v>53.011299999999999</c:v>
                  </c:pt>
                  <c:pt idx="11">
                    <c:v>64.136899999999997</c:v>
                  </c:pt>
                  <c:pt idx="12">
                    <c:v>60.047600000000003</c:v>
                  </c:pt>
                  <c:pt idx="13">
                    <c:v>68.965500000000006</c:v>
                  </c:pt>
                  <c:pt idx="14">
                    <c:v>86.433599999999998</c:v>
                  </c:pt>
                  <c:pt idx="15">
                    <c:v>73.47</c:v>
                  </c:pt>
                  <c:pt idx="16">
                    <c:v>146.02699999999999</c:v>
                  </c:pt>
                  <c:pt idx="17">
                    <c:v>93.058700000000002</c:v>
                  </c:pt>
                  <c:pt idx="18">
                    <c:v>122.05800000000001</c:v>
                  </c:pt>
                  <c:pt idx="19">
                    <c:v>93.612799999999993</c:v>
                  </c:pt>
                  <c:pt idx="20">
                    <c:v>124.72</c:v>
                  </c:pt>
                  <c:pt idx="21">
                    <c:v>83.822900000000004</c:v>
                  </c:pt>
                  <c:pt idx="22">
                    <c:v>119.113</c:v>
                  </c:pt>
                  <c:pt idx="23">
                    <c:v>79.496200000000002</c:v>
                  </c:pt>
                  <c:pt idx="24">
                    <c:v>76.064400000000006</c:v>
                  </c:pt>
                  <c:pt idx="25">
                    <c:v>84.569100000000006</c:v>
                  </c:pt>
                  <c:pt idx="26">
                    <c:v>85.429900000000004</c:v>
                  </c:pt>
                  <c:pt idx="27">
                    <c:v>89.004099999999994</c:v>
                  </c:pt>
                  <c:pt idx="28">
                    <c:v>76.024699999999996</c:v>
                  </c:pt>
                  <c:pt idx="29">
                    <c:v>52.522599999999997</c:v>
                  </c:pt>
                  <c:pt idx="30">
                    <c:v>118.711</c:v>
                  </c:pt>
                  <c:pt idx="31">
                    <c:v>71.535399999999996</c:v>
                  </c:pt>
                  <c:pt idx="32">
                    <c:v>92.139700000000005</c:v>
                  </c:pt>
                  <c:pt idx="33">
                    <c:v>64.363500000000002</c:v>
                  </c:pt>
                  <c:pt idx="34">
                    <c:v>133.51499999999999</c:v>
                  </c:pt>
                </c:numCache>
              </c:numRef>
            </c:plus>
            <c:minus>
              <c:numRef>
                <c:f>'All Fsp Analysis'!$N$173:$N$207</c:f>
                <c:numCache>
                  <c:formatCode>General</c:formatCode>
                  <c:ptCount val="35"/>
                  <c:pt idx="0">
                    <c:v>114.244</c:v>
                  </c:pt>
                  <c:pt idx="1">
                    <c:v>104.422</c:v>
                  </c:pt>
                  <c:pt idx="2">
                    <c:v>87.323400000000007</c:v>
                  </c:pt>
                  <c:pt idx="3">
                    <c:v>69.111400000000003</c:v>
                  </c:pt>
                  <c:pt idx="4">
                    <c:v>89.690600000000003</c:v>
                  </c:pt>
                  <c:pt idx="5">
                    <c:v>71.686400000000006</c:v>
                  </c:pt>
                  <c:pt idx="6">
                    <c:v>129.30000000000001</c:v>
                  </c:pt>
                  <c:pt idx="7">
                    <c:v>66.391999999999996</c:v>
                  </c:pt>
                  <c:pt idx="8">
                    <c:v>127.929</c:v>
                  </c:pt>
                  <c:pt idx="9">
                    <c:v>68.628900000000002</c:v>
                  </c:pt>
                  <c:pt idx="10">
                    <c:v>53.011299999999999</c:v>
                  </c:pt>
                  <c:pt idx="11">
                    <c:v>64.136899999999997</c:v>
                  </c:pt>
                  <c:pt idx="12">
                    <c:v>60.047600000000003</c:v>
                  </c:pt>
                  <c:pt idx="13">
                    <c:v>68.965500000000006</c:v>
                  </c:pt>
                  <c:pt idx="14">
                    <c:v>86.433599999999998</c:v>
                  </c:pt>
                  <c:pt idx="15">
                    <c:v>73.47</c:v>
                  </c:pt>
                  <c:pt idx="16">
                    <c:v>146.02699999999999</c:v>
                  </c:pt>
                  <c:pt idx="17">
                    <c:v>93.058700000000002</c:v>
                  </c:pt>
                  <c:pt idx="18">
                    <c:v>122.05800000000001</c:v>
                  </c:pt>
                  <c:pt idx="19">
                    <c:v>93.612799999999993</c:v>
                  </c:pt>
                  <c:pt idx="20">
                    <c:v>124.72</c:v>
                  </c:pt>
                  <c:pt idx="21">
                    <c:v>83.822900000000004</c:v>
                  </c:pt>
                  <c:pt idx="22">
                    <c:v>119.113</c:v>
                  </c:pt>
                  <c:pt idx="23">
                    <c:v>79.496200000000002</c:v>
                  </c:pt>
                  <c:pt idx="24">
                    <c:v>76.064400000000006</c:v>
                  </c:pt>
                  <c:pt idx="25">
                    <c:v>84.569100000000006</c:v>
                  </c:pt>
                  <c:pt idx="26">
                    <c:v>85.429900000000004</c:v>
                  </c:pt>
                  <c:pt idx="27">
                    <c:v>89.004099999999994</c:v>
                  </c:pt>
                  <c:pt idx="28">
                    <c:v>76.024699999999996</c:v>
                  </c:pt>
                  <c:pt idx="29">
                    <c:v>52.522599999999997</c:v>
                  </c:pt>
                  <c:pt idx="30">
                    <c:v>118.711</c:v>
                  </c:pt>
                  <c:pt idx="31">
                    <c:v>71.535399999999996</c:v>
                  </c:pt>
                  <c:pt idx="32">
                    <c:v>92.139700000000005</c:v>
                  </c:pt>
                  <c:pt idx="33">
                    <c:v>64.363500000000002</c:v>
                  </c:pt>
                  <c:pt idx="34">
                    <c:v>133.51499999999999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6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'All Fsp Analysis'!$CK$2:$CK$36</c:f>
              <c:numCache>
                <c:formatCode>General</c:formatCode>
                <c:ptCount val="35"/>
                <c:pt idx="0">
                  <c:v>71600</c:v>
                </c:pt>
                <c:pt idx="1">
                  <c:v>71000</c:v>
                </c:pt>
                <c:pt idx="2">
                  <c:v>67800</c:v>
                </c:pt>
                <c:pt idx="3">
                  <c:v>63900</c:v>
                </c:pt>
                <c:pt idx="4">
                  <c:v>66000</c:v>
                </c:pt>
                <c:pt idx="5">
                  <c:v>71200</c:v>
                </c:pt>
                <c:pt idx="6">
                  <c:v>62000</c:v>
                </c:pt>
                <c:pt idx="7">
                  <c:v>63099.999999999993</c:v>
                </c:pt>
                <c:pt idx="8">
                  <c:v>68300</c:v>
                </c:pt>
                <c:pt idx="9">
                  <c:v>69800</c:v>
                </c:pt>
                <c:pt idx="10">
                  <c:v>70200</c:v>
                </c:pt>
                <c:pt idx="11">
                  <c:v>64700</c:v>
                </c:pt>
                <c:pt idx="12">
                  <c:v>68000</c:v>
                </c:pt>
                <c:pt idx="13">
                  <c:v>67500</c:v>
                </c:pt>
                <c:pt idx="14">
                  <c:v>66500</c:v>
                </c:pt>
                <c:pt idx="15">
                  <c:v>63200</c:v>
                </c:pt>
                <c:pt idx="16">
                  <c:v>71400</c:v>
                </c:pt>
                <c:pt idx="17">
                  <c:v>70000</c:v>
                </c:pt>
                <c:pt idx="18">
                  <c:v>69600</c:v>
                </c:pt>
                <c:pt idx="19">
                  <c:v>67200</c:v>
                </c:pt>
                <c:pt idx="20">
                  <c:v>68000</c:v>
                </c:pt>
                <c:pt idx="21">
                  <c:v>69800</c:v>
                </c:pt>
                <c:pt idx="22">
                  <c:v>69700</c:v>
                </c:pt>
                <c:pt idx="23">
                  <c:v>69600</c:v>
                </c:pt>
                <c:pt idx="24">
                  <c:v>70400</c:v>
                </c:pt>
                <c:pt idx="25">
                  <c:v>63800</c:v>
                </c:pt>
                <c:pt idx="26">
                  <c:v>66500</c:v>
                </c:pt>
                <c:pt idx="27">
                  <c:v>66800</c:v>
                </c:pt>
                <c:pt idx="28">
                  <c:v>64500</c:v>
                </c:pt>
                <c:pt idx="29">
                  <c:v>64500</c:v>
                </c:pt>
                <c:pt idx="30">
                  <c:v>66600</c:v>
                </c:pt>
                <c:pt idx="31">
                  <c:v>70000</c:v>
                </c:pt>
                <c:pt idx="32">
                  <c:v>68500</c:v>
                </c:pt>
                <c:pt idx="33">
                  <c:v>67400</c:v>
                </c:pt>
                <c:pt idx="34">
                  <c:v>67700</c:v>
                </c:pt>
              </c:numCache>
            </c:numRef>
          </c:xVal>
          <c:yVal>
            <c:numRef>
              <c:f>'All Fsp Analysis'!$BZ$2:$BZ$36</c:f>
              <c:numCache>
                <c:formatCode>General</c:formatCode>
                <c:ptCount val="35"/>
                <c:pt idx="0">
                  <c:v>856.31100000000004</c:v>
                </c:pt>
                <c:pt idx="1">
                  <c:v>822.96400000000006</c:v>
                </c:pt>
                <c:pt idx="2">
                  <c:v>1000.29</c:v>
                </c:pt>
                <c:pt idx="3">
                  <c:v>914.51400000000001</c:v>
                </c:pt>
                <c:pt idx="4">
                  <c:v>892.78700000000003</c:v>
                </c:pt>
                <c:pt idx="5">
                  <c:v>843.45600000000002</c:v>
                </c:pt>
                <c:pt idx="6">
                  <c:v>1237.57</c:v>
                </c:pt>
                <c:pt idx="7">
                  <c:v>963.86599999999999</c:v>
                </c:pt>
                <c:pt idx="8">
                  <c:v>949.34799999999996</c:v>
                </c:pt>
                <c:pt idx="9">
                  <c:v>749</c:v>
                </c:pt>
                <c:pt idx="10">
                  <c:v>845.40200000000004</c:v>
                </c:pt>
                <c:pt idx="11">
                  <c:v>925.452</c:v>
                </c:pt>
                <c:pt idx="12">
                  <c:v>787.40599999999995</c:v>
                </c:pt>
                <c:pt idx="13">
                  <c:v>962.03399999999999</c:v>
                </c:pt>
                <c:pt idx="14">
                  <c:v>974.41800000000001</c:v>
                </c:pt>
                <c:pt idx="15">
                  <c:v>963.68299999999999</c:v>
                </c:pt>
                <c:pt idx="16">
                  <c:v>1057.1099999999999</c:v>
                </c:pt>
                <c:pt idx="17">
                  <c:v>936.80899999999997</c:v>
                </c:pt>
                <c:pt idx="18">
                  <c:v>1081.19</c:v>
                </c:pt>
                <c:pt idx="19">
                  <c:v>1040.49</c:v>
                </c:pt>
                <c:pt idx="20">
                  <c:v>935.68600000000004</c:v>
                </c:pt>
                <c:pt idx="21">
                  <c:v>933.18399999999997</c:v>
                </c:pt>
                <c:pt idx="22">
                  <c:v>973.34100000000001</c:v>
                </c:pt>
                <c:pt idx="23">
                  <c:v>890.93299999999999</c:v>
                </c:pt>
                <c:pt idx="24">
                  <c:v>851.04700000000003</c:v>
                </c:pt>
                <c:pt idx="25">
                  <c:v>949.20399999999995</c:v>
                </c:pt>
                <c:pt idx="26">
                  <c:v>952.02</c:v>
                </c:pt>
                <c:pt idx="27">
                  <c:v>1060.68</c:v>
                </c:pt>
                <c:pt idx="28">
                  <c:v>932.86400000000003</c:v>
                </c:pt>
                <c:pt idx="29">
                  <c:v>899.33299999999997</c:v>
                </c:pt>
                <c:pt idx="30">
                  <c:v>1177.52</c:v>
                </c:pt>
                <c:pt idx="31">
                  <c:v>764.43899999999996</c:v>
                </c:pt>
                <c:pt idx="32">
                  <c:v>893.42499999999995</c:v>
                </c:pt>
                <c:pt idx="33">
                  <c:v>818.50300000000004</c:v>
                </c:pt>
                <c:pt idx="34">
                  <c:v>965.40700000000004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A06-4997-9190-FFA57F9A67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6910463"/>
        <c:axId val="1752607263"/>
      </c:scatterChart>
      <c:valAx>
        <c:axId val="7569104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Na (ppm)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2607263"/>
        <c:crosses val="autoZero"/>
        <c:crossBetween val="midCat"/>
      </c:valAx>
      <c:valAx>
        <c:axId val="17526072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Sr (ppm)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691046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Fsp Na vs Sr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1.AS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'Fsp SEM+ICP Tidy w LOD'!$M$115:$M$150</c:f>
                <c:numCache>
                  <c:formatCode>General</c:formatCode>
                  <c:ptCount val="36"/>
                  <c:pt idx="0">
                    <c:v>82.629099999999994</c:v>
                  </c:pt>
                  <c:pt idx="1">
                    <c:v>63.536700000000003</c:v>
                  </c:pt>
                  <c:pt idx="2">
                    <c:v>62.886699999999998</c:v>
                  </c:pt>
                  <c:pt idx="3">
                    <c:v>74.364800000000002</c:v>
                  </c:pt>
                  <c:pt idx="4">
                    <c:v>58.5505</c:v>
                  </c:pt>
                  <c:pt idx="5">
                    <c:v>68.739699999999999</c:v>
                  </c:pt>
                  <c:pt idx="6">
                    <c:v>77.716499999999996</c:v>
                  </c:pt>
                  <c:pt idx="7">
                    <c:v>69.838399999999993</c:v>
                  </c:pt>
                  <c:pt idx="8">
                    <c:v>74.231300000000005</c:v>
                  </c:pt>
                  <c:pt idx="9">
                    <c:v>60.226999999999997</c:v>
                  </c:pt>
                  <c:pt idx="10">
                    <c:v>59.547800000000002</c:v>
                  </c:pt>
                  <c:pt idx="11">
                    <c:v>63.289000000000001</c:v>
                  </c:pt>
                  <c:pt idx="12">
                    <c:v>63.069699999999997</c:v>
                  </c:pt>
                  <c:pt idx="13">
                    <c:v>51.799900000000001</c:v>
                  </c:pt>
                  <c:pt idx="14">
                    <c:v>77.182199999999995</c:v>
                  </c:pt>
                  <c:pt idx="15">
                    <c:v>46.070599999999999</c:v>
                  </c:pt>
                  <c:pt idx="16">
                    <c:v>71.600300000000004</c:v>
                  </c:pt>
                  <c:pt idx="17">
                    <c:v>63.5672</c:v>
                  </c:pt>
                  <c:pt idx="18">
                    <c:v>71.888800000000003</c:v>
                  </c:pt>
                  <c:pt idx="19">
                    <c:v>75.746099999999998</c:v>
                  </c:pt>
                  <c:pt idx="20">
                    <c:v>49.944099999999999</c:v>
                  </c:pt>
                  <c:pt idx="21">
                    <c:v>46.813400000000001</c:v>
                  </c:pt>
                  <c:pt idx="22">
                    <c:v>49.644199999999998</c:v>
                  </c:pt>
                  <c:pt idx="23">
                    <c:v>95.626800000000003</c:v>
                  </c:pt>
                  <c:pt idx="24">
                    <c:v>60.131</c:v>
                  </c:pt>
                  <c:pt idx="25">
                    <c:v>71.758700000000005</c:v>
                  </c:pt>
                  <c:pt idx="26">
                    <c:v>69.136600000000001</c:v>
                  </c:pt>
                  <c:pt idx="27">
                    <c:v>48.8474</c:v>
                  </c:pt>
                  <c:pt idx="28">
                    <c:v>48.879399999999997</c:v>
                  </c:pt>
                  <c:pt idx="29">
                    <c:v>80.356399999999994</c:v>
                  </c:pt>
                  <c:pt idx="30">
                    <c:v>74.892399999999995</c:v>
                  </c:pt>
                  <c:pt idx="31">
                    <c:v>80.787499999999994</c:v>
                  </c:pt>
                  <c:pt idx="32">
                    <c:v>55.871000000000002</c:v>
                  </c:pt>
                  <c:pt idx="33">
                    <c:v>61.796700000000001</c:v>
                  </c:pt>
                  <c:pt idx="34">
                    <c:v>36.889899999999997</c:v>
                  </c:pt>
                  <c:pt idx="35">
                    <c:v>68.761200000000002</c:v>
                  </c:pt>
                </c:numCache>
              </c:numRef>
            </c:plus>
            <c:minus>
              <c:numRef>
                <c:f>'Fsp SEM+ICP Tidy w LOD'!$M$115:$M$150</c:f>
                <c:numCache>
                  <c:formatCode>General</c:formatCode>
                  <c:ptCount val="36"/>
                  <c:pt idx="0">
                    <c:v>82.629099999999994</c:v>
                  </c:pt>
                  <c:pt idx="1">
                    <c:v>63.536700000000003</c:v>
                  </c:pt>
                  <c:pt idx="2">
                    <c:v>62.886699999999998</c:v>
                  </c:pt>
                  <c:pt idx="3">
                    <c:v>74.364800000000002</c:v>
                  </c:pt>
                  <c:pt idx="4">
                    <c:v>58.5505</c:v>
                  </c:pt>
                  <c:pt idx="5">
                    <c:v>68.739699999999999</c:v>
                  </c:pt>
                  <c:pt idx="6">
                    <c:v>77.716499999999996</c:v>
                  </c:pt>
                  <c:pt idx="7">
                    <c:v>69.838399999999993</c:v>
                  </c:pt>
                  <c:pt idx="8">
                    <c:v>74.231300000000005</c:v>
                  </c:pt>
                  <c:pt idx="9">
                    <c:v>60.226999999999997</c:v>
                  </c:pt>
                  <c:pt idx="10">
                    <c:v>59.547800000000002</c:v>
                  </c:pt>
                  <c:pt idx="11">
                    <c:v>63.289000000000001</c:v>
                  </c:pt>
                  <c:pt idx="12">
                    <c:v>63.069699999999997</c:v>
                  </c:pt>
                  <c:pt idx="13">
                    <c:v>51.799900000000001</c:v>
                  </c:pt>
                  <c:pt idx="14">
                    <c:v>77.182199999999995</c:v>
                  </c:pt>
                  <c:pt idx="15">
                    <c:v>46.070599999999999</c:v>
                  </c:pt>
                  <c:pt idx="16">
                    <c:v>71.600300000000004</c:v>
                  </c:pt>
                  <c:pt idx="17">
                    <c:v>63.5672</c:v>
                  </c:pt>
                  <c:pt idx="18">
                    <c:v>71.888800000000003</c:v>
                  </c:pt>
                  <c:pt idx="19">
                    <c:v>75.746099999999998</c:v>
                  </c:pt>
                  <c:pt idx="20">
                    <c:v>49.944099999999999</c:v>
                  </c:pt>
                  <c:pt idx="21">
                    <c:v>46.813400000000001</c:v>
                  </c:pt>
                  <c:pt idx="22">
                    <c:v>49.644199999999998</c:v>
                  </c:pt>
                  <c:pt idx="23">
                    <c:v>95.626800000000003</c:v>
                  </c:pt>
                  <c:pt idx="24">
                    <c:v>60.131</c:v>
                  </c:pt>
                  <c:pt idx="25">
                    <c:v>71.758700000000005</c:v>
                  </c:pt>
                  <c:pt idx="26">
                    <c:v>69.136600000000001</c:v>
                  </c:pt>
                  <c:pt idx="27">
                    <c:v>48.8474</c:v>
                  </c:pt>
                  <c:pt idx="28">
                    <c:v>48.879399999999997</c:v>
                  </c:pt>
                  <c:pt idx="29">
                    <c:v>80.356399999999994</c:v>
                  </c:pt>
                  <c:pt idx="30">
                    <c:v>74.892399999999995</c:v>
                  </c:pt>
                  <c:pt idx="31">
                    <c:v>80.787499999999994</c:v>
                  </c:pt>
                  <c:pt idx="32">
                    <c:v>55.871000000000002</c:v>
                  </c:pt>
                  <c:pt idx="33">
                    <c:v>61.796700000000001</c:v>
                  </c:pt>
                  <c:pt idx="34">
                    <c:v>36.889899999999997</c:v>
                  </c:pt>
                  <c:pt idx="35">
                    <c:v>68.761200000000002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'Fsp SEM+ICP Tidy w LOD'!$W$115:$W$150</c:f>
                <c:numCache>
                  <c:formatCode>General</c:formatCode>
                  <c:ptCount val="36"/>
                  <c:pt idx="0">
                    <c:v>558.33333333333348</c:v>
                  </c:pt>
                  <c:pt idx="1">
                    <c:v>558.33333333333348</c:v>
                  </c:pt>
                  <c:pt idx="2">
                    <c:v>558.33333333333303</c:v>
                  </c:pt>
                  <c:pt idx="3">
                    <c:v>558.33333333333303</c:v>
                  </c:pt>
                  <c:pt idx="4">
                    <c:v>558.33333333333303</c:v>
                  </c:pt>
                  <c:pt idx="5">
                    <c:v>558.33333333333303</c:v>
                  </c:pt>
                  <c:pt idx="6">
                    <c:v>558.33333333333303</c:v>
                  </c:pt>
                  <c:pt idx="7">
                    <c:v>558.33333333333303</c:v>
                  </c:pt>
                  <c:pt idx="8">
                    <c:v>558.33333333333303</c:v>
                  </c:pt>
                  <c:pt idx="9">
                    <c:v>558.33333333333303</c:v>
                  </c:pt>
                  <c:pt idx="10">
                    <c:v>558.33333333333303</c:v>
                  </c:pt>
                  <c:pt idx="11">
                    <c:v>558.33333333333303</c:v>
                  </c:pt>
                  <c:pt idx="12">
                    <c:v>558.33333333333303</c:v>
                  </c:pt>
                  <c:pt idx="13">
                    <c:v>558.33333333333303</c:v>
                  </c:pt>
                  <c:pt idx="14">
                    <c:v>558.33333333333303</c:v>
                  </c:pt>
                  <c:pt idx="15">
                    <c:v>558.33333333333303</c:v>
                  </c:pt>
                  <c:pt idx="16">
                    <c:v>558.33333333333303</c:v>
                  </c:pt>
                  <c:pt idx="17">
                    <c:v>558.33333333333303</c:v>
                  </c:pt>
                  <c:pt idx="18">
                    <c:v>558.33333333333303</c:v>
                  </c:pt>
                  <c:pt idx="19">
                    <c:v>558.33333333333303</c:v>
                  </c:pt>
                  <c:pt idx="20">
                    <c:v>558.33333333333303</c:v>
                  </c:pt>
                  <c:pt idx="21">
                    <c:v>558.33333333333303</c:v>
                  </c:pt>
                  <c:pt idx="22">
                    <c:v>558.33333333333303</c:v>
                  </c:pt>
                  <c:pt idx="23">
                    <c:v>558.33333333333303</c:v>
                  </c:pt>
                  <c:pt idx="24">
                    <c:v>558.33333333333303</c:v>
                  </c:pt>
                  <c:pt idx="25">
                    <c:v>558.33333333333303</c:v>
                  </c:pt>
                  <c:pt idx="26">
                    <c:v>558.33333333333303</c:v>
                  </c:pt>
                  <c:pt idx="27">
                    <c:v>558.33333333333303</c:v>
                  </c:pt>
                  <c:pt idx="28">
                    <c:v>558.33333333333303</c:v>
                  </c:pt>
                  <c:pt idx="29">
                    <c:v>558.33333333333303</c:v>
                  </c:pt>
                  <c:pt idx="30">
                    <c:v>558.33333333333303</c:v>
                  </c:pt>
                  <c:pt idx="31">
                    <c:v>558.33333333333303</c:v>
                  </c:pt>
                  <c:pt idx="32">
                    <c:v>558.33333333333303</c:v>
                  </c:pt>
                  <c:pt idx="33">
                    <c:v>558.33333333333303</c:v>
                  </c:pt>
                  <c:pt idx="34">
                    <c:v>558.33333333333303</c:v>
                  </c:pt>
                  <c:pt idx="35">
                    <c:v>558.33333333333303</c:v>
                  </c:pt>
                </c:numCache>
              </c:numRef>
            </c:plus>
            <c:minus>
              <c:numRef>
                <c:f>'Fsp SEM+ICP Tidy w LOD'!$W$115:$W$150</c:f>
                <c:numCache>
                  <c:formatCode>General</c:formatCode>
                  <c:ptCount val="36"/>
                  <c:pt idx="0">
                    <c:v>558.33333333333348</c:v>
                  </c:pt>
                  <c:pt idx="1">
                    <c:v>558.33333333333348</c:v>
                  </c:pt>
                  <c:pt idx="2">
                    <c:v>558.33333333333303</c:v>
                  </c:pt>
                  <c:pt idx="3">
                    <c:v>558.33333333333303</c:v>
                  </c:pt>
                  <c:pt idx="4">
                    <c:v>558.33333333333303</c:v>
                  </c:pt>
                  <c:pt idx="5">
                    <c:v>558.33333333333303</c:v>
                  </c:pt>
                  <c:pt idx="6">
                    <c:v>558.33333333333303</c:v>
                  </c:pt>
                  <c:pt idx="7">
                    <c:v>558.33333333333303</c:v>
                  </c:pt>
                  <c:pt idx="8">
                    <c:v>558.33333333333303</c:v>
                  </c:pt>
                  <c:pt idx="9">
                    <c:v>558.33333333333303</c:v>
                  </c:pt>
                  <c:pt idx="10">
                    <c:v>558.33333333333303</c:v>
                  </c:pt>
                  <c:pt idx="11">
                    <c:v>558.33333333333303</c:v>
                  </c:pt>
                  <c:pt idx="12">
                    <c:v>558.33333333333303</c:v>
                  </c:pt>
                  <c:pt idx="13">
                    <c:v>558.33333333333303</c:v>
                  </c:pt>
                  <c:pt idx="14">
                    <c:v>558.33333333333303</c:v>
                  </c:pt>
                  <c:pt idx="15">
                    <c:v>558.33333333333303</c:v>
                  </c:pt>
                  <c:pt idx="16">
                    <c:v>558.33333333333303</c:v>
                  </c:pt>
                  <c:pt idx="17">
                    <c:v>558.33333333333303</c:v>
                  </c:pt>
                  <c:pt idx="18">
                    <c:v>558.33333333333303</c:v>
                  </c:pt>
                  <c:pt idx="19">
                    <c:v>558.33333333333303</c:v>
                  </c:pt>
                  <c:pt idx="20">
                    <c:v>558.33333333333303</c:v>
                  </c:pt>
                  <c:pt idx="21">
                    <c:v>558.33333333333303</c:v>
                  </c:pt>
                  <c:pt idx="22">
                    <c:v>558.33333333333303</c:v>
                  </c:pt>
                  <c:pt idx="23">
                    <c:v>558.33333333333303</c:v>
                  </c:pt>
                  <c:pt idx="24">
                    <c:v>558.33333333333303</c:v>
                  </c:pt>
                  <c:pt idx="25">
                    <c:v>558.33333333333303</c:v>
                  </c:pt>
                  <c:pt idx="26">
                    <c:v>558.33333333333303</c:v>
                  </c:pt>
                  <c:pt idx="27">
                    <c:v>558.33333333333303</c:v>
                  </c:pt>
                  <c:pt idx="28">
                    <c:v>558.33333333333303</c:v>
                  </c:pt>
                  <c:pt idx="29">
                    <c:v>558.33333333333303</c:v>
                  </c:pt>
                  <c:pt idx="30">
                    <c:v>558.33333333333303</c:v>
                  </c:pt>
                  <c:pt idx="31">
                    <c:v>558.33333333333303</c:v>
                  </c:pt>
                  <c:pt idx="32">
                    <c:v>558.33333333333303</c:v>
                  </c:pt>
                  <c:pt idx="33">
                    <c:v>558.33333333333303</c:v>
                  </c:pt>
                  <c:pt idx="34">
                    <c:v>558.33333333333303</c:v>
                  </c:pt>
                  <c:pt idx="35">
                    <c:v>558.33333333333303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'Fsp SEM+ICP Tidy w LOD'!$W$2:$W$37</c:f>
              <c:numCache>
                <c:formatCode>General</c:formatCode>
                <c:ptCount val="36"/>
                <c:pt idx="0">
                  <c:v>62800</c:v>
                </c:pt>
                <c:pt idx="1">
                  <c:v>51700</c:v>
                </c:pt>
                <c:pt idx="2">
                  <c:v>53500</c:v>
                </c:pt>
                <c:pt idx="3">
                  <c:v>54100</c:v>
                </c:pt>
                <c:pt idx="4">
                  <c:v>54800.000000000007</c:v>
                </c:pt>
                <c:pt idx="5">
                  <c:v>72400</c:v>
                </c:pt>
                <c:pt idx="6">
                  <c:v>53200</c:v>
                </c:pt>
                <c:pt idx="7">
                  <c:v>54000</c:v>
                </c:pt>
                <c:pt idx="8">
                  <c:v>52400</c:v>
                </c:pt>
                <c:pt idx="9">
                  <c:v>64400.000000000007</c:v>
                </c:pt>
                <c:pt idx="10">
                  <c:v>70400</c:v>
                </c:pt>
                <c:pt idx="11">
                  <c:v>72400</c:v>
                </c:pt>
                <c:pt idx="12">
                  <c:v>57300.000000000007</c:v>
                </c:pt>
                <c:pt idx="13">
                  <c:v>64000</c:v>
                </c:pt>
                <c:pt idx="14">
                  <c:v>67100</c:v>
                </c:pt>
                <c:pt idx="15">
                  <c:v>68300</c:v>
                </c:pt>
                <c:pt idx="16">
                  <c:v>69100</c:v>
                </c:pt>
                <c:pt idx="17">
                  <c:v>57000</c:v>
                </c:pt>
                <c:pt idx="18">
                  <c:v>61900.000000000007</c:v>
                </c:pt>
                <c:pt idx="19">
                  <c:v>68900</c:v>
                </c:pt>
                <c:pt idx="20">
                  <c:v>56700</c:v>
                </c:pt>
                <c:pt idx="21">
                  <c:v>53300</c:v>
                </c:pt>
                <c:pt idx="22">
                  <c:v>54100</c:v>
                </c:pt>
                <c:pt idx="23">
                  <c:v>71600</c:v>
                </c:pt>
                <c:pt idx="24">
                  <c:v>61300</c:v>
                </c:pt>
                <c:pt idx="25">
                  <c:v>58099.999999999993</c:v>
                </c:pt>
                <c:pt idx="26">
                  <c:v>59400.000000000007</c:v>
                </c:pt>
                <c:pt idx="27">
                  <c:v>56700</c:v>
                </c:pt>
                <c:pt idx="28">
                  <c:v>62200</c:v>
                </c:pt>
                <c:pt idx="29">
                  <c:v>65700</c:v>
                </c:pt>
                <c:pt idx="30">
                  <c:v>66900</c:v>
                </c:pt>
                <c:pt idx="31">
                  <c:v>67400</c:v>
                </c:pt>
                <c:pt idx="32">
                  <c:v>64400.000000000007</c:v>
                </c:pt>
                <c:pt idx="33">
                  <c:v>64600</c:v>
                </c:pt>
                <c:pt idx="34">
                  <c:v>58300</c:v>
                </c:pt>
                <c:pt idx="35">
                  <c:v>67900</c:v>
                </c:pt>
              </c:numCache>
            </c:numRef>
          </c:xVal>
          <c:yVal>
            <c:numRef>
              <c:f>'Fsp SEM+ICP Tidy w LOD'!$M$2:$M$37</c:f>
              <c:numCache>
                <c:formatCode>General</c:formatCode>
                <c:ptCount val="36"/>
                <c:pt idx="0">
                  <c:v>867.39800000000002</c:v>
                </c:pt>
                <c:pt idx="1">
                  <c:v>925.64800000000002</c:v>
                </c:pt>
                <c:pt idx="2">
                  <c:v>909.11099999999999</c:v>
                </c:pt>
                <c:pt idx="3">
                  <c:v>988.428</c:v>
                </c:pt>
                <c:pt idx="4">
                  <c:v>922.11199999999997</c:v>
                </c:pt>
                <c:pt idx="5">
                  <c:v>664.697</c:v>
                </c:pt>
                <c:pt idx="6">
                  <c:v>973.45600000000002</c:v>
                </c:pt>
                <c:pt idx="7">
                  <c:v>825.58600000000001</c:v>
                </c:pt>
                <c:pt idx="8">
                  <c:v>827.88099999999997</c:v>
                </c:pt>
                <c:pt idx="9">
                  <c:v>682.47199999999998</c:v>
                </c:pt>
                <c:pt idx="10">
                  <c:v>606.89</c:v>
                </c:pt>
                <c:pt idx="11">
                  <c:v>640.75599999999997</c:v>
                </c:pt>
                <c:pt idx="12">
                  <c:v>820.35900000000004</c:v>
                </c:pt>
                <c:pt idx="13">
                  <c:v>642.77700000000004</c:v>
                </c:pt>
                <c:pt idx="14">
                  <c:v>643.43299999999999</c:v>
                </c:pt>
                <c:pt idx="15">
                  <c:v>633.03099999999995</c:v>
                </c:pt>
                <c:pt idx="16">
                  <c:v>683.60199999999998</c:v>
                </c:pt>
                <c:pt idx="17">
                  <c:v>719.697</c:v>
                </c:pt>
                <c:pt idx="18">
                  <c:v>762.99800000000005</c:v>
                </c:pt>
                <c:pt idx="19">
                  <c:v>725.40300000000002</c:v>
                </c:pt>
                <c:pt idx="20">
                  <c:v>703.27200000000005</c:v>
                </c:pt>
                <c:pt idx="21">
                  <c:v>779.64700000000005</c:v>
                </c:pt>
                <c:pt idx="22">
                  <c:v>767.798</c:v>
                </c:pt>
                <c:pt idx="23">
                  <c:v>676.32100000000003</c:v>
                </c:pt>
                <c:pt idx="24">
                  <c:v>726.68499999999995</c:v>
                </c:pt>
                <c:pt idx="25">
                  <c:v>841.87199999999996</c:v>
                </c:pt>
                <c:pt idx="26">
                  <c:v>778.65800000000002</c:v>
                </c:pt>
                <c:pt idx="27">
                  <c:v>783.21100000000001</c:v>
                </c:pt>
                <c:pt idx="28">
                  <c:v>596.28099999999995</c:v>
                </c:pt>
                <c:pt idx="29">
                  <c:v>727.53099999999995</c:v>
                </c:pt>
                <c:pt idx="30">
                  <c:v>684.56</c:v>
                </c:pt>
                <c:pt idx="31">
                  <c:v>640.78399999999999</c:v>
                </c:pt>
                <c:pt idx="32">
                  <c:v>629.48299999999995</c:v>
                </c:pt>
                <c:pt idx="33">
                  <c:v>643.88300000000004</c:v>
                </c:pt>
                <c:pt idx="34">
                  <c:v>593.59199999999998</c:v>
                </c:pt>
                <c:pt idx="35">
                  <c:v>632.17899999999997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390-4D36-BF0E-63D308A5EA73}"/>
            </c:ext>
          </c:extLst>
        </c:ser>
        <c:ser>
          <c:idx val="1"/>
          <c:order val="1"/>
          <c:tx>
            <c:v>1(B)MP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'Fsp SEM+ICP Tidy w LOD'!$M$158:$M$201</c:f>
                <c:numCache>
                  <c:formatCode>General</c:formatCode>
                  <c:ptCount val="44"/>
                  <c:pt idx="0">
                    <c:v>49.089700000000001</c:v>
                  </c:pt>
                  <c:pt idx="1">
                    <c:v>47.2256</c:v>
                  </c:pt>
                  <c:pt idx="2">
                    <c:v>64.002399999999994</c:v>
                  </c:pt>
                  <c:pt idx="3">
                    <c:v>39.217100000000002</c:v>
                  </c:pt>
                  <c:pt idx="4">
                    <c:v>41.562399999999997</c:v>
                  </c:pt>
                  <c:pt idx="5">
                    <c:v>67.750399999999999</c:v>
                  </c:pt>
                  <c:pt idx="6">
                    <c:v>45.538699999999999</c:v>
                  </c:pt>
                  <c:pt idx="7">
                    <c:v>38.827100000000002</c:v>
                  </c:pt>
                  <c:pt idx="8">
                    <c:v>39.7181</c:v>
                  </c:pt>
                  <c:pt idx="9">
                    <c:v>47.839199999999998</c:v>
                  </c:pt>
                  <c:pt idx="10">
                    <c:v>32.628399999999999</c:v>
                  </c:pt>
                  <c:pt idx="11">
                    <c:v>55.677799999999998</c:v>
                  </c:pt>
                  <c:pt idx="12">
                    <c:v>43.0867</c:v>
                  </c:pt>
                  <c:pt idx="13">
                    <c:v>57.941400000000002</c:v>
                  </c:pt>
                  <c:pt idx="14">
                    <c:v>53.331000000000003</c:v>
                  </c:pt>
                  <c:pt idx="15">
                    <c:v>48.470100000000002</c:v>
                  </c:pt>
                  <c:pt idx="16">
                    <c:v>44.779899999999998</c:v>
                  </c:pt>
                  <c:pt idx="17">
                    <c:v>48.049100000000003</c:v>
                  </c:pt>
                  <c:pt idx="18">
                    <c:v>68.852400000000003</c:v>
                  </c:pt>
                  <c:pt idx="19">
                    <c:v>44.941499999999998</c:v>
                  </c:pt>
                  <c:pt idx="20">
                    <c:v>40.087899999999998</c:v>
                  </c:pt>
                  <c:pt idx="21">
                    <c:v>64.995800000000003</c:v>
                  </c:pt>
                  <c:pt idx="22">
                    <c:v>50.194600000000001</c:v>
                  </c:pt>
                  <c:pt idx="23">
                    <c:v>71.860399999999998</c:v>
                  </c:pt>
                  <c:pt idx="24">
                    <c:v>124.38</c:v>
                  </c:pt>
                  <c:pt idx="25">
                    <c:v>54.6083</c:v>
                  </c:pt>
                  <c:pt idx="26">
                    <c:v>51.3765</c:v>
                  </c:pt>
                  <c:pt idx="27">
                    <c:v>46.295499999999997</c:v>
                  </c:pt>
                  <c:pt idx="28">
                    <c:v>36.925600000000003</c:v>
                  </c:pt>
                  <c:pt idx="29">
                    <c:v>55.7727</c:v>
                  </c:pt>
                  <c:pt idx="30">
                    <c:v>35.910400000000003</c:v>
                  </c:pt>
                  <c:pt idx="31">
                    <c:v>39.332099999999997</c:v>
                  </c:pt>
                  <c:pt idx="32">
                    <c:v>90.762600000000006</c:v>
                  </c:pt>
                  <c:pt idx="33">
                    <c:v>44.4009</c:v>
                  </c:pt>
                  <c:pt idx="34">
                    <c:v>43.815100000000001</c:v>
                  </c:pt>
                  <c:pt idx="35">
                    <c:v>57.703499999999998</c:v>
                  </c:pt>
                  <c:pt idx="36">
                    <c:v>46.648699999999998</c:v>
                  </c:pt>
                  <c:pt idx="37">
                    <c:v>34.135399999999997</c:v>
                  </c:pt>
                  <c:pt idx="38">
                    <c:v>38.785200000000003</c:v>
                  </c:pt>
                  <c:pt idx="39">
                    <c:v>57.7104</c:v>
                  </c:pt>
                  <c:pt idx="40">
                    <c:v>66.778099999999995</c:v>
                  </c:pt>
                  <c:pt idx="41">
                    <c:v>46.985399999999998</c:v>
                  </c:pt>
                  <c:pt idx="42">
                    <c:v>56.697600000000001</c:v>
                  </c:pt>
                  <c:pt idx="43">
                    <c:v>151.13900000000001</c:v>
                  </c:pt>
                </c:numCache>
              </c:numRef>
            </c:plus>
            <c:minus>
              <c:numRef>
                <c:f>'Fsp SEM+ICP Tidy w LOD'!$M$158:$M$201</c:f>
                <c:numCache>
                  <c:formatCode>General</c:formatCode>
                  <c:ptCount val="44"/>
                  <c:pt idx="0">
                    <c:v>49.089700000000001</c:v>
                  </c:pt>
                  <c:pt idx="1">
                    <c:v>47.2256</c:v>
                  </c:pt>
                  <c:pt idx="2">
                    <c:v>64.002399999999994</c:v>
                  </c:pt>
                  <c:pt idx="3">
                    <c:v>39.217100000000002</c:v>
                  </c:pt>
                  <c:pt idx="4">
                    <c:v>41.562399999999997</c:v>
                  </c:pt>
                  <c:pt idx="5">
                    <c:v>67.750399999999999</c:v>
                  </c:pt>
                  <c:pt idx="6">
                    <c:v>45.538699999999999</c:v>
                  </c:pt>
                  <c:pt idx="7">
                    <c:v>38.827100000000002</c:v>
                  </c:pt>
                  <c:pt idx="8">
                    <c:v>39.7181</c:v>
                  </c:pt>
                  <c:pt idx="9">
                    <c:v>47.839199999999998</c:v>
                  </c:pt>
                  <c:pt idx="10">
                    <c:v>32.628399999999999</c:v>
                  </c:pt>
                  <c:pt idx="11">
                    <c:v>55.677799999999998</c:v>
                  </c:pt>
                  <c:pt idx="12">
                    <c:v>43.0867</c:v>
                  </c:pt>
                  <c:pt idx="13">
                    <c:v>57.941400000000002</c:v>
                  </c:pt>
                  <c:pt idx="14">
                    <c:v>53.331000000000003</c:v>
                  </c:pt>
                  <c:pt idx="15">
                    <c:v>48.470100000000002</c:v>
                  </c:pt>
                  <c:pt idx="16">
                    <c:v>44.779899999999998</c:v>
                  </c:pt>
                  <c:pt idx="17">
                    <c:v>48.049100000000003</c:v>
                  </c:pt>
                  <c:pt idx="18">
                    <c:v>68.852400000000003</c:v>
                  </c:pt>
                  <c:pt idx="19">
                    <c:v>44.941499999999998</c:v>
                  </c:pt>
                  <c:pt idx="20">
                    <c:v>40.087899999999998</c:v>
                  </c:pt>
                  <c:pt idx="21">
                    <c:v>64.995800000000003</c:v>
                  </c:pt>
                  <c:pt idx="22">
                    <c:v>50.194600000000001</c:v>
                  </c:pt>
                  <c:pt idx="23">
                    <c:v>71.860399999999998</c:v>
                  </c:pt>
                  <c:pt idx="24">
                    <c:v>124.38</c:v>
                  </c:pt>
                  <c:pt idx="25">
                    <c:v>54.6083</c:v>
                  </c:pt>
                  <c:pt idx="26">
                    <c:v>51.3765</c:v>
                  </c:pt>
                  <c:pt idx="27">
                    <c:v>46.295499999999997</c:v>
                  </c:pt>
                  <c:pt idx="28">
                    <c:v>36.925600000000003</c:v>
                  </c:pt>
                  <c:pt idx="29">
                    <c:v>55.7727</c:v>
                  </c:pt>
                  <c:pt idx="30">
                    <c:v>35.910400000000003</c:v>
                  </c:pt>
                  <c:pt idx="31">
                    <c:v>39.332099999999997</c:v>
                  </c:pt>
                  <c:pt idx="32">
                    <c:v>90.762600000000006</c:v>
                  </c:pt>
                  <c:pt idx="33">
                    <c:v>44.4009</c:v>
                  </c:pt>
                  <c:pt idx="34">
                    <c:v>43.815100000000001</c:v>
                  </c:pt>
                  <c:pt idx="35">
                    <c:v>57.703499999999998</c:v>
                  </c:pt>
                  <c:pt idx="36">
                    <c:v>46.648699999999998</c:v>
                  </c:pt>
                  <c:pt idx="37">
                    <c:v>34.135399999999997</c:v>
                  </c:pt>
                  <c:pt idx="38">
                    <c:v>38.785200000000003</c:v>
                  </c:pt>
                  <c:pt idx="39">
                    <c:v>57.7104</c:v>
                  </c:pt>
                  <c:pt idx="40">
                    <c:v>66.778099999999995</c:v>
                  </c:pt>
                  <c:pt idx="41">
                    <c:v>46.985399999999998</c:v>
                  </c:pt>
                  <c:pt idx="42">
                    <c:v>56.697600000000001</c:v>
                  </c:pt>
                  <c:pt idx="43">
                    <c:v>151.13900000000001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'Fsp SEM+ICP Tidy w LOD'!$W$158:$W$201</c:f>
                <c:numCache>
                  <c:formatCode>General</c:formatCode>
                  <c:ptCount val="44"/>
                  <c:pt idx="0">
                    <c:v>1208.3333333333335</c:v>
                  </c:pt>
                  <c:pt idx="1">
                    <c:v>1208.3333333333335</c:v>
                  </c:pt>
                  <c:pt idx="2">
                    <c:v>1208.3333333333301</c:v>
                  </c:pt>
                  <c:pt idx="3">
                    <c:v>1208.3333333333301</c:v>
                  </c:pt>
                  <c:pt idx="4">
                    <c:v>1208.3333333333301</c:v>
                  </c:pt>
                  <c:pt idx="5">
                    <c:v>1208.3333333333301</c:v>
                  </c:pt>
                  <c:pt idx="6">
                    <c:v>1208.3333333333301</c:v>
                  </c:pt>
                  <c:pt idx="7">
                    <c:v>1208.3333333333301</c:v>
                  </c:pt>
                  <c:pt idx="8">
                    <c:v>1208.3333333333301</c:v>
                  </c:pt>
                  <c:pt idx="9">
                    <c:v>1208.3333333333301</c:v>
                  </c:pt>
                  <c:pt idx="10">
                    <c:v>1208.3333333333301</c:v>
                  </c:pt>
                  <c:pt idx="11">
                    <c:v>1208.3333333333301</c:v>
                  </c:pt>
                  <c:pt idx="12">
                    <c:v>1208.3333333333301</c:v>
                  </c:pt>
                  <c:pt idx="13">
                    <c:v>1208.3333333333301</c:v>
                  </c:pt>
                  <c:pt idx="14">
                    <c:v>1208.3333333333301</c:v>
                  </c:pt>
                  <c:pt idx="15">
                    <c:v>1208.3333333333301</c:v>
                  </c:pt>
                  <c:pt idx="16">
                    <c:v>1208.3333333333301</c:v>
                  </c:pt>
                  <c:pt idx="17">
                    <c:v>1208.3333333333301</c:v>
                  </c:pt>
                  <c:pt idx="18">
                    <c:v>1208.3333333333301</c:v>
                  </c:pt>
                  <c:pt idx="19">
                    <c:v>1208.3333333333301</c:v>
                  </c:pt>
                  <c:pt idx="20">
                    <c:v>1208.3333333333301</c:v>
                  </c:pt>
                  <c:pt idx="21">
                    <c:v>1208.3333333333301</c:v>
                  </c:pt>
                  <c:pt idx="22">
                    <c:v>1208.3333333333301</c:v>
                  </c:pt>
                  <c:pt idx="23">
                    <c:v>1208.3333333333301</c:v>
                  </c:pt>
                  <c:pt idx="24">
                    <c:v>1208.3333333333301</c:v>
                  </c:pt>
                  <c:pt idx="25">
                    <c:v>1208.3333333333301</c:v>
                  </c:pt>
                  <c:pt idx="26">
                    <c:v>1208.3333333333301</c:v>
                  </c:pt>
                  <c:pt idx="27">
                    <c:v>1208.3333333333301</c:v>
                  </c:pt>
                  <c:pt idx="28">
                    <c:v>1208.3333333333301</c:v>
                  </c:pt>
                  <c:pt idx="29">
                    <c:v>1208.3333333333301</c:v>
                  </c:pt>
                  <c:pt idx="30">
                    <c:v>1208.3333333333301</c:v>
                  </c:pt>
                  <c:pt idx="31">
                    <c:v>1208.3333333333301</c:v>
                  </c:pt>
                  <c:pt idx="32">
                    <c:v>1208.3333333333301</c:v>
                  </c:pt>
                  <c:pt idx="33">
                    <c:v>1208.3333333333301</c:v>
                  </c:pt>
                  <c:pt idx="34">
                    <c:v>1208.3333333333301</c:v>
                  </c:pt>
                  <c:pt idx="35">
                    <c:v>1208.3333333333301</c:v>
                  </c:pt>
                  <c:pt idx="36">
                    <c:v>1208.3333333333301</c:v>
                  </c:pt>
                  <c:pt idx="37">
                    <c:v>1208.3333333333301</c:v>
                  </c:pt>
                  <c:pt idx="38">
                    <c:v>1208.3333333333301</c:v>
                  </c:pt>
                  <c:pt idx="39">
                    <c:v>1208.3333333333301</c:v>
                  </c:pt>
                  <c:pt idx="40">
                    <c:v>1208.3333333333301</c:v>
                  </c:pt>
                  <c:pt idx="41">
                    <c:v>1208.3333333333301</c:v>
                  </c:pt>
                  <c:pt idx="42">
                    <c:v>1208.3333333333301</c:v>
                  </c:pt>
                  <c:pt idx="43">
                    <c:v>1208.3333333333301</c:v>
                  </c:pt>
                </c:numCache>
              </c:numRef>
            </c:plus>
            <c:minus>
              <c:numRef>
                <c:f>'Fsp SEM+ICP Tidy w LOD'!$W$158:$W$201</c:f>
                <c:numCache>
                  <c:formatCode>General</c:formatCode>
                  <c:ptCount val="44"/>
                  <c:pt idx="0">
                    <c:v>1208.3333333333335</c:v>
                  </c:pt>
                  <c:pt idx="1">
                    <c:v>1208.3333333333335</c:v>
                  </c:pt>
                  <c:pt idx="2">
                    <c:v>1208.3333333333301</c:v>
                  </c:pt>
                  <c:pt idx="3">
                    <c:v>1208.3333333333301</c:v>
                  </c:pt>
                  <c:pt idx="4">
                    <c:v>1208.3333333333301</c:v>
                  </c:pt>
                  <c:pt idx="5">
                    <c:v>1208.3333333333301</c:v>
                  </c:pt>
                  <c:pt idx="6">
                    <c:v>1208.3333333333301</c:v>
                  </c:pt>
                  <c:pt idx="7">
                    <c:v>1208.3333333333301</c:v>
                  </c:pt>
                  <c:pt idx="8">
                    <c:v>1208.3333333333301</c:v>
                  </c:pt>
                  <c:pt idx="9">
                    <c:v>1208.3333333333301</c:v>
                  </c:pt>
                  <c:pt idx="10">
                    <c:v>1208.3333333333301</c:v>
                  </c:pt>
                  <c:pt idx="11">
                    <c:v>1208.3333333333301</c:v>
                  </c:pt>
                  <c:pt idx="12">
                    <c:v>1208.3333333333301</c:v>
                  </c:pt>
                  <c:pt idx="13">
                    <c:v>1208.3333333333301</c:v>
                  </c:pt>
                  <c:pt idx="14">
                    <c:v>1208.3333333333301</c:v>
                  </c:pt>
                  <c:pt idx="15">
                    <c:v>1208.3333333333301</c:v>
                  </c:pt>
                  <c:pt idx="16">
                    <c:v>1208.3333333333301</c:v>
                  </c:pt>
                  <c:pt idx="17">
                    <c:v>1208.3333333333301</c:v>
                  </c:pt>
                  <c:pt idx="18">
                    <c:v>1208.3333333333301</c:v>
                  </c:pt>
                  <c:pt idx="19">
                    <c:v>1208.3333333333301</c:v>
                  </c:pt>
                  <c:pt idx="20">
                    <c:v>1208.3333333333301</c:v>
                  </c:pt>
                  <c:pt idx="21">
                    <c:v>1208.3333333333301</c:v>
                  </c:pt>
                  <c:pt idx="22">
                    <c:v>1208.3333333333301</c:v>
                  </c:pt>
                  <c:pt idx="23">
                    <c:v>1208.3333333333301</c:v>
                  </c:pt>
                  <c:pt idx="24">
                    <c:v>1208.3333333333301</c:v>
                  </c:pt>
                  <c:pt idx="25">
                    <c:v>1208.3333333333301</c:v>
                  </c:pt>
                  <c:pt idx="26">
                    <c:v>1208.3333333333301</c:v>
                  </c:pt>
                  <c:pt idx="27">
                    <c:v>1208.3333333333301</c:v>
                  </c:pt>
                  <c:pt idx="28">
                    <c:v>1208.3333333333301</c:v>
                  </c:pt>
                  <c:pt idx="29">
                    <c:v>1208.3333333333301</c:v>
                  </c:pt>
                  <c:pt idx="30">
                    <c:v>1208.3333333333301</c:v>
                  </c:pt>
                  <c:pt idx="31">
                    <c:v>1208.3333333333301</c:v>
                  </c:pt>
                  <c:pt idx="32">
                    <c:v>1208.3333333333301</c:v>
                  </c:pt>
                  <c:pt idx="33">
                    <c:v>1208.3333333333301</c:v>
                  </c:pt>
                  <c:pt idx="34">
                    <c:v>1208.3333333333301</c:v>
                  </c:pt>
                  <c:pt idx="35">
                    <c:v>1208.3333333333301</c:v>
                  </c:pt>
                  <c:pt idx="36">
                    <c:v>1208.3333333333301</c:v>
                  </c:pt>
                  <c:pt idx="37">
                    <c:v>1208.3333333333301</c:v>
                  </c:pt>
                  <c:pt idx="38">
                    <c:v>1208.3333333333301</c:v>
                  </c:pt>
                  <c:pt idx="39">
                    <c:v>1208.3333333333301</c:v>
                  </c:pt>
                  <c:pt idx="40">
                    <c:v>1208.3333333333301</c:v>
                  </c:pt>
                  <c:pt idx="41">
                    <c:v>1208.3333333333301</c:v>
                  </c:pt>
                  <c:pt idx="42">
                    <c:v>1208.3333333333301</c:v>
                  </c:pt>
                  <c:pt idx="43">
                    <c:v>1208.3333333333301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'Fsp SEM+ICP Tidy w LOD'!$W$39:$W$82</c:f>
              <c:numCache>
                <c:formatCode>General</c:formatCode>
                <c:ptCount val="44"/>
                <c:pt idx="0">
                  <c:v>75600</c:v>
                </c:pt>
                <c:pt idx="1">
                  <c:v>72500</c:v>
                </c:pt>
                <c:pt idx="2">
                  <c:v>73800</c:v>
                </c:pt>
                <c:pt idx="3">
                  <c:v>72000</c:v>
                </c:pt>
                <c:pt idx="4">
                  <c:v>73700</c:v>
                </c:pt>
                <c:pt idx="5">
                  <c:v>75700</c:v>
                </c:pt>
                <c:pt idx="6">
                  <c:v>72300</c:v>
                </c:pt>
                <c:pt idx="7">
                  <c:v>70400</c:v>
                </c:pt>
                <c:pt idx="8">
                  <c:v>73200</c:v>
                </c:pt>
                <c:pt idx="9">
                  <c:v>71200</c:v>
                </c:pt>
                <c:pt idx="10">
                  <c:v>73800</c:v>
                </c:pt>
                <c:pt idx="11">
                  <c:v>74000</c:v>
                </c:pt>
                <c:pt idx="12">
                  <c:v>72800</c:v>
                </c:pt>
                <c:pt idx="13">
                  <c:v>71900</c:v>
                </c:pt>
                <c:pt idx="14">
                  <c:v>70800</c:v>
                </c:pt>
                <c:pt idx="15">
                  <c:v>73900</c:v>
                </c:pt>
                <c:pt idx="16">
                  <c:v>71800</c:v>
                </c:pt>
                <c:pt idx="17">
                  <c:v>73800</c:v>
                </c:pt>
                <c:pt idx="18">
                  <c:v>74800</c:v>
                </c:pt>
                <c:pt idx="19">
                  <c:v>73300</c:v>
                </c:pt>
                <c:pt idx="20">
                  <c:v>75900</c:v>
                </c:pt>
                <c:pt idx="21">
                  <c:v>74400</c:v>
                </c:pt>
                <c:pt idx="22">
                  <c:v>74700</c:v>
                </c:pt>
                <c:pt idx="23">
                  <c:v>75100</c:v>
                </c:pt>
                <c:pt idx="24">
                  <c:v>73500</c:v>
                </c:pt>
                <c:pt idx="25">
                  <c:v>76200</c:v>
                </c:pt>
                <c:pt idx="26">
                  <c:v>75300</c:v>
                </c:pt>
                <c:pt idx="27">
                  <c:v>71700</c:v>
                </c:pt>
                <c:pt idx="28">
                  <c:v>69500</c:v>
                </c:pt>
                <c:pt idx="29">
                  <c:v>73500</c:v>
                </c:pt>
                <c:pt idx="30">
                  <c:v>71700</c:v>
                </c:pt>
                <c:pt idx="31">
                  <c:v>71600</c:v>
                </c:pt>
                <c:pt idx="32">
                  <c:v>67700</c:v>
                </c:pt>
                <c:pt idx="33">
                  <c:v>73300</c:v>
                </c:pt>
                <c:pt idx="34">
                  <c:v>70500</c:v>
                </c:pt>
                <c:pt idx="35">
                  <c:v>71600</c:v>
                </c:pt>
                <c:pt idx="36">
                  <c:v>74900</c:v>
                </c:pt>
                <c:pt idx="37">
                  <c:v>72200</c:v>
                </c:pt>
                <c:pt idx="38">
                  <c:v>72900</c:v>
                </c:pt>
                <c:pt idx="39">
                  <c:v>71900</c:v>
                </c:pt>
                <c:pt idx="40">
                  <c:v>70500</c:v>
                </c:pt>
                <c:pt idx="41">
                  <c:v>72300</c:v>
                </c:pt>
                <c:pt idx="42">
                  <c:v>75100</c:v>
                </c:pt>
                <c:pt idx="43">
                  <c:v>74400</c:v>
                </c:pt>
              </c:numCache>
            </c:numRef>
          </c:xVal>
          <c:yVal>
            <c:numRef>
              <c:f>'Fsp SEM+ICP Tidy w LOD'!$M$39:$M$82</c:f>
              <c:numCache>
                <c:formatCode>General</c:formatCode>
                <c:ptCount val="44"/>
                <c:pt idx="0">
                  <c:v>406.09699999999998</c:v>
                </c:pt>
                <c:pt idx="1">
                  <c:v>442.42899999999997</c:v>
                </c:pt>
                <c:pt idx="2">
                  <c:v>508.06799999999998</c:v>
                </c:pt>
                <c:pt idx="3">
                  <c:v>514.94600000000003</c:v>
                </c:pt>
                <c:pt idx="4">
                  <c:v>427.94099999999997</c:v>
                </c:pt>
                <c:pt idx="5">
                  <c:v>605.005</c:v>
                </c:pt>
                <c:pt idx="6">
                  <c:v>489.42</c:v>
                </c:pt>
                <c:pt idx="7">
                  <c:v>481.97399999999999</c:v>
                </c:pt>
                <c:pt idx="8">
                  <c:v>431.72300000000001</c:v>
                </c:pt>
                <c:pt idx="9">
                  <c:v>509.19799999999998</c:v>
                </c:pt>
                <c:pt idx="10">
                  <c:v>453.33300000000003</c:v>
                </c:pt>
                <c:pt idx="11">
                  <c:v>487.26299999999998</c:v>
                </c:pt>
                <c:pt idx="12">
                  <c:v>487.72899999999998</c:v>
                </c:pt>
                <c:pt idx="13">
                  <c:v>560.447</c:v>
                </c:pt>
                <c:pt idx="14">
                  <c:v>517.14599999999996</c:v>
                </c:pt>
                <c:pt idx="15">
                  <c:v>480.43099999999998</c:v>
                </c:pt>
                <c:pt idx="16">
                  <c:v>513.36599999999999</c:v>
                </c:pt>
                <c:pt idx="17">
                  <c:v>497.86500000000001</c:v>
                </c:pt>
                <c:pt idx="18">
                  <c:v>537.98199999999997</c:v>
                </c:pt>
                <c:pt idx="19">
                  <c:v>471.05900000000003</c:v>
                </c:pt>
                <c:pt idx="20">
                  <c:v>426.56299999999999</c:v>
                </c:pt>
                <c:pt idx="21">
                  <c:v>565.18499999999995</c:v>
                </c:pt>
                <c:pt idx="22">
                  <c:v>469.673</c:v>
                </c:pt>
                <c:pt idx="23">
                  <c:v>598.88499999999999</c:v>
                </c:pt>
                <c:pt idx="24">
                  <c:v>726.73599999999999</c:v>
                </c:pt>
                <c:pt idx="25">
                  <c:v>518.15700000000004</c:v>
                </c:pt>
                <c:pt idx="26">
                  <c:v>436.887</c:v>
                </c:pt>
                <c:pt idx="27">
                  <c:v>461.47199999999998</c:v>
                </c:pt>
                <c:pt idx="28">
                  <c:v>466.18700000000001</c:v>
                </c:pt>
                <c:pt idx="29">
                  <c:v>555.76800000000003</c:v>
                </c:pt>
                <c:pt idx="30">
                  <c:v>470.35599999999999</c:v>
                </c:pt>
                <c:pt idx="31">
                  <c:v>470.24400000000003</c:v>
                </c:pt>
                <c:pt idx="32">
                  <c:v>687.98299999999995</c:v>
                </c:pt>
                <c:pt idx="33">
                  <c:v>517.86099999999999</c:v>
                </c:pt>
                <c:pt idx="34">
                  <c:v>465.52</c:v>
                </c:pt>
                <c:pt idx="35">
                  <c:v>559.37599999999998</c:v>
                </c:pt>
                <c:pt idx="36">
                  <c:v>459.363</c:v>
                </c:pt>
                <c:pt idx="37">
                  <c:v>405.47899999999998</c:v>
                </c:pt>
                <c:pt idx="38">
                  <c:v>413.70699999999999</c:v>
                </c:pt>
                <c:pt idx="39">
                  <c:v>462.35199999999998</c:v>
                </c:pt>
                <c:pt idx="40">
                  <c:v>599.59100000000001</c:v>
                </c:pt>
                <c:pt idx="41">
                  <c:v>519.48699999999997</c:v>
                </c:pt>
                <c:pt idx="42">
                  <c:v>499.09199999999998</c:v>
                </c:pt>
                <c:pt idx="43">
                  <c:v>631.57899999999995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390-4D36-BF0E-63D308A5EA73}"/>
            </c:ext>
          </c:extLst>
        </c:ser>
        <c:ser>
          <c:idx val="2"/>
          <c:order val="2"/>
          <c:tx>
            <c:v>1.AS.H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'All Fsp Analysis'!$N$173:$N$207</c:f>
                <c:numCache>
                  <c:formatCode>General</c:formatCode>
                  <c:ptCount val="35"/>
                  <c:pt idx="0">
                    <c:v>114.244</c:v>
                  </c:pt>
                  <c:pt idx="1">
                    <c:v>104.422</c:v>
                  </c:pt>
                  <c:pt idx="2">
                    <c:v>87.323400000000007</c:v>
                  </c:pt>
                  <c:pt idx="3">
                    <c:v>69.111400000000003</c:v>
                  </c:pt>
                  <c:pt idx="4">
                    <c:v>89.690600000000003</c:v>
                  </c:pt>
                  <c:pt idx="5">
                    <c:v>71.686400000000006</c:v>
                  </c:pt>
                  <c:pt idx="6">
                    <c:v>129.30000000000001</c:v>
                  </c:pt>
                  <c:pt idx="7">
                    <c:v>66.391999999999996</c:v>
                  </c:pt>
                  <c:pt idx="8">
                    <c:v>127.929</c:v>
                  </c:pt>
                  <c:pt idx="9">
                    <c:v>68.628900000000002</c:v>
                  </c:pt>
                  <c:pt idx="10">
                    <c:v>53.011299999999999</c:v>
                  </c:pt>
                  <c:pt idx="11">
                    <c:v>64.136899999999997</c:v>
                  </c:pt>
                  <c:pt idx="12">
                    <c:v>60.047600000000003</c:v>
                  </c:pt>
                  <c:pt idx="13">
                    <c:v>68.965500000000006</c:v>
                  </c:pt>
                  <c:pt idx="14">
                    <c:v>86.433599999999998</c:v>
                  </c:pt>
                  <c:pt idx="15">
                    <c:v>73.47</c:v>
                  </c:pt>
                  <c:pt idx="16">
                    <c:v>146.02699999999999</c:v>
                  </c:pt>
                  <c:pt idx="17">
                    <c:v>93.058700000000002</c:v>
                  </c:pt>
                  <c:pt idx="18">
                    <c:v>122.05800000000001</c:v>
                  </c:pt>
                  <c:pt idx="19">
                    <c:v>93.612799999999993</c:v>
                  </c:pt>
                  <c:pt idx="20">
                    <c:v>124.72</c:v>
                  </c:pt>
                  <c:pt idx="21">
                    <c:v>83.822900000000004</c:v>
                  </c:pt>
                  <c:pt idx="22">
                    <c:v>119.113</c:v>
                  </c:pt>
                  <c:pt idx="23">
                    <c:v>79.496200000000002</c:v>
                  </c:pt>
                  <c:pt idx="24">
                    <c:v>76.064400000000006</c:v>
                  </c:pt>
                  <c:pt idx="25">
                    <c:v>84.569100000000006</c:v>
                  </c:pt>
                  <c:pt idx="26">
                    <c:v>85.429900000000004</c:v>
                  </c:pt>
                  <c:pt idx="27">
                    <c:v>89.004099999999994</c:v>
                  </c:pt>
                  <c:pt idx="28">
                    <c:v>76.024699999999996</c:v>
                  </c:pt>
                  <c:pt idx="29">
                    <c:v>52.522599999999997</c:v>
                  </c:pt>
                  <c:pt idx="30">
                    <c:v>118.711</c:v>
                  </c:pt>
                  <c:pt idx="31">
                    <c:v>71.535399999999996</c:v>
                  </c:pt>
                  <c:pt idx="32">
                    <c:v>92.139700000000005</c:v>
                  </c:pt>
                  <c:pt idx="33">
                    <c:v>64.363500000000002</c:v>
                  </c:pt>
                  <c:pt idx="34">
                    <c:v>133.51499999999999</c:v>
                  </c:pt>
                </c:numCache>
              </c:numRef>
            </c:plus>
            <c:minus>
              <c:numRef>
                <c:f>'All Fsp Analysis'!$N$173:$N$207</c:f>
                <c:numCache>
                  <c:formatCode>General</c:formatCode>
                  <c:ptCount val="35"/>
                  <c:pt idx="0">
                    <c:v>114.244</c:v>
                  </c:pt>
                  <c:pt idx="1">
                    <c:v>104.422</c:v>
                  </c:pt>
                  <c:pt idx="2">
                    <c:v>87.323400000000007</c:v>
                  </c:pt>
                  <c:pt idx="3">
                    <c:v>69.111400000000003</c:v>
                  </c:pt>
                  <c:pt idx="4">
                    <c:v>89.690600000000003</c:v>
                  </c:pt>
                  <c:pt idx="5">
                    <c:v>71.686400000000006</c:v>
                  </c:pt>
                  <c:pt idx="6">
                    <c:v>129.30000000000001</c:v>
                  </c:pt>
                  <c:pt idx="7">
                    <c:v>66.391999999999996</c:v>
                  </c:pt>
                  <c:pt idx="8">
                    <c:v>127.929</c:v>
                  </c:pt>
                  <c:pt idx="9">
                    <c:v>68.628900000000002</c:v>
                  </c:pt>
                  <c:pt idx="10">
                    <c:v>53.011299999999999</c:v>
                  </c:pt>
                  <c:pt idx="11">
                    <c:v>64.136899999999997</c:v>
                  </c:pt>
                  <c:pt idx="12">
                    <c:v>60.047600000000003</c:v>
                  </c:pt>
                  <c:pt idx="13">
                    <c:v>68.965500000000006</c:v>
                  </c:pt>
                  <c:pt idx="14">
                    <c:v>86.433599999999998</c:v>
                  </c:pt>
                  <c:pt idx="15">
                    <c:v>73.47</c:v>
                  </c:pt>
                  <c:pt idx="16">
                    <c:v>146.02699999999999</c:v>
                  </c:pt>
                  <c:pt idx="17">
                    <c:v>93.058700000000002</c:v>
                  </c:pt>
                  <c:pt idx="18">
                    <c:v>122.05800000000001</c:v>
                  </c:pt>
                  <c:pt idx="19">
                    <c:v>93.612799999999993</c:v>
                  </c:pt>
                  <c:pt idx="20">
                    <c:v>124.72</c:v>
                  </c:pt>
                  <c:pt idx="21">
                    <c:v>83.822900000000004</c:v>
                  </c:pt>
                  <c:pt idx="22">
                    <c:v>119.113</c:v>
                  </c:pt>
                  <c:pt idx="23">
                    <c:v>79.496200000000002</c:v>
                  </c:pt>
                  <c:pt idx="24">
                    <c:v>76.064400000000006</c:v>
                  </c:pt>
                  <c:pt idx="25">
                    <c:v>84.569100000000006</c:v>
                  </c:pt>
                  <c:pt idx="26">
                    <c:v>85.429900000000004</c:v>
                  </c:pt>
                  <c:pt idx="27">
                    <c:v>89.004099999999994</c:v>
                  </c:pt>
                  <c:pt idx="28">
                    <c:v>76.024699999999996</c:v>
                  </c:pt>
                  <c:pt idx="29">
                    <c:v>52.522599999999997</c:v>
                  </c:pt>
                  <c:pt idx="30">
                    <c:v>118.711</c:v>
                  </c:pt>
                  <c:pt idx="31">
                    <c:v>71.535399999999996</c:v>
                  </c:pt>
                  <c:pt idx="32">
                    <c:v>92.139700000000005</c:v>
                  </c:pt>
                  <c:pt idx="33">
                    <c:v>64.363500000000002</c:v>
                  </c:pt>
                  <c:pt idx="34">
                    <c:v>133.51499999999999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6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'All Fsp Analysis'!$CK$2:$CK$36</c:f>
              <c:numCache>
                <c:formatCode>General</c:formatCode>
                <c:ptCount val="35"/>
                <c:pt idx="0">
                  <c:v>71600</c:v>
                </c:pt>
                <c:pt idx="1">
                  <c:v>71000</c:v>
                </c:pt>
                <c:pt idx="2">
                  <c:v>67800</c:v>
                </c:pt>
                <c:pt idx="3">
                  <c:v>63900</c:v>
                </c:pt>
                <c:pt idx="4">
                  <c:v>66000</c:v>
                </c:pt>
                <c:pt idx="5">
                  <c:v>71200</c:v>
                </c:pt>
                <c:pt idx="6">
                  <c:v>62000</c:v>
                </c:pt>
                <c:pt idx="7">
                  <c:v>63099.999999999993</c:v>
                </c:pt>
                <c:pt idx="8">
                  <c:v>68300</c:v>
                </c:pt>
                <c:pt idx="9">
                  <c:v>69800</c:v>
                </c:pt>
                <c:pt idx="10">
                  <c:v>70200</c:v>
                </c:pt>
                <c:pt idx="11">
                  <c:v>64700</c:v>
                </c:pt>
                <c:pt idx="12">
                  <c:v>68000</c:v>
                </c:pt>
                <c:pt idx="13">
                  <c:v>67500</c:v>
                </c:pt>
                <c:pt idx="14">
                  <c:v>66500</c:v>
                </c:pt>
                <c:pt idx="15">
                  <c:v>63200</c:v>
                </c:pt>
                <c:pt idx="16">
                  <c:v>71400</c:v>
                </c:pt>
                <c:pt idx="17">
                  <c:v>70000</c:v>
                </c:pt>
                <c:pt idx="18">
                  <c:v>69600</c:v>
                </c:pt>
                <c:pt idx="19">
                  <c:v>67200</c:v>
                </c:pt>
                <c:pt idx="20">
                  <c:v>68000</c:v>
                </c:pt>
                <c:pt idx="21">
                  <c:v>69800</c:v>
                </c:pt>
                <c:pt idx="22">
                  <c:v>69700</c:v>
                </c:pt>
                <c:pt idx="23">
                  <c:v>69600</c:v>
                </c:pt>
                <c:pt idx="24">
                  <c:v>70400</c:v>
                </c:pt>
                <c:pt idx="25">
                  <c:v>63800</c:v>
                </c:pt>
                <c:pt idx="26">
                  <c:v>66500</c:v>
                </c:pt>
                <c:pt idx="27">
                  <c:v>66800</c:v>
                </c:pt>
                <c:pt idx="28">
                  <c:v>64500</c:v>
                </c:pt>
                <c:pt idx="29">
                  <c:v>64500</c:v>
                </c:pt>
                <c:pt idx="30">
                  <c:v>66600</c:v>
                </c:pt>
                <c:pt idx="31">
                  <c:v>70000</c:v>
                </c:pt>
                <c:pt idx="32">
                  <c:v>68500</c:v>
                </c:pt>
                <c:pt idx="33">
                  <c:v>67400</c:v>
                </c:pt>
                <c:pt idx="34">
                  <c:v>67700</c:v>
                </c:pt>
              </c:numCache>
            </c:numRef>
          </c:xVal>
          <c:yVal>
            <c:numRef>
              <c:f>'All Fsp Analysis'!$BZ$2:$BZ$36</c:f>
              <c:numCache>
                <c:formatCode>General</c:formatCode>
                <c:ptCount val="35"/>
                <c:pt idx="0">
                  <c:v>856.31100000000004</c:v>
                </c:pt>
                <c:pt idx="1">
                  <c:v>822.96400000000006</c:v>
                </c:pt>
                <c:pt idx="2">
                  <c:v>1000.29</c:v>
                </c:pt>
                <c:pt idx="3">
                  <c:v>914.51400000000001</c:v>
                </c:pt>
                <c:pt idx="4">
                  <c:v>892.78700000000003</c:v>
                </c:pt>
                <c:pt idx="5">
                  <c:v>843.45600000000002</c:v>
                </c:pt>
                <c:pt idx="6">
                  <c:v>1237.57</c:v>
                </c:pt>
                <c:pt idx="7">
                  <c:v>963.86599999999999</c:v>
                </c:pt>
                <c:pt idx="8">
                  <c:v>949.34799999999996</c:v>
                </c:pt>
                <c:pt idx="9">
                  <c:v>749</c:v>
                </c:pt>
                <c:pt idx="10">
                  <c:v>845.40200000000004</c:v>
                </c:pt>
                <c:pt idx="11">
                  <c:v>925.452</c:v>
                </c:pt>
                <c:pt idx="12">
                  <c:v>787.40599999999995</c:v>
                </c:pt>
                <c:pt idx="13">
                  <c:v>962.03399999999999</c:v>
                </c:pt>
                <c:pt idx="14">
                  <c:v>974.41800000000001</c:v>
                </c:pt>
                <c:pt idx="15">
                  <c:v>963.68299999999999</c:v>
                </c:pt>
                <c:pt idx="16">
                  <c:v>1057.1099999999999</c:v>
                </c:pt>
                <c:pt idx="17">
                  <c:v>936.80899999999997</c:v>
                </c:pt>
                <c:pt idx="18">
                  <c:v>1081.19</c:v>
                </c:pt>
                <c:pt idx="19">
                  <c:v>1040.49</c:v>
                </c:pt>
                <c:pt idx="20">
                  <c:v>935.68600000000004</c:v>
                </c:pt>
                <c:pt idx="21">
                  <c:v>933.18399999999997</c:v>
                </c:pt>
                <c:pt idx="22">
                  <c:v>973.34100000000001</c:v>
                </c:pt>
                <c:pt idx="23">
                  <c:v>890.93299999999999</c:v>
                </c:pt>
                <c:pt idx="24">
                  <c:v>851.04700000000003</c:v>
                </c:pt>
                <c:pt idx="25">
                  <c:v>949.20399999999995</c:v>
                </c:pt>
                <c:pt idx="26">
                  <c:v>952.02</c:v>
                </c:pt>
                <c:pt idx="27">
                  <c:v>1060.68</c:v>
                </c:pt>
                <c:pt idx="28">
                  <c:v>932.86400000000003</c:v>
                </c:pt>
                <c:pt idx="29">
                  <c:v>899.33299999999997</c:v>
                </c:pt>
                <c:pt idx="30">
                  <c:v>1177.52</c:v>
                </c:pt>
                <c:pt idx="31">
                  <c:v>764.43899999999996</c:v>
                </c:pt>
                <c:pt idx="32">
                  <c:v>893.42499999999995</c:v>
                </c:pt>
                <c:pt idx="33">
                  <c:v>818.50300000000004</c:v>
                </c:pt>
                <c:pt idx="34">
                  <c:v>965.40700000000004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390-4D36-BF0E-63D308A5EA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6910463"/>
        <c:axId val="1752607263"/>
      </c:scatterChart>
      <c:valAx>
        <c:axId val="756910463"/>
        <c:scaling>
          <c:orientation val="minMax"/>
          <c:min val="50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Na (ppm)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2607263"/>
        <c:crosses val="autoZero"/>
        <c:crossBetween val="midCat"/>
      </c:valAx>
      <c:valAx>
        <c:axId val="1752607263"/>
        <c:scaling>
          <c:orientation val="minMax"/>
          <c:max val="1400"/>
          <c:min val="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Sr (ppm)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691046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Fsp Compositions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1.AS Fsp 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'Fsp SEM+ICP Tidy w LOD'!$C$85:$U$85</c:f>
              <c:strCache>
                <c:ptCount val="19"/>
                <c:pt idx="0">
                  <c:v>Li7_ppm_mean</c:v>
                </c:pt>
                <c:pt idx="1">
                  <c:v>Na23_ppm_mean</c:v>
                </c:pt>
                <c:pt idx="2">
                  <c:v>Mg25_ppm_mean</c:v>
                </c:pt>
                <c:pt idx="3">
                  <c:v>Al27_ppm_mean</c:v>
                </c:pt>
                <c:pt idx="4">
                  <c:v>Ti49_ppm_mean</c:v>
                </c:pt>
                <c:pt idx="5">
                  <c:v>Mn55_ppm_mean</c:v>
                </c:pt>
                <c:pt idx="6">
                  <c:v>Zn66_ppm_mean</c:v>
                </c:pt>
                <c:pt idx="7">
                  <c:v>Zn67_ppm_mean</c:v>
                </c:pt>
                <c:pt idx="8">
                  <c:v>Rb85_ppm_mean</c:v>
                </c:pt>
                <c:pt idx="9">
                  <c:v>Sr86_ppm_mean</c:v>
                </c:pt>
                <c:pt idx="10">
                  <c:v>Sr88_ppm_mean</c:v>
                </c:pt>
                <c:pt idx="11">
                  <c:v>Y89_ppm_mean</c:v>
                </c:pt>
                <c:pt idx="12">
                  <c:v>Cs133_ppm_mean</c:v>
                </c:pt>
                <c:pt idx="13">
                  <c:v>Ba137_ppm_mean</c:v>
                </c:pt>
                <c:pt idx="14">
                  <c:v>La139_ppm_mean</c:v>
                </c:pt>
                <c:pt idx="15">
                  <c:v>Ce140_ppm_mean</c:v>
                </c:pt>
                <c:pt idx="16">
                  <c:v>Pr141_ppm_mean</c:v>
                </c:pt>
                <c:pt idx="17">
                  <c:v>Eu153_ppm_mean</c:v>
                </c:pt>
                <c:pt idx="18">
                  <c:v>Pb208_ppm_mean</c:v>
                </c:pt>
              </c:strCache>
            </c:strRef>
          </c:cat>
          <c:val>
            <c:numRef>
              <c:f>'Fsp SEM+ICP Tidy w LOD'!$C$86:$U$86</c:f>
              <c:numCache>
                <c:formatCode>General</c:formatCode>
                <c:ptCount val="19"/>
                <c:pt idx="0">
                  <c:v>14.112755999999999</c:v>
                </c:pt>
                <c:pt idx="1">
                  <c:v>55383.413888888899</c:v>
                </c:pt>
                <c:pt idx="2">
                  <c:v>2398.5102200000001</c:v>
                </c:pt>
                <c:pt idx="3">
                  <c:v>135050.83333333334</c:v>
                </c:pt>
                <c:pt idx="4">
                  <c:v>419.62101000000001</c:v>
                </c:pt>
                <c:pt idx="5">
                  <c:v>26.492903823529417</c:v>
                </c:pt>
                <c:pt idx="6">
                  <c:v>16.277564210526318</c:v>
                </c:pt>
                <c:pt idx="7">
                  <c:v>50.074314285714287</c:v>
                </c:pt>
                <c:pt idx="8">
                  <c:v>27.263845888888888</c:v>
                </c:pt>
                <c:pt idx="9">
                  <c:v>743.02055555555557</c:v>
                </c:pt>
                <c:pt idx="10">
                  <c:v>740.87477777777781</c:v>
                </c:pt>
                <c:pt idx="11">
                  <c:v>0.30190515555555547</c:v>
                </c:pt>
                <c:pt idx="12">
                  <c:v>2.6816825000000004</c:v>
                </c:pt>
                <c:pt idx="13">
                  <c:v>51.03746944444444</c:v>
                </c:pt>
                <c:pt idx="14">
                  <c:v>0.27021279880000004</c:v>
                </c:pt>
                <c:pt idx="15">
                  <c:v>0.4086401651599999</c:v>
                </c:pt>
                <c:pt idx="16">
                  <c:v>5.1966836882352936E-2</c:v>
                </c:pt>
                <c:pt idx="17">
                  <c:v>0.60749584760714292</c:v>
                </c:pt>
                <c:pt idx="18">
                  <c:v>33.840372222222214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54-4A35-A277-234210AD3148}"/>
            </c:ext>
          </c:extLst>
        </c:ser>
        <c:ser>
          <c:idx val="1"/>
          <c:order val="1"/>
          <c:tx>
            <c:v>1(B)MP Fsp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'Fsp SEM+ICP Tidy w LOD'!$C$85:$U$85</c:f>
              <c:strCache>
                <c:ptCount val="19"/>
                <c:pt idx="0">
                  <c:v>Li7_ppm_mean</c:v>
                </c:pt>
                <c:pt idx="1">
                  <c:v>Na23_ppm_mean</c:v>
                </c:pt>
                <c:pt idx="2">
                  <c:v>Mg25_ppm_mean</c:v>
                </c:pt>
                <c:pt idx="3">
                  <c:v>Al27_ppm_mean</c:v>
                </c:pt>
                <c:pt idx="4">
                  <c:v>Ti49_ppm_mean</c:v>
                </c:pt>
                <c:pt idx="5">
                  <c:v>Mn55_ppm_mean</c:v>
                </c:pt>
                <c:pt idx="6">
                  <c:v>Zn66_ppm_mean</c:v>
                </c:pt>
                <c:pt idx="7">
                  <c:v>Zn67_ppm_mean</c:v>
                </c:pt>
                <c:pt idx="8">
                  <c:v>Rb85_ppm_mean</c:v>
                </c:pt>
                <c:pt idx="9">
                  <c:v>Sr86_ppm_mean</c:v>
                </c:pt>
                <c:pt idx="10">
                  <c:v>Sr88_ppm_mean</c:v>
                </c:pt>
                <c:pt idx="11">
                  <c:v>Y89_ppm_mean</c:v>
                </c:pt>
                <c:pt idx="12">
                  <c:v>Cs133_ppm_mean</c:v>
                </c:pt>
                <c:pt idx="13">
                  <c:v>Ba137_ppm_mean</c:v>
                </c:pt>
                <c:pt idx="14">
                  <c:v>La139_ppm_mean</c:v>
                </c:pt>
                <c:pt idx="15">
                  <c:v>Ce140_ppm_mean</c:v>
                </c:pt>
                <c:pt idx="16">
                  <c:v>Pr141_ppm_mean</c:v>
                </c:pt>
                <c:pt idx="17">
                  <c:v>Eu153_ppm_mean</c:v>
                </c:pt>
                <c:pt idx="18">
                  <c:v>Pb208_ppm_mean</c:v>
                </c:pt>
              </c:strCache>
            </c:strRef>
          </c:cat>
          <c:val>
            <c:numRef>
              <c:f>'Fsp SEM+ICP Tidy w LOD'!$C$96:$U$96</c:f>
              <c:numCache>
                <c:formatCode>General</c:formatCode>
                <c:ptCount val="19"/>
                <c:pt idx="0">
                  <c:v>4.5718350000000001</c:v>
                </c:pt>
                <c:pt idx="1">
                  <c:v>59929.165909090902</c:v>
                </c:pt>
                <c:pt idx="2">
                  <c:v>20.229453333333332</c:v>
                </c:pt>
                <c:pt idx="3">
                  <c:v>124235.95909090909</c:v>
                </c:pt>
                <c:pt idx="4">
                  <c:v>13.2628</c:v>
                </c:pt>
                <c:pt idx="5">
                  <c:v>4.1369607407407409</c:v>
                </c:pt>
                <c:pt idx="6">
                  <c:v>3.129915</c:v>
                </c:pt>
                <c:pt idx="7">
                  <c:v>44.376000000000005</c:v>
                </c:pt>
                <c:pt idx="8">
                  <c:v>1.85514</c:v>
                </c:pt>
                <c:pt idx="9">
                  <c:v>512.66563636363651</c:v>
                </c:pt>
                <c:pt idx="10">
                  <c:v>504.79375000000005</c:v>
                </c:pt>
                <c:pt idx="11">
                  <c:v>0.21366073999999999</c:v>
                </c:pt>
                <c:pt idx="12">
                  <c:v>0</c:v>
                </c:pt>
                <c:pt idx="13">
                  <c:v>61.606338636363652</c:v>
                </c:pt>
                <c:pt idx="14">
                  <c:v>1.0079070010810811</c:v>
                </c:pt>
                <c:pt idx="15">
                  <c:v>1.298636436923077</c:v>
                </c:pt>
                <c:pt idx="16">
                  <c:v>0.16606269799999995</c:v>
                </c:pt>
                <c:pt idx="17">
                  <c:v>0.70333108350000006</c:v>
                </c:pt>
                <c:pt idx="18">
                  <c:v>22.536350000000002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54-4A35-A277-234210AD3148}"/>
            </c:ext>
          </c:extLst>
        </c:ser>
        <c:ser>
          <c:idx val="2"/>
          <c:order val="2"/>
          <c:tx>
            <c:v>1.AS.H Fsp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'All Fsp Analysis'!$BN$51:$CF$51</c:f>
              <c:numCache>
                <c:formatCode>General</c:formatCode>
                <c:ptCount val="19"/>
                <c:pt idx="0">
                  <c:v>2.6331816571428575</c:v>
                </c:pt>
                <c:pt idx="1">
                  <c:v>53935.597142857143</c:v>
                </c:pt>
                <c:pt idx="2">
                  <c:v>67.059394271428573</c:v>
                </c:pt>
                <c:pt idx="3">
                  <c:v>143330.82857142857</c:v>
                </c:pt>
                <c:pt idx="4">
                  <c:v>19.372535628571427</c:v>
                </c:pt>
                <c:pt idx="5">
                  <c:v>2.3724213714285716</c:v>
                </c:pt>
                <c:pt idx="6">
                  <c:v>4.0926911428571424</c:v>
                </c:pt>
                <c:pt idx="7">
                  <c:v>10.495447428571429</c:v>
                </c:pt>
                <c:pt idx="8">
                  <c:v>0.68544423428571433</c:v>
                </c:pt>
                <c:pt idx="9">
                  <c:v>946.60517142857134</c:v>
                </c:pt>
                <c:pt idx="10">
                  <c:v>937.19102857142866</c:v>
                </c:pt>
                <c:pt idx="11">
                  <c:v>-1.687976655065714E-3</c:v>
                </c:pt>
                <c:pt idx="12">
                  <c:v>7.1827234000000004E-2</c:v>
                </c:pt>
                <c:pt idx="13">
                  <c:v>20.463125714285717</c:v>
                </c:pt>
                <c:pt idx="14">
                  <c:v>-3.667926144365714E-4</c:v>
                </c:pt>
                <c:pt idx="15">
                  <c:v>1.9286784660048001E-3</c:v>
                </c:pt>
                <c:pt idx="16">
                  <c:v>6.1844304042921563E-5</c:v>
                </c:pt>
                <c:pt idx="17">
                  <c:v>2.7217053730007431E-2</c:v>
                </c:pt>
                <c:pt idx="18">
                  <c:v>46.54254000000001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54-4A35-A277-234210AD31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240175"/>
        <c:axId val="59093391"/>
      </c:lineChart>
      <c:catAx>
        <c:axId val="1422401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093391"/>
        <c:crosses val="autoZero"/>
        <c:auto val="1"/>
        <c:lblAlgn val="ctr"/>
        <c:lblOffset val="100"/>
        <c:noMultiLvlLbl val="0"/>
      </c:catAx>
      <c:valAx>
        <c:axId val="590933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22401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Sr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1.AS Fsp Sr86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'Fsp SEM+ICP Tidy (2)'!$L$115:$L$150</c:f>
                <c:numCache>
                  <c:formatCode>General</c:formatCode>
                  <c:ptCount val="36"/>
                  <c:pt idx="0">
                    <c:v>96.171999999999997</c:v>
                  </c:pt>
                  <c:pt idx="1">
                    <c:v>68.394999999999996</c:v>
                  </c:pt>
                  <c:pt idx="2">
                    <c:v>63.759599999999999</c:v>
                  </c:pt>
                  <c:pt idx="3">
                    <c:v>76.756900000000002</c:v>
                  </c:pt>
                  <c:pt idx="4">
                    <c:v>61.150399999999998</c:v>
                  </c:pt>
                  <c:pt idx="5">
                    <c:v>79.777799999999999</c:v>
                  </c:pt>
                  <c:pt idx="6">
                    <c:v>94.331400000000002</c:v>
                  </c:pt>
                  <c:pt idx="7">
                    <c:v>72.834100000000007</c:v>
                  </c:pt>
                  <c:pt idx="8">
                    <c:v>60.543300000000002</c:v>
                  </c:pt>
                  <c:pt idx="9">
                    <c:v>70.483900000000006</c:v>
                  </c:pt>
                  <c:pt idx="10">
                    <c:v>63.211300000000001</c:v>
                  </c:pt>
                  <c:pt idx="11">
                    <c:v>74.1173</c:v>
                  </c:pt>
                  <c:pt idx="12">
                    <c:v>59.729199999999999</c:v>
                  </c:pt>
                  <c:pt idx="13">
                    <c:v>65.7363</c:v>
                  </c:pt>
                  <c:pt idx="14">
                    <c:v>116.79300000000001</c:v>
                  </c:pt>
                  <c:pt idx="15">
                    <c:v>53.508000000000003</c:v>
                  </c:pt>
                  <c:pt idx="16">
                    <c:v>61.282499999999999</c:v>
                  </c:pt>
                  <c:pt idx="17">
                    <c:v>71.912300000000002</c:v>
                  </c:pt>
                  <c:pt idx="18">
                    <c:v>77.770600000000002</c:v>
                  </c:pt>
                  <c:pt idx="19">
                    <c:v>100.93300000000001</c:v>
                  </c:pt>
                  <c:pt idx="20">
                    <c:v>58.241399999999999</c:v>
                  </c:pt>
                  <c:pt idx="21">
                    <c:v>52.656399999999998</c:v>
                  </c:pt>
                  <c:pt idx="22">
                    <c:v>51.581200000000003</c:v>
                  </c:pt>
                  <c:pt idx="23">
                    <c:v>112.46899999999999</c:v>
                  </c:pt>
                  <c:pt idx="24">
                    <c:v>59.008299999999998</c:v>
                  </c:pt>
                  <c:pt idx="25">
                    <c:v>79.519199999999998</c:v>
                  </c:pt>
                  <c:pt idx="26">
                    <c:v>74.537499999999994</c:v>
                  </c:pt>
                  <c:pt idx="27">
                    <c:v>49.5627</c:v>
                  </c:pt>
                  <c:pt idx="28">
                    <c:v>50.719299999999997</c:v>
                  </c:pt>
                  <c:pt idx="29">
                    <c:v>64.534000000000006</c:v>
                  </c:pt>
                  <c:pt idx="30">
                    <c:v>72.886300000000006</c:v>
                  </c:pt>
                  <c:pt idx="31">
                    <c:v>75.464600000000004</c:v>
                  </c:pt>
                  <c:pt idx="32">
                    <c:v>63.164299999999997</c:v>
                  </c:pt>
                  <c:pt idx="33">
                    <c:v>64.797300000000007</c:v>
                  </c:pt>
                  <c:pt idx="34">
                    <c:v>48.664499999999997</c:v>
                  </c:pt>
                  <c:pt idx="35">
                    <c:v>63.6402</c:v>
                  </c:pt>
                </c:numCache>
              </c:numRef>
            </c:plus>
            <c:minus>
              <c:numRef>
                <c:f>'Fsp SEM+ICP Tidy (2)'!$L$115:$L$150</c:f>
                <c:numCache>
                  <c:formatCode>General</c:formatCode>
                  <c:ptCount val="36"/>
                  <c:pt idx="0">
                    <c:v>96.171999999999997</c:v>
                  </c:pt>
                  <c:pt idx="1">
                    <c:v>68.394999999999996</c:v>
                  </c:pt>
                  <c:pt idx="2">
                    <c:v>63.759599999999999</c:v>
                  </c:pt>
                  <c:pt idx="3">
                    <c:v>76.756900000000002</c:v>
                  </c:pt>
                  <c:pt idx="4">
                    <c:v>61.150399999999998</c:v>
                  </c:pt>
                  <c:pt idx="5">
                    <c:v>79.777799999999999</c:v>
                  </c:pt>
                  <c:pt idx="6">
                    <c:v>94.331400000000002</c:v>
                  </c:pt>
                  <c:pt idx="7">
                    <c:v>72.834100000000007</c:v>
                  </c:pt>
                  <c:pt idx="8">
                    <c:v>60.543300000000002</c:v>
                  </c:pt>
                  <c:pt idx="9">
                    <c:v>70.483900000000006</c:v>
                  </c:pt>
                  <c:pt idx="10">
                    <c:v>63.211300000000001</c:v>
                  </c:pt>
                  <c:pt idx="11">
                    <c:v>74.1173</c:v>
                  </c:pt>
                  <c:pt idx="12">
                    <c:v>59.729199999999999</c:v>
                  </c:pt>
                  <c:pt idx="13">
                    <c:v>65.7363</c:v>
                  </c:pt>
                  <c:pt idx="14">
                    <c:v>116.79300000000001</c:v>
                  </c:pt>
                  <c:pt idx="15">
                    <c:v>53.508000000000003</c:v>
                  </c:pt>
                  <c:pt idx="16">
                    <c:v>61.282499999999999</c:v>
                  </c:pt>
                  <c:pt idx="17">
                    <c:v>71.912300000000002</c:v>
                  </c:pt>
                  <c:pt idx="18">
                    <c:v>77.770600000000002</c:v>
                  </c:pt>
                  <c:pt idx="19">
                    <c:v>100.93300000000001</c:v>
                  </c:pt>
                  <c:pt idx="20">
                    <c:v>58.241399999999999</c:v>
                  </c:pt>
                  <c:pt idx="21">
                    <c:v>52.656399999999998</c:v>
                  </c:pt>
                  <c:pt idx="22">
                    <c:v>51.581200000000003</c:v>
                  </c:pt>
                  <c:pt idx="23">
                    <c:v>112.46899999999999</c:v>
                  </c:pt>
                  <c:pt idx="24">
                    <c:v>59.008299999999998</c:v>
                  </c:pt>
                  <c:pt idx="25">
                    <c:v>79.519199999999998</c:v>
                  </c:pt>
                  <c:pt idx="26">
                    <c:v>74.537499999999994</c:v>
                  </c:pt>
                  <c:pt idx="27">
                    <c:v>49.5627</c:v>
                  </c:pt>
                  <c:pt idx="28">
                    <c:v>50.719299999999997</c:v>
                  </c:pt>
                  <c:pt idx="29">
                    <c:v>64.534000000000006</c:v>
                  </c:pt>
                  <c:pt idx="30">
                    <c:v>72.886300000000006</c:v>
                  </c:pt>
                  <c:pt idx="31">
                    <c:v>75.464600000000004</c:v>
                  </c:pt>
                  <c:pt idx="32">
                    <c:v>63.164299999999997</c:v>
                  </c:pt>
                  <c:pt idx="33">
                    <c:v>64.797300000000007</c:v>
                  </c:pt>
                  <c:pt idx="34">
                    <c:v>48.664499999999997</c:v>
                  </c:pt>
                  <c:pt idx="35">
                    <c:v>63.6402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'Fsp SEM+ICP Tidy (2)'!$L$2:$L$37</c:f>
              <c:numCache>
                <c:formatCode>General</c:formatCode>
                <c:ptCount val="36"/>
                <c:pt idx="0">
                  <c:v>870.24</c:v>
                </c:pt>
                <c:pt idx="1">
                  <c:v>880.548</c:v>
                </c:pt>
                <c:pt idx="2">
                  <c:v>874.21500000000003</c:v>
                </c:pt>
                <c:pt idx="3">
                  <c:v>962.58299999999997</c:v>
                </c:pt>
                <c:pt idx="4">
                  <c:v>880.10699999999997</c:v>
                </c:pt>
                <c:pt idx="5">
                  <c:v>675.22299999999996</c:v>
                </c:pt>
                <c:pt idx="6">
                  <c:v>997.22500000000002</c:v>
                </c:pt>
                <c:pt idx="7">
                  <c:v>809.41600000000005</c:v>
                </c:pt>
                <c:pt idx="8">
                  <c:v>812.274</c:v>
                </c:pt>
                <c:pt idx="9">
                  <c:v>690.71799999999996</c:v>
                </c:pt>
                <c:pt idx="10">
                  <c:v>588.09199999999998</c:v>
                </c:pt>
                <c:pt idx="11">
                  <c:v>624.70799999999997</c:v>
                </c:pt>
                <c:pt idx="12">
                  <c:v>812.73</c:v>
                </c:pt>
                <c:pt idx="13">
                  <c:v>673.48299999999995</c:v>
                </c:pt>
                <c:pt idx="14">
                  <c:v>681.89700000000005</c:v>
                </c:pt>
                <c:pt idx="15">
                  <c:v>622.101</c:v>
                </c:pt>
                <c:pt idx="16">
                  <c:v>652.19500000000005</c:v>
                </c:pt>
                <c:pt idx="17">
                  <c:v>685.65899999999999</c:v>
                </c:pt>
                <c:pt idx="18">
                  <c:v>761.43</c:v>
                </c:pt>
                <c:pt idx="19">
                  <c:v>703.11</c:v>
                </c:pt>
                <c:pt idx="20">
                  <c:v>702.79600000000005</c:v>
                </c:pt>
                <c:pt idx="21">
                  <c:v>806.06799999999998</c:v>
                </c:pt>
                <c:pt idx="22">
                  <c:v>791.46</c:v>
                </c:pt>
                <c:pt idx="23">
                  <c:v>716.55700000000002</c:v>
                </c:pt>
                <c:pt idx="24">
                  <c:v>749.51199999999994</c:v>
                </c:pt>
                <c:pt idx="25">
                  <c:v>841.49099999999999</c:v>
                </c:pt>
                <c:pt idx="26">
                  <c:v>785.52599999999995</c:v>
                </c:pt>
                <c:pt idx="27">
                  <c:v>814.92100000000005</c:v>
                </c:pt>
                <c:pt idx="28">
                  <c:v>603.173</c:v>
                </c:pt>
                <c:pt idx="29">
                  <c:v>716.02599999999995</c:v>
                </c:pt>
                <c:pt idx="30">
                  <c:v>728.35799999999995</c:v>
                </c:pt>
                <c:pt idx="31">
                  <c:v>676.22799999999995</c:v>
                </c:pt>
                <c:pt idx="32">
                  <c:v>648.94600000000003</c:v>
                </c:pt>
                <c:pt idx="33">
                  <c:v>643.20799999999997</c:v>
                </c:pt>
                <c:pt idx="34">
                  <c:v>620.072</c:v>
                </c:pt>
                <c:pt idx="35">
                  <c:v>646.44399999999996</c:v>
                </c:pt>
              </c:numCache>
            </c:numRef>
          </c:xVal>
          <c:yVal>
            <c:numRef>
              <c:f>'Fsp SEM+ICP Tidy (2)'!$AG$2:$AG$37</c:f>
              <c:numCache>
                <c:formatCode>General</c:formatCode>
                <c:ptCount val="3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94F-4F95-8164-9BF1833F6D85}"/>
            </c:ext>
          </c:extLst>
        </c:ser>
        <c:ser>
          <c:idx val="1"/>
          <c:order val="1"/>
          <c:tx>
            <c:v>1.AS Fsp Sr88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'Fsp SEM+ICP Tidy (2)'!$M$115:$M$150</c:f>
                <c:numCache>
                  <c:formatCode>General</c:formatCode>
                  <c:ptCount val="36"/>
                  <c:pt idx="0">
                    <c:v>82.629099999999994</c:v>
                  </c:pt>
                  <c:pt idx="1">
                    <c:v>63.536700000000003</c:v>
                  </c:pt>
                  <c:pt idx="2">
                    <c:v>62.886699999999998</c:v>
                  </c:pt>
                  <c:pt idx="3">
                    <c:v>74.364800000000002</c:v>
                  </c:pt>
                  <c:pt idx="4">
                    <c:v>58.5505</c:v>
                  </c:pt>
                  <c:pt idx="5">
                    <c:v>68.739699999999999</c:v>
                  </c:pt>
                  <c:pt idx="6">
                    <c:v>77.716499999999996</c:v>
                  </c:pt>
                  <c:pt idx="7">
                    <c:v>69.838399999999993</c:v>
                  </c:pt>
                  <c:pt idx="8">
                    <c:v>74.231300000000005</c:v>
                  </c:pt>
                  <c:pt idx="9">
                    <c:v>60.226999999999997</c:v>
                  </c:pt>
                  <c:pt idx="10">
                    <c:v>59.547800000000002</c:v>
                  </c:pt>
                  <c:pt idx="11">
                    <c:v>63.289000000000001</c:v>
                  </c:pt>
                  <c:pt idx="12">
                    <c:v>63.069699999999997</c:v>
                  </c:pt>
                  <c:pt idx="13">
                    <c:v>51.799900000000001</c:v>
                  </c:pt>
                  <c:pt idx="14">
                    <c:v>77.182199999999995</c:v>
                  </c:pt>
                  <c:pt idx="15">
                    <c:v>46.070599999999999</c:v>
                  </c:pt>
                  <c:pt idx="16">
                    <c:v>71.600300000000004</c:v>
                  </c:pt>
                  <c:pt idx="17">
                    <c:v>63.5672</c:v>
                  </c:pt>
                  <c:pt idx="18">
                    <c:v>71.888800000000003</c:v>
                  </c:pt>
                  <c:pt idx="19">
                    <c:v>75.746099999999998</c:v>
                  </c:pt>
                  <c:pt idx="20">
                    <c:v>49.944099999999999</c:v>
                  </c:pt>
                  <c:pt idx="21">
                    <c:v>46.813400000000001</c:v>
                  </c:pt>
                  <c:pt idx="22">
                    <c:v>49.644199999999998</c:v>
                  </c:pt>
                  <c:pt idx="23">
                    <c:v>95.626800000000003</c:v>
                  </c:pt>
                  <c:pt idx="24">
                    <c:v>60.131</c:v>
                  </c:pt>
                  <c:pt idx="25">
                    <c:v>71.758700000000005</c:v>
                  </c:pt>
                  <c:pt idx="26">
                    <c:v>69.136600000000001</c:v>
                  </c:pt>
                  <c:pt idx="27">
                    <c:v>48.8474</c:v>
                  </c:pt>
                  <c:pt idx="28">
                    <c:v>48.879399999999997</c:v>
                  </c:pt>
                  <c:pt idx="29">
                    <c:v>80.356399999999994</c:v>
                  </c:pt>
                  <c:pt idx="30">
                    <c:v>74.892399999999995</c:v>
                  </c:pt>
                  <c:pt idx="31">
                    <c:v>80.787499999999994</c:v>
                  </c:pt>
                  <c:pt idx="32">
                    <c:v>55.871000000000002</c:v>
                  </c:pt>
                  <c:pt idx="33">
                    <c:v>61.796700000000001</c:v>
                  </c:pt>
                  <c:pt idx="34">
                    <c:v>36.889899999999997</c:v>
                  </c:pt>
                  <c:pt idx="35">
                    <c:v>68.761200000000002</c:v>
                  </c:pt>
                </c:numCache>
              </c:numRef>
            </c:plus>
            <c:minus>
              <c:numRef>
                <c:f>'Fsp SEM+ICP Tidy (2)'!$M$115:$M$150</c:f>
                <c:numCache>
                  <c:formatCode>General</c:formatCode>
                  <c:ptCount val="36"/>
                  <c:pt idx="0">
                    <c:v>82.629099999999994</c:v>
                  </c:pt>
                  <c:pt idx="1">
                    <c:v>63.536700000000003</c:v>
                  </c:pt>
                  <c:pt idx="2">
                    <c:v>62.886699999999998</c:v>
                  </c:pt>
                  <c:pt idx="3">
                    <c:v>74.364800000000002</c:v>
                  </c:pt>
                  <c:pt idx="4">
                    <c:v>58.5505</c:v>
                  </c:pt>
                  <c:pt idx="5">
                    <c:v>68.739699999999999</c:v>
                  </c:pt>
                  <c:pt idx="6">
                    <c:v>77.716499999999996</c:v>
                  </c:pt>
                  <c:pt idx="7">
                    <c:v>69.838399999999993</c:v>
                  </c:pt>
                  <c:pt idx="8">
                    <c:v>74.231300000000005</c:v>
                  </c:pt>
                  <c:pt idx="9">
                    <c:v>60.226999999999997</c:v>
                  </c:pt>
                  <c:pt idx="10">
                    <c:v>59.547800000000002</c:v>
                  </c:pt>
                  <c:pt idx="11">
                    <c:v>63.289000000000001</c:v>
                  </c:pt>
                  <c:pt idx="12">
                    <c:v>63.069699999999997</c:v>
                  </c:pt>
                  <c:pt idx="13">
                    <c:v>51.799900000000001</c:v>
                  </c:pt>
                  <c:pt idx="14">
                    <c:v>77.182199999999995</c:v>
                  </c:pt>
                  <c:pt idx="15">
                    <c:v>46.070599999999999</c:v>
                  </c:pt>
                  <c:pt idx="16">
                    <c:v>71.600300000000004</c:v>
                  </c:pt>
                  <c:pt idx="17">
                    <c:v>63.5672</c:v>
                  </c:pt>
                  <c:pt idx="18">
                    <c:v>71.888800000000003</c:v>
                  </c:pt>
                  <c:pt idx="19">
                    <c:v>75.746099999999998</c:v>
                  </c:pt>
                  <c:pt idx="20">
                    <c:v>49.944099999999999</c:v>
                  </c:pt>
                  <c:pt idx="21">
                    <c:v>46.813400000000001</c:v>
                  </c:pt>
                  <c:pt idx="22">
                    <c:v>49.644199999999998</c:v>
                  </c:pt>
                  <c:pt idx="23">
                    <c:v>95.626800000000003</c:v>
                  </c:pt>
                  <c:pt idx="24">
                    <c:v>60.131</c:v>
                  </c:pt>
                  <c:pt idx="25">
                    <c:v>71.758700000000005</c:v>
                  </c:pt>
                  <c:pt idx="26">
                    <c:v>69.136600000000001</c:v>
                  </c:pt>
                  <c:pt idx="27">
                    <c:v>48.8474</c:v>
                  </c:pt>
                  <c:pt idx="28">
                    <c:v>48.879399999999997</c:v>
                  </c:pt>
                  <c:pt idx="29">
                    <c:v>80.356399999999994</c:v>
                  </c:pt>
                  <c:pt idx="30">
                    <c:v>74.892399999999995</c:v>
                  </c:pt>
                  <c:pt idx="31">
                    <c:v>80.787499999999994</c:v>
                  </c:pt>
                  <c:pt idx="32">
                    <c:v>55.871000000000002</c:v>
                  </c:pt>
                  <c:pt idx="33">
                    <c:v>61.796700000000001</c:v>
                  </c:pt>
                  <c:pt idx="34">
                    <c:v>36.889899999999997</c:v>
                  </c:pt>
                  <c:pt idx="35">
                    <c:v>68.761200000000002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'Fsp SEM+ICP Tidy (2)'!$M$2:$M$37</c:f>
              <c:numCache>
                <c:formatCode>General</c:formatCode>
                <c:ptCount val="36"/>
                <c:pt idx="0">
                  <c:v>867.39800000000002</c:v>
                </c:pt>
                <c:pt idx="1">
                  <c:v>925.64800000000002</c:v>
                </c:pt>
                <c:pt idx="2">
                  <c:v>909.11099999999999</c:v>
                </c:pt>
                <c:pt idx="3">
                  <c:v>988.428</c:v>
                </c:pt>
                <c:pt idx="4">
                  <c:v>922.11199999999997</c:v>
                </c:pt>
                <c:pt idx="5">
                  <c:v>664.697</c:v>
                </c:pt>
                <c:pt idx="6">
                  <c:v>973.45600000000002</c:v>
                </c:pt>
                <c:pt idx="7">
                  <c:v>825.58600000000001</c:v>
                </c:pt>
                <c:pt idx="8">
                  <c:v>827.88099999999997</c:v>
                </c:pt>
                <c:pt idx="9">
                  <c:v>682.47199999999998</c:v>
                </c:pt>
                <c:pt idx="10">
                  <c:v>606.89</c:v>
                </c:pt>
                <c:pt idx="11">
                  <c:v>640.75599999999997</c:v>
                </c:pt>
                <c:pt idx="12">
                  <c:v>820.35900000000004</c:v>
                </c:pt>
                <c:pt idx="13">
                  <c:v>642.77700000000004</c:v>
                </c:pt>
                <c:pt idx="14">
                  <c:v>643.43299999999999</c:v>
                </c:pt>
                <c:pt idx="15">
                  <c:v>633.03099999999995</c:v>
                </c:pt>
                <c:pt idx="16">
                  <c:v>683.60199999999998</c:v>
                </c:pt>
                <c:pt idx="17">
                  <c:v>719.697</c:v>
                </c:pt>
                <c:pt idx="18">
                  <c:v>762.99800000000005</c:v>
                </c:pt>
                <c:pt idx="19">
                  <c:v>725.40300000000002</c:v>
                </c:pt>
                <c:pt idx="20">
                  <c:v>703.27200000000005</c:v>
                </c:pt>
                <c:pt idx="21">
                  <c:v>779.64700000000005</c:v>
                </c:pt>
                <c:pt idx="22">
                  <c:v>767.798</c:v>
                </c:pt>
                <c:pt idx="23">
                  <c:v>676.32100000000003</c:v>
                </c:pt>
                <c:pt idx="24">
                  <c:v>726.68499999999995</c:v>
                </c:pt>
                <c:pt idx="25">
                  <c:v>841.87199999999996</c:v>
                </c:pt>
                <c:pt idx="26">
                  <c:v>778.65800000000002</c:v>
                </c:pt>
                <c:pt idx="27">
                  <c:v>783.21100000000001</c:v>
                </c:pt>
                <c:pt idx="28">
                  <c:v>596.28099999999995</c:v>
                </c:pt>
                <c:pt idx="29">
                  <c:v>727.53099999999995</c:v>
                </c:pt>
                <c:pt idx="30">
                  <c:v>684.56</c:v>
                </c:pt>
                <c:pt idx="31">
                  <c:v>640.78399999999999</c:v>
                </c:pt>
                <c:pt idx="32">
                  <c:v>629.48299999999995</c:v>
                </c:pt>
                <c:pt idx="33">
                  <c:v>643.88300000000004</c:v>
                </c:pt>
                <c:pt idx="34">
                  <c:v>593.59199999999998</c:v>
                </c:pt>
                <c:pt idx="35">
                  <c:v>632.17899999999997</c:v>
                </c:pt>
              </c:numCache>
            </c:numRef>
          </c:xVal>
          <c:yVal>
            <c:numRef>
              <c:f>'Fsp SEM+ICP Tidy (2)'!$AH$2:$AH$37</c:f>
              <c:numCache>
                <c:formatCode>General</c:formatCode>
                <c:ptCount val="36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94F-4F95-8164-9BF1833F6D85}"/>
            </c:ext>
          </c:extLst>
        </c:ser>
        <c:ser>
          <c:idx val="2"/>
          <c:order val="2"/>
          <c:tx>
            <c:v>1(B)MP Fsp Sr86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'Fsp SEM+ICP Tidy (2)'!$L$158:$L$201</c:f>
                <c:numCache>
                  <c:formatCode>General</c:formatCode>
                  <c:ptCount val="44"/>
                  <c:pt idx="0">
                    <c:v>38.8367</c:v>
                  </c:pt>
                  <c:pt idx="1">
                    <c:v>55.204799999999999</c:v>
                  </c:pt>
                  <c:pt idx="2">
                    <c:v>61.866999999999997</c:v>
                  </c:pt>
                  <c:pt idx="3">
                    <c:v>47.094299999999997</c:v>
                  </c:pt>
                  <c:pt idx="4">
                    <c:v>44.057299999999998</c:v>
                  </c:pt>
                  <c:pt idx="5">
                    <c:v>100.056</c:v>
                  </c:pt>
                  <c:pt idx="6">
                    <c:v>45.241399999999999</c:v>
                  </c:pt>
                  <c:pt idx="7">
                    <c:v>47.104500000000002</c:v>
                  </c:pt>
                  <c:pt idx="8">
                    <c:v>47.769300000000001</c:v>
                  </c:pt>
                  <c:pt idx="9">
                    <c:v>62.692300000000003</c:v>
                  </c:pt>
                  <c:pt idx="10">
                    <c:v>30.074100000000001</c:v>
                  </c:pt>
                  <c:pt idx="11">
                    <c:v>61.2517</c:v>
                  </c:pt>
                  <c:pt idx="12">
                    <c:v>47.163600000000002</c:v>
                  </c:pt>
                  <c:pt idx="13">
                    <c:v>68.6708</c:v>
                  </c:pt>
                  <c:pt idx="14">
                    <c:v>51.763800000000003</c:v>
                  </c:pt>
                  <c:pt idx="15">
                    <c:v>52.818800000000003</c:v>
                  </c:pt>
                  <c:pt idx="16">
                    <c:v>66.287199999999999</c:v>
                  </c:pt>
                  <c:pt idx="17">
                    <c:v>62.356499999999997</c:v>
                  </c:pt>
                  <c:pt idx="18">
                    <c:v>63.423699999999997</c:v>
                  </c:pt>
                  <c:pt idx="19">
                    <c:v>48.0411</c:v>
                  </c:pt>
                  <c:pt idx="20">
                    <c:v>42.218600000000002</c:v>
                  </c:pt>
                  <c:pt idx="21">
                    <c:v>75.051299999999998</c:v>
                  </c:pt>
                  <c:pt idx="22">
                    <c:v>51.441899999999997</c:v>
                  </c:pt>
                  <c:pt idx="23">
                    <c:v>96.287099999999995</c:v>
                  </c:pt>
                  <c:pt idx="24">
                    <c:v>121.05800000000001</c:v>
                  </c:pt>
                  <c:pt idx="25">
                    <c:v>61.374699999999997</c:v>
                  </c:pt>
                  <c:pt idx="26">
                    <c:v>38.226599999999998</c:v>
                  </c:pt>
                  <c:pt idx="27">
                    <c:v>54.471699999999998</c:v>
                  </c:pt>
                  <c:pt idx="28">
                    <c:v>36.953000000000003</c:v>
                  </c:pt>
                  <c:pt idx="29">
                    <c:v>68.852599999999995</c:v>
                  </c:pt>
                  <c:pt idx="30">
                    <c:v>41.780200000000001</c:v>
                  </c:pt>
                  <c:pt idx="31">
                    <c:v>39.011899999999997</c:v>
                  </c:pt>
                  <c:pt idx="32">
                    <c:v>105.336</c:v>
                  </c:pt>
                  <c:pt idx="33">
                    <c:v>56.126600000000003</c:v>
                  </c:pt>
                  <c:pt idx="34">
                    <c:v>45.535600000000002</c:v>
                  </c:pt>
                  <c:pt idx="35">
                    <c:v>51.882800000000003</c:v>
                  </c:pt>
                  <c:pt idx="36">
                    <c:v>42.5608</c:v>
                  </c:pt>
                  <c:pt idx="37">
                    <c:v>41.910600000000002</c:v>
                  </c:pt>
                  <c:pt idx="38">
                    <c:v>43.641800000000003</c:v>
                  </c:pt>
                  <c:pt idx="39">
                    <c:v>58.005699999999997</c:v>
                  </c:pt>
                  <c:pt idx="40">
                    <c:v>72.019000000000005</c:v>
                  </c:pt>
                  <c:pt idx="41">
                    <c:v>47.472200000000001</c:v>
                  </c:pt>
                  <c:pt idx="42">
                    <c:v>67.679299999999998</c:v>
                  </c:pt>
                  <c:pt idx="43">
                    <c:v>165.233</c:v>
                  </c:pt>
                </c:numCache>
              </c:numRef>
            </c:plus>
            <c:minus>
              <c:numRef>
                <c:f>'Fsp SEM+ICP Tidy (2)'!$L$158:$L$201</c:f>
                <c:numCache>
                  <c:formatCode>General</c:formatCode>
                  <c:ptCount val="44"/>
                  <c:pt idx="0">
                    <c:v>38.8367</c:v>
                  </c:pt>
                  <c:pt idx="1">
                    <c:v>55.204799999999999</c:v>
                  </c:pt>
                  <c:pt idx="2">
                    <c:v>61.866999999999997</c:v>
                  </c:pt>
                  <c:pt idx="3">
                    <c:v>47.094299999999997</c:v>
                  </c:pt>
                  <c:pt idx="4">
                    <c:v>44.057299999999998</c:v>
                  </c:pt>
                  <c:pt idx="5">
                    <c:v>100.056</c:v>
                  </c:pt>
                  <c:pt idx="6">
                    <c:v>45.241399999999999</c:v>
                  </c:pt>
                  <c:pt idx="7">
                    <c:v>47.104500000000002</c:v>
                  </c:pt>
                  <c:pt idx="8">
                    <c:v>47.769300000000001</c:v>
                  </c:pt>
                  <c:pt idx="9">
                    <c:v>62.692300000000003</c:v>
                  </c:pt>
                  <c:pt idx="10">
                    <c:v>30.074100000000001</c:v>
                  </c:pt>
                  <c:pt idx="11">
                    <c:v>61.2517</c:v>
                  </c:pt>
                  <c:pt idx="12">
                    <c:v>47.163600000000002</c:v>
                  </c:pt>
                  <c:pt idx="13">
                    <c:v>68.6708</c:v>
                  </c:pt>
                  <c:pt idx="14">
                    <c:v>51.763800000000003</c:v>
                  </c:pt>
                  <c:pt idx="15">
                    <c:v>52.818800000000003</c:v>
                  </c:pt>
                  <c:pt idx="16">
                    <c:v>66.287199999999999</c:v>
                  </c:pt>
                  <c:pt idx="17">
                    <c:v>62.356499999999997</c:v>
                  </c:pt>
                  <c:pt idx="18">
                    <c:v>63.423699999999997</c:v>
                  </c:pt>
                  <c:pt idx="19">
                    <c:v>48.0411</c:v>
                  </c:pt>
                  <c:pt idx="20">
                    <c:v>42.218600000000002</c:v>
                  </c:pt>
                  <c:pt idx="21">
                    <c:v>75.051299999999998</c:v>
                  </c:pt>
                  <c:pt idx="22">
                    <c:v>51.441899999999997</c:v>
                  </c:pt>
                  <c:pt idx="23">
                    <c:v>96.287099999999995</c:v>
                  </c:pt>
                  <c:pt idx="24">
                    <c:v>121.05800000000001</c:v>
                  </c:pt>
                  <c:pt idx="25">
                    <c:v>61.374699999999997</c:v>
                  </c:pt>
                  <c:pt idx="26">
                    <c:v>38.226599999999998</c:v>
                  </c:pt>
                  <c:pt idx="27">
                    <c:v>54.471699999999998</c:v>
                  </c:pt>
                  <c:pt idx="28">
                    <c:v>36.953000000000003</c:v>
                  </c:pt>
                  <c:pt idx="29">
                    <c:v>68.852599999999995</c:v>
                  </c:pt>
                  <c:pt idx="30">
                    <c:v>41.780200000000001</c:v>
                  </c:pt>
                  <c:pt idx="31">
                    <c:v>39.011899999999997</c:v>
                  </c:pt>
                  <c:pt idx="32">
                    <c:v>105.336</c:v>
                  </c:pt>
                  <c:pt idx="33">
                    <c:v>56.126600000000003</c:v>
                  </c:pt>
                  <c:pt idx="34">
                    <c:v>45.535600000000002</c:v>
                  </c:pt>
                  <c:pt idx="35">
                    <c:v>51.882800000000003</c:v>
                  </c:pt>
                  <c:pt idx="36">
                    <c:v>42.5608</c:v>
                  </c:pt>
                  <c:pt idx="37">
                    <c:v>41.910600000000002</c:v>
                  </c:pt>
                  <c:pt idx="38">
                    <c:v>43.641800000000003</c:v>
                  </c:pt>
                  <c:pt idx="39">
                    <c:v>58.005699999999997</c:v>
                  </c:pt>
                  <c:pt idx="40">
                    <c:v>72.019000000000005</c:v>
                  </c:pt>
                  <c:pt idx="41">
                    <c:v>47.472200000000001</c:v>
                  </c:pt>
                  <c:pt idx="42">
                    <c:v>67.679299999999998</c:v>
                  </c:pt>
                  <c:pt idx="43">
                    <c:v>165.233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'Fsp SEM+ICP Tidy (2)'!$L$39:$L$82</c:f>
              <c:numCache>
                <c:formatCode>General</c:formatCode>
                <c:ptCount val="44"/>
                <c:pt idx="0">
                  <c:v>377.95499999999998</c:v>
                </c:pt>
                <c:pt idx="1">
                  <c:v>473.11200000000002</c:v>
                </c:pt>
                <c:pt idx="2">
                  <c:v>552.13300000000004</c:v>
                </c:pt>
                <c:pt idx="3">
                  <c:v>549.55700000000002</c:v>
                </c:pt>
                <c:pt idx="4">
                  <c:v>437.01499999999999</c:v>
                </c:pt>
                <c:pt idx="5">
                  <c:v>671.04899999999998</c:v>
                </c:pt>
                <c:pt idx="6">
                  <c:v>492.20400000000001</c:v>
                </c:pt>
                <c:pt idx="7">
                  <c:v>483.68599999999998</c:v>
                </c:pt>
                <c:pt idx="8">
                  <c:v>449.315</c:v>
                </c:pt>
                <c:pt idx="9">
                  <c:v>538.14</c:v>
                </c:pt>
                <c:pt idx="10">
                  <c:v>446.983</c:v>
                </c:pt>
                <c:pt idx="11">
                  <c:v>496.31</c:v>
                </c:pt>
                <c:pt idx="12">
                  <c:v>484.70100000000002</c:v>
                </c:pt>
                <c:pt idx="13">
                  <c:v>547.74099999999999</c:v>
                </c:pt>
                <c:pt idx="14">
                  <c:v>509.03899999999999</c:v>
                </c:pt>
                <c:pt idx="15">
                  <c:v>478.46100000000001</c:v>
                </c:pt>
                <c:pt idx="16">
                  <c:v>527.65499999999997</c:v>
                </c:pt>
                <c:pt idx="17">
                  <c:v>497.52199999999999</c:v>
                </c:pt>
                <c:pt idx="18">
                  <c:v>528.03399999999999</c:v>
                </c:pt>
                <c:pt idx="19">
                  <c:v>474.59500000000003</c:v>
                </c:pt>
                <c:pt idx="20">
                  <c:v>422.34399999999999</c:v>
                </c:pt>
                <c:pt idx="21">
                  <c:v>578.63300000000004</c:v>
                </c:pt>
                <c:pt idx="22">
                  <c:v>471.31200000000001</c:v>
                </c:pt>
                <c:pt idx="23">
                  <c:v>649.01199999999994</c:v>
                </c:pt>
                <c:pt idx="24">
                  <c:v>735.94</c:v>
                </c:pt>
                <c:pt idx="25">
                  <c:v>510.10500000000002</c:v>
                </c:pt>
                <c:pt idx="26">
                  <c:v>408.15</c:v>
                </c:pt>
                <c:pt idx="27">
                  <c:v>462.09500000000003</c:v>
                </c:pt>
                <c:pt idx="28">
                  <c:v>446.15199999999999</c:v>
                </c:pt>
                <c:pt idx="29">
                  <c:v>562.91099999999994</c:v>
                </c:pt>
                <c:pt idx="30">
                  <c:v>480.49400000000003</c:v>
                </c:pt>
                <c:pt idx="31">
                  <c:v>484.33199999999999</c:v>
                </c:pt>
                <c:pt idx="32">
                  <c:v>697.6</c:v>
                </c:pt>
                <c:pt idx="33">
                  <c:v>535.16399999999999</c:v>
                </c:pt>
                <c:pt idx="34">
                  <c:v>450.45299999999997</c:v>
                </c:pt>
                <c:pt idx="35">
                  <c:v>528.53099999999995</c:v>
                </c:pt>
                <c:pt idx="36">
                  <c:v>456.73</c:v>
                </c:pt>
                <c:pt idx="37">
                  <c:v>430.35899999999998</c:v>
                </c:pt>
                <c:pt idx="38">
                  <c:v>435.60899999999998</c:v>
                </c:pt>
                <c:pt idx="39">
                  <c:v>478.66699999999997</c:v>
                </c:pt>
                <c:pt idx="40">
                  <c:v>619.79100000000005</c:v>
                </c:pt>
                <c:pt idx="41">
                  <c:v>518.54100000000005</c:v>
                </c:pt>
                <c:pt idx="42">
                  <c:v>519.37900000000002</c:v>
                </c:pt>
                <c:pt idx="43">
                  <c:v>659.77700000000004</c:v>
                </c:pt>
              </c:numCache>
            </c:numRef>
          </c:xVal>
          <c:yVal>
            <c:numRef>
              <c:f>'Fsp SEM+ICP Tidy (2)'!$AI$39:$AI$82</c:f>
              <c:numCache>
                <c:formatCode>General</c:formatCode>
                <c:ptCount val="44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94F-4F95-8164-9BF1833F6D85}"/>
            </c:ext>
          </c:extLst>
        </c:ser>
        <c:ser>
          <c:idx val="3"/>
          <c:order val="3"/>
          <c:tx>
            <c:v>1(B)MP Fsp Sr88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noFill/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'Fsp SEM+ICP Tidy (2)'!$M$158:$M$201</c:f>
                <c:numCache>
                  <c:formatCode>General</c:formatCode>
                  <c:ptCount val="44"/>
                  <c:pt idx="0">
                    <c:v>49.089700000000001</c:v>
                  </c:pt>
                  <c:pt idx="1">
                    <c:v>47.2256</c:v>
                  </c:pt>
                  <c:pt idx="2">
                    <c:v>64.002399999999994</c:v>
                  </c:pt>
                  <c:pt idx="3">
                    <c:v>39.217100000000002</c:v>
                  </c:pt>
                  <c:pt idx="4">
                    <c:v>41.562399999999997</c:v>
                  </c:pt>
                  <c:pt idx="5">
                    <c:v>67.750399999999999</c:v>
                  </c:pt>
                  <c:pt idx="6">
                    <c:v>45.538699999999999</c:v>
                  </c:pt>
                  <c:pt idx="7">
                    <c:v>38.827100000000002</c:v>
                  </c:pt>
                  <c:pt idx="8">
                    <c:v>39.7181</c:v>
                  </c:pt>
                  <c:pt idx="9">
                    <c:v>47.839199999999998</c:v>
                  </c:pt>
                  <c:pt idx="10">
                    <c:v>32.628399999999999</c:v>
                  </c:pt>
                  <c:pt idx="11">
                    <c:v>55.677799999999998</c:v>
                  </c:pt>
                  <c:pt idx="12">
                    <c:v>43.0867</c:v>
                  </c:pt>
                  <c:pt idx="13">
                    <c:v>57.941400000000002</c:v>
                  </c:pt>
                  <c:pt idx="14">
                    <c:v>53.331000000000003</c:v>
                  </c:pt>
                  <c:pt idx="15">
                    <c:v>48.470100000000002</c:v>
                  </c:pt>
                  <c:pt idx="16">
                    <c:v>44.779899999999998</c:v>
                  </c:pt>
                  <c:pt idx="17">
                    <c:v>48.049100000000003</c:v>
                  </c:pt>
                  <c:pt idx="18">
                    <c:v>68.852400000000003</c:v>
                  </c:pt>
                  <c:pt idx="19">
                    <c:v>44.941499999999998</c:v>
                  </c:pt>
                  <c:pt idx="20">
                    <c:v>40.087899999999998</c:v>
                  </c:pt>
                  <c:pt idx="21">
                    <c:v>64.995800000000003</c:v>
                  </c:pt>
                  <c:pt idx="22">
                    <c:v>50.194600000000001</c:v>
                  </c:pt>
                  <c:pt idx="23">
                    <c:v>71.860399999999998</c:v>
                  </c:pt>
                  <c:pt idx="24">
                    <c:v>124.38</c:v>
                  </c:pt>
                  <c:pt idx="25">
                    <c:v>54.6083</c:v>
                  </c:pt>
                  <c:pt idx="26">
                    <c:v>51.3765</c:v>
                  </c:pt>
                  <c:pt idx="27">
                    <c:v>46.295499999999997</c:v>
                  </c:pt>
                  <c:pt idx="28">
                    <c:v>36.925600000000003</c:v>
                  </c:pt>
                  <c:pt idx="29">
                    <c:v>55.7727</c:v>
                  </c:pt>
                  <c:pt idx="30">
                    <c:v>35.910400000000003</c:v>
                  </c:pt>
                  <c:pt idx="31">
                    <c:v>39.332099999999997</c:v>
                  </c:pt>
                  <c:pt idx="32">
                    <c:v>90.762600000000006</c:v>
                  </c:pt>
                  <c:pt idx="33">
                    <c:v>44.4009</c:v>
                  </c:pt>
                  <c:pt idx="34">
                    <c:v>43.815100000000001</c:v>
                  </c:pt>
                  <c:pt idx="35">
                    <c:v>57.703499999999998</c:v>
                  </c:pt>
                  <c:pt idx="36">
                    <c:v>46.648699999999998</c:v>
                  </c:pt>
                  <c:pt idx="37">
                    <c:v>34.135399999999997</c:v>
                  </c:pt>
                  <c:pt idx="38">
                    <c:v>38.785200000000003</c:v>
                  </c:pt>
                  <c:pt idx="39">
                    <c:v>57.7104</c:v>
                  </c:pt>
                  <c:pt idx="40">
                    <c:v>66.778099999999995</c:v>
                  </c:pt>
                  <c:pt idx="41">
                    <c:v>46.985399999999998</c:v>
                  </c:pt>
                  <c:pt idx="42">
                    <c:v>56.697600000000001</c:v>
                  </c:pt>
                  <c:pt idx="43">
                    <c:v>151.13900000000001</c:v>
                  </c:pt>
                </c:numCache>
              </c:numRef>
            </c:plus>
            <c:minus>
              <c:numRef>
                <c:f>'Fsp SEM+ICP Tidy (2)'!$M$158:$M$201</c:f>
                <c:numCache>
                  <c:formatCode>General</c:formatCode>
                  <c:ptCount val="44"/>
                  <c:pt idx="0">
                    <c:v>49.089700000000001</c:v>
                  </c:pt>
                  <c:pt idx="1">
                    <c:v>47.2256</c:v>
                  </c:pt>
                  <c:pt idx="2">
                    <c:v>64.002399999999994</c:v>
                  </c:pt>
                  <c:pt idx="3">
                    <c:v>39.217100000000002</c:v>
                  </c:pt>
                  <c:pt idx="4">
                    <c:v>41.562399999999997</c:v>
                  </c:pt>
                  <c:pt idx="5">
                    <c:v>67.750399999999999</c:v>
                  </c:pt>
                  <c:pt idx="6">
                    <c:v>45.538699999999999</c:v>
                  </c:pt>
                  <c:pt idx="7">
                    <c:v>38.827100000000002</c:v>
                  </c:pt>
                  <c:pt idx="8">
                    <c:v>39.7181</c:v>
                  </c:pt>
                  <c:pt idx="9">
                    <c:v>47.839199999999998</c:v>
                  </c:pt>
                  <c:pt idx="10">
                    <c:v>32.628399999999999</c:v>
                  </c:pt>
                  <c:pt idx="11">
                    <c:v>55.677799999999998</c:v>
                  </c:pt>
                  <c:pt idx="12">
                    <c:v>43.0867</c:v>
                  </c:pt>
                  <c:pt idx="13">
                    <c:v>57.941400000000002</c:v>
                  </c:pt>
                  <c:pt idx="14">
                    <c:v>53.331000000000003</c:v>
                  </c:pt>
                  <c:pt idx="15">
                    <c:v>48.470100000000002</c:v>
                  </c:pt>
                  <c:pt idx="16">
                    <c:v>44.779899999999998</c:v>
                  </c:pt>
                  <c:pt idx="17">
                    <c:v>48.049100000000003</c:v>
                  </c:pt>
                  <c:pt idx="18">
                    <c:v>68.852400000000003</c:v>
                  </c:pt>
                  <c:pt idx="19">
                    <c:v>44.941499999999998</c:v>
                  </c:pt>
                  <c:pt idx="20">
                    <c:v>40.087899999999998</c:v>
                  </c:pt>
                  <c:pt idx="21">
                    <c:v>64.995800000000003</c:v>
                  </c:pt>
                  <c:pt idx="22">
                    <c:v>50.194600000000001</c:v>
                  </c:pt>
                  <c:pt idx="23">
                    <c:v>71.860399999999998</c:v>
                  </c:pt>
                  <c:pt idx="24">
                    <c:v>124.38</c:v>
                  </c:pt>
                  <c:pt idx="25">
                    <c:v>54.6083</c:v>
                  </c:pt>
                  <c:pt idx="26">
                    <c:v>51.3765</c:v>
                  </c:pt>
                  <c:pt idx="27">
                    <c:v>46.295499999999997</c:v>
                  </c:pt>
                  <c:pt idx="28">
                    <c:v>36.925600000000003</c:v>
                  </c:pt>
                  <c:pt idx="29">
                    <c:v>55.7727</c:v>
                  </c:pt>
                  <c:pt idx="30">
                    <c:v>35.910400000000003</c:v>
                  </c:pt>
                  <c:pt idx="31">
                    <c:v>39.332099999999997</c:v>
                  </c:pt>
                  <c:pt idx="32">
                    <c:v>90.762600000000006</c:v>
                  </c:pt>
                  <c:pt idx="33">
                    <c:v>44.4009</c:v>
                  </c:pt>
                  <c:pt idx="34">
                    <c:v>43.815100000000001</c:v>
                  </c:pt>
                  <c:pt idx="35">
                    <c:v>57.703499999999998</c:v>
                  </c:pt>
                  <c:pt idx="36">
                    <c:v>46.648699999999998</c:v>
                  </c:pt>
                  <c:pt idx="37">
                    <c:v>34.135399999999997</c:v>
                  </c:pt>
                  <c:pt idx="38">
                    <c:v>38.785200000000003</c:v>
                  </c:pt>
                  <c:pt idx="39">
                    <c:v>57.7104</c:v>
                  </c:pt>
                  <c:pt idx="40">
                    <c:v>66.778099999999995</c:v>
                  </c:pt>
                  <c:pt idx="41">
                    <c:v>46.985399999999998</c:v>
                  </c:pt>
                  <c:pt idx="42">
                    <c:v>56.697600000000001</c:v>
                  </c:pt>
                  <c:pt idx="43">
                    <c:v>151.13900000000001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'Fsp SEM+ICP Tidy (2)'!$M$39:$M$82</c:f>
              <c:numCache>
                <c:formatCode>General</c:formatCode>
                <c:ptCount val="44"/>
                <c:pt idx="0">
                  <c:v>406.09699999999998</c:v>
                </c:pt>
                <c:pt idx="1">
                  <c:v>442.42899999999997</c:v>
                </c:pt>
                <c:pt idx="2">
                  <c:v>508.06799999999998</c:v>
                </c:pt>
                <c:pt idx="3">
                  <c:v>514.94600000000003</c:v>
                </c:pt>
                <c:pt idx="4">
                  <c:v>427.94099999999997</c:v>
                </c:pt>
                <c:pt idx="5">
                  <c:v>605.005</c:v>
                </c:pt>
                <c:pt idx="6">
                  <c:v>489.42</c:v>
                </c:pt>
                <c:pt idx="7">
                  <c:v>481.97399999999999</c:v>
                </c:pt>
                <c:pt idx="8">
                  <c:v>431.72300000000001</c:v>
                </c:pt>
                <c:pt idx="9">
                  <c:v>509.19799999999998</c:v>
                </c:pt>
                <c:pt idx="10">
                  <c:v>453.33300000000003</c:v>
                </c:pt>
                <c:pt idx="11">
                  <c:v>487.26299999999998</c:v>
                </c:pt>
                <c:pt idx="12">
                  <c:v>487.72899999999998</c:v>
                </c:pt>
                <c:pt idx="13">
                  <c:v>560.447</c:v>
                </c:pt>
                <c:pt idx="14">
                  <c:v>517.14599999999996</c:v>
                </c:pt>
                <c:pt idx="15">
                  <c:v>480.43099999999998</c:v>
                </c:pt>
                <c:pt idx="16">
                  <c:v>513.36599999999999</c:v>
                </c:pt>
                <c:pt idx="17">
                  <c:v>497.86500000000001</c:v>
                </c:pt>
                <c:pt idx="18">
                  <c:v>537.98199999999997</c:v>
                </c:pt>
                <c:pt idx="19">
                  <c:v>471.05900000000003</c:v>
                </c:pt>
                <c:pt idx="20">
                  <c:v>426.56299999999999</c:v>
                </c:pt>
                <c:pt idx="21">
                  <c:v>565.18499999999995</c:v>
                </c:pt>
                <c:pt idx="22">
                  <c:v>469.673</c:v>
                </c:pt>
                <c:pt idx="23">
                  <c:v>598.88499999999999</c:v>
                </c:pt>
                <c:pt idx="24">
                  <c:v>726.73599999999999</c:v>
                </c:pt>
                <c:pt idx="25">
                  <c:v>518.15700000000004</c:v>
                </c:pt>
                <c:pt idx="26">
                  <c:v>436.887</c:v>
                </c:pt>
                <c:pt idx="27">
                  <c:v>461.47199999999998</c:v>
                </c:pt>
                <c:pt idx="28">
                  <c:v>466.18700000000001</c:v>
                </c:pt>
                <c:pt idx="29">
                  <c:v>555.76800000000003</c:v>
                </c:pt>
                <c:pt idx="30">
                  <c:v>470.35599999999999</c:v>
                </c:pt>
                <c:pt idx="31">
                  <c:v>470.24400000000003</c:v>
                </c:pt>
                <c:pt idx="32">
                  <c:v>687.98299999999995</c:v>
                </c:pt>
                <c:pt idx="33">
                  <c:v>517.86099999999999</c:v>
                </c:pt>
                <c:pt idx="34">
                  <c:v>465.52</c:v>
                </c:pt>
                <c:pt idx="35">
                  <c:v>559.37599999999998</c:v>
                </c:pt>
                <c:pt idx="36">
                  <c:v>459.363</c:v>
                </c:pt>
                <c:pt idx="37">
                  <c:v>405.47899999999998</c:v>
                </c:pt>
                <c:pt idx="38">
                  <c:v>413.70699999999999</c:v>
                </c:pt>
                <c:pt idx="39">
                  <c:v>462.35199999999998</c:v>
                </c:pt>
                <c:pt idx="40">
                  <c:v>599.59100000000001</c:v>
                </c:pt>
                <c:pt idx="41">
                  <c:v>519.48699999999997</c:v>
                </c:pt>
                <c:pt idx="42">
                  <c:v>499.09199999999998</c:v>
                </c:pt>
                <c:pt idx="43">
                  <c:v>631.57899999999995</c:v>
                </c:pt>
              </c:numCache>
            </c:numRef>
          </c:xVal>
          <c:yVal>
            <c:numRef>
              <c:f>'Fsp SEM+ICP Tidy (2)'!$AJ$39:$AJ$82</c:f>
              <c:numCache>
                <c:formatCode>General</c:formatCode>
                <c:ptCount val="44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94F-4F95-8164-9BF1833F6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6924383"/>
        <c:axId val="398422719"/>
      </c:scatterChart>
      <c:valAx>
        <c:axId val="75692438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Sr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8422719"/>
        <c:crosses val="autoZero"/>
        <c:crossBetween val="midCat"/>
      </c:valAx>
      <c:valAx>
        <c:axId val="398422719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5692438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Fsp Compositions (Na and Al removed)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1.AS Fsp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('Fsp SEM+ICP Tidy w LOD'!$C$85,'Fsp SEM+ICP Tidy w LOD'!$E$85,'Fsp SEM+ICP Tidy w LOD'!$G$85:$U$85)</c:f>
              <c:strCache>
                <c:ptCount val="17"/>
                <c:pt idx="0">
                  <c:v>Li7_ppm_mean</c:v>
                </c:pt>
                <c:pt idx="1">
                  <c:v>Mg25_ppm_mean</c:v>
                </c:pt>
                <c:pt idx="2">
                  <c:v>Ti49_ppm_mean</c:v>
                </c:pt>
                <c:pt idx="3">
                  <c:v>Mn55_ppm_mean</c:v>
                </c:pt>
                <c:pt idx="4">
                  <c:v>Zn66_ppm_mean</c:v>
                </c:pt>
                <c:pt idx="5">
                  <c:v>Zn67_ppm_mean</c:v>
                </c:pt>
                <c:pt idx="6">
                  <c:v>Rb85_ppm_mean</c:v>
                </c:pt>
                <c:pt idx="7">
                  <c:v>Sr86_ppm_mean</c:v>
                </c:pt>
                <c:pt idx="8">
                  <c:v>Sr88_ppm_mean</c:v>
                </c:pt>
                <c:pt idx="9">
                  <c:v>Y89_ppm_mean</c:v>
                </c:pt>
                <c:pt idx="10">
                  <c:v>Cs133_ppm_mean</c:v>
                </c:pt>
                <c:pt idx="11">
                  <c:v>Ba137_ppm_mean</c:v>
                </c:pt>
                <c:pt idx="12">
                  <c:v>La139_ppm_mean</c:v>
                </c:pt>
                <c:pt idx="13">
                  <c:v>Ce140_ppm_mean</c:v>
                </c:pt>
                <c:pt idx="14">
                  <c:v>Pr141_ppm_mean</c:v>
                </c:pt>
                <c:pt idx="15">
                  <c:v>Eu153_ppm_mean</c:v>
                </c:pt>
                <c:pt idx="16">
                  <c:v>Pb208_ppm_mean</c:v>
                </c:pt>
              </c:strCache>
            </c:strRef>
          </c:cat>
          <c:val>
            <c:numRef>
              <c:f>('Fsp SEM+ICP Tidy w LOD'!$C$86,'Fsp SEM+ICP Tidy w LOD'!$E$86,'Fsp SEM+ICP Tidy w LOD'!$G$86:$U$86)</c:f>
              <c:numCache>
                <c:formatCode>General</c:formatCode>
                <c:ptCount val="17"/>
                <c:pt idx="0">
                  <c:v>14.112755999999999</c:v>
                </c:pt>
                <c:pt idx="1">
                  <c:v>2398.5102200000001</c:v>
                </c:pt>
                <c:pt idx="2">
                  <c:v>419.62101000000001</c:v>
                </c:pt>
                <c:pt idx="3">
                  <c:v>26.492903823529417</c:v>
                </c:pt>
                <c:pt idx="4">
                  <c:v>16.277564210526318</c:v>
                </c:pt>
                <c:pt idx="5">
                  <c:v>50.074314285714287</c:v>
                </c:pt>
                <c:pt idx="6">
                  <c:v>27.263845888888888</c:v>
                </c:pt>
                <c:pt idx="7">
                  <c:v>743.02055555555557</c:v>
                </c:pt>
                <c:pt idx="8">
                  <c:v>740.87477777777781</c:v>
                </c:pt>
                <c:pt idx="9">
                  <c:v>0.30190515555555547</c:v>
                </c:pt>
                <c:pt idx="10">
                  <c:v>2.6816825000000004</c:v>
                </c:pt>
                <c:pt idx="11">
                  <c:v>51.03746944444444</c:v>
                </c:pt>
                <c:pt idx="12">
                  <c:v>0.27021279880000004</c:v>
                </c:pt>
                <c:pt idx="13">
                  <c:v>0.4086401651599999</c:v>
                </c:pt>
                <c:pt idx="14">
                  <c:v>5.1966836882352936E-2</c:v>
                </c:pt>
                <c:pt idx="15">
                  <c:v>0.60749584760714292</c:v>
                </c:pt>
                <c:pt idx="16">
                  <c:v>33.840372222222214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8A-4291-A2EB-DD2753982BF2}"/>
            </c:ext>
          </c:extLst>
        </c:ser>
        <c:ser>
          <c:idx val="1"/>
          <c:order val="1"/>
          <c:tx>
            <c:v>1(B)MP Fsp</c:v>
          </c:tx>
          <c:cat>
            <c:strRef>
              <c:f>('Fsp SEM+ICP Tidy w LOD'!$C$85,'Fsp SEM+ICP Tidy w LOD'!$E$85,'Fsp SEM+ICP Tidy w LOD'!$G$85:$U$85)</c:f>
              <c:strCache>
                <c:ptCount val="17"/>
                <c:pt idx="0">
                  <c:v>Li7_ppm_mean</c:v>
                </c:pt>
                <c:pt idx="1">
                  <c:v>Mg25_ppm_mean</c:v>
                </c:pt>
                <c:pt idx="2">
                  <c:v>Ti49_ppm_mean</c:v>
                </c:pt>
                <c:pt idx="3">
                  <c:v>Mn55_ppm_mean</c:v>
                </c:pt>
                <c:pt idx="4">
                  <c:v>Zn66_ppm_mean</c:v>
                </c:pt>
                <c:pt idx="5">
                  <c:v>Zn67_ppm_mean</c:v>
                </c:pt>
                <c:pt idx="6">
                  <c:v>Rb85_ppm_mean</c:v>
                </c:pt>
                <c:pt idx="7">
                  <c:v>Sr86_ppm_mean</c:v>
                </c:pt>
                <c:pt idx="8">
                  <c:v>Sr88_ppm_mean</c:v>
                </c:pt>
                <c:pt idx="9">
                  <c:v>Y89_ppm_mean</c:v>
                </c:pt>
                <c:pt idx="10">
                  <c:v>Cs133_ppm_mean</c:v>
                </c:pt>
                <c:pt idx="11">
                  <c:v>Ba137_ppm_mean</c:v>
                </c:pt>
                <c:pt idx="12">
                  <c:v>La139_ppm_mean</c:v>
                </c:pt>
                <c:pt idx="13">
                  <c:v>Ce140_ppm_mean</c:v>
                </c:pt>
                <c:pt idx="14">
                  <c:v>Pr141_ppm_mean</c:v>
                </c:pt>
                <c:pt idx="15">
                  <c:v>Eu153_ppm_mean</c:v>
                </c:pt>
                <c:pt idx="16">
                  <c:v>Pb208_ppm_mean</c:v>
                </c:pt>
              </c:strCache>
            </c:strRef>
          </c:cat>
          <c:val>
            <c:numRef>
              <c:f>('Fsp SEM+ICP Tidy w LOD'!$C$96,'Fsp SEM+ICP Tidy w LOD'!$E$96,'Fsp SEM+ICP Tidy w LOD'!$G$96:$U$96)</c:f>
              <c:numCache>
                <c:formatCode>General</c:formatCode>
                <c:ptCount val="17"/>
                <c:pt idx="0">
                  <c:v>4.5718350000000001</c:v>
                </c:pt>
                <c:pt idx="1">
                  <c:v>20.229453333333332</c:v>
                </c:pt>
                <c:pt idx="2">
                  <c:v>13.2628</c:v>
                </c:pt>
                <c:pt idx="3">
                  <c:v>4.1369607407407409</c:v>
                </c:pt>
                <c:pt idx="4">
                  <c:v>3.129915</c:v>
                </c:pt>
                <c:pt idx="5">
                  <c:v>44.376000000000005</c:v>
                </c:pt>
                <c:pt idx="6">
                  <c:v>1.85514</c:v>
                </c:pt>
                <c:pt idx="7">
                  <c:v>512.66563636363651</c:v>
                </c:pt>
                <c:pt idx="8">
                  <c:v>504.79375000000005</c:v>
                </c:pt>
                <c:pt idx="9">
                  <c:v>0.21366073999999999</c:v>
                </c:pt>
                <c:pt idx="10">
                  <c:v>0</c:v>
                </c:pt>
                <c:pt idx="11">
                  <c:v>61.606338636363652</c:v>
                </c:pt>
                <c:pt idx="12">
                  <c:v>1.0079070010810811</c:v>
                </c:pt>
                <c:pt idx="13">
                  <c:v>1.298636436923077</c:v>
                </c:pt>
                <c:pt idx="14">
                  <c:v>0.16606269799999995</c:v>
                </c:pt>
                <c:pt idx="15">
                  <c:v>0.70333108350000006</c:v>
                </c:pt>
                <c:pt idx="16">
                  <c:v>22.536350000000002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E8A-4291-A2EB-DD2753982BF2}"/>
            </c:ext>
          </c:extLst>
        </c:ser>
        <c:ser>
          <c:idx val="2"/>
          <c:order val="2"/>
          <c:tx>
            <c:v>1.AS.H Fsp</c:v>
          </c:tx>
          <c:val>
            <c:numRef>
              <c:f>('All Fsp Analysis'!$BN$51,'All Fsp Analysis'!$BP$51,'All Fsp Analysis'!$BR$51:$CF$51)</c:f>
              <c:numCache>
                <c:formatCode>General</c:formatCode>
                <c:ptCount val="17"/>
                <c:pt idx="0">
                  <c:v>2.6331816571428575</c:v>
                </c:pt>
                <c:pt idx="1">
                  <c:v>67.059394271428573</c:v>
                </c:pt>
                <c:pt idx="2">
                  <c:v>19.372535628571427</c:v>
                </c:pt>
                <c:pt idx="3">
                  <c:v>2.3724213714285716</c:v>
                </c:pt>
                <c:pt idx="4">
                  <c:v>4.0926911428571424</c:v>
                </c:pt>
                <c:pt idx="5">
                  <c:v>10.495447428571429</c:v>
                </c:pt>
                <c:pt idx="6">
                  <c:v>0.68544423428571433</c:v>
                </c:pt>
                <c:pt idx="7">
                  <c:v>946.60517142857134</c:v>
                </c:pt>
                <c:pt idx="8">
                  <c:v>937.19102857142866</c:v>
                </c:pt>
                <c:pt idx="9">
                  <c:v>-1.687976655065714E-3</c:v>
                </c:pt>
                <c:pt idx="10">
                  <c:v>7.1827234000000004E-2</c:v>
                </c:pt>
                <c:pt idx="11">
                  <c:v>20.463125714285717</c:v>
                </c:pt>
                <c:pt idx="12">
                  <c:v>-3.667926144365714E-4</c:v>
                </c:pt>
                <c:pt idx="13">
                  <c:v>1.9286784660048001E-3</c:v>
                </c:pt>
                <c:pt idx="14">
                  <c:v>6.1844304042921563E-5</c:v>
                </c:pt>
                <c:pt idx="15">
                  <c:v>2.7217053730007431E-2</c:v>
                </c:pt>
                <c:pt idx="16">
                  <c:v>46.54254000000001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E8A-4291-A2EB-DD2753982B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096175"/>
        <c:axId val="143416079"/>
      </c:lineChart>
      <c:catAx>
        <c:axId val="2290961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3416079"/>
        <c:crosses val="autoZero"/>
        <c:auto val="1"/>
        <c:lblAlgn val="ctr"/>
        <c:lblOffset val="100"/>
        <c:noMultiLvlLbl val="0"/>
      </c:catAx>
      <c:valAx>
        <c:axId val="1434160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9096175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Fsp Compositions (Na, Mg, Sr and Al removed)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1.AS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('Fsp SEM+ICP Tidy w LOD'!$C$85,'Fsp SEM+ICP Tidy w LOD'!$G$85:$K$85,'Fsp SEM+ICP Tidy w LOD'!$N$85:$U$85)</c:f>
              <c:strCache>
                <c:ptCount val="14"/>
                <c:pt idx="0">
                  <c:v>Li7_ppm_mean</c:v>
                </c:pt>
                <c:pt idx="1">
                  <c:v>Ti49_ppm_mean</c:v>
                </c:pt>
                <c:pt idx="2">
                  <c:v>Mn55_ppm_mean</c:v>
                </c:pt>
                <c:pt idx="3">
                  <c:v>Zn66_ppm_mean</c:v>
                </c:pt>
                <c:pt idx="4">
                  <c:v>Zn67_ppm_mean</c:v>
                </c:pt>
                <c:pt idx="5">
                  <c:v>Rb85_ppm_mean</c:v>
                </c:pt>
                <c:pt idx="6">
                  <c:v>Y89_ppm_mean</c:v>
                </c:pt>
                <c:pt idx="7">
                  <c:v>Cs133_ppm_mean</c:v>
                </c:pt>
                <c:pt idx="8">
                  <c:v>Ba137_ppm_mean</c:v>
                </c:pt>
                <c:pt idx="9">
                  <c:v>La139_ppm_mean</c:v>
                </c:pt>
                <c:pt idx="10">
                  <c:v>Ce140_ppm_mean</c:v>
                </c:pt>
                <c:pt idx="11">
                  <c:v>Pr141_ppm_mean</c:v>
                </c:pt>
                <c:pt idx="12">
                  <c:v>Eu153_ppm_mean</c:v>
                </c:pt>
                <c:pt idx="13">
                  <c:v>Pb208_ppm_mean</c:v>
                </c:pt>
              </c:strCache>
            </c:strRef>
          </c:cat>
          <c:val>
            <c:numRef>
              <c:f>('Fsp SEM+ICP Tidy w LOD'!$C$86,'Fsp SEM+ICP Tidy w LOD'!$G$86:$K$86,'Fsp SEM+ICP Tidy w LOD'!$N$86:$U$86)</c:f>
              <c:numCache>
                <c:formatCode>General</c:formatCode>
                <c:ptCount val="14"/>
                <c:pt idx="0">
                  <c:v>14.112755999999999</c:v>
                </c:pt>
                <c:pt idx="1">
                  <c:v>419.62101000000001</c:v>
                </c:pt>
                <c:pt idx="2">
                  <c:v>26.492903823529417</c:v>
                </c:pt>
                <c:pt idx="3">
                  <c:v>16.277564210526318</c:v>
                </c:pt>
                <c:pt idx="4">
                  <c:v>50.074314285714287</c:v>
                </c:pt>
                <c:pt idx="5">
                  <c:v>27.263845888888888</c:v>
                </c:pt>
                <c:pt idx="6">
                  <c:v>0.30190515555555547</c:v>
                </c:pt>
                <c:pt idx="7">
                  <c:v>2.6816825000000004</c:v>
                </c:pt>
                <c:pt idx="8">
                  <c:v>51.03746944444444</c:v>
                </c:pt>
                <c:pt idx="9">
                  <c:v>0.27021279880000004</c:v>
                </c:pt>
                <c:pt idx="10">
                  <c:v>0.4086401651599999</c:v>
                </c:pt>
                <c:pt idx="11">
                  <c:v>5.1966836882352936E-2</c:v>
                </c:pt>
                <c:pt idx="12">
                  <c:v>0.60749584760714292</c:v>
                </c:pt>
                <c:pt idx="13">
                  <c:v>33.840372222222214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B5-4905-8779-58C461E898A4}"/>
            </c:ext>
          </c:extLst>
        </c:ser>
        <c:ser>
          <c:idx val="1"/>
          <c:order val="1"/>
          <c:tx>
            <c:v>1(B)MP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('Fsp SEM+ICP Tidy w LOD'!$C$85,'Fsp SEM+ICP Tidy w LOD'!$G$85:$K$85,'Fsp SEM+ICP Tidy w LOD'!$N$85:$U$85)</c:f>
              <c:strCache>
                <c:ptCount val="14"/>
                <c:pt idx="0">
                  <c:v>Li7_ppm_mean</c:v>
                </c:pt>
                <c:pt idx="1">
                  <c:v>Ti49_ppm_mean</c:v>
                </c:pt>
                <c:pt idx="2">
                  <c:v>Mn55_ppm_mean</c:v>
                </c:pt>
                <c:pt idx="3">
                  <c:v>Zn66_ppm_mean</c:v>
                </c:pt>
                <c:pt idx="4">
                  <c:v>Zn67_ppm_mean</c:v>
                </c:pt>
                <c:pt idx="5">
                  <c:v>Rb85_ppm_mean</c:v>
                </c:pt>
                <c:pt idx="6">
                  <c:v>Y89_ppm_mean</c:v>
                </c:pt>
                <c:pt idx="7">
                  <c:v>Cs133_ppm_mean</c:v>
                </c:pt>
                <c:pt idx="8">
                  <c:v>Ba137_ppm_mean</c:v>
                </c:pt>
                <c:pt idx="9">
                  <c:v>La139_ppm_mean</c:v>
                </c:pt>
                <c:pt idx="10">
                  <c:v>Ce140_ppm_mean</c:v>
                </c:pt>
                <c:pt idx="11">
                  <c:v>Pr141_ppm_mean</c:v>
                </c:pt>
                <c:pt idx="12">
                  <c:v>Eu153_ppm_mean</c:v>
                </c:pt>
                <c:pt idx="13">
                  <c:v>Pb208_ppm_mean</c:v>
                </c:pt>
              </c:strCache>
            </c:strRef>
          </c:cat>
          <c:val>
            <c:numRef>
              <c:f>('Fsp SEM+ICP Tidy w LOD'!$C$96,'Fsp SEM+ICP Tidy w LOD'!$G$96:$K$96,'Fsp SEM+ICP Tidy w LOD'!$N$96:$U$96)</c:f>
              <c:numCache>
                <c:formatCode>General</c:formatCode>
                <c:ptCount val="14"/>
                <c:pt idx="0">
                  <c:v>4.5718350000000001</c:v>
                </c:pt>
                <c:pt idx="1">
                  <c:v>13.2628</c:v>
                </c:pt>
                <c:pt idx="2">
                  <c:v>4.1369607407407409</c:v>
                </c:pt>
                <c:pt idx="3">
                  <c:v>3.129915</c:v>
                </c:pt>
                <c:pt idx="4">
                  <c:v>44.376000000000005</c:v>
                </c:pt>
                <c:pt idx="5">
                  <c:v>1.85514</c:v>
                </c:pt>
                <c:pt idx="6">
                  <c:v>0.21366073999999999</c:v>
                </c:pt>
                <c:pt idx="7">
                  <c:v>0</c:v>
                </c:pt>
                <c:pt idx="8">
                  <c:v>61.606338636363652</c:v>
                </c:pt>
                <c:pt idx="9">
                  <c:v>1.0079070010810811</c:v>
                </c:pt>
                <c:pt idx="10">
                  <c:v>1.298636436923077</c:v>
                </c:pt>
                <c:pt idx="11">
                  <c:v>0.16606269799999995</c:v>
                </c:pt>
                <c:pt idx="12">
                  <c:v>0.70333108350000006</c:v>
                </c:pt>
                <c:pt idx="13">
                  <c:v>22.536350000000002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B5-4905-8779-58C461E898A4}"/>
            </c:ext>
          </c:extLst>
        </c:ser>
        <c:ser>
          <c:idx val="2"/>
          <c:order val="2"/>
          <c:tx>
            <c:v>1.AS.H Fsp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('All Fsp Analysis'!$BN$51,'All Fsp Analysis'!$BR$51:$BV$51,'All Fsp Analysis'!$BY$51:$CF$51)</c:f>
              <c:numCache>
                <c:formatCode>General</c:formatCode>
                <c:ptCount val="14"/>
                <c:pt idx="0">
                  <c:v>2.6331816571428575</c:v>
                </c:pt>
                <c:pt idx="1">
                  <c:v>19.372535628571427</c:v>
                </c:pt>
                <c:pt idx="2">
                  <c:v>2.3724213714285716</c:v>
                </c:pt>
                <c:pt idx="3">
                  <c:v>4.0926911428571424</c:v>
                </c:pt>
                <c:pt idx="4">
                  <c:v>10.495447428571429</c:v>
                </c:pt>
                <c:pt idx="5">
                  <c:v>0.68544423428571433</c:v>
                </c:pt>
                <c:pt idx="6">
                  <c:v>-1.687976655065714E-3</c:v>
                </c:pt>
                <c:pt idx="7">
                  <c:v>7.1827234000000004E-2</c:v>
                </c:pt>
                <c:pt idx="8">
                  <c:v>20.463125714285717</c:v>
                </c:pt>
                <c:pt idx="9">
                  <c:v>-3.667926144365714E-4</c:v>
                </c:pt>
                <c:pt idx="10">
                  <c:v>1.9286784660048001E-3</c:v>
                </c:pt>
                <c:pt idx="11">
                  <c:v>6.1844304042921563E-5</c:v>
                </c:pt>
                <c:pt idx="12">
                  <c:v>2.7217053730007431E-2</c:v>
                </c:pt>
                <c:pt idx="13">
                  <c:v>46.54254000000001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B5-4905-8779-58C461E89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37637423"/>
        <c:axId val="2051531695"/>
      </c:lineChart>
      <c:catAx>
        <c:axId val="21376374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1531695"/>
        <c:crosses val="autoZero"/>
        <c:auto val="1"/>
        <c:lblAlgn val="ctr"/>
        <c:lblOffset val="100"/>
        <c:noMultiLvlLbl val="0"/>
      </c:catAx>
      <c:valAx>
        <c:axId val="20515316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376374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Major</a:t>
            </a:r>
            <a:r>
              <a:rPr lang="en-GB" baseline="0"/>
              <a:t> Element </a:t>
            </a:r>
            <a:r>
              <a:rPr lang="en-GB"/>
              <a:t>Fsp Compositions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1.AS Fsp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('Fsp SEM+ICP Tidy w LOD'!$D$85,'Fsp SEM+ICP Tidy w LOD'!$F$85,'Fsp SEM+ICP Tidy w LOD'!$W$85,'Fsp SEM+ICP Tidy w LOD'!$Y$85:$AC$85)</c:f>
              <c:strCache>
                <c:ptCount val="8"/>
                <c:pt idx="0">
                  <c:v>Na23_ppm_mean</c:v>
                </c:pt>
                <c:pt idx="1">
                  <c:v>Al27_ppm_mean</c:v>
                </c:pt>
                <c:pt idx="2">
                  <c:v>Na</c:v>
                </c:pt>
                <c:pt idx="3">
                  <c:v>Al</c:v>
                </c:pt>
                <c:pt idx="4">
                  <c:v>Si</c:v>
                </c:pt>
                <c:pt idx="5">
                  <c:v>K</c:v>
                </c:pt>
                <c:pt idx="6">
                  <c:v>Ca</c:v>
                </c:pt>
                <c:pt idx="7">
                  <c:v>Fe</c:v>
                </c:pt>
              </c:strCache>
            </c:strRef>
          </c:cat>
          <c:val>
            <c:numRef>
              <c:f>('Fsp SEM+ICP Tidy w LOD'!$D$86,'Fsp SEM+ICP Tidy w LOD'!$F$86,'Fsp SEM+ICP Tidy w LOD'!$W$86,'Fsp SEM+ICP Tidy w LOD'!$Y$86:$AC$86)</c:f>
              <c:numCache>
                <c:formatCode>General</c:formatCode>
                <c:ptCount val="8"/>
                <c:pt idx="0">
                  <c:v>55383.413888888899</c:v>
                </c:pt>
                <c:pt idx="1">
                  <c:v>135050.83333333334</c:v>
                </c:pt>
                <c:pt idx="2">
                  <c:v>61619.444444444445</c:v>
                </c:pt>
                <c:pt idx="3">
                  <c:v>135858.33333333334</c:v>
                </c:pt>
                <c:pt idx="4">
                  <c:v>279588.88888888888</c:v>
                </c:pt>
                <c:pt idx="5">
                  <c:v>536.11111111111109</c:v>
                </c:pt>
                <c:pt idx="6">
                  <c:v>42052.777777777781</c:v>
                </c:pt>
                <c:pt idx="7">
                  <c:v>891.66666666666663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18-412A-9645-E25290CBA674}"/>
            </c:ext>
          </c:extLst>
        </c:ser>
        <c:ser>
          <c:idx val="1"/>
          <c:order val="1"/>
          <c:tx>
            <c:v>1(B)MP Fsp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('Fsp SEM+ICP Tidy w LOD'!$D$85,'Fsp SEM+ICP Tidy w LOD'!$F$85,'Fsp SEM+ICP Tidy w LOD'!$W$85,'Fsp SEM+ICP Tidy w LOD'!$Y$85:$AC$85)</c:f>
              <c:strCache>
                <c:ptCount val="8"/>
                <c:pt idx="0">
                  <c:v>Na23_ppm_mean</c:v>
                </c:pt>
                <c:pt idx="1">
                  <c:v>Al27_ppm_mean</c:v>
                </c:pt>
                <c:pt idx="2">
                  <c:v>Na</c:v>
                </c:pt>
                <c:pt idx="3">
                  <c:v>Al</c:v>
                </c:pt>
                <c:pt idx="4">
                  <c:v>Si</c:v>
                </c:pt>
                <c:pt idx="5">
                  <c:v>K</c:v>
                </c:pt>
                <c:pt idx="6">
                  <c:v>Ca</c:v>
                </c:pt>
                <c:pt idx="7">
                  <c:v>Fe</c:v>
                </c:pt>
              </c:strCache>
            </c:strRef>
          </c:cat>
          <c:val>
            <c:numRef>
              <c:f>('Fsp SEM+ICP Tidy w LOD'!$D$96,'Fsp SEM+ICP Tidy w LOD'!$F$96,'Fsp SEM+ICP Tidy w LOD'!$W$96,'Fsp SEM+ICP Tidy w LOD'!$Y$96:$AC$96)</c:f>
              <c:numCache>
                <c:formatCode>General</c:formatCode>
                <c:ptCount val="8"/>
                <c:pt idx="0">
                  <c:v>59929.165909090902</c:v>
                </c:pt>
                <c:pt idx="1">
                  <c:v>124235.95909090909</c:v>
                </c:pt>
                <c:pt idx="2">
                  <c:v>72993.181818181823</c:v>
                </c:pt>
                <c:pt idx="3">
                  <c:v>127240.90909090909</c:v>
                </c:pt>
                <c:pt idx="4">
                  <c:v>290447.72727272729</c:v>
                </c:pt>
                <c:pt idx="5">
                  <c:v>229.54545454545453</c:v>
                </c:pt>
                <c:pt idx="6">
                  <c:v>28156.81818181818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18-412A-9645-E25290CBA674}"/>
            </c:ext>
          </c:extLst>
        </c:ser>
        <c:ser>
          <c:idx val="2"/>
          <c:order val="2"/>
          <c:tx>
            <c:v>1.AS.H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('Fsp SEM+ICP Tidy w LOD'!$D$85,'Fsp SEM+ICP Tidy w LOD'!$F$85,'Fsp SEM+ICP Tidy w LOD'!$W$85,'Fsp SEM+ICP Tidy w LOD'!$Y$85:$AC$85)</c:f>
              <c:strCache>
                <c:ptCount val="8"/>
                <c:pt idx="0">
                  <c:v>Na23_ppm_mean</c:v>
                </c:pt>
                <c:pt idx="1">
                  <c:v>Al27_ppm_mean</c:v>
                </c:pt>
                <c:pt idx="2">
                  <c:v>Na</c:v>
                </c:pt>
                <c:pt idx="3">
                  <c:v>Al</c:v>
                </c:pt>
                <c:pt idx="4">
                  <c:v>Si</c:v>
                </c:pt>
                <c:pt idx="5">
                  <c:v>K</c:v>
                </c:pt>
                <c:pt idx="6">
                  <c:v>Ca</c:v>
                </c:pt>
                <c:pt idx="7">
                  <c:v>Fe</c:v>
                </c:pt>
              </c:strCache>
            </c:strRef>
          </c:cat>
          <c:val>
            <c:numRef>
              <c:f>('All Fsp Analysis'!$BO$51,'All Fsp Analysis'!$BQ$51,'All Fsp Analysis'!$CI$51:$CN$51)</c:f>
              <c:numCache>
                <c:formatCode>General</c:formatCode>
                <c:ptCount val="8"/>
                <c:pt idx="0">
                  <c:v>53935.597142857143</c:v>
                </c:pt>
                <c:pt idx="1">
                  <c:v>143330.82857142857</c:v>
                </c:pt>
                <c:pt idx="2">
                  <c:v>67622.857142857145</c:v>
                </c:pt>
                <c:pt idx="3">
                  <c:v>131431.42857142858</c:v>
                </c:pt>
                <c:pt idx="4">
                  <c:v>286294.28571428574</c:v>
                </c:pt>
                <c:pt idx="5">
                  <c:v>0</c:v>
                </c:pt>
                <c:pt idx="6">
                  <c:v>34357.142857142855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18-412A-9645-E25290CBA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6156271"/>
        <c:axId val="170834095"/>
      </c:lineChart>
      <c:catAx>
        <c:axId val="2861562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834095"/>
        <c:crosses val="autoZero"/>
        <c:auto val="1"/>
        <c:lblAlgn val="ctr"/>
        <c:lblOffset val="100"/>
        <c:noMultiLvlLbl val="0"/>
      </c:catAx>
      <c:valAx>
        <c:axId val="170834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61562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Major</a:t>
            </a:r>
            <a:r>
              <a:rPr lang="en-GB" baseline="0"/>
              <a:t> Element </a:t>
            </a:r>
            <a:r>
              <a:rPr lang="en-GB"/>
              <a:t>Fsp Compositions (Si removed)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1.AS Fsp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('Fsp SEM+ICP Tidy w LOD'!$D$85,'Fsp SEM+ICP Tidy w LOD'!$F$85,'Fsp SEM+ICP Tidy w LOD'!$W$85,'Fsp SEM+ICP Tidy w LOD'!$Y$85,'Fsp SEM+ICP Tidy w LOD'!$AA$85:$AC$85)</c:f>
              <c:strCache>
                <c:ptCount val="7"/>
                <c:pt idx="0">
                  <c:v>Na23_ppm_mean</c:v>
                </c:pt>
                <c:pt idx="1">
                  <c:v>Al27_ppm_mean</c:v>
                </c:pt>
                <c:pt idx="2">
                  <c:v>Na</c:v>
                </c:pt>
                <c:pt idx="3">
                  <c:v>Al</c:v>
                </c:pt>
                <c:pt idx="4">
                  <c:v>K</c:v>
                </c:pt>
                <c:pt idx="5">
                  <c:v>Ca</c:v>
                </c:pt>
                <c:pt idx="6">
                  <c:v>Fe</c:v>
                </c:pt>
              </c:strCache>
            </c:strRef>
          </c:cat>
          <c:val>
            <c:numRef>
              <c:f>('Fsp SEM+ICP Tidy w LOD'!$D$86,'Fsp SEM+ICP Tidy w LOD'!$F$86,'Fsp SEM+ICP Tidy w LOD'!$W$86,'Fsp SEM+ICP Tidy w LOD'!$Y$86,'Fsp SEM+ICP Tidy w LOD'!$AA$86:$AC$86)</c:f>
              <c:numCache>
                <c:formatCode>General</c:formatCode>
                <c:ptCount val="7"/>
                <c:pt idx="0">
                  <c:v>55383.413888888899</c:v>
                </c:pt>
                <c:pt idx="1">
                  <c:v>135050.83333333334</c:v>
                </c:pt>
                <c:pt idx="2">
                  <c:v>61619.444444444445</c:v>
                </c:pt>
                <c:pt idx="3">
                  <c:v>135858.33333333334</c:v>
                </c:pt>
                <c:pt idx="4">
                  <c:v>536.11111111111109</c:v>
                </c:pt>
                <c:pt idx="5">
                  <c:v>42052.777777777781</c:v>
                </c:pt>
                <c:pt idx="6">
                  <c:v>891.66666666666663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92-41EC-8430-8A2B64C0E10F}"/>
            </c:ext>
          </c:extLst>
        </c:ser>
        <c:ser>
          <c:idx val="1"/>
          <c:order val="1"/>
          <c:tx>
            <c:v>1(B)MP Fsp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('Fsp SEM+ICP Tidy w LOD'!$D$85,'Fsp SEM+ICP Tidy w LOD'!$F$85,'Fsp SEM+ICP Tidy w LOD'!$W$85,'Fsp SEM+ICP Tidy w LOD'!$Y$85,'Fsp SEM+ICP Tidy w LOD'!$AA$85:$AC$85)</c:f>
              <c:strCache>
                <c:ptCount val="7"/>
                <c:pt idx="0">
                  <c:v>Na23_ppm_mean</c:v>
                </c:pt>
                <c:pt idx="1">
                  <c:v>Al27_ppm_mean</c:v>
                </c:pt>
                <c:pt idx="2">
                  <c:v>Na</c:v>
                </c:pt>
                <c:pt idx="3">
                  <c:v>Al</c:v>
                </c:pt>
                <c:pt idx="4">
                  <c:v>K</c:v>
                </c:pt>
                <c:pt idx="5">
                  <c:v>Ca</c:v>
                </c:pt>
                <c:pt idx="6">
                  <c:v>Fe</c:v>
                </c:pt>
              </c:strCache>
            </c:strRef>
          </c:cat>
          <c:val>
            <c:numRef>
              <c:f>('Fsp SEM+ICP Tidy w LOD'!$D$96,'Fsp SEM+ICP Tidy w LOD'!$F$96,'Fsp SEM+ICP Tidy w LOD'!$W$96,'Fsp SEM+ICP Tidy w LOD'!$Y$96,'Fsp SEM+ICP Tidy w LOD'!$AA$96:$AC$96)</c:f>
              <c:numCache>
                <c:formatCode>General</c:formatCode>
                <c:ptCount val="7"/>
                <c:pt idx="0">
                  <c:v>59929.165909090902</c:v>
                </c:pt>
                <c:pt idx="1">
                  <c:v>124235.95909090909</c:v>
                </c:pt>
                <c:pt idx="2">
                  <c:v>72993.181818181823</c:v>
                </c:pt>
                <c:pt idx="3">
                  <c:v>127240.90909090909</c:v>
                </c:pt>
                <c:pt idx="4">
                  <c:v>229.54545454545453</c:v>
                </c:pt>
                <c:pt idx="5">
                  <c:v>28156.81818181818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92-41EC-8430-8A2B64C0E10F}"/>
            </c:ext>
          </c:extLst>
        </c:ser>
        <c:ser>
          <c:idx val="2"/>
          <c:order val="2"/>
          <c:tx>
            <c:v>1.AS.H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('Fsp SEM+ICP Tidy w LOD'!$D$85,'Fsp SEM+ICP Tidy w LOD'!$F$85,'Fsp SEM+ICP Tidy w LOD'!$W$85,'Fsp SEM+ICP Tidy w LOD'!$Y$85,'Fsp SEM+ICP Tidy w LOD'!$AA$85:$AC$85)</c:f>
              <c:strCache>
                <c:ptCount val="7"/>
                <c:pt idx="0">
                  <c:v>Na23_ppm_mean</c:v>
                </c:pt>
                <c:pt idx="1">
                  <c:v>Al27_ppm_mean</c:v>
                </c:pt>
                <c:pt idx="2">
                  <c:v>Na</c:v>
                </c:pt>
                <c:pt idx="3">
                  <c:v>Al</c:v>
                </c:pt>
                <c:pt idx="4">
                  <c:v>K</c:v>
                </c:pt>
                <c:pt idx="5">
                  <c:v>Ca</c:v>
                </c:pt>
                <c:pt idx="6">
                  <c:v>Fe</c:v>
                </c:pt>
              </c:strCache>
            </c:strRef>
          </c:cat>
          <c:val>
            <c:numRef>
              <c:f>('All Fsp Analysis'!$BO$51,'All Fsp Analysis'!$BQ$51,'All Fsp Analysis'!$CI$51,'All Fsp Analysis'!$CJ$51,'All Fsp Analysis'!$CL$51:$CN$51)</c:f>
              <c:numCache>
                <c:formatCode>General</c:formatCode>
                <c:ptCount val="7"/>
                <c:pt idx="0">
                  <c:v>53935.597142857143</c:v>
                </c:pt>
                <c:pt idx="1">
                  <c:v>143330.82857142857</c:v>
                </c:pt>
                <c:pt idx="2">
                  <c:v>67622.857142857145</c:v>
                </c:pt>
                <c:pt idx="3">
                  <c:v>131431.42857142858</c:v>
                </c:pt>
                <c:pt idx="4">
                  <c:v>0</c:v>
                </c:pt>
                <c:pt idx="5">
                  <c:v>34357.142857142855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92-41EC-8430-8A2B64C0E1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6156271"/>
        <c:axId val="170834095"/>
      </c:lineChart>
      <c:catAx>
        <c:axId val="2861562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834095"/>
        <c:crosses val="autoZero"/>
        <c:auto val="1"/>
        <c:lblAlgn val="ctr"/>
        <c:lblOffset val="100"/>
        <c:noMultiLvlLbl val="0"/>
      </c:catAx>
      <c:valAx>
        <c:axId val="170834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615627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Ba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1.AS Fsp Ba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'All Fsp Analysis'!$Q$79:$Q$114</c:f>
                <c:numCache>
                  <c:formatCode>General</c:formatCode>
                  <c:ptCount val="36"/>
                  <c:pt idx="0">
                    <c:v>7.5376200000000004</c:v>
                  </c:pt>
                  <c:pt idx="1">
                    <c:v>2.9195700000000002</c:v>
                  </c:pt>
                  <c:pt idx="2">
                    <c:v>3.1595300000000002</c:v>
                  </c:pt>
                  <c:pt idx="3">
                    <c:v>2.75664</c:v>
                  </c:pt>
                  <c:pt idx="4">
                    <c:v>3.2578999999999998</c:v>
                  </c:pt>
                  <c:pt idx="5">
                    <c:v>5.7575700000000003</c:v>
                  </c:pt>
                  <c:pt idx="6">
                    <c:v>2.4697200000000001</c:v>
                  </c:pt>
                  <c:pt idx="7">
                    <c:v>3.7345899999999999</c:v>
                  </c:pt>
                  <c:pt idx="8">
                    <c:v>3.19008</c:v>
                  </c:pt>
                  <c:pt idx="9">
                    <c:v>2.6499100000000002</c:v>
                  </c:pt>
                  <c:pt idx="10">
                    <c:v>5.5769399999999996</c:v>
                  </c:pt>
                  <c:pt idx="11">
                    <c:v>6.1594300000000004</c:v>
                  </c:pt>
                  <c:pt idx="12">
                    <c:v>2.9676999999999998</c:v>
                  </c:pt>
                  <c:pt idx="13">
                    <c:v>4.75657</c:v>
                  </c:pt>
                  <c:pt idx="14">
                    <c:v>24.4373</c:v>
                  </c:pt>
                  <c:pt idx="15">
                    <c:v>4.2052300000000002</c:v>
                  </c:pt>
                  <c:pt idx="16">
                    <c:v>8.4995700000000003</c:v>
                  </c:pt>
                  <c:pt idx="17">
                    <c:v>3.08786</c:v>
                  </c:pt>
                  <c:pt idx="18">
                    <c:v>3.35561</c:v>
                  </c:pt>
                  <c:pt idx="19">
                    <c:v>18.1967</c:v>
                  </c:pt>
                  <c:pt idx="20">
                    <c:v>3.5202900000000001</c:v>
                  </c:pt>
                  <c:pt idx="21">
                    <c:v>3.49017</c:v>
                  </c:pt>
                  <c:pt idx="22">
                    <c:v>2.4411900000000002</c:v>
                  </c:pt>
                  <c:pt idx="23">
                    <c:v>7.7325100000000004</c:v>
                  </c:pt>
                  <c:pt idx="24">
                    <c:v>3.7122700000000002</c:v>
                  </c:pt>
                  <c:pt idx="25">
                    <c:v>3.6703700000000001</c:v>
                  </c:pt>
                  <c:pt idx="26">
                    <c:v>2.55199</c:v>
                  </c:pt>
                  <c:pt idx="27">
                    <c:v>2.5017800000000001</c:v>
                  </c:pt>
                  <c:pt idx="28">
                    <c:v>7.5934100000000004</c:v>
                  </c:pt>
                  <c:pt idx="29">
                    <c:v>9.1230499999999992</c:v>
                  </c:pt>
                  <c:pt idx="30">
                    <c:v>6.43607</c:v>
                  </c:pt>
                  <c:pt idx="31">
                    <c:v>6.2771600000000003</c:v>
                  </c:pt>
                  <c:pt idx="32">
                    <c:v>4.8666900000000002</c:v>
                  </c:pt>
                  <c:pt idx="33">
                    <c:v>8.1577599999999997</c:v>
                  </c:pt>
                  <c:pt idx="34">
                    <c:v>6.4997100000000003</c:v>
                  </c:pt>
                  <c:pt idx="35">
                    <c:v>15.558999999999999</c:v>
                  </c:pt>
                </c:numCache>
              </c:numRef>
            </c:plus>
            <c:minus>
              <c:numRef>
                <c:f>'All Fsp Analysis'!$Q$79:$Q$114</c:f>
                <c:numCache>
                  <c:formatCode>General</c:formatCode>
                  <c:ptCount val="36"/>
                  <c:pt idx="0">
                    <c:v>7.5376200000000004</c:v>
                  </c:pt>
                  <c:pt idx="1">
                    <c:v>2.9195700000000002</c:v>
                  </c:pt>
                  <c:pt idx="2">
                    <c:v>3.1595300000000002</c:v>
                  </c:pt>
                  <c:pt idx="3">
                    <c:v>2.75664</c:v>
                  </c:pt>
                  <c:pt idx="4">
                    <c:v>3.2578999999999998</c:v>
                  </c:pt>
                  <c:pt idx="5">
                    <c:v>5.7575700000000003</c:v>
                  </c:pt>
                  <c:pt idx="6">
                    <c:v>2.4697200000000001</c:v>
                  </c:pt>
                  <c:pt idx="7">
                    <c:v>3.7345899999999999</c:v>
                  </c:pt>
                  <c:pt idx="8">
                    <c:v>3.19008</c:v>
                  </c:pt>
                  <c:pt idx="9">
                    <c:v>2.6499100000000002</c:v>
                  </c:pt>
                  <c:pt idx="10">
                    <c:v>5.5769399999999996</c:v>
                  </c:pt>
                  <c:pt idx="11">
                    <c:v>6.1594300000000004</c:v>
                  </c:pt>
                  <c:pt idx="12">
                    <c:v>2.9676999999999998</c:v>
                  </c:pt>
                  <c:pt idx="13">
                    <c:v>4.75657</c:v>
                  </c:pt>
                  <c:pt idx="14">
                    <c:v>24.4373</c:v>
                  </c:pt>
                  <c:pt idx="15">
                    <c:v>4.2052300000000002</c:v>
                  </c:pt>
                  <c:pt idx="16">
                    <c:v>8.4995700000000003</c:v>
                  </c:pt>
                  <c:pt idx="17">
                    <c:v>3.08786</c:v>
                  </c:pt>
                  <c:pt idx="18">
                    <c:v>3.35561</c:v>
                  </c:pt>
                  <c:pt idx="19">
                    <c:v>18.1967</c:v>
                  </c:pt>
                  <c:pt idx="20">
                    <c:v>3.5202900000000001</c:v>
                  </c:pt>
                  <c:pt idx="21">
                    <c:v>3.49017</c:v>
                  </c:pt>
                  <c:pt idx="22">
                    <c:v>2.4411900000000002</c:v>
                  </c:pt>
                  <c:pt idx="23">
                    <c:v>7.7325100000000004</c:v>
                  </c:pt>
                  <c:pt idx="24">
                    <c:v>3.7122700000000002</c:v>
                  </c:pt>
                  <c:pt idx="25">
                    <c:v>3.6703700000000001</c:v>
                  </c:pt>
                  <c:pt idx="26">
                    <c:v>2.55199</c:v>
                  </c:pt>
                  <c:pt idx="27">
                    <c:v>2.5017800000000001</c:v>
                  </c:pt>
                  <c:pt idx="28">
                    <c:v>7.5934100000000004</c:v>
                  </c:pt>
                  <c:pt idx="29">
                    <c:v>9.1230499999999992</c:v>
                  </c:pt>
                  <c:pt idx="30">
                    <c:v>6.43607</c:v>
                  </c:pt>
                  <c:pt idx="31">
                    <c:v>6.2771600000000003</c:v>
                  </c:pt>
                  <c:pt idx="32">
                    <c:v>4.8666900000000002</c:v>
                  </c:pt>
                  <c:pt idx="33">
                    <c:v>8.1577599999999997</c:v>
                  </c:pt>
                  <c:pt idx="34">
                    <c:v>6.4997100000000003</c:v>
                  </c:pt>
                  <c:pt idx="35">
                    <c:v>15.558999999999999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'All Fsp Analysis'!$Q$2:$Q$37</c:f>
              <c:numCache>
                <c:formatCode>General</c:formatCode>
                <c:ptCount val="36"/>
                <c:pt idx="0">
                  <c:v>57.741900000000001</c:v>
                </c:pt>
                <c:pt idx="1">
                  <c:v>23.2774</c:v>
                </c:pt>
                <c:pt idx="2">
                  <c:v>24.0761</c:v>
                </c:pt>
                <c:pt idx="3">
                  <c:v>20.854399999999998</c:v>
                </c:pt>
                <c:pt idx="4">
                  <c:v>27.291499999999999</c:v>
                </c:pt>
                <c:pt idx="5">
                  <c:v>34.773800000000001</c:v>
                </c:pt>
                <c:pt idx="6">
                  <c:v>24.385999999999999</c:v>
                </c:pt>
                <c:pt idx="7">
                  <c:v>46.9651</c:v>
                </c:pt>
                <c:pt idx="8">
                  <c:v>23.572700000000001</c:v>
                </c:pt>
                <c:pt idx="9">
                  <c:v>23.7286</c:v>
                </c:pt>
                <c:pt idx="10">
                  <c:v>41.840800000000002</c:v>
                </c:pt>
                <c:pt idx="11">
                  <c:v>37.624600000000001</c:v>
                </c:pt>
                <c:pt idx="12">
                  <c:v>22.513500000000001</c:v>
                </c:pt>
                <c:pt idx="13">
                  <c:v>40.852600000000002</c:v>
                </c:pt>
                <c:pt idx="14">
                  <c:v>208.99199999999999</c:v>
                </c:pt>
                <c:pt idx="15">
                  <c:v>37.003500000000003</c:v>
                </c:pt>
                <c:pt idx="16">
                  <c:v>78.456100000000006</c:v>
                </c:pt>
                <c:pt idx="17">
                  <c:v>24.5885</c:v>
                </c:pt>
                <c:pt idx="18">
                  <c:v>21.505199999999999</c:v>
                </c:pt>
                <c:pt idx="19">
                  <c:v>168.39599999999999</c:v>
                </c:pt>
                <c:pt idx="20">
                  <c:v>29.941700000000001</c:v>
                </c:pt>
                <c:pt idx="21">
                  <c:v>27.171099999999999</c:v>
                </c:pt>
                <c:pt idx="22">
                  <c:v>20.49</c:v>
                </c:pt>
                <c:pt idx="23">
                  <c:v>42.463200000000001</c:v>
                </c:pt>
                <c:pt idx="24">
                  <c:v>24.208500000000001</c:v>
                </c:pt>
                <c:pt idx="25">
                  <c:v>25.585799999999999</c:v>
                </c:pt>
                <c:pt idx="26">
                  <c:v>23.006499999999999</c:v>
                </c:pt>
                <c:pt idx="27">
                  <c:v>21.860099999999999</c:v>
                </c:pt>
                <c:pt idx="28">
                  <c:v>73.309299999999993</c:v>
                </c:pt>
                <c:pt idx="29">
                  <c:v>94.588099999999997</c:v>
                </c:pt>
                <c:pt idx="30">
                  <c:v>53.805100000000003</c:v>
                </c:pt>
                <c:pt idx="31">
                  <c:v>70.862099999999998</c:v>
                </c:pt>
                <c:pt idx="32">
                  <c:v>49.677399999999999</c:v>
                </c:pt>
                <c:pt idx="33">
                  <c:v>93.621499999999997</c:v>
                </c:pt>
                <c:pt idx="34">
                  <c:v>89.759200000000007</c:v>
                </c:pt>
                <c:pt idx="35">
                  <c:v>108.559</c:v>
                </c:pt>
              </c:numCache>
            </c:numRef>
          </c:xVal>
          <c:yVal>
            <c:numRef>
              <c:f>'All Fsp Analysis'!$AH$64:$AH$99</c:f>
              <c:numCache>
                <c:formatCode>General</c:formatCode>
                <c:ptCount val="3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3FE-4511-B1B3-0D41AC9AFA32}"/>
            </c:ext>
          </c:extLst>
        </c:ser>
        <c:ser>
          <c:idx val="1"/>
          <c:order val="1"/>
          <c:tx>
            <c:v>1(B)MP Ba Fsp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'All Fsp Analysis'!$Q$122:$Q$165</c:f>
                <c:numCache>
                  <c:formatCode>General</c:formatCode>
                  <c:ptCount val="44"/>
                  <c:pt idx="0">
                    <c:v>5.0446900000000001</c:v>
                  </c:pt>
                  <c:pt idx="1">
                    <c:v>5.3162700000000003</c:v>
                  </c:pt>
                  <c:pt idx="2">
                    <c:v>6.4690399999999997</c:v>
                  </c:pt>
                  <c:pt idx="3">
                    <c:v>6.8122699999999998</c:v>
                  </c:pt>
                  <c:pt idx="4">
                    <c:v>5.1677099999999996</c:v>
                  </c:pt>
                  <c:pt idx="5">
                    <c:v>5.5526400000000002</c:v>
                  </c:pt>
                  <c:pt idx="6">
                    <c:v>6.8696999999999999</c:v>
                  </c:pt>
                  <c:pt idx="7">
                    <c:v>9.1402699999999992</c:v>
                  </c:pt>
                  <c:pt idx="8">
                    <c:v>4.7690900000000003</c:v>
                  </c:pt>
                  <c:pt idx="9">
                    <c:v>5.8635099999999998</c:v>
                  </c:pt>
                  <c:pt idx="10">
                    <c:v>6.2886699999999998</c:v>
                  </c:pt>
                  <c:pt idx="11">
                    <c:v>7.4209699999999996</c:v>
                  </c:pt>
                  <c:pt idx="12">
                    <c:v>6.8148200000000001</c:v>
                  </c:pt>
                  <c:pt idx="13">
                    <c:v>10.408799999999999</c:v>
                  </c:pt>
                  <c:pt idx="14">
                    <c:v>6.8666499999999999</c:v>
                  </c:pt>
                  <c:pt idx="15">
                    <c:v>5.7869700000000002</c:v>
                  </c:pt>
                  <c:pt idx="16">
                    <c:v>5.6118100000000002</c:v>
                  </c:pt>
                  <c:pt idx="17">
                    <c:v>4.6262499999999998</c:v>
                  </c:pt>
                  <c:pt idx="18">
                    <c:v>9.7008399999999995</c:v>
                  </c:pt>
                  <c:pt idx="19">
                    <c:v>7.5481800000000003</c:v>
                  </c:pt>
                  <c:pt idx="20">
                    <c:v>7.5177699999999996</c:v>
                  </c:pt>
                  <c:pt idx="21">
                    <c:v>5.8535599999999999</c:v>
                  </c:pt>
                  <c:pt idx="22">
                    <c:v>7.5633299999999997</c:v>
                  </c:pt>
                  <c:pt idx="23">
                    <c:v>7.6278899999999998</c:v>
                  </c:pt>
                  <c:pt idx="24">
                    <c:v>12.5273</c:v>
                  </c:pt>
                  <c:pt idx="25">
                    <c:v>4.8417500000000002</c:v>
                  </c:pt>
                  <c:pt idx="26">
                    <c:v>5.1215099999999998</c:v>
                  </c:pt>
                  <c:pt idx="27">
                    <c:v>9.2235099999999992</c:v>
                  </c:pt>
                  <c:pt idx="28">
                    <c:v>5.0928399999999998</c:v>
                  </c:pt>
                  <c:pt idx="29">
                    <c:v>5.71509</c:v>
                  </c:pt>
                  <c:pt idx="30">
                    <c:v>4.9388100000000001</c:v>
                  </c:pt>
                  <c:pt idx="31">
                    <c:v>4.5441900000000004</c:v>
                  </c:pt>
                  <c:pt idx="32">
                    <c:v>15.7265</c:v>
                  </c:pt>
                  <c:pt idx="33">
                    <c:v>7.2859100000000003</c:v>
                  </c:pt>
                  <c:pt idx="34">
                    <c:v>6.7975899999999996</c:v>
                  </c:pt>
                  <c:pt idx="35">
                    <c:v>6.8143000000000002</c:v>
                  </c:pt>
                  <c:pt idx="36">
                    <c:v>3.6639200000000001</c:v>
                  </c:pt>
                  <c:pt idx="37">
                    <c:v>12.132300000000001</c:v>
                  </c:pt>
                  <c:pt idx="38">
                    <c:v>10.856</c:v>
                  </c:pt>
                  <c:pt idx="39">
                    <c:v>13.7165</c:v>
                  </c:pt>
                  <c:pt idx="40">
                    <c:v>12.1594</c:v>
                  </c:pt>
                  <c:pt idx="41">
                    <c:v>5.3976800000000003</c:v>
                  </c:pt>
                  <c:pt idx="42">
                    <c:v>8.6006300000000007</c:v>
                  </c:pt>
                  <c:pt idx="43">
                    <c:v>15.626099999999999</c:v>
                  </c:pt>
                </c:numCache>
              </c:numRef>
            </c:plus>
            <c:minus>
              <c:numRef>
                <c:f>'All Fsp Analysis'!$Q$122:$Q$165</c:f>
                <c:numCache>
                  <c:formatCode>General</c:formatCode>
                  <c:ptCount val="44"/>
                  <c:pt idx="0">
                    <c:v>5.0446900000000001</c:v>
                  </c:pt>
                  <c:pt idx="1">
                    <c:v>5.3162700000000003</c:v>
                  </c:pt>
                  <c:pt idx="2">
                    <c:v>6.4690399999999997</c:v>
                  </c:pt>
                  <c:pt idx="3">
                    <c:v>6.8122699999999998</c:v>
                  </c:pt>
                  <c:pt idx="4">
                    <c:v>5.1677099999999996</c:v>
                  </c:pt>
                  <c:pt idx="5">
                    <c:v>5.5526400000000002</c:v>
                  </c:pt>
                  <c:pt idx="6">
                    <c:v>6.8696999999999999</c:v>
                  </c:pt>
                  <c:pt idx="7">
                    <c:v>9.1402699999999992</c:v>
                  </c:pt>
                  <c:pt idx="8">
                    <c:v>4.7690900000000003</c:v>
                  </c:pt>
                  <c:pt idx="9">
                    <c:v>5.8635099999999998</c:v>
                  </c:pt>
                  <c:pt idx="10">
                    <c:v>6.2886699999999998</c:v>
                  </c:pt>
                  <c:pt idx="11">
                    <c:v>7.4209699999999996</c:v>
                  </c:pt>
                  <c:pt idx="12">
                    <c:v>6.8148200000000001</c:v>
                  </c:pt>
                  <c:pt idx="13">
                    <c:v>10.408799999999999</c:v>
                  </c:pt>
                  <c:pt idx="14">
                    <c:v>6.8666499999999999</c:v>
                  </c:pt>
                  <c:pt idx="15">
                    <c:v>5.7869700000000002</c:v>
                  </c:pt>
                  <c:pt idx="16">
                    <c:v>5.6118100000000002</c:v>
                  </c:pt>
                  <c:pt idx="17">
                    <c:v>4.6262499999999998</c:v>
                  </c:pt>
                  <c:pt idx="18">
                    <c:v>9.7008399999999995</c:v>
                  </c:pt>
                  <c:pt idx="19">
                    <c:v>7.5481800000000003</c:v>
                  </c:pt>
                  <c:pt idx="20">
                    <c:v>7.5177699999999996</c:v>
                  </c:pt>
                  <c:pt idx="21">
                    <c:v>5.8535599999999999</c:v>
                  </c:pt>
                  <c:pt idx="22">
                    <c:v>7.5633299999999997</c:v>
                  </c:pt>
                  <c:pt idx="23">
                    <c:v>7.6278899999999998</c:v>
                  </c:pt>
                  <c:pt idx="24">
                    <c:v>12.5273</c:v>
                  </c:pt>
                  <c:pt idx="25">
                    <c:v>4.8417500000000002</c:v>
                  </c:pt>
                  <c:pt idx="26">
                    <c:v>5.1215099999999998</c:v>
                  </c:pt>
                  <c:pt idx="27">
                    <c:v>9.2235099999999992</c:v>
                  </c:pt>
                  <c:pt idx="28">
                    <c:v>5.0928399999999998</c:v>
                  </c:pt>
                  <c:pt idx="29">
                    <c:v>5.71509</c:v>
                  </c:pt>
                  <c:pt idx="30">
                    <c:v>4.9388100000000001</c:v>
                  </c:pt>
                  <c:pt idx="31">
                    <c:v>4.5441900000000004</c:v>
                  </c:pt>
                  <c:pt idx="32">
                    <c:v>15.7265</c:v>
                  </c:pt>
                  <c:pt idx="33">
                    <c:v>7.2859100000000003</c:v>
                  </c:pt>
                  <c:pt idx="34">
                    <c:v>6.7975899999999996</c:v>
                  </c:pt>
                  <c:pt idx="35">
                    <c:v>6.8143000000000002</c:v>
                  </c:pt>
                  <c:pt idx="36">
                    <c:v>3.6639200000000001</c:v>
                  </c:pt>
                  <c:pt idx="37">
                    <c:v>12.132300000000001</c:v>
                  </c:pt>
                  <c:pt idx="38">
                    <c:v>10.856</c:v>
                  </c:pt>
                  <c:pt idx="39">
                    <c:v>13.7165</c:v>
                  </c:pt>
                  <c:pt idx="40">
                    <c:v>12.1594</c:v>
                  </c:pt>
                  <c:pt idx="41">
                    <c:v>5.3976800000000003</c:v>
                  </c:pt>
                  <c:pt idx="42">
                    <c:v>8.6006300000000007</c:v>
                  </c:pt>
                  <c:pt idx="43">
                    <c:v>15.626099999999999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'All Fsp Analysis'!$AW$2:$AW$45</c:f>
              <c:numCache>
                <c:formatCode>General</c:formatCode>
                <c:ptCount val="44"/>
                <c:pt idx="0">
                  <c:v>37.316800000000001</c:v>
                </c:pt>
                <c:pt idx="1">
                  <c:v>43.055900000000001</c:v>
                </c:pt>
                <c:pt idx="2">
                  <c:v>37.581499999999998</c:v>
                </c:pt>
                <c:pt idx="3">
                  <c:v>61.692999999999998</c:v>
                </c:pt>
                <c:pt idx="4">
                  <c:v>38.116199999999999</c:v>
                </c:pt>
                <c:pt idx="5">
                  <c:v>40.0533</c:v>
                </c:pt>
                <c:pt idx="6">
                  <c:v>67.461600000000004</c:v>
                </c:pt>
                <c:pt idx="7">
                  <c:v>86.672200000000004</c:v>
                </c:pt>
                <c:pt idx="8">
                  <c:v>50.0364</c:v>
                </c:pt>
                <c:pt idx="9">
                  <c:v>50.235900000000001</c:v>
                </c:pt>
                <c:pt idx="10">
                  <c:v>75.002300000000005</c:v>
                </c:pt>
                <c:pt idx="11">
                  <c:v>66.052199999999999</c:v>
                </c:pt>
                <c:pt idx="12">
                  <c:v>63.4223</c:v>
                </c:pt>
                <c:pt idx="13">
                  <c:v>66</c:v>
                </c:pt>
                <c:pt idx="14">
                  <c:v>42.098500000000001</c:v>
                </c:pt>
                <c:pt idx="15">
                  <c:v>53.603000000000002</c:v>
                </c:pt>
                <c:pt idx="16">
                  <c:v>42.584600000000002</c:v>
                </c:pt>
                <c:pt idx="17">
                  <c:v>47.167200000000001</c:v>
                </c:pt>
                <c:pt idx="18">
                  <c:v>66.091700000000003</c:v>
                </c:pt>
                <c:pt idx="19">
                  <c:v>57.9392</c:v>
                </c:pt>
                <c:pt idx="20">
                  <c:v>71.211600000000004</c:v>
                </c:pt>
                <c:pt idx="21">
                  <c:v>42.272300000000001</c:v>
                </c:pt>
                <c:pt idx="22">
                  <c:v>46.832500000000003</c:v>
                </c:pt>
                <c:pt idx="23">
                  <c:v>55.2804</c:v>
                </c:pt>
                <c:pt idx="24">
                  <c:v>63.9572</c:v>
                </c:pt>
                <c:pt idx="25">
                  <c:v>38.003500000000003</c:v>
                </c:pt>
                <c:pt idx="26">
                  <c:v>38.735100000000003</c:v>
                </c:pt>
                <c:pt idx="27">
                  <c:v>82.548699999999997</c:v>
                </c:pt>
                <c:pt idx="28">
                  <c:v>64.204999999999998</c:v>
                </c:pt>
                <c:pt idx="29">
                  <c:v>59.966999999999999</c:v>
                </c:pt>
                <c:pt idx="30">
                  <c:v>72.096500000000006</c:v>
                </c:pt>
                <c:pt idx="31">
                  <c:v>45.596699999999998</c:v>
                </c:pt>
                <c:pt idx="32">
                  <c:v>100.167</c:v>
                </c:pt>
                <c:pt idx="33">
                  <c:v>64.575599999999994</c:v>
                </c:pt>
                <c:pt idx="34">
                  <c:v>59.787500000000001</c:v>
                </c:pt>
                <c:pt idx="35">
                  <c:v>53.011099999999999</c:v>
                </c:pt>
                <c:pt idx="36">
                  <c:v>37.499600000000001</c:v>
                </c:pt>
                <c:pt idx="37">
                  <c:v>117.45099999999999</c:v>
                </c:pt>
                <c:pt idx="38">
                  <c:v>101.33799999999999</c:v>
                </c:pt>
                <c:pt idx="39">
                  <c:v>112.11</c:v>
                </c:pt>
                <c:pt idx="40">
                  <c:v>95.389799999999994</c:v>
                </c:pt>
                <c:pt idx="41">
                  <c:v>53.740099999999998</c:v>
                </c:pt>
                <c:pt idx="42">
                  <c:v>81.027299999999997</c:v>
                </c:pt>
                <c:pt idx="43">
                  <c:v>61.691600000000001</c:v>
                </c:pt>
              </c:numCache>
            </c:numRef>
          </c:xVal>
          <c:yVal>
            <c:numRef>
              <c:f>'All Fsp Analysis'!$AI$105:$AI$148</c:f>
              <c:numCache>
                <c:formatCode>General</c:formatCode>
                <c:ptCount val="4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3FE-4511-B1B3-0D41AC9AFA32}"/>
            </c:ext>
          </c:extLst>
        </c:ser>
        <c:ser>
          <c:idx val="2"/>
          <c:order val="2"/>
          <c:tx>
            <c:v>1.AS.H Fsp Ba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'All Fsp Analysis'!$Q$173:$Q$207</c:f>
                <c:numCache>
                  <c:formatCode>General</c:formatCode>
                  <c:ptCount val="35"/>
                  <c:pt idx="0">
                    <c:v>2.5714299999999999</c:v>
                  </c:pt>
                  <c:pt idx="1">
                    <c:v>4.08352</c:v>
                  </c:pt>
                  <c:pt idx="2">
                    <c:v>3.4445700000000001</c:v>
                  </c:pt>
                  <c:pt idx="3">
                    <c:v>1.7658499999999999</c:v>
                  </c:pt>
                  <c:pt idx="4">
                    <c:v>2.5144500000000001</c:v>
                  </c:pt>
                  <c:pt idx="5">
                    <c:v>2.54311</c:v>
                  </c:pt>
                  <c:pt idx="6">
                    <c:v>3.4076599999999999</c:v>
                  </c:pt>
                  <c:pt idx="7">
                    <c:v>2.2648000000000001</c:v>
                  </c:pt>
                  <c:pt idx="8">
                    <c:v>2.8358500000000002</c:v>
                  </c:pt>
                  <c:pt idx="9">
                    <c:v>2.66228</c:v>
                  </c:pt>
                  <c:pt idx="10">
                    <c:v>2.5800100000000001</c:v>
                  </c:pt>
                  <c:pt idx="11">
                    <c:v>2.4756100000000001</c:v>
                  </c:pt>
                  <c:pt idx="12">
                    <c:v>2.8672</c:v>
                  </c:pt>
                  <c:pt idx="13">
                    <c:v>2.5115699999999999</c:v>
                  </c:pt>
                  <c:pt idx="14">
                    <c:v>2.8394900000000001</c:v>
                  </c:pt>
                  <c:pt idx="15">
                    <c:v>2.3221599999999998</c:v>
                  </c:pt>
                  <c:pt idx="16">
                    <c:v>3.0592899999999998</c:v>
                  </c:pt>
                  <c:pt idx="17">
                    <c:v>3.5977899999999998</c:v>
                  </c:pt>
                  <c:pt idx="18">
                    <c:v>4.1366899999999998</c:v>
                  </c:pt>
                  <c:pt idx="19">
                    <c:v>2.6624400000000001</c:v>
                  </c:pt>
                  <c:pt idx="20">
                    <c:v>4.3279199999999998</c:v>
                  </c:pt>
                  <c:pt idx="21">
                    <c:v>3.5071599999999998</c:v>
                  </c:pt>
                  <c:pt idx="22">
                    <c:v>3.1387100000000001</c:v>
                  </c:pt>
                  <c:pt idx="23">
                    <c:v>3.1214400000000002</c:v>
                  </c:pt>
                  <c:pt idx="24">
                    <c:v>2.7028300000000001</c:v>
                  </c:pt>
                  <c:pt idx="25">
                    <c:v>2.4577100000000001</c:v>
                  </c:pt>
                  <c:pt idx="26">
                    <c:v>3.08385</c:v>
                  </c:pt>
                  <c:pt idx="27">
                    <c:v>2.9200499999999998</c:v>
                  </c:pt>
                  <c:pt idx="28">
                    <c:v>2.9550700000000001</c:v>
                  </c:pt>
                  <c:pt idx="29">
                    <c:v>6.5574300000000001</c:v>
                  </c:pt>
                  <c:pt idx="30">
                    <c:v>3.5514800000000002</c:v>
                  </c:pt>
                  <c:pt idx="31">
                    <c:v>3.6341299999999999</c:v>
                  </c:pt>
                  <c:pt idx="32">
                    <c:v>2.88062</c:v>
                  </c:pt>
                  <c:pt idx="33">
                    <c:v>1.71577</c:v>
                  </c:pt>
                  <c:pt idx="34">
                    <c:v>4.1254799999999996</c:v>
                  </c:pt>
                </c:numCache>
              </c:numRef>
            </c:plus>
            <c:minus>
              <c:numRef>
                <c:f>'All Fsp Analysis'!$Q$173:$Q$207</c:f>
                <c:numCache>
                  <c:formatCode>General</c:formatCode>
                  <c:ptCount val="35"/>
                  <c:pt idx="0">
                    <c:v>2.5714299999999999</c:v>
                  </c:pt>
                  <c:pt idx="1">
                    <c:v>4.08352</c:v>
                  </c:pt>
                  <c:pt idx="2">
                    <c:v>3.4445700000000001</c:v>
                  </c:pt>
                  <c:pt idx="3">
                    <c:v>1.7658499999999999</c:v>
                  </c:pt>
                  <c:pt idx="4">
                    <c:v>2.5144500000000001</c:v>
                  </c:pt>
                  <c:pt idx="5">
                    <c:v>2.54311</c:v>
                  </c:pt>
                  <c:pt idx="6">
                    <c:v>3.4076599999999999</c:v>
                  </c:pt>
                  <c:pt idx="7">
                    <c:v>2.2648000000000001</c:v>
                  </c:pt>
                  <c:pt idx="8">
                    <c:v>2.8358500000000002</c:v>
                  </c:pt>
                  <c:pt idx="9">
                    <c:v>2.66228</c:v>
                  </c:pt>
                  <c:pt idx="10">
                    <c:v>2.5800100000000001</c:v>
                  </c:pt>
                  <c:pt idx="11">
                    <c:v>2.4756100000000001</c:v>
                  </c:pt>
                  <c:pt idx="12">
                    <c:v>2.8672</c:v>
                  </c:pt>
                  <c:pt idx="13">
                    <c:v>2.5115699999999999</c:v>
                  </c:pt>
                  <c:pt idx="14">
                    <c:v>2.8394900000000001</c:v>
                  </c:pt>
                  <c:pt idx="15">
                    <c:v>2.3221599999999998</c:v>
                  </c:pt>
                  <c:pt idx="16">
                    <c:v>3.0592899999999998</c:v>
                  </c:pt>
                  <c:pt idx="17">
                    <c:v>3.5977899999999998</c:v>
                  </c:pt>
                  <c:pt idx="18">
                    <c:v>4.1366899999999998</c:v>
                  </c:pt>
                  <c:pt idx="19">
                    <c:v>2.6624400000000001</c:v>
                  </c:pt>
                  <c:pt idx="20">
                    <c:v>4.3279199999999998</c:v>
                  </c:pt>
                  <c:pt idx="21">
                    <c:v>3.5071599999999998</c:v>
                  </c:pt>
                  <c:pt idx="22">
                    <c:v>3.1387100000000001</c:v>
                  </c:pt>
                  <c:pt idx="23">
                    <c:v>3.1214400000000002</c:v>
                  </c:pt>
                  <c:pt idx="24">
                    <c:v>2.7028300000000001</c:v>
                  </c:pt>
                  <c:pt idx="25">
                    <c:v>2.4577100000000001</c:v>
                  </c:pt>
                  <c:pt idx="26">
                    <c:v>3.08385</c:v>
                  </c:pt>
                  <c:pt idx="27">
                    <c:v>2.9200499999999998</c:v>
                  </c:pt>
                  <c:pt idx="28">
                    <c:v>2.9550700000000001</c:v>
                  </c:pt>
                  <c:pt idx="29">
                    <c:v>6.5574300000000001</c:v>
                  </c:pt>
                  <c:pt idx="30">
                    <c:v>3.5514800000000002</c:v>
                  </c:pt>
                  <c:pt idx="31">
                    <c:v>3.6341299999999999</c:v>
                  </c:pt>
                  <c:pt idx="32">
                    <c:v>2.88062</c:v>
                  </c:pt>
                  <c:pt idx="33">
                    <c:v>1.71577</c:v>
                  </c:pt>
                  <c:pt idx="34">
                    <c:v>4.1254799999999996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'All Fsp Analysis'!$CC$2:$CC$36</c:f>
              <c:numCache>
                <c:formatCode>General</c:formatCode>
                <c:ptCount val="35"/>
                <c:pt idx="0">
                  <c:v>18.074400000000001</c:v>
                </c:pt>
                <c:pt idx="1">
                  <c:v>24.624300000000002</c:v>
                </c:pt>
                <c:pt idx="2">
                  <c:v>21.078800000000001</c:v>
                </c:pt>
                <c:pt idx="3">
                  <c:v>16.391200000000001</c:v>
                </c:pt>
                <c:pt idx="4">
                  <c:v>17.785299999999999</c:v>
                </c:pt>
                <c:pt idx="5">
                  <c:v>16.397500000000001</c:v>
                </c:pt>
                <c:pt idx="6">
                  <c:v>20.532499999999999</c:v>
                </c:pt>
                <c:pt idx="7">
                  <c:v>15.915699999999999</c:v>
                </c:pt>
                <c:pt idx="8">
                  <c:v>18.200800000000001</c:v>
                </c:pt>
                <c:pt idx="9">
                  <c:v>19.5379</c:v>
                </c:pt>
                <c:pt idx="10">
                  <c:v>20.399699999999999</c:v>
                </c:pt>
                <c:pt idx="11">
                  <c:v>17.569800000000001</c:v>
                </c:pt>
                <c:pt idx="12">
                  <c:v>17.8719</c:v>
                </c:pt>
                <c:pt idx="13">
                  <c:v>20.747</c:v>
                </c:pt>
                <c:pt idx="14">
                  <c:v>19.012899999999998</c:v>
                </c:pt>
                <c:pt idx="15">
                  <c:v>18.084700000000002</c:v>
                </c:pt>
                <c:pt idx="16">
                  <c:v>20.494</c:v>
                </c:pt>
                <c:pt idx="17">
                  <c:v>22.4664</c:v>
                </c:pt>
                <c:pt idx="18">
                  <c:v>21.877099999999999</c:v>
                </c:pt>
                <c:pt idx="19">
                  <c:v>18.074999999999999</c:v>
                </c:pt>
                <c:pt idx="20">
                  <c:v>21.6312</c:v>
                </c:pt>
                <c:pt idx="21">
                  <c:v>18.886600000000001</c:v>
                </c:pt>
                <c:pt idx="22">
                  <c:v>18.080300000000001</c:v>
                </c:pt>
                <c:pt idx="23">
                  <c:v>17.727900000000002</c:v>
                </c:pt>
                <c:pt idx="24">
                  <c:v>16.642399999999999</c:v>
                </c:pt>
                <c:pt idx="25">
                  <c:v>18.270199999999999</c:v>
                </c:pt>
                <c:pt idx="26">
                  <c:v>19.810199999999998</c:v>
                </c:pt>
                <c:pt idx="27">
                  <c:v>19.8413</c:v>
                </c:pt>
                <c:pt idx="28">
                  <c:v>16.696899999999999</c:v>
                </c:pt>
                <c:pt idx="29">
                  <c:v>66.908000000000001</c:v>
                </c:pt>
                <c:pt idx="30">
                  <c:v>23.416499999999999</c:v>
                </c:pt>
                <c:pt idx="31">
                  <c:v>17.3932</c:v>
                </c:pt>
                <c:pt idx="32">
                  <c:v>20.838100000000001</c:v>
                </c:pt>
                <c:pt idx="33">
                  <c:v>15.403</c:v>
                </c:pt>
                <c:pt idx="34">
                  <c:v>19.526700000000002</c:v>
                </c:pt>
              </c:numCache>
            </c:numRef>
          </c:xVal>
          <c:yVal>
            <c:numRef>
              <c:f>'All Fsp Analysis'!$AJ$154:$AJ$188</c:f>
              <c:numCache>
                <c:formatCode>General</c:formatCode>
                <c:ptCount val="35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3FE-4511-B1B3-0D41AC9AF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9641839"/>
        <c:axId val="2019626479"/>
      </c:scatterChart>
      <c:valAx>
        <c:axId val="201964183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Ba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19626479"/>
        <c:crosses val="autoZero"/>
        <c:crossBetween val="midCat"/>
      </c:valAx>
      <c:valAx>
        <c:axId val="2019626479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019641839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Mn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1.AS Fsp Mn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'All Fsp Analysis'!$IN$3:$IN$38</c:f>
              <c:numCache>
                <c:formatCode>General</c:formatCode>
                <c:ptCount val="36"/>
                <c:pt idx="0">
                  <c:v>10.915800000000001</c:v>
                </c:pt>
                <c:pt idx="1">
                  <c:v>5.16655</c:v>
                </c:pt>
                <c:pt idx="2">
                  <c:v>2.5881799999999999</c:v>
                </c:pt>
                <c:pt idx="3">
                  <c:v>5.6476899999999999</c:v>
                </c:pt>
                <c:pt idx="4">
                  <c:v>5.7785700000000002</c:v>
                </c:pt>
                <c:pt idx="5">
                  <c:v>0</c:v>
                </c:pt>
                <c:pt idx="6">
                  <c:v>4.3389100000000003</c:v>
                </c:pt>
                <c:pt idx="7">
                  <c:v>5.1881300000000001</c:v>
                </c:pt>
                <c:pt idx="8">
                  <c:v>5.79521</c:v>
                </c:pt>
                <c:pt idx="9">
                  <c:v>4.1630700000000003</c:v>
                </c:pt>
                <c:pt idx="10">
                  <c:v>16.3004</c:v>
                </c:pt>
                <c:pt idx="11">
                  <c:v>2.7645900000000001</c:v>
                </c:pt>
                <c:pt idx="12">
                  <c:v>5.9986199999999998</c:v>
                </c:pt>
                <c:pt idx="13">
                  <c:v>3.76424</c:v>
                </c:pt>
                <c:pt idx="14">
                  <c:v>259.80200000000002</c:v>
                </c:pt>
                <c:pt idx="15">
                  <c:v>2.8338299999999998</c:v>
                </c:pt>
                <c:pt idx="16">
                  <c:v>111.29600000000001</c:v>
                </c:pt>
                <c:pt idx="17">
                  <c:v>5.0160099999999996</c:v>
                </c:pt>
                <c:pt idx="18">
                  <c:v>5.7876200000000004</c:v>
                </c:pt>
                <c:pt idx="19">
                  <c:v>260.67200000000003</c:v>
                </c:pt>
                <c:pt idx="20">
                  <c:v>4.8768500000000001</c:v>
                </c:pt>
                <c:pt idx="21">
                  <c:v>5.9920200000000001</c:v>
                </c:pt>
                <c:pt idx="22">
                  <c:v>6.4373699999999996</c:v>
                </c:pt>
                <c:pt idx="23">
                  <c:v>2.4073899999999999</c:v>
                </c:pt>
                <c:pt idx="24">
                  <c:v>3.4636900000000002</c:v>
                </c:pt>
                <c:pt idx="25">
                  <c:v>5.5916899999999998</c:v>
                </c:pt>
                <c:pt idx="26">
                  <c:v>4.3841400000000004</c:v>
                </c:pt>
                <c:pt idx="27">
                  <c:v>5.4173099999999996</c:v>
                </c:pt>
                <c:pt idx="28">
                  <c:v>7.71333</c:v>
                </c:pt>
                <c:pt idx="29">
                  <c:v>5.2309200000000002</c:v>
                </c:pt>
                <c:pt idx="30">
                  <c:v>25.246500000000001</c:v>
                </c:pt>
                <c:pt idx="31">
                  <c:v>89.528000000000006</c:v>
                </c:pt>
                <c:pt idx="32">
                  <c:v>2.51755</c:v>
                </c:pt>
                <c:pt idx="33">
                  <c:v>2.8904100000000001</c:v>
                </c:pt>
                <c:pt idx="34">
                  <c:v>5.2441399999999998</c:v>
                </c:pt>
                <c:pt idx="35">
                  <c:v>0</c:v>
                </c:pt>
              </c:numCache>
            </c:numRef>
          </c:xVal>
          <c:yVal>
            <c:numRef>
              <c:f>'All Fsp Analysis'!$AH$64:$AH$99</c:f>
              <c:numCache>
                <c:formatCode>General</c:formatCode>
                <c:ptCount val="3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0D8-4B72-AC84-9E94F08DEFBC}"/>
            </c:ext>
          </c:extLst>
        </c:ser>
        <c:ser>
          <c:idx val="1"/>
          <c:order val="1"/>
          <c:tx>
            <c:v>1(B)MP Fsp MN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'All Fsp Analysis'!$JS$3:$JS$46</c:f>
              <c:numCache>
                <c:formatCode>General</c:formatCode>
                <c:ptCount val="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2.5589400000000002</c:v>
                </c:pt>
                <c:pt idx="5">
                  <c:v>0</c:v>
                </c:pt>
                <c:pt idx="6">
                  <c:v>6.5797600000000003</c:v>
                </c:pt>
                <c:pt idx="7">
                  <c:v>3.3224900000000002</c:v>
                </c:pt>
                <c:pt idx="8">
                  <c:v>3.0182099999999998</c:v>
                </c:pt>
                <c:pt idx="9">
                  <c:v>0</c:v>
                </c:pt>
                <c:pt idx="10">
                  <c:v>4.9503199999999996</c:v>
                </c:pt>
                <c:pt idx="11">
                  <c:v>3.1795100000000001</c:v>
                </c:pt>
                <c:pt idx="12">
                  <c:v>4.1177200000000003</c:v>
                </c:pt>
                <c:pt idx="13">
                  <c:v>3.51972</c:v>
                </c:pt>
                <c:pt idx="14">
                  <c:v>0</c:v>
                </c:pt>
                <c:pt idx="15">
                  <c:v>1.9366000000000001</c:v>
                </c:pt>
                <c:pt idx="16">
                  <c:v>0</c:v>
                </c:pt>
                <c:pt idx="17">
                  <c:v>2.72349</c:v>
                </c:pt>
                <c:pt idx="18">
                  <c:v>1.98271</c:v>
                </c:pt>
                <c:pt idx="19">
                  <c:v>3.0087100000000002</c:v>
                </c:pt>
                <c:pt idx="20">
                  <c:v>3.7540300000000002</c:v>
                </c:pt>
                <c:pt idx="21">
                  <c:v>0</c:v>
                </c:pt>
                <c:pt idx="22">
                  <c:v>0</c:v>
                </c:pt>
                <c:pt idx="23">
                  <c:v>3.4638</c:v>
                </c:pt>
                <c:pt idx="24">
                  <c:v>0</c:v>
                </c:pt>
                <c:pt idx="25">
                  <c:v>3.1399699999999999</c:v>
                </c:pt>
                <c:pt idx="26">
                  <c:v>0</c:v>
                </c:pt>
                <c:pt idx="27">
                  <c:v>0</c:v>
                </c:pt>
                <c:pt idx="28">
                  <c:v>2.7271700000000001</c:v>
                </c:pt>
                <c:pt idx="29">
                  <c:v>2.90259</c:v>
                </c:pt>
                <c:pt idx="30">
                  <c:v>5.3783700000000003</c:v>
                </c:pt>
                <c:pt idx="31">
                  <c:v>2.6219199999999998</c:v>
                </c:pt>
                <c:pt idx="32">
                  <c:v>5.8697100000000004</c:v>
                </c:pt>
                <c:pt idx="33">
                  <c:v>1.9341999999999999</c:v>
                </c:pt>
                <c:pt idx="34">
                  <c:v>3.6001599999999998</c:v>
                </c:pt>
                <c:pt idx="35">
                  <c:v>2.7942399999999998</c:v>
                </c:pt>
                <c:pt idx="36">
                  <c:v>1.6912499999999999</c:v>
                </c:pt>
                <c:pt idx="37">
                  <c:v>3.1365799999999999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3.9402699999999999</c:v>
                </c:pt>
                <c:pt idx="43">
                  <c:v>23.845500000000001</c:v>
                </c:pt>
              </c:numCache>
            </c:numRef>
          </c:xVal>
          <c:yVal>
            <c:numRef>
              <c:f>'All Fsp Analysis'!$AI$105:$AI$148</c:f>
              <c:numCache>
                <c:formatCode>General</c:formatCode>
                <c:ptCount val="4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0D8-4B72-AC84-9E94F08DEFBC}"/>
            </c:ext>
          </c:extLst>
        </c:ser>
        <c:ser>
          <c:idx val="2"/>
          <c:order val="2"/>
          <c:tx>
            <c:v>1.AS.H Fsp Mn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('All Fsp Analysis'!$KX$3:$KX$6,'All Fsp Analysis'!$KX$8:$KX$37)</c:f>
              <c:numCache>
                <c:formatCode>General</c:formatCode>
                <c:ptCount val="34"/>
                <c:pt idx="0">
                  <c:v>2.26295</c:v>
                </c:pt>
                <c:pt idx="1">
                  <c:v>0</c:v>
                </c:pt>
                <c:pt idx="2">
                  <c:v>1.9996400000000001</c:v>
                </c:pt>
                <c:pt idx="3">
                  <c:v>0</c:v>
                </c:pt>
                <c:pt idx="4">
                  <c:v>0</c:v>
                </c:pt>
                <c:pt idx="5">
                  <c:v>16.3169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1.57192</c:v>
                </c:pt>
                <c:pt idx="13">
                  <c:v>0</c:v>
                </c:pt>
                <c:pt idx="14">
                  <c:v>2.0306199999999999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4.0689099999999998</c:v>
                </c:pt>
                <c:pt idx="21">
                  <c:v>2.3805499999999999</c:v>
                </c:pt>
                <c:pt idx="22">
                  <c:v>0</c:v>
                </c:pt>
                <c:pt idx="23">
                  <c:v>0</c:v>
                </c:pt>
                <c:pt idx="24">
                  <c:v>2.5200100000000001</c:v>
                </c:pt>
                <c:pt idx="25">
                  <c:v>0</c:v>
                </c:pt>
                <c:pt idx="26">
                  <c:v>2.1693899999999999</c:v>
                </c:pt>
                <c:pt idx="27">
                  <c:v>0</c:v>
                </c:pt>
                <c:pt idx="28">
                  <c:v>21.567900000000002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2.2204700000000002</c:v>
                </c:pt>
              </c:numCache>
            </c:numRef>
          </c:xVal>
          <c:yVal>
            <c:numRef>
              <c:f>('All Fsp Analysis'!$AJ$154:$AJ$157,'All Fsp Analysis'!$AJ$159:$AJ$188)</c:f>
              <c:numCache>
                <c:formatCode>General</c:formatCode>
                <c:ptCount val="34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0D8-4B72-AC84-9E94F08DEF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00947967"/>
        <c:axId val="2100950367"/>
      </c:scatterChart>
      <c:valAx>
        <c:axId val="21009479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Mn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0950367"/>
        <c:crosses val="autoZero"/>
        <c:crossBetween val="midCat"/>
      </c:valAx>
      <c:valAx>
        <c:axId val="210095036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10094796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1.AS Fsp Pb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'All Fsp Analysis'!$V$79:$V$114</c:f>
                <c:numCache>
                  <c:formatCode>General</c:formatCode>
                  <c:ptCount val="36"/>
                  <c:pt idx="0">
                    <c:v>5.2043699999999999</c:v>
                  </c:pt>
                  <c:pt idx="1">
                    <c:v>3.0091299999999999</c:v>
                  </c:pt>
                  <c:pt idx="2">
                    <c:v>2.9544000000000001</c:v>
                  </c:pt>
                  <c:pt idx="3">
                    <c:v>2.95303</c:v>
                  </c:pt>
                  <c:pt idx="4">
                    <c:v>2.7596400000000001</c:v>
                  </c:pt>
                  <c:pt idx="5">
                    <c:v>3.0455899999999998</c:v>
                  </c:pt>
                  <c:pt idx="6">
                    <c:v>2.70912</c:v>
                  </c:pt>
                  <c:pt idx="7">
                    <c:v>3.2291099999999999</c:v>
                  </c:pt>
                  <c:pt idx="8">
                    <c:v>2.8445299999999998</c:v>
                  </c:pt>
                  <c:pt idx="9">
                    <c:v>2.7088899999999998</c:v>
                  </c:pt>
                  <c:pt idx="10">
                    <c:v>2.5949</c:v>
                  </c:pt>
                  <c:pt idx="11">
                    <c:v>2.7823000000000002</c:v>
                  </c:pt>
                  <c:pt idx="12">
                    <c:v>2.5781900000000002</c:v>
                  </c:pt>
                  <c:pt idx="13">
                    <c:v>3.40659</c:v>
                  </c:pt>
                  <c:pt idx="14">
                    <c:v>3.36625</c:v>
                  </c:pt>
                  <c:pt idx="15">
                    <c:v>2.3007599999999999</c:v>
                  </c:pt>
                  <c:pt idx="16">
                    <c:v>2.9083899999999998</c:v>
                  </c:pt>
                  <c:pt idx="17">
                    <c:v>2.3464999999999998</c:v>
                  </c:pt>
                  <c:pt idx="18">
                    <c:v>2.6837499999999999</c:v>
                  </c:pt>
                  <c:pt idx="19">
                    <c:v>4.6155799999999996</c:v>
                  </c:pt>
                  <c:pt idx="20">
                    <c:v>3.2044999999999999</c:v>
                  </c:pt>
                  <c:pt idx="21">
                    <c:v>2.8075999999999999</c:v>
                  </c:pt>
                  <c:pt idx="22">
                    <c:v>3.2169599999999998</c:v>
                  </c:pt>
                  <c:pt idx="23">
                    <c:v>3.8618399999999999</c:v>
                  </c:pt>
                  <c:pt idx="24">
                    <c:v>2.3646199999999999</c:v>
                  </c:pt>
                  <c:pt idx="25">
                    <c:v>3.49925</c:v>
                  </c:pt>
                  <c:pt idx="26">
                    <c:v>2.8196599999999998</c:v>
                  </c:pt>
                  <c:pt idx="27">
                    <c:v>2.1490999999999998</c:v>
                  </c:pt>
                  <c:pt idx="28">
                    <c:v>4.5779800000000002</c:v>
                  </c:pt>
                  <c:pt idx="29">
                    <c:v>3.7593899999999998</c:v>
                  </c:pt>
                  <c:pt idx="30">
                    <c:v>3.9420500000000001</c:v>
                  </c:pt>
                  <c:pt idx="31">
                    <c:v>5.5975700000000002</c:v>
                  </c:pt>
                  <c:pt idx="32">
                    <c:v>3.5026799999999998</c:v>
                  </c:pt>
                  <c:pt idx="33">
                    <c:v>3.5855800000000002</c:v>
                  </c:pt>
                  <c:pt idx="34">
                    <c:v>3.6393</c:v>
                  </c:pt>
                  <c:pt idx="35">
                    <c:v>3.78627</c:v>
                  </c:pt>
                </c:numCache>
              </c:numRef>
            </c:plus>
            <c:minus>
              <c:numRef>
                <c:f>'All Fsp Analysis'!$V$79:$V$114</c:f>
                <c:numCache>
                  <c:formatCode>General</c:formatCode>
                  <c:ptCount val="36"/>
                  <c:pt idx="0">
                    <c:v>5.2043699999999999</c:v>
                  </c:pt>
                  <c:pt idx="1">
                    <c:v>3.0091299999999999</c:v>
                  </c:pt>
                  <c:pt idx="2">
                    <c:v>2.9544000000000001</c:v>
                  </c:pt>
                  <c:pt idx="3">
                    <c:v>2.95303</c:v>
                  </c:pt>
                  <c:pt idx="4">
                    <c:v>2.7596400000000001</c:v>
                  </c:pt>
                  <c:pt idx="5">
                    <c:v>3.0455899999999998</c:v>
                  </c:pt>
                  <c:pt idx="6">
                    <c:v>2.70912</c:v>
                  </c:pt>
                  <c:pt idx="7">
                    <c:v>3.2291099999999999</c:v>
                  </c:pt>
                  <c:pt idx="8">
                    <c:v>2.8445299999999998</c:v>
                  </c:pt>
                  <c:pt idx="9">
                    <c:v>2.7088899999999998</c:v>
                  </c:pt>
                  <c:pt idx="10">
                    <c:v>2.5949</c:v>
                  </c:pt>
                  <c:pt idx="11">
                    <c:v>2.7823000000000002</c:v>
                  </c:pt>
                  <c:pt idx="12">
                    <c:v>2.5781900000000002</c:v>
                  </c:pt>
                  <c:pt idx="13">
                    <c:v>3.40659</c:v>
                  </c:pt>
                  <c:pt idx="14">
                    <c:v>3.36625</c:v>
                  </c:pt>
                  <c:pt idx="15">
                    <c:v>2.3007599999999999</c:v>
                  </c:pt>
                  <c:pt idx="16">
                    <c:v>2.9083899999999998</c:v>
                  </c:pt>
                  <c:pt idx="17">
                    <c:v>2.3464999999999998</c:v>
                  </c:pt>
                  <c:pt idx="18">
                    <c:v>2.6837499999999999</c:v>
                  </c:pt>
                  <c:pt idx="19">
                    <c:v>4.6155799999999996</c:v>
                  </c:pt>
                  <c:pt idx="20">
                    <c:v>3.2044999999999999</c:v>
                  </c:pt>
                  <c:pt idx="21">
                    <c:v>2.8075999999999999</c:v>
                  </c:pt>
                  <c:pt idx="22">
                    <c:v>3.2169599999999998</c:v>
                  </c:pt>
                  <c:pt idx="23">
                    <c:v>3.8618399999999999</c:v>
                  </c:pt>
                  <c:pt idx="24">
                    <c:v>2.3646199999999999</c:v>
                  </c:pt>
                  <c:pt idx="25">
                    <c:v>3.49925</c:v>
                  </c:pt>
                  <c:pt idx="26">
                    <c:v>2.8196599999999998</c:v>
                  </c:pt>
                  <c:pt idx="27">
                    <c:v>2.1490999999999998</c:v>
                  </c:pt>
                  <c:pt idx="28">
                    <c:v>4.5779800000000002</c:v>
                  </c:pt>
                  <c:pt idx="29">
                    <c:v>3.7593899999999998</c:v>
                  </c:pt>
                  <c:pt idx="30">
                    <c:v>3.9420500000000001</c:v>
                  </c:pt>
                  <c:pt idx="31">
                    <c:v>5.5975700000000002</c:v>
                  </c:pt>
                  <c:pt idx="32">
                    <c:v>3.5026799999999998</c:v>
                  </c:pt>
                  <c:pt idx="33">
                    <c:v>3.5855800000000002</c:v>
                  </c:pt>
                  <c:pt idx="34">
                    <c:v>3.6393</c:v>
                  </c:pt>
                  <c:pt idx="35">
                    <c:v>3.78627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'All Fsp Analysis'!$JA$3:$JA$38</c:f>
              <c:numCache>
                <c:formatCode>General</c:formatCode>
                <c:ptCount val="36"/>
                <c:pt idx="0">
                  <c:v>38.602499999999999</c:v>
                </c:pt>
                <c:pt idx="1">
                  <c:v>37.064</c:v>
                </c:pt>
                <c:pt idx="2">
                  <c:v>32.665900000000001</c:v>
                </c:pt>
                <c:pt idx="3">
                  <c:v>35.695799999999998</c:v>
                </c:pt>
                <c:pt idx="4">
                  <c:v>33.638100000000001</c:v>
                </c:pt>
                <c:pt idx="5">
                  <c:v>28.347000000000001</c:v>
                </c:pt>
                <c:pt idx="6">
                  <c:v>35.6952</c:v>
                </c:pt>
                <c:pt idx="7">
                  <c:v>37.071199999999997</c:v>
                </c:pt>
                <c:pt idx="8">
                  <c:v>32.8003</c:v>
                </c:pt>
                <c:pt idx="9">
                  <c:v>29.578600000000002</c:v>
                </c:pt>
                <c:pt idx="10">
                  <c:v>26.7698</c:v>
                </c:pt>
                <c:pt idx="11">
                  <c:v>28.975300000000001</c:v>
                </c:pt>
                <c:pt idx="12">
                  <c:v>32.324199999999998</c:v>
                </c:pt>
                <c:pt idx="13">
                  <c:v>31.3657</c:v>
                </c:pt>
                <c:pt idx="14">
                  <c:v>30.466699999999999</c:v>
                </c:pt>
                <c:pt idx="15">
                  <c:v>28.984100000000002</c:v>
                </c:pt>
                <c:pt idx="16">
                  <c:v>29.406199999999998</c:v>
                </c:pt>
                <c:pt idx="17">
                  <c:v>31.2881</c:v>
                </c:pt>
                <c:pt idx="18">
                  <c:v>30.564</c:v>
                </c:pt>
                <c:pt idx="19">
                  <c:v>33.490699999999997</c:v>
                </c:pt>
                <c:pt idx="20">
                  <c:v>35.873800000000003</c:v>
                </c:pt>
                <c:pt idx="21">
                  <c:v>35.613799999999998</c:v>
                </c:pt>
                <c:pt idx="22">
                  <c:v>34.501199999999997</c:v>
                </c:pt>
                <c:pt idx="23">
                  <c:v>28.2791</c:v>
                </c:pt>
                <c:pt idx="24">
                  <c:v>28.3858</c:v>
                </c:pt>
                <c:pt idx="25">
                  <c:v>35.010399999999997</c:v>
                </c:pt>
                <c:pt idx="26">
                  <c:v>32.173099999999998</c:v>
                </c:pt>
                <c:pt idx="27">
                  <c:v>34.786999999999999</c:v>
                </c:pt>
                <c:pt idx="28">
                  <c:v>53.936700000000002</c:v>
                </c:pt>
                <c:pt idx="29">
                  <c:v>34.132800000000003</c:v>
                </c:pt>
                <c:pt idx="30">
                  <c:v>35.366199999999999</c:v>
                </c:pt>
                <c:pt idx="31">
                  <c:v>40.631300000000003</c:v>
                </c:pt>
                <c:pt idx="32">
                  <c:v>35.7776</c:v>
                </c:pt>
                <c:pt idx="33">
                  <c:v>31.041499999999999</c:v>
                </c:pt>
                <c:pt idx="34">
                  <c:v>49.313200000000002</c:v>
                </c:pt>
                <c:pt idx="35">
                  <c:v>28.636500000000002</c:v>
                </c:pt>
              </c:numCache>
            </c:numRef>
          </c:xVal>
          <c:yVal>
            <c:numRef>
              <c:f>'All Fsp Analysis'!$JH$61:$JH$96</c:f>
              <c:numCache>
                <c:formatCode>General</c:formatCode>
                <c:ptCount val="3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CF6-4D0C-9E18-C15315729E28}"/>
            </c:ext>
          </c:extLst>
        </c:ser>
        <c:ser>
          <c:idx val="1"/>
          <c:order val="1"/>
          <c:tx>
            <c:v>1(B)MP Fsp Pb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'All Fsp Analysis'!$V$122:$V$165</c:f>
                <c:numCache>
                  <c:formatCode>General</c:formatCode>
                  <c:ptCount val="44"/>
                  <c:pt idx="0">
                    <c:v>1.9876199999999999</c:v>
                  </c:pt>
                  <c:pt idx="1">
                    <c:v>2.5733899999999998</c:v>
                  </c:pt>
                  <c:pt idx="2">
                    <c:v>2.2437900000000002</c:v>
                  </c:pt>
                  <c:pt idx="3">
                    <c:v>2.6387800000000001</c:v>
                  </c:pt>
                  <c:pt idx="4">
                    <c:v>2.1410100000000001</c:v>
                  </c:pt>
                  <c:pt idx="5">
                    <c:v>3.7457099999999999</c:v>
                  </c:pt>
                  <c:pt idx="6">
                    <c:v>1.77162</c:v>
                  </c:pt>
                  <c:pt idx="7">
                    <c:v>1.71387</c:v>
                  </c:pt>
                  <c:pt idx="8">
                    <c:v>1.8455999999999999</c:v>
                  </c:pt>
                  <c:pt idx="9">
                    <c:v>1.8260700000000001</c:v>
                  </c:pt>
                  <c:pt idx="10">
                    <c:v>1.18279</c:v>
                  </c:pt>
                  <c:pt idx="11">
                    <c:v>2.08236</c:v>
                  </c:pt>
                  <c:pt idx="12">
                    <c:v>1.8065199999999999</c:v>
                  </c:pt>
                  <c:pt idx="13">
                    <c:v>2.2814399999999999</c:v>
                  </c:pt>
                  <c:pt idx="14">
                    <c:v>2.5729500000000001</c:v>
                  </c:pt>
                  <c:pt idx="15">
                    <c:v>1.88245</c:v>
                  </c:pt>
                  <c:pt idx="16">
                    <c:v>2.5876700000000001</c:v>
                  </c:pt>
                  <c:pt idx="17">
                    <c:v>2.99919</c:v>
                  </c:pt>
                  <c:pt idx="18">
                    <c:v>3.0103399999999998</c:v>
                  </c:pt>
                  <c:pt idx="19">
                    <c:v>2.34219</c:v>
                  </c:pt>
                  <c:pt idx="20">
                    <c:v>1.61328</c:v>
                  </c:pt>
                  <c:pt idx="21">
                    <c:v>3.1686200000000002</c:v>
                  </c:pt>
                  <c:pt idx="22">
                    <c:v>2.6936300000000002</c:v>
                  </c:pt>
                  <c:pt idx="23">
                    <c:v>4.6470799999999999</c:v>
                  </c:pt>
                  <c:pt idx="24">
                    <c:v>7.4638</c:v>
                  </c:pt>
                  <c:pt idx="25">
                    <c:v>3.4785699999999999</c:v>
                  </c:pt>
                  <c:pt idx="26">
                    <c:v>2.7145999999999999</c:v>
                  </c:pt>
                  <c:pt idx="27">
                    <c:v>1.87158</c:v>
                  </c:pt>
                  <c:pt idx="28">
                    <c:v>1.72631</c:v>
                  </c:pt>
                  <c:pt idx="29">
                    <c:v>3.6712799999999999</c:v>
                  </c:pt>
                  <c:pt idx="30">
                    <c:v>1.4330499999999999</c:v>
                  </c:pt>
                  <c:pt idx="31">
                    <c:v>1.7173799999999999</c:v>
                  </c:pt>
                  <c:pt idx="32">
                    <c:v>4.1452799999999996</c:v>
                  </c:pt>
                  <c:pt idx="33">
                    <c:v>2.4985400000000002</c:v>
                  </c:pt>
                  <c:pt idx="34">
                    <c:v>2.0644999999999998</c:v>
                  </c:pt>
                  <c:pt idx="35">
                    <c:v>2.3442500000000002</c:v>
                  </c:pt>
                  <c:pt idx="36">
                    <c:v>2.5827100000000001</c:v>
                  </c:pt>
                  <c:pt idx="37">
                    <c:v>2.1868400000000001</c:v>
                  </c:pt>
                  <c:pt idx="38">
                    <c:v>2.0060099999999998</c:v>
                  </c:pt>
                  <c:pt idx="39">
                    <c:v>2.6569099999999999</c:v>
                  </c:pt>
                  <c:pt idx="40">
                    <c:v>4.0654599999999999</c:v>
                  </c:pt>
                  <c:pt idx="41">
                    <c:v>2.5129000000000001</c:v>
                  </c:pt>
                  <c:pt idx="42">
                    <c:v>2.7583199999999999</c:v>
                  </c:pt>
                  <c:pt idx="43">
                    <c:v>10.112299999999999</c:v>
                  </c:pt>
                </c:numCache>
              </c:numRef>
            </c:plus>
            <c:minus>
              <c:numRef>
                <c:f>'All Fsp Analysis'!$V$122:$V$165</c:f>
                <c:numCache>
                  <c:formatCode>General</c:formatCode>
                  <c:ptCount val="44"/>
                  <c:pt idx="0">
                    <c:v>1.9876199999999999</c:v>
                  </c:pt>
                  <c:pt idx="1">
                    <c:v>2.5733899999999998</c:v>
                  </c:pt>
                  <c:pt idx="2">
                    <c:v>2.2437900000000002</c:v>
                  </c:pt>
                  <c:pt idx="3">
                    <c:v>2.6387800000000001</c:v>
                  </c:pt>
                  <c:pt idx="4">
                    <c:v>2.1410100000000001</c:v>
                  </c:pt>
                  <c:pt idx="5">
                    <c:v>3.7457099999999999</c:v>
                  </c:pt>
                  <c:pt idx="6">
                    <c:v>1.77162</c:v>
                  </c:pt>
                  <c:pt idx="7">
                    <c:v>1.71387</c:v>
                  </c:pt>
                  <c:pt idx="8">
                    <c:v>1.8455999999999999</c:v>
                  </c:pt>
                  <c:pt idx="9">
                    <c:v>1.8260700000000001</c:v>
                  </c:pt>
                  <c:pt idx="10">
                    <c:v>1.18279</c:v>
                  </c:pt>
                  <c:pt idx="11">
                    <c:v>2.08236</c:v>
                  </c:pt>
                  <c:pt idx="12">
                    <c:v>1.8065199999999999</c:v>
                  </c:pt>
                  <c:pt idx="13">
                    <c:v>2.2814399999999999</c:v>
                  </c:pt>
                  <c:pt idx="14">
                    <c:v>2.5729500000000001</c:v>
                  </c:pt>
                  <c:pt idx="15">
                    <c:v>1.88245</c:v>
                  </c:pt>
                  <c:pt idx="16">
                    <c:v>2.5876700000000001</c:v>
                  </c:pt>
                  <c:pt idx="17">
                    <c:v>2.99919</c:v>
                  </c:pt>
                  <c:pt idx="18">
                    <c:v>3.0103399999999998</c:v>
                  </c:pt>
                  <c:pt idx="19">
                    <c:v>2.34219</c:v>
                  </c:pt>
                  <c:pt idx="20">
                    <c:v>1.61328</c:v>
                  </c:pt>
                  <c:pt idx="21">
                    <c:v>3.1686200000000002</c:v>
                  </c:pt>
                  <c:pt idx="22">
                    <c:v>2.6936300000000002</c:v>
                  </c:pt>
                  <c:pt idx="23">
                    <c:v>4.6470799999999999</c:v>
                  </c:pt>
                  <c:pt idx="24">
                    <c:v>7.4638</c:v>
                  </c:pt>
                  <c:pt idx="25">
                    <c:v>3.4785699999999999</c:v>
                  </c:pt>
                  <c:pt idx="26">
                    <c:v>2.7145999999999999</c:v>
                  </c:pt>
                  <c:pt idx="27">
                    <c:v>1.87158</c:v>
                  </c:pt>
                  <c:pt idx="28">
                    <c:v>1.72631</c:v>
                  </c:pt>
                  <c:pt idx="29">
                    <c:v>3.6712799999999999</c:v>
                  </c:pt>
                  <c:pt idx="30">
                    <c:v>1.4330499999999999</c:v>
                  </c:pt>
                  <c:pt idx="31">
                    <c:v>1.7173799999999999</c:v>
                  </c:pt>
                  <c:pt idx="32">
                    <c:v>4.1452799999999996</c:v>
                  </c:pt>
                  <c:pt idx="33">
                    <c:v>2.4985400000000002</c:v>
                  </c:pt>
                  <c:pt idx="34">
                    <c:v>2.0644999999999998</c:v>
                  </c:pt>
                  <c:pt idx="35">
                    <c:v>2.3442500000000002</c:v>
                  </c:pt>
                  <c:pt idx="36">
                    <c:v>2.5827100000000001</c:v>
                  </c:pt>
                  <c:pt idx="37">
                    <c:v>2.1868400000000001</c:v>
                  </c:pt>
                  <c:pt idx="38">
                    <c:v>2.0060099999999998</c:v>
                  </c:pt>
                  <c:pt idx="39">
                    <c:v>2.6569099999999999</c:v>
                  </c:pt>
                  <c:pt idx="40">
                    <c:v>4.0654599999999999</c:v>
                  </c:pt>
                  <c:pt idx="41">
                    <c:v>2.5129000000000001</c:v>
                  </c:pt>
                  <c:pt idx="42">
                    <c:v>2.7583199999999999</c:v>
                  </c:pt>
                  <c:pt idx="43">
                    <c:v>10.112299999999999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'All Fsp Analysis'!$KF$3:$KF$46</c:f>
              <c:numCache>
                <c:formatCode>General</c:formatCode>
                <c:ptCount val="44"/>
                <c:pt idx="0">
                  <c:v>17.9954</c:v>
                </c:pt>
                <c:pt idx="1">
                  <c:v>21.134799999999998</c:v>
                </c:pt>
                <c:pt idx="2">
                  <c:v>22.7319</c:v>
                </c:pt>
                <c:pt idx="3">
                  <c:v>26.657</c:v>
                </c:pt>
                <c:pt idx="4">
                  <c:v>17.6479</c:v>
                </c:pt>
                <c:pt idx="5">
                  <c:v>29.4651</c:v>
                </c:pt>
                <c:pt idx="6">
                  <c:v>16.290299999999998</c:v>
                </c:pt>
                <c:pt idx="7">
                  <c:v>19.565799999999999</c:v>
                </c:pt>
                <c:pt idx="8">
                  <c:v>16.8703</c:v>
                </c:pt>
                <c:pt idx="9">
                  <c:v>22.5091</c:v>
                </c:pt>
                <c:pt idx="10">
                  <c:v>15.065</c:v>
                </c:pt>
                <c:pt idx="11">
                  <c:v>17.1995</c:v>
                </c:pt>
                <c:pt idx="12">
                  <c:v>17.775200000000002</c:v>
                </c:pt>
                <c:pt idx="13">
                  <c:v>25.169499999999999</c:v>
                </c:pt>
                <c:pt idx="14">
                  <c:v>21.751200000000001</c:v>
                </c:pt>
                <c:pt idx="15">
                  <c:v>21.985499999999998</c:v>
                </c:pt>
                <c:pt idx="16">
                  <c:v>26.414400000000001</c:v>
                </c:pt>
                <c:pt idx="17">
                  <c:v>22.8993</c:v>
                </c:pt>
                <c:pt idx="18">
                  <c:v>23.4785</c:v>
                </c:pt>
                <c:pt idx="19">
                  <c:v>18.265899999999998</c:v>
                </c:pt>
                <c:pt idx="20">
                  <c:v>14.3461</c:v>
                </c:pt>
                <c:pt idx="21">
                  <c:v>28.999199999999998</c:v>
                </c:pt>
                <c:pt idx="22">
                  <c:v>21.541799999999999</c:v>
                </c:pt>
                <c:pt idx="23">
                  <c:v>32.9099</c:v>
                </c:pt>
                <c:pt idx="24">
                  <c:v>36.658299999999997</c:v>
                </c:pt>
                <c:pt idx="25">
                  <c:v>28.934100000000001</c:v>
                </c:pt>
                <c:pt idx="26">
                  <c:v>19.299700000000001</c:v>
                </c:pt>
                <c:pt idx="27">
                  <c:v>16.232700000000001</c:v>
                </c:pt>
                <c:pt idx="28">
                  <c:v>17.4221</c:v>
                </c:pt>
                <c:pt idx="29">
                  <c:v>25.226400000000002</c:v>
                </c:pt>
                <c:pt idx="30">
                  <c:v>16.169699999999999</c:v>
                </c:pt>
                <c:pt idx="31">
                  <c:v>16.718599999999999</c:v>
                </c:pt>
                <c:pt idx="32">
                  <c:v>25.999600000000001</c:v>
                </c:pt>
                <c:pt idx="33">
                  <c:v>27.516400000000001</c:v>
                </c:pt>
                <c:pt idx="34">
                  <c:v>18.580400000000001</c:v>
                </c:pt>
                <c:pt idx="35">
                  <c:v>21.913499999999999</c:v>
                </c:pt>
                <c:pt idx="36">
                  <c:v>23.291</c:v>
                </c:pt>
                <c:pt idx="37">
                  <c:v>18.641100000000002</c:v>
                </c:pt>
                <c:pt idx="38">
                  <c:v>18.7346</c:v>
                </c:pt>
                <c:pt idx="39">
                  <c:v>21.396100000000001</c:v>
                </c:pt>
                <c:pt idx="40">
                  <c:v>32.754600000000003</c:v>
                </c:pt>
                <c:pt idx="41">
                  <c:v>24.9283</c:v>
                </c:pt>
                <c:pt idx="42">
                  <c:v>22.070399999999999</c:v>
                </c:pt>
                <c:pt idx="43">
                  <c:v>40.443199999999997</c:v>
                </c:pt>
              </c:numCache>
            </c:numRef>
          </c:xVal>
          <c:yVal>
            <c:numRef>
              <c:f>'All Fsp Analysis'!$JI$61:$JI$104</c:f>
              <c:numCache>
                <c:formatCode>General</c:formatCode>
                <c:ptCount val="4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CF6-4D0C-9E18-C15315729E28}"/>
            </c:ext>
          </c:extLst>
        </c:ser>
        <c:ser>
          <c:idx val="2"/>
          <c:order val="2"/>
          <c:tx>
            <c:v>1.AS.H Fsp Pb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'All Fsp Analysis'!$V$173:$V$207</c:f>
                <c:numCache>
                  <c:formatCode>General</c:formatCode>
                  <c:ptCount val="35"/>
                  <c:pt idx="0">
                    <c:v>5.3428500000000003</c:v>
                  </c:pt>
                  <c:pt idx="1">
                    <c:v>5.4414600000000002</c:v>
                  </c:pt>
                  <c:pt idx="2">
                    <c:v>4.3473899999999999</c:v>
                  </c:pt>
                  <c:pt idx="3">
                    <c:v>4.5000799999999996</c:v>
                  </c:pt>
                  <c:pt idx="4">
                    <c:v>4.2891300000000001</c:v>
                  </c:pt>
                  <c:pt idx="5">
                    <c:v>3.8437899999999998</c:v>
                  </c:pt>
                  <c:pt idx="6">
                    <c:v>6.2748400000000002</c:v>
                  </c:pt>
                  <c:pt idx="7">
                    <c:v>3.11904</c:v>
                  </c:pt>
                  <c:pt idx="8">
                    <c:v>6.5311300000000001</c:v>
                  </c:pt>
                  <c:pt idx="9">
                    <c:v>3.2043499999999998</c:v>
                  </c:pt>
                  <c:pt idx="10">
                    <c:v>3.0693700000000002</c:v>
                  </c:pt>
                  <c:pt idx="11">
                    <c:v>3.42441</c:v>
                  </c:pt>
                  <c:pt idx="12">
                    <c:v>3.2437299999999998</c:v>
                  </c:pt>
                  <c:pt idx="13">
                    <c:v>3.7609499999999998</c:v>
                  </c:pt>
                  <c:pt idx="14">
                    <c:v>3.78084</c:v>
                  </c:pt>
                  <c:pt idx="15">
                    <c:v>3.1327600000000002</c:v>
                  </c:pt>
                  <c:pt idx="16">
                    <c:v>6.5628599999999997</c:v>
                  </c:pt>
                  <c:pt idx="17">
                    <c:v>4.7904200000000001</c:v>
                  </c:pt>
                  <c:pt idx="18">
                    <c:v>5.9711499999999997</c:v>
                  </c:pt>
                  <c:pt idx="19">
                    <c:v>5.1713199999999997</c:v>
                  </c:pt>
                  <c:pt idx="20">
                    <c:v>5.1651300000000004</c:v>
                  </c:pt>
                  <c:pt idx="21">
                    <c:v>5.6131099999999998</c:v>
                  </c:pt>
                  <c:pt idx="22">
                    <c:v>6.2983599999999997</c:v>
                  </c:pt>
                  <c:pt idx="23">
                    <c:v>5.3181099999999999</c:v>
                  </c:pt>
                  <c:pt idx="24">
                    <c:v>3.3540399999999999</c:v>
                  </c:pt>
                  <c:pt idx="25">
                    <c:v>4.0125299999999999</c:v>
                  </c:pt>
                  <c:pt idx="26">
                    <c:v>4.40944</c:v>
                  </c:pt>
                  <c:pt idx="27">
                    <c:v>4.5860000000000003</c:v>
                  </c:pt>
                  <c:pt idx="28">
                    <c:v>3.9013900000000001</c:v>
                  </c:pt>
                  <c:pt idx="29">
                    <c:v>3.9661499999999998</c:v>
                  </c:pt>
                  <c:pt idx="30">
                    <c:v>5.32559</c:v>
                  </c:pt>
                  <c:pt idx="31">
                    <c:v>5.3551900000000003</c:v>
                  </c:pt>
                  <c:pt idx="32">
                    <c:v>3.8885700000000001</c:v>
                  </c:pt>
                  <c:pt idx="33">
                    <c:v>3.0895999999999999</c:v>
                  </c:pt>
                  <c:pt idx="34">
                    <c:v>9.9124700000000008</c:v>
                  </c:pt>
                </c:numCache>
              </c:numRef>
            </c:plus>
            <c:minus>
              <c:numRef>
                <c:f>'All Fsp Analysis'!$V$173:$V$207</c:f>
                <c:numCache>
                  <c:formatCode>General</c:formatCode>
                  <c:ptCount val="35"/>
                  <c:pt idx="0">
                    <c:v>5.3428500000000003</c:v>
                  </c:pt>
                  <c:pt idx="1">
                    <c:v>5.4414600000000002</c:v>
                  </c:pt>
                  <c:pt idx="2">
                    <c:v>4.3473899999999999</c:v>
                  </c:pt>
                  <c:pt idx="3">
                    <c:v>4.5000799999999996</c:v>
                  </c:pt>
                  <c:pt idx="4">
                    <c:v>4.2891300000000001</c:v>
                  </c:pt>
                  <c:pt idx="5">
                    <c:v>3.8437899999999998</c:v>
                  </c:pt>
                  <c:pt idx="6">
                    <c:v>6.2748400000000002</c:v>
                  </c:pt>
                  <c:pt idx="7">
                    <c:v>3.11904</c:v>
                  </c:pt>
                  <c:pt idx="8">
                    <c:v>6.5311300000000001</c:v>
                  </c:pt>
                  <c:pt idx="9">
                    <c:v>3.2043499999999998</c:v>
                  </c:pt>
                  <c:pt idx="10">
                    <c:v>3.0693700000000002</c:v>
                  </c:pt>
                  <c:pt idx="11">
                    <c:v>3.42441</c:v>
                  </c:pt>
                  <c:pt idx="12">
                    <c:v>3.2437299999999998</c:v>
                  </c:pt>
                  <c:pt idx="13">
                    <c:v>3.7609499999999998</c:v>
                  </c:pt>
                  <c:pt idx="14">
                    <c:v>3.78084</c:v>
                  </c:pt>
                  <c:pt idx="15">
                    <c:v>3.1327600000000002</c:v>
                  </c:pt>
                  <c:pt idx="16">
                    <c:v>6.5628599999999997</c:v>
                  </c:pt>
                  <c:pt idx="17">
                    <c:v>4.7904200000000001</c:v>
                  </c:pt>
                  <c:pt idx="18">
                    <c:v>5.9711499999999997</c:v>
                  </c:pt>
                  <c:pt idx="19">
                    <c:v>5.1713199999999997</c:v>
                  </c:pt>
                  <c:pt idx="20">
                    <c:v>5.1651300000000004</c:v>
                  </c:pt>
                  <c:pt idx="21">
                    <c:v>5.6131099999999998</c:v>
                  </c:pt>
                  <c:pt idx="22">
                    <c:v>6.2983599999999997</c:v>
                  </c:pt>
                  <c:pt idx="23">
                    <c:v>5.3181099999999999</c:v>
                  </c:pt>
                  <c:pt idx="24">
                    <c:v>3.3540399999999999</c:v>
                  </c:pt>
                  <c:pt idx="25">
                    <c:v>4.0125299999999999</c:v>
                  </c:pt>
                  <c:pt idx="26">
                    <c:v>4.40944</c:v>
                  </c:pt>
                  <c:pt idx="27">
                    <c:v>4.5860000000000003</c:v>
                  </c:pt>
                  <c:pt idx="28">
                    <c:v>3.9013900000000001</c:v>
                  </c:pt>
                  <c:pt idx="29">
                    <c:v>3.9661499999999998</c:v>
                  </c:pt>
                  <c:pt idx="30">
                    <c:v>5.32559</c:v>
                  </c:pt>
                  <c:pt idx="31">
                    <c:v>5.3551900000000003</c:v>
                  </c:pt>
                  <c:pt idx="32">
                    <c:v>3.8885700000000001</c:v>
                  </c:pt>
                  <c:pt idx="33">
                    <c:v>3.0895999999999999</c:v>
                  </c:pt>
                  <c:pt idx="34">
                    <c:v>9.9124700000000008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'All Fsp Analysis'!$LK$3:$LK$37</c:f>
              <c:numCache>
                <c:formatCode>General</c:formatCode>
                <c:ptCount val="35"/>
                <c:pt idx="0">
                  <c:v>44.157800000000002</c:v>
                </c:pt>
                <c:pt idx="1">
                  <c:v>41.519100000000002</c:v>
                </c:pt>
                <c:pt idx="2">
                  <c:v>48.120800000000003</c:v>
                </c:pt>
                <c:pt idx="3">
                  <c:v>47.4255</c:v>
                </c:pt>
                <c:pt idx="4">
                  <c:v>45.308500000000002</c:v>
                </c:pt>
                <c:pt idx="5">
                  <c:v>39.030200000000001</c:v>
                </c:pt>
                <c:pt idx="6">
                  <c:v>58.816800000000001</c:v>
                </c:pt>
                <c:pt idx="7">
                  <c:v>46.116599999999998</c:v>
                </c:pt>
                <c:pt idx="8">
                  <c:v>49.895099999999999</c:v>
                </c:pt>
                <c:pt idx="9">
                  <c:v>37.566000000000003</c:v>
                </c:pt>
                <c:pt idx="10">
                  <c:v>44.223500000000001</c:v>
                </c:pt>
                <c:pt idx="11">
                  <c:v>44.712899999999998</c:v>
                </c:pt>
                <c:pt idx="12">
                  <c:v>39.808199999999999</c:v>
                </c:pt>
                <c:pt idx="13">
                  <c:v>49.972000000000001</c:v>
                </c:pt>
                <c:pt idx="14">
                  <c:v>50.625300000000003</c:v>
                </c:pt>
                <c:pt idx="15">
                  <c:v>45.068800000000003</c:v>
                </c:pt>
                <c:pt idx="16">
                  <c:v>45.606200000000001</c:v>
                </c:pt>
                <c:pt idx="17">
                  <c:v>42.010599999999997</c:v>
                </c:pt>
                <c:pt idx="18">
                  <c:v>51.2943</c:v>
                </c:pt>
                <c:pt idx="19">
                  <c:v>49.110799999999998</c:v>
                </c:pt>
                <c:pt idx="20">
                  <c:v>44.563000000000002</c:v>
                </c:pt>
                <c:pt idx="21">
                  <c:v>48.066699999999997</c:v>
                </c:pt>
                <c:pt idx="22">
                  <c:v>48.144500000000001</c:v>
                </c:pt>
                <c:pt idx="23">
                  <c:v>47.918999999999997</c:v>
                </c:pt>
                <c:pt idx="24">
                  <c:v>42.700600000000001</c:v>
                </c:pt>
                <c:pt idx="25">
                  <c:v>49.915100000000002</c:v>
                </c:pt>
                <c:pt idx="26">
                  <c:v>48.864199999999997</c:v>
                </c:pt>
                <c:pt idx="27">
                  <c:v>50.218200000000003</c:v>
                </c:pt>
                <c:pt idx="28">
                  <c:v>46.280799999999999</c:v>
                </c:pt>
                <c:pt idx="29">
                  <c:v>46.2667</c:v>
                </c:pt>
                <c:pt idx="30">
                  <c:v>53.476999999999997</c:v>
                </c:pt>
                <c:pt idx="31">
                  <c:v>41.479900000000001</c:v>
                </c:pt>
                <c:pt idx="32">
                  <c:v>43.728700000000003</c:v>
                </c:pt>
                <c:pt idx="33">
                  <c:v>41.011000000000003</c:v>
                </c:pt>
                <c:pt idx="34">
                  <c:v>55.964500000000001</c:v>
                </c:pt>
              </c:numCache>
            </c:numRef>
          </c:xVal>
          <c:yVal>
            <c:numRef>
              <c:f>'All Fsp Analysis'!$JJ$61:$JJ$94</c:f>
              <c:numCache>
                <c:formatCode>General</c:formatCode>
                <c:ptCount val="34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CF6-4D0C-9E18-C15315729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6233711"/>
        <c:axId val="2136223631"/>
      </c:scatterChart>
      <c:valAx>
        <c:axId val="213623371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Pb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36223631"/>
        <c:crosses val="autoZero"/>
        <c:crossBetween val="midCat"/>
      </c:valAx>
      <c:valAx>
        <c:axId val="2136223631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13623371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Eu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1.AS Fsp Eu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'All Fsp Analysis'!$U$79:$U$114</c:f>
                <c:numCache>
                  <c:formatCode>General</c:formatCode>
                  <c:ptCount val="36"/>
                  <c:pt idx="0">
                    <c:v>6.1747500000000003E-4</c:v>
                  </c:pt>
                  <c:pt idx="1">
                    <c:v>2.9963799999999999E-2</c:v>
                  </c:pt>
                  <c:pt idx="2">
                    <c:v>0.21193999999999999</c:v>
                  </c:pt>
                  <c:pt idx="3">
                    <c:v>8.9658199999999993E-2</c:v>
                  </c:pt>
                  <c:pt idx="4">
                    <c:v>0.159493</c:v>
                  </c:pt>
                  <c:pt idx="5">
                    <c:v>2.198E-5</c:v>
                  </c:pt>
                  <c:pt idx="6">
                    <c:v>0.23687</c:v>
                  </c:pt>
                  <c:pt idx="7">
                    <c:v>2.61552E-2</c:v>
                  </c:pt>
                  <c:pt idx="8">
                    <c:v>0.19986999999999999</c:v>
                  </c:pt>
                  <c:pt idx="9">
                    <c:v>1.5328400000000001E-2</c:v>
                  </c:pt>
                  <c:pt idx="10">
                    <c:v>1.4171499999999999E-4</c:v>
                  </c:pt>
                  <c:pt idx="11">
                    <c:v>8.7748000000000004E-4</c:v>
                  </c:pt>
                  <c:pt idx="12">
                    <c:v>0.16675699999999999</c:v>
                  </c:pt>
                  <c:pt idx="13">
                    <c:v>0.158357</c:v>
                  </c:pt>
                  <c:pt idx="14">
                    <c:v>9.5732200000000003E-4</c:v>
                  </c:pt>
                  <c:pt idx="15">
                    <c:v>5.4299399999999997E-5</c:v>
                  </c:pt>
                  <c:pt idx="16">
                    <c:v>1.0879700000000001E-2</c:v>
                  </c:pt>
                  <c:pt idx="17">
                    <c:v>0.148534</c:v>
                  </c:pt>
                  <c:pt idx="18">
                    <c:v>9.7165799999999997E-2</c:v>
                  </c:pt>
                  <c:pt idx="19">
                    <c:v>2.5623400000000001E-2</c:v>
                  </c:pt>
                  <c:pt idx="20">
                    <c:v>0.109722</c:v>
                  </c:pt>
                  <c:pt idx="21">
                    <c:v>0.14333399999999999</c:v>
                  </c:pt>
                  <c:pt idx="22">
                    <c:v>0.19877600000000001</c:v>
                  </c:pt>
                  <c:pt idx="23">
                    <c:v>2.94324E-4</c:v>
                  </c:pt>
                  <c:pt idx="24">
                    <c:v>0.17485300000000001</c:v>
                  </c:pt>
                  <c:pt idx="25">
                    <c:v>0.23613999999999999</c:v>
                  </c:pt>
                  <c:pt idx="26">
                    <c:v>0.24656900000000001</c:v>
                  </c:pt>
                  <c:pt idx="27">
                    <c:v>7.8460299999999997E-2</c:v>
                  </c:pt>
                  <c:pt idx="28">
                    <c:v>0.30207000000000001</c:v>
                  </c:pt>
                  <c:pt idx="29">
                    <c:v>1.3629E-3</c:v>
                  </c:pt>
                  <c:pt idx="30">
                    <c:v>9.5854200000000005E-4</c:v>
                  </c:pt>
                  <c:pt idx="31">
                    <c:v>1.4766600000000001E-3</c:v>
                  </c:pt>
                  <c:pt idx="32">
                    <c:v>4.5924E-2</c:v>
                  </c:pt>
                  <c:pt idx="33">
                    <c:v>0.22162399999999999</c:v>
                  </c:pt>
                  <c:pt idx="34">
                    <c:v>0.239485</c:v>
                  </c:pt>
                  <c:pt idx="35">
                    <c:v>0.17638200000000001</c:v>
                  </c:pt>
                </c:numCache>
              </c:numRef>
            </c:plus>
            <c:minus>
              <c:numRef>
                <c:f>'All Fsp Analysis'!$U$79:$U$114</c:f>
                <c:numCache>
                  <c:formatCode>General</c:formatCode>
                  <c:ptCount val="36"/>
                  <c:pt idx="0">
                    <c:v>6.1747500000000003E-4</c:v>
                  </c:pt>
                  <c:pt idx="1">
                    <c:v>2.9963799999999999E-2</c:v>
                  </c:pt>
                  <c:pt idx="2">
                    <c:v>0.21193999999999999</c:v>
                  </c:pt>
                  <c:pt idx="3">
                    <c:v>8.9658199999999993E-2</c:v>
                  </c:pt>
                  <c:pt idx="4">
                    <c:v>0.159493</c:v>
                  </c:pt>
                  <c:pt idx="5">
                    <c:v>2.198E-5</c:v>
                  </c:pt>
                  <c:pt idx="6">
                    <c:v>0.23687</c:v>
                  </c:pt>
                  <c:pt idx="7">
                    <c:v>2.61552E-2</c:v>
                  </c:pt>
                  <c:pt idx="8">
                    <c:v>0.19986999999999999</c:v>
                  </c:pt>
                  <c:pt idx="9">
                    <c:v>1.5328400000000001E-2</c:v>
                  </c:pt>
                  <c:pt idx="10">
                    <c:v>1.4171499999999999E-4</c:v>
                  </c:pt>
                  <c:pt idx="11">
                    <c:v>8.7748000000000004E-4</c:v>
                  </c:pt>
                  <c:pt idx="12">
                    <c:v>0.16675699999999999</c:v>
                  </c:pt>
                  <c:pt idx="13">
                    <c:v>0.158357</c:v>
                  </c:pt>
                  <c:pt idx="14">
                    <c:v>9.5732200000000003E-4</c:v>
                  </c:pt>
                  <c:pt idx="15">
                    <c:v>5.4299399999999997E-5</c:v>
                  </c:pt>
                  <c:pt idx="16">
                    <c:v>1.0879700000000001E-2</c:v>
                  </c:pt>
                  <c:pt idx="17">
                    <c:v>0.148534</c:v>
                  </c:pt>
                  <c:pt idx="18">
                    <c:v>9.7165799999999997E-2</c:v>
                  </c:pt>
                  <c:pt idx="19">
                    <c:v>2.5623400000000001E-2</c:v>
                  </c:pt>
                  <c:pt idx="20">
                    <c:v>0.109722</c:v>
                  </c:pt>
                  <c:pt idx="21">
                    <c:v>0.14333399999999999</c:v>
                  </c:pt>
                  <c:pt idx="22">
                    <c:v>0.19877600000000001</c:v>
                  </c:pt>
                  <c:pt idx="23">
                    <c:v>2.94324E-4</c:v>
                  </c:pt>
                  <c:pt idx="24">
                    <c:v>0.17485300000000001</c:v>
                  </c:pt>
                  <c:pt idx="25">
                    <c:v>0.23613999999999999</c:v>
                  </c:pt>
                  <c:pt idx="26">
                    <c:v>0.24656900000000001</c:v>
                  </c:pt>
                  <c:pt idx="27">
                    <c:v>7.8460299999999997E-2</c:v>
                  </c:pt>
                  <c:pt idx="28">
                    <c:v>0.30207000000000001</c:v>
                  </c:pt>
                  <c:pt idx="29">
                    <c:v>1.3629E-3</c:v>
                  </c:pt>
                  <c:pt idx="30">
                    <c:v>9.5854200000000005E-4</c:v>
                  </c:pt>
                  <c:pt idx="31">
                    <c:v>1.4766600000000001E-3</c:v>
                  </c:pt>
                  <c:pt idx="32">
                    <c:v>4.5924E-2</c:v>
                  </c:pt>
                  <c:pt idx="33">
                    <c:v>0.22162399999999999</c:v>
                  </c:pt>
                  <c:pt idx="34">
                    <c:v>0.239485</c:v>
                  </c:pt>
                  <c:pt idx="35">
                    <c:v>0.17638200000000001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Analysis'!$IZ$4:$IZ$7,'All Fsp Analysis'!$IZ$9:$IZ$13,'All Fsp Analysis'!$IZ$15:$IZ$16,'All Fsp Analysis'!$IZ$18:$IZ$31,'All Fsp Analysis'!$IZ$35:$IZ$38)</c:f>
              <c:numCache>
                <c:formatCode>General</c:formatCode>
                <c:ptCount val="29"/>
                <c:pt idx="0">
                  <c:v>3.3019699999999999E-2</c:v>
                </c:pt>
                <c:pt idx="1">
                  <c:v>0.95715600000000001</c:v>
                </c:pt>
                <c:pt idx="2">
                  <c:v>0.32516699999999998</c:v>
                </c:pt>
                <c:pt idx="3">
                  <c:v>0.72640800000000005</c:v>
                </c:pt>
                <c:pt idx="4">
                  <c:v>1.15879</c:v>
                </c:pt>
                <c:pt idx="5">
                  <c:v>2.7513300000000001E-2</c:v>
                </c:pt>
                <c:pt idx="6">
                  <c:v>1.08047</c:v>
                </c:pt>
                <c:pt idx="7">
                  <c:v>1.18309E-2</c:v>
                </c:pt>
                <c:pt idx="8">
                  <c:v>1.6885299999999999E-3</c:v>
                </c:pt>
                <c:pt idx="9">
                  <c:v>1.0055400000000001</c:v>
                </c:pt>
                <c:pt idx="10">
                  <c:v>0.83758299999999997</c:v>
                </c:pt>
                <c:pt idx="11">
                  <c:v>7.4717299999999996E-4</c:v>
                </c:pt>
                <c:pt idx="12">
                  <c:v>5.4081199999999998E-3</c:v>
                </c:pt>
                <c:pt idx="13">
                  <c:v>0.78327000000000002</c:v>
                </c:pt>
                <c:pt idx="14">
                  <c:v>0.31126599999999999</c:v>
                </c:pt>
                <c:pt idx="15">
                  <c:v>0</c:v>
                </c:pt>
                <c:pt idx="16">
                  <c:v>0.25197900000000001</c:v>
                </c:pt>
                <c:pt idx="17">
                  <c:v>0.50181699999999996</c:v>
                </c:pt>
                <c:pt idx="18">
                  <c:v>0.82819299999999996</c:v>
                </c:pt>
                <c:pt idx="19">
                  <c:v>2.2609100000000001E-3</c:v>
                </c:pt>
                <c:pt idx="20">
                  <c:v>0.60855599999999999</c:v>
                </c:pt>
                <c:pt idx="21">
                  <c:v>0.98975900000000006</c:v>
                </c:pt>
                <c:pt idx="22">
                  <c:v>1.10623</c:v>
                </c:pt>
                <c:pt idx="23">
                  <c:v>0.15420300000000001</c:v>
                </c:pt>
                <c:pt idx="24">
                  <c:v>1.8269899999999999</c:v>
                </c:pt>
                <c:pt idx="25">
                  <c:v>5.8344100000000003E-2</c:v>
                </c:pt>
                <c:pt idx="26">
                  <c:v>1.2207699999999999</c:v>
                </c:pt>
                <c:pt idx="27">
                  <c:v>1.58833</c:v>
                </c:pt>
                <c:pt idx="28">
                  <c:v>0.60659399999999997</c:v>
                </c:pt>
              </c:numCache>
            </c:numRef>
          </c:xVal>
          <c:yVal>
            <c:numRef>
              <c:f>'All Fsp Analysis'!$JH$61:$JH$89</c:f>
              <c:numCache>
                <c:formatCode>General</c:formatCode>
                <c:ptCount val="2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75D-4B53-B8C1-A972F4E1180D}"/>
            </c:ext>
          </c:extLst>
        </c:ser>
        <c:ser>
          <c:idx val="1"/>
          <c:order val="1"/>
          <c:tx>
            <c:v>1(B)MP Fsp Eu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'All Fsp Analysis'!$U$122:$U$162</c:f>
                <c:numCache>
                  <c:formatCode>General</c:formatCode>
                  <c:ptCount val="41"/>
                  <c:pt idx="0">
                    <c:v>0.157142</c:v>
                  </c:pt>
                  <c:pt idx="1">
                    <c:v>0.23796</c:v>
                  </c:pt>
                  <c:pt idx="2">
                    <c:v>0.229514</c:v>
                  </c:pt>
                  <c:pt idx="3">
                    <c:v>6.9528999999999999E-4</c:v>
                  </c:pt>
                  <c:pt idx="4">
                    <c:v>0.161244</c:v>
                  </c:pt>
                  <c:pt idx="5">
                    <c:v>2.96872E-2</c:v>
                  </c:pt>
                  <c:pt idx="6">
                    <c:v>0.20561199999999999</c:v>
                  </c:pt>
                  <c:pt idx="7">
                    <c:v>0.173238</c:v>
                  </c:pt>
                  <c:pt idx="8">
                    <c:v>0.14829899999999999</c:v>
                  </c:pt>
                  <c:pt idx="9">
                    <c:v>0.101311</c:v>
                  </c:pt>
                  <c:pt idx="10">
                    <c:v>0.19928299999999999</c:v>
                  </c:pt>
                  <c:pt idx="11">
                    <c:v>0.17059299999999999</c:v>
                  </c:pt>
                  <c:pt idx="12">
                    <c:v>0.14512700000000001</c:v>
                  </c:pt>
                  <c:pt idx="13">
                    <c:v>0.15860299999999999</c:v>
                  </c:pt>
                  <c:pt idx="14">
                    <c:v>0.13308700000000001</c:v>
                  </c:pt>
                  <c:pt idx="15">
                    <c:v>0.144453</c:v>
                  </c:pt>
                  <c:pt idx="16">
                    <c:v>7.3250399999999993E-2</c:v>
                  </c:pt>
                  <c:pt idx="17">
                    <c:v>0.18410099999999999</c:v>
                  </c:pt>
                  <c:pt idx="18">
                    <c:v>0.157445</c:v>
                  </c:pt>
                  <c:pt idx="19">
                    <c:v>0.24271699999999999</c:v>
                  </c:pt>
                  <c:pt idx="20">
                    <c:v>0.20320299999999999</c:v>
                  </c:pt>
                  <c:pt idx="21">
                    <c:v>1.26749E-3</c:v>
                  </c:pt>
                  <c:pt idx="22">
                    <c:v>0.10798199999999999</c:v>
                  </c:pt>
                  <c:pt idx="23">
                    <c:v>1.14269E-3</c:v>
                  </c:pt>
                  <c:pt idx="24">
                    <c:v>5.7344100000000002E-2</c:v>
                  </c:pt>
                  <c:pt idx="25">
                    <c:v>2.94034E-2</c:v>
                  </c:pt>
                  <c:pt idx="26">
                    <c:v>0.100693</c:v>
                  </c:pt>
                  <c:pt idx="27">
                    <c:v>0.23076199999999999</c:v>
                  </c:pt>
                  <c:pt idx="28">
                    <c:v>0.19481999999999999</c:v>
                  </c:pt>
                  <c:pt idx="29">
                    <c:v>0.178596</c:v>
                  </c:pt>
                  <c:pt idx="30">
                    <c:v>0.183864</c:v>
                  </c:pt>
                  <c:pt idx="31">
                    <c:v>9.8516000000000006E-2</c:v>
                  </c:pt>
                  <c:pt idx="32">
                    <c:v>0.39436700000000002</c:v>
                  </c:pt>
                  <c:pt idx="33">
                    <c:v>0.216479</c:v>
                  </c:pt>
                  <c:pt idx="34">
                    <c:v>0.18509300000000001</c:v>
                  </c:pt>
                  <c:pt idx="35">
                    <c:v>0.16184699999999999</c:v>
                  </c:pt>
                  <c:pt idx="36">
                    <c:v>3.9610399999999997E-2</c:v>
                  </c:pt>
                  <c:pt idx="37">
                    <c:v>0.247559</c:v>
                  </c:pt>
                  <c:pt idx="38">
                    <c:v>0.18571399999999999</c:v>
                  </c:pt>
                  <c:pt idx="39">
                    <c:v>0.21421799999999999</c:v>
                  </c:pt>
                  <c:pt idx="40">
                    <c:v>0.17374300000000001</c:v>
                  </c:pt>
                </c:numCache>
              </c:numRef>
            </c:plus>
            <c:minus>
              <c:numRef>
                <c:f>'All Fsp Analysis'!$U$122:$U$165</c:f>
                <c:numCache>
                  <c:formatCode>General</c:formatCode>
                  <c:ptCount val="44"/>
                  <c:pt idx="0">
                    <c:v>0.157142</c:v>
                  </c:pt>
                  <c:pt idx="1">
                    <c:v>0.23796</c:v>
                  </c:pt>
                  <c:pt idx="2">
                    <c:v>0.229514</c:v>
                  </c:pt>
                  <c:pt idx="3">
                    <c:v>6.9528999999999999E-4</c:v>
                  </c:pt>
                  <c:pt idx="4">
                    <c:v>0.161244</c:v>
                  </c:pt>
                  <c:pt idx="5">
                    <c:v>2.96872E-2</c:v>
                  </c:pt>
                  <c:pt idx="6">
                    <c:v>0.20561199999999999</c:v>
                  </c:pt>
                  <c:pt idx="7">
                    <c:v>0.173238</c:v>
                  </c:pt>
                  <c:pt idx="8">
                    <c:v>0.14829899999999999</c:v>
                  </c:pt>
                  <c:pt idx="9">
                    <c:v>0.101311</c:v>
                  </c:pt>
                  <c:pt idx="10">
                    <c:v>0.19928299999999999</c:v>
                  </c:pt>
                  <c:pt idx="11">
                    <c:v>0.17059299999999999</c:v>
                  </c:pt>
                  <c:pt idx="12">
                    <c:v>0.14512700000000001</c:v>
                  </c:pt>
                  <c:pt idx="13">
                    <c:v>0.15860299999999999</c:v>
                  </c:pt>
                  <c:pt idx="14">
                    <c:v>0.13308700000000001</c:v>
                  </c:pt>
                  <c:pt idx="15">
                    <c:v>0.144453</c:v>
                  </c:pt>
                  <c:pt idx="16">
                    <c:v>7.3250399999999993E-2</c:v>
                  </c:pt>
                  <c:pt idx="17">
                    <c:v>0.18410099999999999</c:v>
                  </c:pt>
                  <c:pt idx="18">
                    <c:v>0.157445</c:v>
                  </c:pt>
                  <c:pt idx="19">
                    <c:v>0.24271699999999999</c:v>
                  </c:pt>
                  <c:pt idx="20">
                    <c:v>0.20320299999999999</c:v>
                  </c:pt>
                  <c:pt idx="21">
                    <c:v>1.26749E-3</c:v>
                  </c:pt>
                  <c:pt idx="22">
                    <c:v>0.10798199999999999</c:v>
                  </c:pt>
                  <c:pt idx="23">
                    <c:v>1.14269E-3</c:v>
                  </c:pt>
                  <c:pt idx="24">
                    <c:v>5.7344100000000002E-2</c:v>
                  </c:pt>
                  <c:pt idx="25">
                    <c:v>2.94034E-2</c:v>
                  </c:pt>
                  <c:pt idx="26">
                    <c:v>0.100693</c:v>
                  </c:pt>
                  <c:pt idx="27">
                    <c:v>0.23076199999999999</c:v>
                  </c:pt>
                  <c:pt idx="28">
                    <c:v>0.19481999999999999</c:v>
                  </c:pt>
                  <c:pt idx="29">
                    <c:v>0.178596</c:v>
                  </c:pt>
                  <c:pt idx="30">
                    <c:v>0.183864</c:v>
                  </c:pt>
                  <c:pt idx="31">
                    <c:v>9.8516000000000006E-2</c:v>
                  </c:pt>
                  <c:pt idx="32">
                    <c:v>0.39436700000000002</c:v>
                  </c:pt>
                  <c:pt idx="33">
                    <c:v>0.216479</c:v>
                  </c:pt>
                  <c:pt idx="34">
                    <c:v>0.18509300000000001</c:v>
                  </c:pt>
                  <c:pt idx="35">
                    <c:v>0.16184699999999999</c:v>
                  </c:pt>
                  <c:pt idx="36">
                    <c:v>3.9610399999999997E-2</c:v>
                  </c:pt>
                  <c:pt idx="37">
                    <c:v>0.247559</c:v>
                  </c:pt>
                  <c:pt idx="38">
                    <c:v>0.18571399999999999</c:v>
                  </c:pt>
                  <c:pt idx="39">
                    <c:v>0.21421799999999999</c:v>
                  </c:pt>
                  <c:pt idx="40">
                    <c:v>0.17374300000000001</c:v>
                  </c:pt>
                  <c:pt idx="41">
                    <c:v>0.15334500000000001</c:v>
                  </c:pt>
                  <c:pt idx="42">
                    <c:v>0.203152</c:v>
                  </c:pt>
                  <c:pt idx="43">
                    <c:v>0.425348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Analysis'!$KE$3:$KE$5,'All Fsp Analysis'!$KE$7:$KE$23,'All Fsp Analysis'!$KE$25:$KE$46)</c:f>
              <c:numCache>
                <c:formatCode>General</c:formatCode>
                <c:ptCount val="42"/>
                <c:pt idx="0">
                  <c:v>0.56645900000000005</c:v>
                </c:pt>
                <c:pt idx="1">
                  <c:v>0.89056199999999996</c:v>
                </c:pt>
                <c:pt idx="2">
                  <c:v>1.0661400000000001</c:v>
                </c:pt>
                <c:pt idx="3">
                  <c:v>0.83441200000000004</c:v>
                </c:pt>
                <c:pt idx="4">
                  <c:v>0</c:v>
                </c:pt>
                <c:pt idx="5">
                  <c:v>0.96900699999999995</c:v>
                </c:pt>
                <c:pt idx="6">
                  <c:v>0.79778700000000002</c:v>
                </c:pt>
                <c:pt idx="7">
                  <c:v>0.63741000000000003</c:v>
                </c:pt>
                <c:pt idx="8">
                  <c:v>0.293987</c:v>
                </c:pt>
                <c:pt idx="9">
                  <c:v>1.07152</c:v>
                </c:pt>
                <c:pt idx="10">
                  <c:v>0.77851499999999996</c:v>
                </c:pt>
                <c:pt idx="11">
                  <c:v>0.65254500000000004</c:v>
                </c:pt>
                <c:pt idx="12">
                  <c:v>0.459123</c:v>
                </c:pt>
                <c:pt idx="13">
                  <c:v>0.49045100000000003</c:v>
                </c:pt>
                <c:pt idx="14">
                  <c:v>0.529748</c:v>
                </c:pt>
                <c:pt idx="15">
                  <c:v>0.143233</c:v>
                </c:pt>
                <c:pt idx="16">
                  <c:v>0.63436700000000001</c:v>
                </c:pt>
                <c:pt idx="17">
                  <c:v>0.62354500000000002</c:v>
                </c:pt>
                <c:pt idx="18">
                  <c:v>1.0342</c:v>
                </c:pt>
                <c:pt idx="19">
                  <c:v>0.83960999999999997</c:v>
                </c:pt>
                <c:pt idx="20">
                  <c:v>0.240735</c:v>
                </c:pt>
                <c:pt idx="21">
                  <c:v>2.7426400000000002E-3</c:v>
                </c:pt>
                <c:pt idx="22">
                  <c:v>0</c:v>
                </c:pt>
                <c:pt idx="23">
                  <c:v>2.3553000000000001E-2</c:v>
                </c:pt>
                <c:pt idx="24">
                  <c:v>0.32831300000000002</c:v>
                </c:pt>
                <c:pt idx="25">
                  <c:v>1.1694599999999999</c:v>
                </c:pt>
                <c:pt idx="26">
                  <c:v>0.99010600000000004</c:v>
                </c:pt>
                <c:pt idx="27">
                  <c:v>0.69207700000000005</c:v>
                </c:pt>
                <c:pt idx="28">
                  <c:v>1.0443899999999999</c:v>
                </c:pt>
                <c:pt idx="29">
                  <c:v>0.27992299999999998</c:v>
                </c:pt>
                <c:pt idx="30">
                  <c:v>1.5479700000000001</c:v>
                </c:pt>
                <c:pt idx="31">
                  <c:v>0.77865200000000001</c:v>
                </c:pt>
                <c:pt idx="32">
                  <c:v>0.92485700000000004</c:v>
                </c:pt>
                <c:pt idx="33">
                  <c:v>0.64842599999999995</c:v>
                </c:pt>
                <c:pt idx="34">
                  <c:v>5.4872700000000003E-2</c:v>
                </c:pt>
                <c:pt idx="35">
                  <c:v>1.1387400000000001</c:v>
                </c:pt>
                <c:pt idx="36">
                  <c:v>0.93484299999999998</c:v>
                </c:pt>
                <c:pt idx="37">
                  <c:v>1.0719000000000001</c:v>
                </c:pt>
                <c:pt idx="38">
                  <c:v>0.497641</c:v>
                </c:pt>
                <c:pt idx="39">
                  <c:v>0.69308700000000001</c:v>
                </c:pt>
                <c:pt idx="40">
                  <c:v>0.90175000000000005</c:v>
                </c:pt>
                <c:pt idx="41">
                  <c:v>0.85658400000000001</c:v>
                </c:pt>
              </c:numCache>
            </c:numRef>
          </c:xVal>
          <c:yVal>
            <c:numRef>
              <c:f>'All Fsp Analysis'!$JI$61:$JI$102</c:f>
              <c:numCache>
                <c:formatCode>General</c:formatCode>
                <c:ptCount val="4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75D-4B53-B8C1-A972F4E1180D}"/>
            </c:ext>
          </c:extLst>
        </c:ser>
        <c:ser>
          <c:idx val="2"/>
          <c:order val="2"/>
          <c:tx>
            <c:v>1.AS.H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'All Fsp Analysis'!$U$173:$U$207</c:f>
                <c:numCache>
                  <c:formatCode>General</c:formatCode>
                  <c:ptCount val="35"/>
                  <c:pt idx="0">
                    <c:v>3.6030799999999999E-9</c:v>
                  </c:pt>
                  <c:pt idx="1">
                    <c:v>1.5272900000000001E-2</c:v>
                  </c:pt>
                  <c:pt idx="2">
                    <c:v>3.3926399999999997E-8</c:v>
                  </c:pt>
                  <c:pt idx="3">
                    <c:v>1.8502500000000002E-2</c:v>
                  </c:pt>
                  <c:pt idx="4">
                    <c:v>4.1055700000000001E-2</c:v>
                  </c:pt>
                  <c:pt idx="5">
                    <c:v>2.7502599999999999E-6</c:v>
                  </c:pt>
                  <c:pt idx="6">
                    <c:v>4.9848299999999998E-2</c:v>
                  </c:pt>
                  <c:pt idx="7">
                    <c:v>3.9107700000000002E-2</c:v>
                  </c:pt>
                  <c:pt idx="8">
                    <c:v>3.1239400000000001E-2</c:v>
                  </c:pt>
                  <c:pt idx="9">
                    <c:v>2.9035100000000001E-2</c:v>
                  </c:pt>
                  <c:pt idx="10">
                    <c:v>4.7754400000000002E-2</c:v>
                  </c:pt>
                  <c:pt idx="11">
                    <c:v>7.9163200000000003E-8</c:v>
                  </c:pt>
                  <c:pt idx="12">
                    <c:v>2.6681300000000002E-2</c:v>
                  </c:pt>
                  <c:pt idx="13">
                    <c:v>1.2385999999999999E-2</c:v>
                  </c:pt>
                  <c:pt idx="14">
                    <c:v>1.7740200000000001E-2</c:v>
                  </c:pt>
                  <c:pt idx="15">
                    <c:v>3.7451600000000002E-2</c:v>
                  </c:pt>
                  <c:pt idx="16">
                    <c:v>2.6829899999999999E-10</c:v>
                  </c:pt>
                  <c:pt idx="17">
                    <c:v>4.7259900000000001E-2</c:v>
                  </c:pt>
                  <c:pt idx="18">
                    <c:v>3.1522000000000001E-2</c:v>
                  </c:pt>
                  <c:pt idx="19">
                    <c:v>5.1168699999999998E-2</c:v>
                  </c:pt>
                  <c:pt idx="20">
                    <c:v>3.2199400000000003E-2</c:v>
                  </c:pt>
                  <c:pt idx="21">
                    <c:v>2.2244000000000001E-10</c:v>
                  </c:pt>
                  <c:pt idx="22">
                    <c:v>9.9792099999999991E-10</c:v>
                  </c:pt>
                  <c:pt idx="23">
                    <c:v>4.1860300000000003E-2</c:v>
                  </c:pt>
                  <c:pt idx="24">
                    <c:v>4.1678600000000003E-2</c:v>
                  </c:pt>
                  <c:pt idx="25">
                    <c:v>5.5565200000000002E-2</c:v>
                  </c:pt>
                  <c:pt idx="26">
                    <c:v>4.74727E-2</c:v>
                  </c:pt>
                  <c:pt idx="27">
                    <c:v>8.3171599999999995E-5</c:v>
                  </c:pt>
                  <c:pt idx="28">
                    <c:v>1.4086E-2</c:v>
                  </c:pt>
                  <c:pt idx="29">
                    <c:v>4.4529100000000002E-2</c:v>
                  </c:pt>
                  <c:pt idx="30">
                    <c:v>1.5414600000000001E-2</c:v>
                  </c:pt>
                  <c:pt idx="31">
                    <c:v>2.51387E-2</c:v>
                  </c:pt>
                  <c:pt idx="32">
                    <c:v>2.6218100000000001E-2</c:v>
                  </c:pt>
                  <c:pt idx="33">
                    <c:v>6.3868599999999994E-5</c:v>
                  </c:pt>
                  <c:pt idx="34">
                    <c:v>6.0015700000000003E-4</c:v>
                  </c:pt>
                </c:numCache>
              </c:numRef>
            </c:plus>
            <c:minus>
              <c:numRef>
                <c:f>'All Fsp Analysis'!$U$173:$U$207</c:f>
                <c:numCache>
                  <c:formatCode>General</c:formatCode>
                  <c:ptCount val="35"/>
                  <c:pt idx="0">
                    <c:v>3.6030799999999999E-9</c:v>
                  </c:pt>
                  <c:pt idx="1">
                    <c:v>1.5272900000000001E-2</c:v>
                  </c:pt>
                  <c:pt idx="2">
                    <c:v>3.3926399999999997E-8</c:v>
                  </c:pt>
                  <c:pt idx="3">
                    <c:v>1.8502500000000002E-2</c:v>
                  </c:pt>
                  <c:pt idx="4">
                    <c:v>4.1055700000000001E-2</c:v>
                  </c:pt>
                  <c:pt idx="5">
                    <c:v>2.7502599999999999E-6</c:v>
                  </c:pt>
                  <c:pt idx="6">
                    <c:v>4.9848299999999998E-2</c:v>
                  </c:pt>
                  <c:pt idx="7">
                    <c:v>3.9107700000000002E-2</c:v>
                  </c:pt>
                  <c:pt idx="8">
                    <c:v>3.1239400000000001E-2</c:v>
                  </c:pt>
                  <c:pt idx="9">
                    <c:v>2.9035100000000001E-2</c:v>
                  </c:pt>
                  <c:pt idx="10">
                    <c:v>4.7754400000000002E-2</c:v>
                  </c:pt>
                  <c:pt idx="11">
                    <c:v>7.9163200000000003E-8</c:v>
                  </c:pt>
                  <c:pt idx="12">
                    <c:v>2.6681300000000002E-2</c:v>
                  </c:pt>
                  <c:pt idx="13">
                    <c:v>1.2385999999999999E-2</c:v>
                  </c:pt>
                  <c:pt idx="14">
                    <c:v>1.7740200000000001E-2</c:v>
                  </c:pt>
                  <c:pt idx="15">
                    <c:v>3.7451600000000002E-2</c:v>
                  </c:pt>
                  <c:pt idx="16">
                    <c:v>2.6829899999999999E-10</c:v>
                  </c:pt>
                  <c:pt idx="17">
                    <c:v>4.7259900000000001E-2</c:v>
                  </c:pt>
                  <c:pt idx="18">
                    <c:v>3.1522000000000001E-2</c:v>
                  </c:pt>
                  <c:pt idx="19">
                    <c:v>5.1168699999999998E-2</c:v>
                  </c:pt>
                  <c:pt idx="20">
                    <c:v>3.2199400000000003E-2</c:v>
                  </c:pt>
                  <c:pt idx="21">
                    <c:v>2.2244000000000001E-10</c:v>
                  </c:pt>
                  <c:pt idx="22">
                    <c:v>9.9792099999999991E-10</c:v>
                  </c:pt>
                  <c:pt idx="23">
                    <c:v>4.1860300000000003E-2</c:v>
                  </c:pt>
                  <c:pt idx="24">
                    <c:v>4.1678600000000003E-2</c:v>
                  </c:pt>
                  <c:pt idx="25">
                    <c:v>5.5565200000000002E-2</c:v>
                  </c:pt>
                  <c:pt idx="26">
                    <c:v>4.74727E-2</c:v>
                  </c:pt>
                  <c:pt idx="27">
                    <c:v>8.3171599999999995E-5</c:v>
                  </c:pt>
                  <c:pt idx="28">
                    <c:v>1.4086E-2</c:v>
                  </c:pt>
                  <c:pt idx="29">
                    <c:v>4.4529100000000002E-2</c:v>
                  </c:pt>
                  <c:pt idx="30">
                    <c:v>1.5414600000000001E-2</c:v>
                  </c:pt>
                  <c:pt idx="31">
                    <c:v>2.51387E-2</c:v>
                  </c:pt>
                  <c:pt idx="32">
                    <c:v>2.6218100000000001E-2</c:v>
                  </c:pt>
                  <c:pt idx="33">
                    <c:v>6.3868599999999994E-5</c:v>
                  </c:pt>
                  <c:pt idx="34">
                    <c:v>6.0015700000000003E-4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Analysis'!$LJ$3:$LJ$7,'All Fsp Analysis'!$LJ$9:$LJ$13,'All Fsp Analysis'!$LJ$15:$LJ$24,'All Fsp Analysis'!$LJ$26:$LJ$29,'All Fsp Analysis'!$LJ$31:$LJ$36)</c:f>
              <c:numCache>
                <c:formatCode>General</c:formatCode>
                <c:ptCount val="30"/>
                <c:pt idx="0" formatCode="0.00E+00">
                  <c:v>2.8229800000000001E-8</c:v>
                </c:pt>
                <c:pt idx="1">
                  <c:v>7.7312400000000003E-3</c:v>
                </c:pt>
                <c:pt idx="2" formatCode="0.00E+00">
                  <c:v>4.07484E-7</c:v>
                </c:pt>
                <c:pt idx="3">
                  <c:v>9.3650199999999999E-3</c:v>
                </c:pt>
                <c:pt idx="4">
                  <c:v>5.8659999999999997E-2</c:v>
                </c:pt>
                <c:pt idx="5">
                  <c:v>5.7248500000000001E-2</c:v>
                </c:pt>
                <c:pt idx="6">
                  <c:v>5.06449E-2</c:v>
                </c:pt>
                <c:pt idx="7">
                  <c:v>3.3964399999999999E-2</c:v>
                </c:pt>
                <c:pt idx="8">
                  <c:v>2.9550900000000001E-2</c:v>
                </c:pt>
                <c:pt idx="9">
                  <c:v>4.8028099999999997E-2</c:v>
                </c:pt>
                <c:pt idx="10">
                  <c:v>2.7772499999999999E-2</c:v>
                </c:pt>
                <c:pt idx="11">
                  <c:v>6.4266799999999997E-3</c:v>
                </c:pt>
                <c:pt idx="12">
                  <c:v>9.0947000000000007E-3</c:v>
                </c:pt>
                <c:pt idx="13">
                  <c:v>5.3177200000000001E-2</c:v>
                </c:pt>
                <c:pt idx="14" formatCode="0.00E+00">
                  <c:v>1.8807900000000001E-9</c:v>
                </c:pt>
                <c:pt idx="15">
                  <c:v>5.37148E-2</c:v>
                </c:pt>
                <c:pt idx="16">
                  <c:v>2.2527700000000001E-2</c:v>
                </c:pt>
                <c:pt idx="17">
                  <c:v>5.2609400000000001E-2</c:v>
                </c:pt>
                <c:pt idx="18">
                  <c:v>3.3371600000000001E-2</c:v>
                </c:pt>
                <c:pt idx="19" formatCode="0.00E+00">
                  <c:v>1.9578900000000002E-9</c:v>
                </c:pt>
                <c:pt idx="20">
                  <c:v>4.3438499999999998E-2</c:v>
                </c:pt>
                <c:pt idx="21">
                  <c:v>4.88612E-2</c:v>
                </c:pt>
                <c:pt idx="22">
                  <c:v>0.111093</c:v>
                </c:pt>
                <c:pt idx="23">
                  <c:v>6.1187199999999997E-2</c:v>
                </c:pt>
                <c:pt idx="24">
                  <c:v>8.1259899999999996E-3</c:v>
                </c:pt>
                <c:pt idx="25">
                  <c:v>7.5603500000000004E-2</c:v>
                </c:pt>
                <c:pt idx="26">
                  <c:v>7.8844899999999992E-3</c:v>
                </c:pt>
                <c:pt idx="27">
                  <c:v>2.23859E-2</c:v>
                </c:pt>
                <c:pt idx="28">
                  <c:v>2.3472699999999999E-2</c:v>
                </c:pt>
                <c:pt idx="29">
                  <c:v>6.9770800000000001E-4</c:v>
                </c:pt>
              </c:numCache>
            </c:numRef>
          </c:xVal>
          <c:yVal>
            <c:numRef>
              <c:f>'All Fsp Analysis'!$JJ$61:$JJ$90</c:f>
              <c:numCache>
                <c:formatCode>General</c:formatCode>
                <c:ptCount val="30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75D-4B53-B8C1-A972F4E118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3840687"/>
        <c:axId val="1023834447"/>
      </c:scatterChart>
      <c:valAx>
        <c:axId val="102384068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Eu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3834447"/>
        <c:crosses val="autoZero"/>
        <c:crossBetween val="midCat"/>
      </c:valAx>
      <c:valAx>
        <c:axId val="1023834447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02384068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1.AS Na v Ca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1.AS C Na v Ca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508.3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558.29999999999995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Analysis'!$Y$3,'All Fsp Analysis'!$Y$5:$Y$6,'All Fsp Analysis'!$Y$9:$Y$10,'All Fsp Analysis'!$Y$15,'All Fsp Analysis'!$Y$19:$Y$20,'All Fsp Analysis'!$Y$24,'All Fsp Analysis'!$Y$26,'All Fsp Analysis'!$Y$28,'All Fsp Analysis'!$Y$30,'All Fsp Analysis'!$Y$35)</c:f>
              <c:numCache>
                <c:formatCode>General</c:formatCode>
                <c:ptCount val="13"/>
                <c:pt idx="0">
                  <c:v>51700</c:v>
                </c:pt>
                <c:pt idx="1">
                  <c:v>54100</c:v>
                </c:pt>
                <c:pt idx="2">
                  <c:v>54800.000000000007</c:v>
                </c:pt>
                <c:pt idx="3">
                  <c:v>54000</c:v>
                </c:pt>
                <c:pt idx="4">
                  <c:v>52400</c:v>
                </c:pt>
                <c:pt idx="5">
                  <c:v>64000</c:v>
                </c:pt>
                <c:pt idx="6">
                  <c:v>57000</c:v>
                </c:pt>
                <c:pt idx="7">
                  <c:v>61900.000000000007</c:v>
                </c:pt>
                <c:pt idx="8">
                  <c:v>54100</c:v>
                </c:pt>
                <c:pt idx="9">
                  <c:v>61300</c:v>
                </c:pt>
                <c:pt idx="10">
                  <c:v>59400.000000000007</c:v>
                </c:pt>
                <c:pt idx="11">
                  <c:v>62200</c:v>
                </c:pt>
                <c:pt idx="12">
                  <c:v>64600</c:v>
                </c:pt>
              </c:numCache>
            </c:numRef>
          </c:xVal>
          <c:yVal>
            <c:numRef>
              <c:f>('All Fsp Analysis'!$AC$3,'All Fsp Analysis'!$AC$5:$AC$6,'All Fsp Analysis'!$AC$9:$AC$10,'All Fsp Analysis'!$AC$15,'All Fsp Analysis'!$AC$19:$AC$20,'All Fsp Analysis'!$AC$24,'All Fsp Analysis'!$AC$26,'All Fsp Analysis'!$AC$28,'All Fsp Analysis'!$AC$30,'All Fsp Analysis'!$AC$35)</c:f>
              <c:numCache>
                <c:formatCode>General</c:formatCode>
                <c:ptCount val="13"/>
                <c:pt idx="0">
                  <c:v>57100</c:v>
                </c:pt>
                <c:pt idx="1">
                  <c:v>54900</c:v>
                </c:pt>
                <c:pt idx="2">
                  <c:v>52400</c:v>
                </c:pt>
                <c:pt idx="3">
                  <c:v>53600</c:v>
                </c:pt>
                <c:pt idx="4">
                  <c:v>55500</c:v>
                </c:pt>
                <c:pt idx="5">
                  <c:v>38500</c:v>
                </c:pt>
                <c:pt idx="6">
                  <c:v>47400</c:v>
                </c:pt>
                <c:pt idx="7">
                  <c:v>43500</c:v>
                </c:pt>
                <c:pt idx="8">
                  <c:v>53400</c:v>
                </c:pt>
                <c:pt idx="9">
                  <c:v>43400</c:v>
                </c:pt>
                <c:pt idx="10">
                  <c:v>45100</c:v>
                </c:pt>
                <c:pt idx="11">
                  <c:v>37600</c:v>
                </c:pt>
                <c:pt idx="12">
                  <c:v>36500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4F3-46A0-9520-AED179F9505D}"/>
            </c:ext>
          </c:extLst>
        </c:ser>
        <c:ser>
          <c:idx val="1"/>
          <c:order val="1"/>
          <c:tx>
            <c:v>1.AS R Na v Ca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508.3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558.29999999999995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Analysis'!$Y$2,'All Fsp Analysis'!$Y$4,'All Fsp Analysis'!$Y$7,'All Fsp Analysis'!$Y$11,'All Fsp Analysis'!$Y$16,'All Fsp Analysis'!$Y$21,'All Fsp Analysis'!$Y$25,'All Fsp Analysis'!$Y$27,'All Fsp Analysis'!$Y$29,'All Fsp Analysis'!$Y$31,'All Fsp Analysis'!$Y$34)</c:f>
              <c:numCache>
                <c:formatCode>General</c:formatCode>
                <c:ptCount val="11"/>
                <c:pt idx="0">
                  <c:v>62800</c:v>
                </c:pt>
                <c:pt idx="1">
                  <c:v>53500</c:v>
                </c:pt>
                <c:pt idx="2">
                  <c:v>72400</c:v>
                </c:pt>
                <c:pt idx="3">
                  <c:v>64400.000000000007</c:v>
                </c:pt>
                <c:pt idx="4">
                  <c:v>67100</c:v>
                </c:pt>
                <c:pt idx="5">
                  <c:v>68900</c:v>
                </c:pt>
                <c:pt idx="6">
                  <c:v>71600</c:v>
                </c:pt>
                <c:pt idx="7">
                  <c:v>58099.999999999993</c:v>
                </c:pt>
                <c:pt idx="8">
                  <c:v>56700</c:v>
                </c:pt>
                <c:pt idx="9">
                  <c:v>65700</c:v>
                </c:pt>
                <c:pt idx="10">
                  <c:v>64400.000000000007</c:v>
                </c:pt>
              </c:numCache>
            </c:numRef>
          </c:xVal>
          <c:yVal>
            <c:numRef>
              <c:f>('All Fsp Analysis'!$AC$2,'All Fsp Analysis'!$AC$4,'All Fsp Analysis'!$AC$7,'All Fsp Analysis'!$AC$11,'All Fsp Analysis'!$AC$16,'All Fsp Analysis'!$AC$21,'All Fsp Analysis'!$AC$25,'All Fsp Analysis'!$AC$27,'All Fsp Analysis'!$AC$29,'All Fsp Analysis'!$AC$31,'All Fsp Analysis'!$AC$34)</c:f>
              <c:numCache>
                <c:formatCode>General</c:formatCode>
                <c:ptCount val="11"/>
                <c:pt idx="0">
                  <c:v>41600</c:v>
                </c:pt>
                <c:pt idx="1">
                  <c:v>54000</c:v>
                </c:pt>
                <c:pt idx="2">
                  <c:v>28700</c:v>
                </c:pt>
                <c:pt idx="3">
                  <c:v>39400</c:v>
                </c:pt>
                <c:pt idx="4">
                  <c:v>35100</c:v>
                </c:pt>
                <c:pt idx="5">
                  <c:v>32700</c:v>
                </c:pt>
                <c:pt idx="6">
                  <c:v>29500</c:v>
                </c:pt>
                <c:pt idx="7">
                  <c:v>47900</c:v>
                </c:pt>
                <c:pt idx="8">
                  <c:v>48200</c:v>
                </c:pt>
                <c:pt idx="9">
                  <c:v>35800</c:v>
                </c:pt>
                <c:pt idx="10">
                  <c:v>35700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4F3-46A0-9520-AED179F9505D}"/>
            </c:ext>
          </c:extLst>
        </c:ser>
        <c:ser>
          <c:idx val="2"/>
          <c:order val="2"/>
          <c:tx>
            <c:v>1.AS (M) Na v Ca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508.3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558.29999999999995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Analysis'!$Y$12:$Y$14,'All Fsp Analysis'!$Y$18,'All Fsp Analysis'!$Y$32:$Y$33,'All Fsp Analysis'!$Y$36:$Y$37)</c:f>
              <c:numCache>
                <c:formatCode>General</c:formatCode>
                <c:ptCount val="8"/>
                <c:pt idx="0">
                  <c:v>70400</c:v>
                </c:pt>
                <c:pt idx="1">
                  <c:v>72400</c:v>
                </c:pt>
                <c:pt idx="2">
                  <c:v>57300.000000000007</c:v>
                </c:pt>
                <c:pt idx="3">
                  <c:v>69100</c:v>
                </c:pt>
                <c:pt idx="4">
                  <c:v>66900</c:v>
                </c:pt>
                <c:pt idx="5">
                  <c:v>67400</c:v>
                </c:pt>
                <c:pt idx="6">
                  <c:v>58300</c:v>
                </c:pt>
                <c:pt idx="7">
                  <c:v>67900</c:v>
                </c:pt>
              </c:numCache>
            </c:numRef>
          </c:xVal>
          <c:yVal>
            <c:numRef>
              <c:f>('All Fsp Analysis'!$AC$12:$AC$14,'All Fsp Analysis'!$AC$18,'All Fsp Analysis'!$AC$32:$AC$33,'All Fsp Analysis'!$AC$36:$AC$37)</c:f>
              <c:numCache>
                <c:formatCode>General</c:formatCode>
                <c:ptCount val="8"/>
                <c:pt idx="0">
                  <c:v>30500</c:v>
                </c:pt>
                <c:pt idx="1">
                  <c:v>28800</c:v>
                </c:pt>
                <c:pt idx="2">
                  <c:v>47200</c:v>
                </c:pt>
                <c:pt idx="3">
                  <c:v>28800</c:v>
                </c:pt>
                <c:pt idx="4">
                  <c:v>32300</c:v>
                </c:pt>
                <c:pt idx="5">
                  <c:v>32000</c:v>
                </c:pt>
                <c:pt idx="6">
                  <c:v>46000</c:v>
                </c:pt>
                <c:pt idx="7">
                  <c:v>30900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4F3-46A0-9520-AED179F9505D}"/>
            </c:ext>
          </c:extLst>
        </c:ser>
        <c:ser>
          <c:idx val="3"/>
          <c:order val="3"/>
          <c:tx>
            <c:v>1.AS Other Na v Ca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508.3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558.32999999999993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Analysis'!$Y$8,'All Fsp Analysis'!$Y$17,'All Fsp Analysis'!$Y$22:$Y$23)</c:f>
              <c:numCache>
                <c:formatCode>General</c:formatCode>
                <c:ptCount val="4"/>
                <c:pt idx="0">
                  <c:v>53200</c:v>
                </c:pt>
                <c:pt idx="1">
                  <c:v>68300</c:v>
                </c:pt>
                <c:pt idx="2">
                  <c:v>56700</c:v>
                </c:pt>
                <c:pt idx="3">
                  <c:v>53300</c:v>
                </c:pt>
              </c:numCache>
            </c:numRef>
          </c:xVal>
          <c:yVal>
            <c:numRef>
              <c:f>('All Fsp Analysis'!$AC$8,'All Fsp Analysis'!$AC$17,'All Fsp Analysis'!$AC$22:$AC$23)</c:f>
              <c:numCache>
                <c:formatCode>General</c:formatCode>
                <c:ptCount val="4"/>
                <c:pt idx="0">
                  <c:v>53200</c:v>
                </c:pt>
                <c:pt idx="1">
                  <c:v>34400</c:v>
                </c:pt>
                <c:pt idx="2">
                  <c:v>51000</c:v>
                </c:pt>
                <c:pt idx="3">
                  <c:v>51300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4F3-46A0-9520-AED179F950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00839487"/>
        <c:axId val="2100836127"/>
      </c:scatterChart>
      <c:valAx>
        <c:axId val="210083948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Na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0836127"/>
        <c:crosses val="autoZero"/>
        <c:crossBetween val="midCat"/>
      </c:valAx>
      <c:valAx>
        <c:axId val="21008361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Ca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083948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1.AS Na v Ca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1.AS C Na v Ca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508.3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558.29999999999995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Analysis'!$Y$3,'All Fsp Analysis'!$Y$5:$Y$6,'All Fsp Analysis'!$Y$9:$Y$10,'All Fsp Analysis'!$Y$15,'All Fsp Analysis'!$Y$19:$Y$20,'All Fsp Analysis'!$Y$24,'All Fsp Analysis'!$Y$26,'All Fsp Analysis'!$Y$28,'All Fsp Analysis'!$Y$30,'All Fsp Analysis'!$Y$35)</c:f>
              <c:numCache>
                <c:formatCode>General</c:formatCode>
                <c:ptCount val="13"/>
                <c:pt idx="0">
                  <c:v>51700</c:v>
                </c:pt>
                <c:pt idx="1">
                  <c:v>54100</c:v>
                </c:pt>
                <c:pt idx="2">
                  <c:v>54800.000000000007</c:v>
                </c:pt>
                <c:pt idx="3">
                  <c:v>54000</c:v>
                </c:pt>
                <c:pt idx="4">
                  <c:v>52400</c:v>
                </c:pt>
                <c:pt idx="5">
                  <c:v>64000</c:v>
                </c:pt>
                <c:pt idx="6">
                  <c:v>57000</c:v>
                </c:pt>
                <c:pt idx="7">
                  <c:v>61900.000000000007</c:v>
                </c:pt>
                <c:pt idx="8">
                  <c:v>54100</c:v>
                </c:pt>
                <c:pt idx="9">
                  <c:v>61300</c:v>
                </c:pt>
                <c:pt idx="10">
                  <c:v>59400.000000000007</c:v>
                </c:pt>
                <c:pt idx="11">
                  <c:v>62200</c:v>
                </c:pt>
                <c:pt idx="12">
                  <c:v>64600</c:v>
                </c:pt>
              </c:numCache>
            </c:numRef>
          </c:xVal>
          <c:yVal>
            <c:numRef>
              <c:f>('All Fsp Analysis'!$AC$3,'All Fsp Analysis'!$AC$5:$AC$6,'All Fsp Analysis'!$AC$9:$AC$10,'All Fsp Analysis'!$AC$15,'All Fsp Analysis'!$AC$19:$AC$20,'All Fsp Analysis'!$AC$24,'All Fsp Analysis'!$AC$26,'All Fsp Analysis'!$AC$28,'All Fsp Analysis'!$AC$30,'All Fsp Analysis'!$AC$35)</c:f>
              <c:numCache>
                <c:formatCode>General</c:formatCode>
                <c:ptCount val="13"/>
                <c:pt idx="0">
                  <c:v>57100</c:v>
                </c:pt>
                <c:pt idx="1">
                  <c:v>54900</c:v>
                </c:pt>
                <c:pt idx="2">
                  <c:v>52400</c:v>
                </c:pt>
                <c:pt idx="3">
                  <c:v>53600</c:v>
                </c:pt>
                <c:pt idx="4">
                  <c:v>55500</c:v>
                </c:pt>
                <c:pt idx="5">
                  <c:v>38500</c:v>
                </c:pt>
                <c:pt idx="6">
                  <c:v>47400</c:v>
                </c:pt>
                <c:pt idx="7">
                  <c:v>43500</c:v>
                </c:pt>
                <c:pt idx="8">
                  <c:v>53400</c:v>
                </c:pt>
                <c:pt idx="9">
                  <c:v>43400</c:v>
                </c:pt>
                <c:pt idx="10">
                  <c:v>45100</c:v>
                </c:pt>
                <c:pt idx="11">
                  <c:v>37600</c:v>
                </c:pt>
                <c:pt idx="12">
                  <c:v>36500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78C-44D1-AE3A-04065F1E7B79}"/>
            </c:ext>
          </c:extLst>
        </c:ser>
        <c:ser>
          <c:idx val="1"/>
          <c:order val="1"/>
          <c:tx>
            <c:v>1.AS R Na v Ca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508.3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558.29999999999995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Analysis'!$Y$2,'All Fsp Analysis'!$Y$4,'All Fsp Analysis'!$Y$7,'All Fsp Analysis'!$Y$11,'All Fsp Analysis'!$Y$16,'All Fsp Analysis'!$Y$21,'All Fsp Analysis'!$Y$25,'All Fsp Analysis'!$Y$27,'All Fsp Analysis'!$Y$29,'All Fsp Analysis'!$Y$31,'All Fsp Analysis'!$Y$34)</c:f>
              <c:numCache>
                <c:formatCode>General</c:formatCode>
                <c:ptCount val="11"/>
                <c:pt idx="0">
                  <c:v>62800</c:v>
                </c:pt>
                <c:pt idx="1">
                  <c:v>53500</c:v>
                </c:pt>
                <c:pt idx="2">
                  <c:v>72400</c:v>
                </c:pt>
                <c:pt idx="3">
                  <c:v>64400.000000000007</c:v>
                </c:pt>
                <c:pt idx="4">
                  <c:v>67100</c:v>
                </c:pt>
                <c:pt idx="5">
                  <c:v>68900</c:v>
                </c:pt>
                <c:pt idx="6">
                  <c:v>71600</c:v>
                </c:pt>
                <c:pt idx="7">
                  <c:v>58099.999999999993</c:v>
                </c:pt>
                <c:pt idx="8">
                  <c:v>56700</c:v>
                </c:pt>
                <c:pt idx="9">
                  <c:v>65700</c:v>
                </c:pt>
                <c:pt idx="10">
                  <c:v>64400.000000000007</c:v>
                </c:pt>
              </c:numCache>
            </c:numRef>
          </c:xVal>
          <c:yVal>
            <c:numRef>
              <c:f>('All Fsp Analysis'!$AC$2,'All Fsp Analysis'!$AC$4,'All Fsp Analysis'!$AC$7,'All Fsp Analysis'!$AC$11,'All Fsp Analysis'!$AC$16,'All Fsp Analysis'!$AC$21,'All Fsp Analysis'!$AC$25,'All Fsp Analysis'!$AC$27,'All Fsp Analysis'!$AC$29,'All Fsp Analysis'!$AC$31,'All Fsp Analysis'!$AC$34)</c:f>
              <c:numCache>
                <c:formatCode>General</c:formatCode>
                <c:ptCount val="11"/>
                <c:pt idx="0">
                  <c:v>41600</c:v>
                </c:pt>
                <c:pt idx="1">
                  <c:v>54000</c:v>
                </c:pt>
                <c:pt idx="2">
                  <c:v>28700</c:v>
                </c:pt>
                <c:pt idx="3">
                  <c:v>39400</c:v>
                </c:pt>
                <c:pt idx="4">
                  <c:v>35100</c:v>
                </c:pt>
                <c:pt idx="5">
                  <c:v>32700</c:v>
                </c:pt>
                <c:pt idx="6">
                  <c:v>29500</c:v>
                </c:pt>
                <c:pt idx="7">
                  <c:v>47900</c:v>
                </c:pt>
                <c:pt idx="8">
                  <c:v>48200</c:v>
                </c:pt>
                <c:pt idx="9">
                  <c:v>35800</c:v>
                </c:pt>
                <c:pt idx="10">
                  <c:v>35700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78C-44D1-AE3A-04065F1E7B79}"/>
            </c:ext>
          </c:extLst>
        </c:ser>
        <c:ser>
          <c:idx val="2"/>
          <c:order val="2"/>
          <c:tx>
            <c:v>1.AS (M) Na v Ca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508.3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558.29999999999995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Analysis'!$Y$12:$Y$14,'All Fsp Analysis'!$Y$18,'All Fsp Analysis'!$Y$32:$Y$33,'All Fsp Analysis'!$Y$36:$Y$37)</c:f>
              <c:numCache>
                <c:formatCode>General</c:formatCode>
                <c:ptCount val="8"/>
                <c:pt idx="0">
                  <c:v>70400</c:v>
                </c:pt>
                <c:pt idx="1">
                  <c:v>72400</c:v>
                </c:pt>
                <c:pt idx="2">
                  <c:v>57300.000000000007</c:v>
                </c:pt>
                <c:pt idx="3">
                  <c:v>69100</c:v>
                </c:pt>
                <c:pt idx="4">
                  <c:v>66900</c:v>
                </c:pt>
                <c:pt idx="5">
                  <c:v>67400</c:v>
                </c:pt>
                <c:pt idx="6">
                  <c:v>58300</c:v>
                </c:pt>
                <c:pt idx="7">
                  <c:v>67900</c:v>
                </c:pt>
              </c:numCache>
            </c:numRef>
          </c:xVal>
          <c:yVal>
            <c:numRef>
              <c:f>('All Fsp Analysis'!$AC$12:$AC$14,'All Fsp Analysis'!$AC$18,'All Fsp Analysis'!$AC$32:$AC$33,'All Fsp Analysis'!$AC$36:$AC$37)</c:f>
              <c:numCache>
                <c:formatCode>General</c:formatCode>
                <c:ptCount val="8"/>
                <c:pt idx="0">
                  <c:v>30500</c:v>
                </c:pt>
                <c:pt idx="1">
                  <c:v>28800</c:v>
                </c:pt>
                <c:pt idx="2">
                  <c:v>47200</c:v>
                </c:pt>
                <c:pt idx="3">
                  <c:v>28800</c:v>
                </c:pt>
                <c:pt idx="4">
                  <c:v>32300</c:v>
                </c:pt>
                <c:pt idx="5">
                  <c:v>32000</c:v>
                </c:pt>
                <c:pt idx="6">
                  <c:v>46000</c:v>
                </c:pt>
                <c:pt idx="7">
                  <c:v>30900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78C-44D1-AE3A-04065F1E7B79}"/>
            </c:ext>
          </c:extLst>
        </c:ser>
        <c:ser>
          <c:idx val="3"/>
          <c:order val="3"/>
          <c:tx>
            <c:v>1.AS Other Na v Ca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508.3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558.32999999999993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Analysis'!$Y$8,'All Fsp Analysis'!$Y$17,'All Fsp Analysis'!$Y$22:$Y$23)</c:f>
              <c:numCache>
                <c:formatCode>General</c:formatCode>
                <c:ptCount val="4"/>
                <c:pt idx="0">
                  <c:v>53200</c:v>
                </c:pt>
                <c:pt idx="1">
                  <c:v>68300</c:v>
                </c:pt>
                <c:pt idx="2">
                  <c:v>56700</c:v>
                </c:pt>
                <c:pt idx="3">
                  <c:v>53300</c:v>
                </c:pt>
              </c:numCache>
            </c:numRef>
          </c:xVal>
          <c:yVal>
            <c:numRef>
              <c:f>('All Fsp Analysis'!$AC$8,'All Fsp Analysis'!$AC$17,'All Fsp Analysis'!$AC$22:$AC$23)</c:f>
              <c:numCache>
                <c:formatCode>General</c:formatCode>
                <c:ptCount val="4"/>
                <c:pt idx="0">
                  <c:v>53200</c:v>
                </c:pt>
                <c:pt idx="1">
                  <c:v>34400</c:v>
                </c:pt>
                <c:pt idx="2">
                  <c:v>51000</c:v>
                </c:pt>
                <c:pt idx="3">
                  <c:v>51300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78C-44D1-AE3A-04065F1E7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00839487"/>
        <c:axId val="2100836127"/>
      </c:scatterChart>
      <c:valAx>
        <c:axId val="2100839487"/>
        <c:scaling>
          <c:orientation val="minMax"/>
          <c:min val="50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Na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0836127"/>
        <c:crosses val="autoZero"/>
        <c:crossBetween val="midCat"/>
      </c:valAx>
      <c:valAx>
        <c:axId val="2100836127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Ca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083948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 Fsp Na vs Ca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1.AS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'Fsp SEM+ICP Tidy (2)'!$W$2:$W$37</c:f>
              <c:numCache>
                <c:formatCode>General</c:formatCode>
                <c:ptCount val="36"/>
                <c:pt idx="0">
                  <c:v>62800</c:v>
                </c:pt>
                <c:pt idx="1">
                  <c:v>51700</c:v>
                </c:pt>
                <c:pt idx="2">
                  <c:v>53500</c:v>
                </c:pt>
                <c:pt idx="3">
                  <c:v>54100</c:v>
                </c:pt>
                <c:pt idx="4">
                  <c:v>54800.000000000007</c:v>
                </c:pt>
                <c:pt idx="5">
                  <c:v>72400</c:v>
                </c:pt>
                <c:pt idx="6">
                  <c:v>53200</c:v>
                </c:pt>
                <c:pt idx="7">
                  <c:v>54000</c:v>
                </c:pt>
                <c:pt idx="8">
                  <c:v>52400</c:v>
                </c:pt>
                <c:pt idx="9">
                  <c:v>64400.000000000007</c:v>
                </c:pt>
                <c:pt idx="10">
                  <c:v>70400</c:v>
                </c:pt>
                <c:pt idx="11">
                  <c:v>72400</c:v>
                </c:pt>
                <c:pt idx="12">
                  <c:v>57300.000000000007</c:v>
                </c:pt>
                <c:pt idx="13">
                  <c:v>64000</c:v>
                </c:pt>
                <c:pt idx="14">
                  <c:v>67100</c:v>
                </c:pt>
                <c:pt idx="15">
                  <c:v>68300</c:v>
                </c:pt>
                <c:pt idx="16">
                  <c:v>69100</c:v>
                </c:pt>
                <c:pt idx="17">
                  <c:v>57000</c:v>
                </c:pt>
                <c:pt idx="18">
                  <c:v>61900.000000000007</c:v>
                </c:pt>
                <c:pt idx="19">
                  <c:v>68900</c:v>
                </c:pt>
                <c:pt idx="20">
                  <c:v>56700</c:v>
                </c:pt>
                <c:pt idx="21">
                  <c:v>53300</c:v>
                </c:pt>
                <c:pt idx="22">
                  <c:v>54100</c:v>
                </c:pt>
                <c:pt idx="23">
                  <c:v>71600</c:v>
                </c:pt>
                <c:pt idx="24">
                  <c:v>61300</c:v>
                </c:pt>
                <c:pt idx="25">
                  <c:v>58099.999999999993</c:v>
                </c:pt>
                <c:pt idx="26">
                  <c:v>59400.000000000007</c:v>
                </c:pt>
                <c:pt idx="27">
                  <c:v>56700</c:v>
                </c:pt>
                <c:pt idx="28">
                  <c:v>62200</c:v>
                </c:pt>
                <c:pt idx="29">
                  <c:v>65700</c:v>
                </c:pt>
                <c:pt idx="30">
                  <c:v>66900</c:v>
                </c:pt>
                <c:pt idx="31">
                  <c:v>67400</c:v>
                </c:pt>
                <c:pt idx="32">
                  <c:v>64400.000000000007</c:v>
                </c:pt>
                <c:pt idx="33">
                  <c:v>64600</c:v>
                </c:pt>
                <c:pt idx="34">
                  <c:v>58300</c:v>
                </c:pt>
                <c:pt idx="35">
                  <c:v>67900</c:v>
                </c:pt>
              </c:numCache>
            </c:numRef>
          </c:xVal>
          <c:yVal>
            <c:numRef>
              <c:f>'Fsp SEM+ICP Tidy (2)'!$AB$2:$AB$37</c:f>
              <c:numCache>
                <c:formatCode>General</c:formatCode>
                <c:ptCount val="36"/>
                <c:pt idx="0">
                  <c:v>41600</c:v>
                </c:pt>
                <c:pt idx="1">
                  <c:v>57100</c:v>
                </c:pt>
                <c:pt idx="2">
                  <c:v>54000</c:v>
                </c:pt>
                <c:pt idx="3">
                  <c:v>54900</c:v>
                </c:pt>
                <c:pt idx="4">
                  <c:v>52400</c:v>
                </c:pt>
                <c:pt idx="5">
                  <c:v>28700</c:v>
                </c:pt>
                <c:pt idx="6">
                  <c:v>53200</c:v>
                </c:pt>
                <c:pt idx="7">
                  <c:v>53600</c:v>
                </c:pt>
                <c:pt idx="8">
                  <c:v>55500</c:v>
                </c:pt>
                <c:pt idx="9">
                  <c:v>39400</c:v>
                </c:pt>
                <c:pt idx="10">
                  <c:v>30500</c:v>
                </c:pt>
                <c:pt idx="11">
                  <c:v>28800</c:v>
                </c:pt>
                <c:pt idx="12">
                  <c:v>47200</c:v>
                </c:pt>
                <c:pt idx="13">
                  <c:v>38500</c:v>
                </c:pt>
                <c:pt idx="14">
                  <c:v>35100</c:v>
                </c:pt>
                <c:pt idx="15">
                  <c:v>34400</c:v>
                </c:pt>
                <c:pt idx="16">
                  <c:v>28800</c:v>
                </c:pt>
                <c:pt idx="17">
                  <c:v>47400</c:v>
                </c:pt>
                <c:pt idx="18">
                  <c:v>43500</c:v>
                </c:pt>
                <c:pt idx="19">
                  <c:v>32700</c:v>
                </c:pt>
                <c:pt idx="20">
                  <c:v>51000</c:v>
                </c:pt>
                <c:pt idx="21">
                  <c:v>51300</c:v>
                </c:pt>
                <c:pt idx="22">
                  <c:v>53400</c:v>
                </c:pt>
                <c:pt idx="23">
                  <c:v>29500</c:v>
                </c:pt>
                <c:pt idx="24">
                  <c:v>43400</c:v>
                </c:pt>
                <c:pt idx="25">
                  <c:v>47900</c:v>
                </c:pt>
                <c:pt idx="26">
                  <c:v>45100</c:v>
                </c:pt>
                <c:pt idx="27">
                  <c:v>48200</c:v>
                </c:pt>
                <c:pt idx="28">
                  <c:v>37600</c:v>
                </c:pt>
                <c:pt idx="29">
                  <c:v>35800</c:v>
                </c:pt>
                <c:pt idx="30">
                  <c:v>32300</c:v>
                </c:pt>
                <c:pt idx="31">
                  <c:v>32000</c:v>
                </c:pt>
                <c:pt idx="32">
                  <c:v>35700</c:v>
                </c:pt>
                <c:pt idx="33">
                  <c:v>36500</c:v>
                </c:pt>
                <c:pt idx="34">
                  <c:v>46000</c:v>
                </c:pt>
                <c:pt idx="35">
                  <c:v>30900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294-446C-B02C-52078BE967C3}"/>
            </c:ext>
          </c:extLst>
        </c:ser>
        <c:ser>
          <c:idx val="1"/>
          <c:order val="1"/>
          <c:tx>
            <c:v>1(B)MP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'Fsp SEM+ICP Tidy (2)'!$W$39:$W$82</c:f>
              <c:numCache>
                <c:formatCode>General</c:formatCode>
                <c:ptCount val="44"/>
                <c:pt idx="0">
                  <c:v>75600</c:v>
                </c:pt>
                <c:pt idx="1">
                  <c:v>72500</c:v>
                </c:pt>
                <c:pt idx="2">
                  <c:v>73800</c:v>
                </c:pt>
                <c:pt idx="3">
                  <c:v>72000</c:v>
                </c:pt>
                <c:pt idx="4">
                  <c:v>73700</c:v>
                </c:pt>
                <c:pt idx="5">
                  <c:v>75700</c:v>
                </c:pt>
                <c:pt idx="6">
                  <c:v>72300</c:v>
                </c:pt>
                <c:pt idx="7">
                  <c:v>70400</c:v>
                </c:pt>
                <c:pt idx="8">
                  <c:v>73200</c:v>
                </c:pt>
                <c:pt idx="9">
                  <c:v>71200</c:v>
                </c:pt>
                <c:pt idx="10">
                  <c:v>73800</c:v>
                </c:pt>
                <c:pt idx="11">
                  <c:v>74000</c:v>
                </c:pt>
                <c:pt idx="12">
                  <c:v>72800</c:v>
                </c:pt>
                <c:pt idx="13">
                  <c:v>71900</c:v>
                </c:pt>
                <c:pt idx="14">
                  <c:v>70800</c:v>
                </c:pt>
                <c:pt idx="15">
                  <c:v>73900</c:v>
                </c:pt>
                <c:pt idx="16">
                  <c:v>71800</c:v>
                </c:pt>
                <c:pt idx="17">
                  <c:v>73800</c:v>
                </c:pt>
                <c:pt idx="18">
                  <c:v>74800</c:v>
                </c:pt>
                <c:pt idx="19">
                  <c:v>73300</c:v>
                </c:pt>
                <c:pt idx="20">
                  <c:v>75900</c:v>
                </c:pt>
                <c:pt idx="21">
                  <c:v>74400</c:v>
                </c:pt>
                <c:pt idx="22">
                  <c:v>74700</c:v>
                </c:pt>
                <c:pt idx="23">
                  <c:v>75100</c:v>
                </c:pt>
                <c:pt idx="24">
                  <c:v>73500</c:v>
                </c:pt>
                <c:pt idx="25">
                  <c:v>76200</c:v>
                </c:pt>
                <c:pt idx="26">
                  <c:v>75300</c:v>
                </c:pt>
                <c:pt idx="27">
                  <c:v>71700</c:v>
                </c:pt>
                <c:pt idx="28">
                  <c:v>69500</c:v>
                </c:pt>
                <c:pt idx="29">
                  <c:v>73500</c:v>
                </c:pt>
                <c:pt idx="30">
                  <c:v>71700</c:v>
                </c:pt>
                <c:pt idx="31">
                  <c:v>71600</c:v>
                </c:pt>
                <c:pt idx="32">
                  <c:v>67700</c:v>
                </c:pt>
                <c:pt idx="33">
                  <c:v>73300</c:v>
                </c:pt>
                <c:pt idx="34">
                  <c:v>70500</c:v>
                </c:pt>
                <c:pt idx="35">
                  <c:v>71600</c:v>
                </c:pt>
                <c:pt idx="36">
                  <c:v>74900</c:v>
                </c:pt>
                <c:pt idx="37">
                  <c:v>72200</c:v>
                </c:pt>
                <c:pt idx="38">
                  <c:v>72900</c:v>
                </c:pt>
                <c:pt idx="39">
                  <c:v>71900</c:v>
                </c:pt>
                <c:pt idx="40">
                  <c:v>70500</c:v>
                </c:pt>
                <c:pt idx="41">
                  <c:v>72300</c:v>
                </c:pt>
                <c:pt idx="42">
                  <c:v>75100</c:v>
                </c:pt>
                <c:pt idx="43">
                  <c:v>74400</c:v>
                </c:pt>
              </c:numCache>
            </c:numRef>
          </c:xVal>
          <c:yVal>
            <c:numRef>
              <c:f>'Fsp SEM+ICP Tidy (2)'!$AB$39:$AB$82</c:f>
              <c:numCache>
                <c:formatCode>General</c:formatCode>
                <c:ptCount val="44"/>
                <c:pt idx="0">
                  <c:v>25299.999999999996</c:v>
                </c:pt>
                <c:pt idx="1">
                  <c:v>28400</c:v>
                </c:pt>
                <c:pt idx="2">
                  <c:v>27500</c:v>
                </c:pt>
                <c:pt idx="3">
                  <c:v>28200</c:v>
                </c:pt>
                <c:pt idx="4">
                  <c:v>25299.999999999996</c:v>
                </c:pt>
                <c:pt idx="5">
                  <c:v>27500</c:v>
                </c:pt>
                <c:pt idx="6">
                  <c:v>26900</c:v>
                </c:pt>
                <c:pt idx="7">
                  <c:v>29300</c:v>
                </c:pt>
                <c:pt idx="8">
                  <c:v>28400</c:v>
                </c:pt>
                <c:pt idx="9">
                  <c:v>28700</c:v>
                </c:pt>
                <c:pt idx="10">
                  <c:v>26900</c:v>
                </c:pt>
                <c:pt idx="11">
                  <c:v>27000</c:v>
                </c:pt>
                <c:pt idx="12">
                  <c:v>28200</c:v>
                </c:pt>
                <c:pt idx="13">
                  <c:v>29400</c:v>
                </c:pt>
                <c:pt idx="14">
                  <c:v>28100</c:v>
                </c:pt>
                <c:pt idx="15">
                  <c:v>27200.000000000004</c:v>
                </c:pt>
                <c:pt idx="16">
                  <c:v>25700</c:v>
                </c:pt>
                <c:pt idx="17">
                  <c:v>28300</c:v>
                </c:pt>
                <c:pt idx="18">
                  <c:v>27300</c:v>
                </c:pt>
                <c:pt idx="19">
                  <c:v>27500</c:v>
                </c:pt>
                <c:pt idx="20">
                  <c:v>24800</c:v>
                </c:pt>
                <c:pt idx="21">
                  <c:v>27799.999999999996</c:v>
                </c:pt>
                <c:pt idx="22">
                  <c:v>24800</c:v>
                </c:pt>
                <c:pt idx="23">
                  <c:v>26500</c:v>
                </c:pt>
                <c:pt idx="24">
                  <c:v>28200</c:v>
                </c:pt>
                <c:pt idx="25">
                  <c:v>27300</c:v>
                </c:pt>
                <c:pt idx="26">
                  <c:v>25500</c:v>
                </c:pt>
                <c:pt idx="27">
                  <c:v>29600</c:v>
                </c:pt>
                <c:pt idx="28">
                  <c:v>31400</c:v>
                </c:pt>
                <c:pt idx="29">
                  <c:v>30200</c:v>
                </c:pt>
                <c:pt idx="30">
                  <c:v>29300</c:v>
                </c:pt>
                <c:pt idx="31">
                  <c:v>28500</c:v>
                </c:pt>
                <c:pt idx="32">
                  <c:v>31900</c:v>
                </c:pt>
                <c:pt idx="33">
                  <c:v>29900.000000000004</c:v>
                </c:pt>
                <c:pt idx="34">
                  <c:v>31400</c:v>
                </c:pt>
                <c:pt idx="35">
                  <c:v>31100</c:v>
                </c:pt>
                <c:pt idx="36">
                  <c:v>26700</c:v>
                </c:pt>
                <c:pt idx="37">
                  <c:v>30800</c:v>
                </c:pt>
                <c:pt idx="38">
                  <c:v>30800</c:v>
                </c:pt>
                <c:pt idx="39">
                  <c:v>29100</c:v>
                </c:pt>
                <c:pt idx="40">
                  <c:v>30099.999999999996</c:v>
                </c:pt>
                <c:pt idx="41">
                  <c:v>29200</c:v>
                </c:pt>
                <c:pt idx="42">
                  <c:v>26100</c:v>
                </c:pt>
                <c:pt idx="43">
                  <c:v>26800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294-446C-B02C-52078BE967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4353471"/>
        <c:axId val="164635087"/>
      </c:scatterChart>
      <c:valAx>
        <c:axId val="764353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Na (ppm)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635087"/>
        <c:crosses val="autoZero"/>
        <c:crossBetween val="midCat"/>
      </c:valAx>
      <c:valAx>
        <c:axId val="1646350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Ca (ppm)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435347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1(B)MP Na v Ca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1(B)MP C Na v Ca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891.67000000000007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1208.3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Analysis'!$BE$2:$BE$4,'All Fsp Analysis'!$BE$8,'All Fsp Analysis'!$BE$12,'All Fsp Analysis'!$BE$19,'All Fsp Analysis'!$BE$22,'All Fsp Analysis'!$BE$25,'All Fsp Analysis'!$BE$29:$BE$30,'All Fsp Analysis'!$BE$34:$BE$36,'All Fsp Analysis'!$BE$39:$BE$42)</c:f>
              <c:numCache>
                <c:formatCode>General</c:formatCode>
                <c:ptCount val="17"/>
                <c:pt idx="0">
                  <c:v>75600</c:v>
                </c:pt>
                <c:pt idx="1">
                  <c:v>72500</c:v>
                </c:pt>
                <c:pt idx="2">
                  <c:v>73800</c:v>
                </c:pt>
                <c:pt idx="3">
                  <c:v>72300</c:v>
                </c:pt>
                <c:pt idx="4">
                  <c:v>73800</c:v>
                </c:pt>
                <c:pt idx="5">
                  <c:v>73800</c:v>
                </c:pt>
                <c:pt idx="6">
                  <c:v>75900</c:v>
                </c:pt>
                <c:pt idx="7">
                  <c:v>75100</c:v>
                </c:pt>
                <c:pt idx="8">
                  <c:v>71700</c:v>
                </c:pt>
                <c:pt idx="9">
                  <c:v>69500</c:v>
                </c:pt>
                <c:pt idx="10">
                  <c:v>67700</c:v>
                </c:pt>
                <c:pt idx="11">
                  <c:v>73300</c:v>
                </c:pt>
                <c:pt idx="12">
                  <c:v>70500</c:v>
                </c:pt>
                <c:pt idx="13">
                  <c:v>72200</c:v>
                </c:pt>
                <c:pt idx="14">
                  <c:v>72900</c:v>
                </c:pt>
                <c:pt idx="15">
                  <c:v>71900</c:v>
                </c:pt>
                <c:pt idx="16">
                  <c:v>70500</c:v>
                </c:pt>
              </c:numCache>
            </c:numRef>
          </c:xVal>
          <c:yVal>
            <c:numRef>
              <c:f>('All Fsp Analysis'!$BI$2:$BI$4,'All Fsp Analysis'!$BI$8,'All Fsp Analysis'!$BI$12,'All Fsp Analysis'!$BI$19,'All Fsp Analysis'!$BI$22,'All Fsp Analysis'!$BI$25,'All Fsp Analysis'!$BI$29:$BI$30,'All Fsp Analysis'!$BI$34:$BI$36,'All Fsp Analysis'!$BI$39:$BI$42)</c:f>
              <c:numCache>
                <c:formatCode>General</c:formatCode>
                <c:ptCount val="17"/>
                <c:pt idx="0">
                  <c:v>25299.999999999996</c:v>
                </c:pt>
                <c:pt idx="1">
                  <c:v>28400</c:v>
                </c:pt>
                <c:pt idx="2">
                  <c:v>27500</c:v>
                </c:pt>
                <c:pt idx="3">
                  <c:v>26900</c:v>
                </c:pt>
                <c:pt idx="4">
                  <c:v>26900</c:v>
                </c:pt>
                <c:pt idx="5">
                  <c:v>28300</c:v>
                </c:pt>
                <c:pt idx="6">
                  <c:v>24800</c:v>
                </c:pt>
                <c:pt idx="7">
                  <c:v>26500</c:v>
                </c:pt>
                <c:pt idx="8">
                  <c:v>29600</c:v>
                </c:pt>
                <c:pt idx="9">
                  <c:v>31400</c:v>
                </c:pt>
                <c:pt idx="10">
                  <c:v>31900</c:v>
                </c:pt>
                <c:pt idx="11">
                  <c:v>29900.000000000004</c:v>
                </c:pt>
                <c:pt idx="12">
                  <c:v>31400</c:v>
                </c:pt>
                <c:pt idx="13">
                  <c:v>30800</c:v>
                </c:pt>
                <c:pt idx="14">
                  <c:v>30800</c:v>
                </c:pt>
                <c:pt idx="15">
                  <c:v>29100</c:v>
                </c:pt>
                <c:pt idx="16">
                  <c:v>30099.999999999996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809-478F-AD93-DF65A7D8DDC2}"/>
            </c:ext>
          </c:extLst>
        </c:ser>
        <c:ser>
          <c:idx val="1"/>
          <c:order val="1"/>
          <c:tx>
            <c:v>1(B)MP R Na v Ca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891.67000000000007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1208.3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Analysis'!$BE$5:$BE$7,'All Fsp Analysis'!$BE$9:$BE$10,'All Fsp Analysis'!$BE$13,'All Fsp Analysis'!$BE$20:$BE$21,'All Fsp Analysis'!$BE$23,'All Fsp Analysis'!$BE$26:$BE$27,'All Fsp Analysis'!$BE$31,'All Fsp Analysis'!$BE$37:$BE$38,'All Fsp Analysis'!$BE$43:$BE$45)</c:f>
              <c:numCache>
                <c:formatCode>General</c:formatCode>
                <c:ptCount val="17"/>
                <c:pt idx="0">
                  <c:v>72000</c:v>
                </c:pt>
                <c:pt idx="1">
                  <c:v>73700</c:v>
                </c:pt>
                <c:pt idx="2">
                  <c:v>75700</c:v>
                </c:pt>
                <c:pt idx="3">
                  <c:v>70400</c:v>
                </c:pt>
                <c:pt idx="4">
                  <c:v>73200</c:v>
                </c:pt>
                <c:pt idx="5">
                  <c:v>74000</c:v>
                </c:pt>
                <c:pt idx="6">
                  <c:v>74800</c:v>
                </c:pt>
                <c:pt idx="7">
                  <c:v>73300</c:v>
                </c:pt>
                <c:pt idx="8">
                  <c:v>74400</c:v>
                </c:pt>
                <c:pt idx="9">
                  <c:v>73500</c:v>
                </c:pt>
                <c:pt idx="10">
                  <c:v>76200</c:v>
                </c:pt>
                <c:pt idx="11">
                  <c:v>73500</c:v>
                </c:pt>
                <c:pt idx="12">
                  <c:v>71600</c:v>
                </c:pt>
                <c:pt idx="13">
                  <c:v>74900</c:v>
                </c:pt>
                <c:pt idx="14">
                  <c:v>72300</c:v>
                </c:pt>
                <c:pt idx="15">
                  <c:v>75100</c:v>
                </c:pt>
                <c:pt idx="16">
                  <c:v>74400</c:v>
                </c:pt>
              </c:numCache>
            </c:numRef>
          </c:xVal>
          <c:yVal>
            <c:numRef>
              <c:f>('All Fsp Analysis'!$BI$5:$BI$7,'All Fsp Analysis'!$BI$9:$BI$10,'All Fsp Analysis'!$BI$13,'All Fsp Analysis'!$BI$20:$BI$21,'All Fsp Analysis'!$BI$23,'All Fsp Analysis'!$BI$26,'All Fsp Analysis'!$BI$27,'All Fsp Analysis'!$BI$31,'All Fsp Analysis'!$BI$37:$BI$38,'All Fsp Analysis'!$BI$43:$BI$45)</c:f>
              <c:numCache>
                <c:formatCode>General</c:formatCode>
                <c:ptCount val="17"/>
                <c:pt idx="0">
                  <c:v>28200</c:v>
                </c:pt>
                <c:pt idx="1">
                  <c:v>25299.999999999996</c:v>
                </c:pt>
                <c:pt idx="2">
                  <c:v>27500</c:v>
                </c:pt>
                <c:pt idx="3">
                  <c:v>29300</c:v>
                </c:pt>
                <c:pt idx="4">
                  <c:v>28400</c:v>
                </c:pt>
                <c:pt idx="5">
                  <c:v>27000</c:v>
                </c:pt>
                <c:pt idx="6">
                  <c:v>27300</c:v>
                </c:pt>
                <c:pt idx="7">
                  <c:v>27500</c:v>
                </c:pt>
                <c:pt idx="8">
                  <c:v>27799.999999999996</c:v>
                </c:pt>
                <c:pt idx="9">
                  <c:v>28200</c:v>
                </c:pt>
                <c:pt idx="10">
                  <c:v>27300</c:v>
                </c:pt>
                <c:pt idx="11">
                  <c:v>30200</c:v>
                </c:pt>
                <c:pt idx="12">
                  <c:v>31100</c:v>
                </c:pt>
                <c:pt idx="13">
                  <c:v>26700</c:v>
                </c:pt>
                <c:pt idx="14">
                  <c:v>29200</c:v>
                </c:pt>
                <c:pt idx="15">
                  <c:v>26100</c:v>
                </c:pt>
                <c:pt idx="16">
                  <c:v>26800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809-478F-AD93-DF65A7D8DDC2}"/>
            </c:ext>
          </c:extLst>
        </c:ser>
        <c:ser>
          <c:idx val="2"/>
          <c:order val="2"/>
          <c:tx>
            <c:v>1(B)MP (M) Na v Ca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891.67000000000007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1208.3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Analysis'!$BE$11,'All Fsp Analysis'!$BE$14:$BE$18,'All Fsp Analysis'!$BE$24,'All Fsp Analysis'!$BE$28,'All Fsp Analysis'!$BE$32:$BE$33)</c:f>
              <c:numCache>
                <c:formatCode>General</c:formatCode>
                <c:ptCount val="10"/>
                <c:pt idx="0">
                  <c:v>71200</c:v>
                </c:pt>
                <c:pt idx="1">
                  <c:v>72800</c:v>
                </c:pt>
                <c:pt idx="2">
                  <c:v>71900</c:v>
                </c:pt>
                <c:pt idx="3">
                  <c:v>70800</c:v>
                </c:pt>
                <c:pt idx="4">
                  <c:v>73900</c:v>
                </c:pt>
                <c:pt idx="5">
                  <c:v>71800</c:v>
                </c:pt>
                <c:pt idx="6">
                  <c:v>74700</c:v>
                </c:pt>
                <c:pt idx="7">
                  <c:v>75300</c:v>
                </c:pt>
                <c:pt idx="8">
                  <c:v>71700</c:v>
                </c:pt>
                <c:pt idx="9">
                  <c:v>71600</c:v>
                </c:pt>
              </c:numCache>
            </c:numRef>
          </c:xVal>
          <c:yVal>
            <c:numRef>
              <c:f>('All Fsp Analysis'!$BI$11,'All Fsp Analysis'!$BI$14:$BI$18,'All Fsp Analysis'!$BI$24,'All Fsp Analysis'!$BI$28,'All Fsp Analysis'!$BI$32:$BI$33)</c:f>
              <c:numCache>
                <c:formatCode>General</c:formatCode>
                <c:ptCount val="10"/>
                <c:pt idx="0">
                  <c:v>28700</c:v>
                </c:pt>
                <c:pt idx="1">
                  <c:v>28200</c:v>
                </c:pt>
                <c:pt idx="2">
                  <c:v>29400</c:v>
                </c:pt>
                <c:pt idx="3">
                  <c:v>28100</c:v>
                </c:pt>
                <c:pt idx="4">
                  <c:v>27200.000000000004</c:v>
                </c:pt>
                <c:pt idx="5">
                  <c:v>25700</c:v>
                </c:pt>
                <c:pt idx="6">
                  <c:v>24800</c:v>
                </c:pt>
                <c:pt idx="7">
                  <c:v>25500</c:v>
                </c:pt>
                <c:pt idx="8">
                  <c:v>29300</c:v>
                </c:pt>
                <c:pt idx="9">
                  <c:v>28500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809-478F-AD93-DF65A7D8D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0039855"/>
        <c:axId val="450025455"/>
      </c:scatterChart>
      <c:valAx>
        <c:axId val="4500398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Na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0025455"/>
        <c:crosses val="autoZero"/>
        <c:crossBetween val="midCat"/>
      </c:valAx>
      <c:valAx>
        <c:axId val="450025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Ca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003985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1(B)MP Na v Ca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1(B)MP C Na v Ca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891.67000000000007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1208.3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Analysis'!$BE$2:$BE$4,'All Fsp Analysis'!$BE$8,'All Fsp Analysis'!$BE$12,'All Fsp Analysis'!$BE$19,'All Fsp Analysis'!$BE$22,'All Fsp Analysis'!$BE$25,'All Fsp Analysis'!$BE$29:$BE$30,'All Fsp Analysis'!$BE$34:$BE$36,'All Fsp Analysis'!$BE$39:$BE$42)</c:f>
              <c:numCache>
                <c:formatCode>General</c:formatCode>
                <c:ptCount val="17"/>
                <c:pt idx="0">
                  <c:v>75600</c:v>
                </c:pt>
                <c:pt idx="1">
                  <c:v>72500</c:v>
                </c:pt>
                <c:pt idx="2">
                  <c:v>73800</c:v>
                </c:pt>
                <c:pt idx="3">
                  <c:v>72300</c:v>
                </c:pt>
                <c:pt idx="4">
                  <c:v>73800</c:v>
                </c:pt>
                <c:pt idx="5">
                  <c:v>73800</c:v>
                </c:pt>
                <c:pt idx="6">
                  <c:v>75900</c:v>
                </c:pt>
                <c:pt idx="7">
                  <c:v>75100</c:v>
                </c:pt>
                <c:pt idx="8">
                  <c:v>71700</c:v>
                </c:pt>
                <c:pt idx="9">
                  <c:v>69500</c:v>
                </c:pt>
                <c:pt idx="10">
                  <c:v>67700</c:v>
                </c:pt>
                <c:pt idx="11">
                  <c:v>73300</c:v>
                </c:pt>
                <c:pt idx="12">
                  <c:v>70500</c:v>
                </c:pt>
                <c:pt idx="13">
                  <c:v>72200</c:v>
                </c:pt>
                <c:pt idx="14">
                  <c:v>72900</c:v>
                </c:pt>
                <c:pt idx="15">
                  <c:v>71900</c:v>
                </c:pt>
                <c:pt idx="16">
                  <c:v>70500</c:v>
                </c:pt>
              </c:numCache>
            </c:numRef>
          </c:xVal>
          <c:yVal>
            <c:numRef>
              <c:f>('All Fsp Analysis'!$BI$2:$BI$4,'All Fsp Analysis'!$BI$8,'All Fsp Analysis'!$BI$12,'All Fsp Analysis'!$BI$19,'All Fsp Analysis'!$BI$22,'All Fsp Analysis'!$BI$25,'All Fsp Analysis'!$BI$29:$BI$30,'All Fsp Analysis'!$BI$34:$BI$36,'All Fsp Analysis'!$BI$39:$BI$42)</c:f>
              <c:numCache>
                <c:formatCode>General</c:formatCode>
                <c:ptCount val="17"/>
                <c:pt idx="0">
                  <c:v>25299.999999999996</c:v>
                </c:pt>
                <c:pt idx="1">
                  <c:v>28400</c:v>
                </c:pt>
                <c:pt idx="2">
                  <c:v>27500</c:v>
                </c:pt>
                <c:pt idx="3">
                  <c:v>26900</c:v>
                </c:pt>
                <c:pt idx="4">
                  <c:v>26900</c:v>
                </c:pt>
                <c:pt idx="5">
                  <c:v>28300</c:v>
                </c:pt>
                <c:pt idx="6">
                  <c:v>24800</c:v>
                </c:pt>
                <c:pt idx="7">
                  <c:v>26500</c:v>
                </c:pt>
                <c:pt idx="8">
                  <c:v>29600</c:v>
                </c:pt>
                <c:pt idx="9">
                  <c:v>31400</c:v>
                </c:pt>
                <c:pt idx="10">
                  <c:v>31900</c:v>
                </c:pt>
                <c:pt idx="11">
                  <c:v>29900.000000000004</c:v>
                </c:pt>
                <c:pt idx="12">
                  <c:v>31400</c:v>
                </c:pt>
                <c:pt idx="13">
                  <c:v>30800</c:v>
                </c:pt>
                <c:pt idx="14">
                  <c:v>30800</c:v>
                </c:pt>
                <c:pt idx="15">
                  <c:v>29100</c:v>
                </c:pt>
                <c:pt idx="16">
                  <c:v>30099.999999999996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DEC-450F-8403-7BB09CA513DE}"/>
            </c:ext>
          </c:extLst>
        </c:ser>
        <c:ser>
          <c:idx val="1"/>
          <c:order val="1"/>
          <c:tx>
            <c:v>1(B)MP R Na v Ca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891.67000000000007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1208.3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Analysis'!$BE$5:$BE$7,'All Fsp Analysis'!$BE$9:$BE$10,'All Fsp Analysis'!$BE$13,'All Fsp Analysis'!$BE$20:$BE$21,'All Fsp Analysis'!$BE$23,'All Fsp Analysis'!$BE$26:$BE$27,'All Fsp Analysis'!$BE$31,'All Fsp Analysis'!$BE$37:$BE$38,'All Fsp Analysis'!$BE$43:$BE$45)</c:f>
              <c:numCache>
                <c:formatCode>General</c:formatCode>
                <c:ptCount val="17"/>
                <c:pt idx="0">
                  <c:v>72000</c:v>
                </c:pt>
                <c:pt idx="1">
                  <c:v>73700</c:v>
                </c:pt>
                <c:pt idx="2">
                  <c:v>75700</c:v>
                </c:pt>
                <c:pt idx="3">
                  <c:v>70400</c:v>
                </c:pt>
                <c:pt idx="4">
                  <c:v>73200</c:v>
                </c:pt>
                <c:pt idx="5">
                  <c:v>74000</c:v>
                </c:pt>
                <c:pt idx="6">
                  <c:v>74800</c:v>
                </c:pt>
                <c:pt idx="7">
                  <c:v>73300</c:v>
                </c:pt>
                <c:pt idx="8">
                  <c:v>74400</c:v>
                </c:pt>
                <c:pt idx="9">
                  <c:v>73500</c:v>
                </c:pt>
                <c:pt idx="10">
                  <c:v>76200</c:v>
                </c:pt>
                <c:pt idx="11">
                  <c:v>73500</c:v>
                </c:pt>
                <c:pt idx="12">
                  <c:v>71600</c:v>
                </c:pt>
                <c:pt idx="13">
                  <c:v>74900</c:v>
                </c:pt>
                <c:pt idx="14">
                  <c:v>72300</c:v>
                </c:pt>
                <c:pt idx="15">
                  <c:v>75100</c:v>
                </c:pt>
                <c:pt idx="16">
                  <c:v>74400</c:v>
                </c:pt>
              </c:numCache>
            </c:numRef>
          </c:xVal>
          <c:yVal>
            <c:numRef>
              <c:f>('All Fsp Analysis'!$BI$5:$BI$7,'All Fsp Analysis'!$BI$9:$BI$10,'All Fsp Analysis'!$BI$13,'All Fsp Analysis'!$BI$20:$BI$21,'All Fsp Analysis'!$BI$23,'All Fsp Analysis'!$BI$26,'All Fsp Analysis'!$BI$27,'All Fsp Analysis'!$BI$31,'All Fsp Analysis'!$BI$37:$BI$38,'All Fsp Analysis'!$BI$43:$BI$45)</c:f>
              <c:numCache>
                <c:formatCode>General</c:formatCode>
                <c:ptCount val="17"/>
                <c:pt idx="0">
                  <c:v>28200</c:v>
                </c:pt>
                <c:pt idx="1">
                  <c:v>25299.999999999996</c:v>
                </c:pt>
                <c:pt idx="2">
                  <c:v>27500</c:v>
                </c:pt>
                <c:pt idx="3">
                  <c:v>29300</c:v>
                </c:pt>
                <c:pt idx="4">
                  <c:v>28400</c:v>
                </c:pt>
                <c:pt idx="5">
                  <c:v>27000</c:v>
                </c:pt>
                <c:pt idx="6">
                  <c:v>27300</c:v>
                </c:pt>
                <c:pt idx="7">
                  <c:v>27500</c:v>
                </c:pt>
                <c:pt idx="8">
                  <c:v>27799.999999999996</c:v>
                </c:pt>
                <c:pt idx="9">
                  <c:v>28200</c:v>
                </c:pt>
                <c:pt idx="10">
                  <c:v>27300</c:v>
                </c:pt>
                <c:pt idx="11">
                  <c:v>30200</c:v>
                </c:pt>
                <c:pt idx="12">
                  <c:v>31100</c:v>
                </c:pt>
                <c:pt idx="13">
                  <c:v>26700</c:v>
                </c:pt>
                <c:pt idx="14">
                  <c:v>29200</c:v>
                </c:pt>
                <c:pt idx="15">
                  <c:v>26100</c:v>
                </c:pt>
                <c:pt idx="16">
                  <c:v>26800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DEC-450F-8403-7BB09CA513DE}"/>
            </c:ext>
          </c:extLst>
        </c:ser>
        <c:ser>
          <c:idx val="2"/>
          <c:order val="2"/>
          <c:tx>
            <c:v>1(B)MP (M) Na v Ca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891.67000000000007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1208.3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Analysis'!$BE$11,'All Fsp Analysis'!$BE$14:$BE$18,'All Fsp Analysis'!$BE$24,'All Fsp Analysis'!$BE$28,'All Fsp Analysis'!$BE$32:$BE$33)</c:f>
              <c:numCache>
                <c:formatCode>General</c:formatCode>
                <c:ptCount val="10"/>
                <c:pt idx="0">
                  <c:v>71200</c:v>
                </c:pt>
                <c:pt idx="1">
                  <c:v>72800</c:v>
                </c:pt>
                <c:pt idx="2">
                  <c:v>71900</c:v>
                </c:pt>
                <c:pt idx="3">
                  <c:v>70800</c:v>
                </c:pt>
                <c:pt idx="4">
                  <c:v>73900</c:v>
                </c:pt>
                <c:pt idx="5">
                  <c:v>71800</c:v>
                </c:pt>
                <c:pt idx="6">
                  <c:v>74700</c:v>
                </c:pt>
                <c:pt idx="7">
                  <c:v>75300</c:v>
                </c:pt>
                <c:pt idx="8">
                  <c:v>71700</c:v>
                </c:pt>
                <c:pt idx="9">
                  <c:v>71600</c:v>
                </c:pt>
              </c:numCache>
            </c:numRef>
          </c:xVal>
          <c:yVal>
            <c:numRef>
              <c:f>('All Fsp Analysis'!$BI$11,'All Fsp Analysis'!$BI$14:$BI$18,'All Fsp Analysis'!$BI$24,'All Fsp Analysis'!$BI$28,'All Fsp Analysis'!$BI$32:$BI$33)</c:f>
              <c:numCache>
                <c:formatCode>General</c:formatCode>
                <c:ptCount val="10"/>
                <c:pt idx="0">
                  <c:v>28700</c:v>
                </c:pt>
                <c:pt idx="1">
                  <c:v>28200</c:v>
                </c:pt>
                <c:pt idx="2">
                  <c:v>29400</c:v>
                </c:pt>
                <c:pt idx="3">
                  <c:v>28100</c:v>
                </c:pt>
                <c:pt idx="4">
                  <c:v>27200.000000000004</c:v>
                </c:pt>
                <c:pt idx="5">
                  <c:v>25700</c:v>
                </c:pt>
                <c:pt idx="6">
                  <c:v>24800</c:v>
                </c:pt>
                <c:pt idx="7">
                  <c:v>25500</c:v>
                </c:pt>
                <c:pt idx="8">
                  <c:v>29300</c:v>
                </c:pt>
                <c:pt idx="9">
                  <c:v>28500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DEC-450F-8403-7BB09CA513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0039855"/>
        <c:axId val="450025455"/>
      </c:scatterChart>
      <c:valAx>
        <c:axId val="4500398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Na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0025455"/>
        <c:crosses val="autoZero"/>
        <c:crossBetween val="midCat"/>
      </c:valAx>
      <c:valAx>
        <c:axId val="450025455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Ca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003985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1.AS.</a:t>
            </a:r>
            <a:r>
              <a:rPr lang="en-GB" baseline="0"/>
              <a:t>H Na v Ca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1.AS.H C Na v Ca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391.66666670000001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6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Analysis'!$CK$2,'All Fsp Analysis'!$CK$5,'All Fsp Analysis'!$CK$8,'All Fsp Analysis'!$CK$11,'All Fsp Analysis'!$CK$13,'All Fsp Analysis'!$CK$18:$CK$21,'All Fsp Analysis'!$CK$28)</c:f>
              <c:numCache>
                <c:formatCode>General</c:formatCode>
                <c:ptCount val="10"/>
                <c:pt idx="0">
                  <c:v>71600</c:v>
                </c:pt>
                <c:pt idx="1">
                  <c:v>63900</c:v>
                </c:pt>
                <c:pt idx="2">
                  <c:v>62000</c:v>
                </c:pt>
                <c:pt idx="3">
                  <c:v>69800</c:v>
                </c:pt>
                <c:pt idx="4">
                  <c:v>64700</c:v>
                </c:pt>
                <c:pt idx="5">
                  <c:v>71400</c:v>
                </c:pt>
                <c:pt idx="6">
                  <c:v>70000</c:v>
                </c:pt>
                <c:pt idx="7">
                  <c:v>69600</c:v>
                </c:pt>
                <c:pt idx="8">
                  <c:v>67200</c:v>
                </c:pt>
                <c:pt idx="9">
                  <c:v>66500</c:v>
                </c:pt>
              </c:numCache>
            </c:numRef>
          </c:xVal>
          <c:yVal>
            <c:numRef>
              <c:f>('All Fsp Analysis'!$CO$2,'All Fsp Analysis'!$CO$5,'All Fsp Analysis'!$CO$8,'All Fsp Analysis'!$CO$11,'All Fsp Analysis'!$CO$13,'All Fsp Analysis'!$CO$18:$CO$21,'All Fsp Analysis'!$CO$28)</c:f>
              <c:numCache>
                <c:formatCode>General</c:formatCode>
                <c:ptCount val="10"/>
                <c:pt idx="0">
                  <c:v>28800</c:v>
                </c:pt>
                <c:pt idx="1">
                  <c:v>40300</c:v>
                </c:pt>
                <c:pt idx="2">
                  <c:v>42000</c:v>
                </c:pt>
                <c:pt idx="3">
                  <c:v>30200</c:v>
                </c:pt>
                <c:pt idx="4">
                  <c:v>38300</c:v>
                </c:pt>
                <c:pt idx="5">
                  <c:v>28500</c:v>
                </c:pt>
                <c:pt idx="6">
                  <c:v>30900</c:v>
                </c:pt>
                <c:pt idx="7">
                  <c:v>32300</c:v>
                </c:pt>
                <c:pt idx="8">
                  <c:v>34400</c:v>
                </c:pt>
                <c:pt idx="9">
                  <c:v>35600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40D-4DC4-892C-FA29751972B9}"/>
            </c:ext>
          </c:extLst>
        </c:ser>
        <c:ser>
          <c:idx val="1"/>
          <c:order val="1"/>
          <c:tx>
            <c:v>1.AS.H R Na v Ca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391.66666670000001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6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Analysis'!$CK$3,'All Fsp Analysis'!$CK$6,'All Fsp Analysis'!$CK$12,'All Fsp Analysis'!$CK$14:$CK$17,'All Fsp Analysis'!$CK$22:$CK$23,'All Fsp Analysis'!$CK$29,'All Fsp Analysis'!$CK$33)</c:f>
              <c:numCache>
                <c:formatCode>General</c:formatCode>
                <c:ptCount val="11"/>
                <c:pt idx="0">
                  <c:v>71000</c:v>
                </c:pt>
                <c:pt idx="1">
                  <c:v>66000</c:v>
                </c:pt>
                <c:pt idx="2">
                  <c:v>70200</c:v>
                </c:pt>
                <c:pt idx="3">
                  <c:v>68000</c:v>
                </c:pt>
                <c:pt idx="4">
                  <c:v>67500</c:v>
                </c:pt>
                <c:pt idx="5">
                  <c:v>66500</c:v>
                </c:pt>
                <c:pt idx="6">
                  <c:v>63200</c:v>
                </c:pt>
                <c:pt idx="7">
                  <c:v>68000</c:v>
                </c:pt>
                <c:pt idx="8">
                  <c:v>69800</c:v>
                </c:pt>
                <c:pt idx="9">
                  <c:v>66800</c:v>
                </c:pt>
                <c:pt idx="10">
                  <c:v>70000</c:v>
                </c:pt>
              </c:numCache>
            </c:numRef>
          </c:xVal>
          <c:yVal>
            <c:numRef>
              <c:f>('All Fsp Analysis'!$CO$3,'All Fsp Analysis'!$CO$6,'All Fsp Analysis'!$CO$12,'All Fsp Analysis'!$CO$14:$CO$17,'All Fsp Analysis'!$CO$22:$CO$23,'All Fsp Analysis'!$CO$29,'All Fsp Analysis'!$CO$33)</c:f>
              <c:numCache>
                <c:formatCode>General</c:formatCode>
                <c:ptCount val="11"/>
                <c:pt idx="0">
                  <c:v>30000</c:v>
                </c:pt>
                <c:pt idx="1">
                  <c:v>36400</c:v>
                </c:pt>
                <c:pt idx="2">
                  <c:v>32100</c:v>
                </c:pt>
                <c:pt idx="3">
                  <c:v>33800</c:v>
                </c:pt>
                <c:pt idx="4">
                  <c:v>35200</c:v>
                </c:pt>
                <c:pt idx="5">
                  <c:v>37500</c:v>
                </c:pt>
                <c:pt idx="6">
                  <c:v>39500</c:v>
                </c:pt>
                <c:pt idx="7">
                  <c:v>33300</c:v>
                </c:pt>
                <c:pt idx="8">
                  <c:v>32800</c:v>
                </c:pt>
                <c:pt idx="9">
                  <c:v>35500</c:v>
                </c:pt>
                <c:pt idx="10">
                  <c:v>29900.000000000004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40D-4DC4-892C-FA29751972B9}"/>
            </c:ext>
          </c:extLst>
        </c:ser>
        <c:ser>
          <c:idx val="2"/>
          <c:order val="2"/>
          <c:tx>
            <c:v>1.AS.H (M) Na v Ca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391.66666670000001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6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Analysis'!$CK$4,'All Fsp Analysis'!$CK$7,'All Fsp Analysis'!$CK$9:$CK$10,'All Fsp Analysis'!$CK$24:$CK$27,'All Fsp Analysis'!$CK$30:$CK$32,'All Fsp Analysis'!$CK$34:$CK$36)</c:f>
              <c:numCache>
                <c:formatCode>General</c:formatCode>
                <c:ptCount val="14"/>
                <c:pt idx="0">
                  <c:v>67800</c:v>
                </c:pt>
                <c:pt idx="1">
                  <c:v>71200</c:v>
                </c:pt>
                <c:pt idx="2">
                  <c:v>63099.999999999993</c:v>
                </c:pt>
                <c:pt idx="3">
                  <c:v>68300</c:v>
                </c:pt>
                <c:pt idx="4">
                  <c:v>69700</c:v>
                </c:pt>
                <c:pt idx="5">
                  <c:v>69600</c:v>
                </c:pt>
                <c:pt idx="6">
                  <c:v>70400</c:v>
                </c:pt>
                <c:pt idx="7">
                  <c:v>63800</c:v>
                </c:pt>
                <c:pt idx="8">
                  <c:v>64500</c:v>
                </c:pt>
                <c:pt idx="9">
                  <c:v>64500</c:v>
                </c:pt>
                <c:pt idx="10">
                  <c:v>66600</c:v>
                </c:pt>
                <c:pt idx="11">
                  <c:v>68500</c:v>
                </c:pt>
                <c:pt idx="12">
                  <c:v>67400</c:v>
                </c:pt>
                <c:pt idx="13">
                  <c:v>67700</c:v>
                </c:pt>
              </c:numCache>
            </c:numRef>
          </c:xVal>
          <c:yVal>
            <c:numRef>
              <c:f>('All Fsp Analysis'!$CO$4,'All Fsp Analysis'!$CO$7,'All Fsp Analysis'!$CO$9:$CO$10,'All Fsp Analysis'!$CO$24:$CO$27,'All Fsp Analysis'!$CO$30:$CO$32,'All Fsp Analysis'!$CO$34:$CO$36)</c:f>
              <c:numCache>
                <c:formatCode>General</c:formatCode>
                <c:ptCount val="14"/>
                <c:pt idx="0">
                  <c:v>34100</c:v>
                </c:pt>
                <c:pt idx="1">
                  <c:v>28800</c:v>
                </c:pt>
                <c:pt idx="2">
                  <c:v>40900</c:v>
                </c:pt>
                <c:pt idx="3">
                  <c:v>34000</c:v>
                </c:pt>
                <c:pt idx="4">
                  <c:v>31500</c:v>
                </c:pt>
                <c:pt idx="5">
                  <c:v>31900</c:v>
                </c:pt>
                <c:pt idx="6">
                  <c:v>31600</c:v>
                </c:pt>
                <c:pt idx="7">
                  <c:v>39500</c:v>
                </c:pt>
                <c:pt idx="8">
                  <c:v>37700</c:v>
                </c:pt>
                <c:pt idx="9">
                  <c:v>39300</c:v>
                </c:pt>
                <c:pt idx="10">
                  <c:v>35100</c:v>
                </c:pt>
                <c:pt idx="11">
                  <c:v>32400.000000000004</c:v>
                </c:pt>
                <c:pt idx="12">
                  <c:v>33600</c:v>
                </c:pt>
                <c:pt idx="13">
                  <c:v>34800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40D-4DC4-892C-FA29751972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8875967"/>
        <c:axId val="988891327"/>
      </c:scatterChart>
      <c:valAx>
        <c:axId val="9888759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Na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8891327"/>
        <c:crosses val="autoZero"/>
        <c:crossBetween val="midCat"/>
      </c:valAx>
      <c:valAx>
        <c:axId val="9888913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Ca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887596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Na v Ca</a:t>
            </a:r>
            <a:endParaRPr lang="en-GB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v>1.AS C Na v Ca</c:v>
          </c:tx>
          <c:spPr>
            <a:ln>
              <a:noFill/>
            </a:ln>
          </c:spPr>
          <c:errBars>
            <c:errDir val="y"/>
            <c:errBarType val="both"/>
            <c:errValType val="fixedVal"/>
            <c:noEndCap val="0"/>
            <c:val val="508.3"/>
          </c:errBars>
          <c:errBars>
            <c:errDir val="x"/>
            <c:errBarType val="both"/>
            <c:errValType val="fixedVal"/>
            <c:noEndCap val="0"/>
            <c:val val="558.29999999999995"/>
          </c:errBars>
          <c:xVal>
            <c:numRef>
              <c:f>('All Fsp Analysis'!$Y$3,'All Fsp Analysis'!$Y$5:$Y$6,'All Fsp Analysis'!$Y$9:$Y$10,'All Fsp Analysis'!$Y$15,'All Fsp Analysis'!$Y$19:$Y$20,'All Fsp Analysis'!$Y$24,'All Fsp Analysis'!$Y$26,'All Fsp Analysis'!$Y$28,'All Fsp Analysis'!$Y$30,'All Fsp Analysis'!$Y$35)</c:f>
              <c:numCache>
                <c:formatCode>General</c:formatCode>
                <c:ptCount val="13"/>
                <c:pt idx="0">
                  <c:v>51700</c:v>
                </c:pt>
                <c:pt idx="1">
                  <c:v>54100</c:v>
                </c:pt>
                <c:pt idx="2">
                  <c:v>54800.000000000007</c:v>
                </c:pt>
                <c:pt idx="3">
                  <c:v>54000</c:v>
                </c:pt>
                <c:pt idx="4">
                  <c:v>52400</c:v>
                </c:pt>
                <c:pt idx="5">
                  <c:v>64000</c:v>
                </c:pt>
                <c:pt idx="6">
                  <c:v>57000</c:v>
                </c:pt>
                <c:pt idx="7">
                  <c:v>61900.000000000007</c:v>
                </c:pt>
                <c:pt idx="8">
                  <c:v>54100</c:v>
                </c:pt>
                <c:pt idx="9">
                  <c:v>61300</c:v>
                </c:pt>
                <c:pt idx="10">
                  <c:v>59400.000000000007</c:v>
                </c:pt>
                <c:pt idx="11">
                  <c:v>62200</c:v>
                </c:pt>
                <c:pt idx="12">
                  <c:v>64600</c:v>
                </c:pt>
              </c:numCache>
            </c:numRef>
          </c:xVal>
          <c:yVal>
            <c:numRef>
              <c:f>('All Fsp Analysis'!$AC$3,'All Fsp Analysis'!$AC$5:$AC$6,'All Fsp Analysis'!$AC$9:$AC$10,'All Fsp Analysis'!$AC$15,'All Fsp Analysis'!$AC$19:$AC$20,'All Fsp Analysis'!$AC$24,'All Fsp Analysis'!$AC$26,'All Fsp Analysis'!$AC$28,'All Fsp Analysis'!$AC$30,'All Fsp Analysis'!$AC$35)</c:f>
              <c:numCache>
                <c:formatCode>General</c:formatCode>
                <c:ptCount val="13"/>
                <c:pt idx="0">
                  <c:v>57100</c:v>
                </c:pt>
                <c:pt idx="1">
                  <c:v>54900</c:v>
                </c:pt>
                <c:pt idx="2">
                  <c:v>52400</c:v>
                </c:pt>
                <c:pt idx="3">
                  <c:v>53600</c:v>
                </c:pt>
                <c:pt idx="4">
                  <c:v>55500</c:v>
                </c:pt>
                <c:pt idx="5">
                  <c:v>38500</c:v>
                </c:pt>
                <c:pt idx="6">
                  <c:v>47400</c:v>
                </c:pt>
                <c:pt idx="7">
                  <c:v>43500</c:v>
                </c:pt>
                <c:pt idx="8">
                  <c:v>53400</c:v>
                </c:pt>
                <c:pt idx="9">
                  <c:v>43400</c:v>
                </c:pt>
                <c:pt idx="10">
                  <c:v>45100</c:v>
                </c:pt>
                <c:pt idx="11">
                  <c:v>37600</c:v>
                </c:pt>
                <c:pt idx="12">
                  <c:v>36500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088F-4BCD-AD15-4D83D4A70A34}"/>
            </c:ext>
          </c:extLst>
        </c:ser>
        <c:ser>
          <c:idx val="4"/>
          <c:order val="1"/>
          <c:tx>
            <c:v>1.AS R Na v Ca</c:v>
          </c:tx>
          <c:spPr>
            <a:ln w="25400">
              <a:noFill/>
            </a:ln>
          </c:spPr>
          <c:errBars>
            <c:errDir val="y"/>
            <c:errBarType val="both"/>
            <c:errValType val="fixedVal"/>
            <c:noEndCap val="0"/>
            <c:val val="508.3"/>
          </c:errBars>
          <c:errBars>
            <c:errDir val="x"/>
            <c:errBarType val="both"/>
            <c:errValType val="fixedVal"/>
            <c:noEndCap val="0"/>
            <c:val val="558.29999999999995"/>
          </c:errBars>
          <c:xVal>
            <c:numRef>
              <c:f>('All Fsp Analysis'!$Y$2,'All Fsp Analysis'!$Y$4,'All Fsp Analysis'!$Y$7,'All Fsp Analysis'!$Y$11,'All Fsp Analysis'!$Y$16,'All Fsp Analysis'!$Y$21,'All Fsp Analysis'!$Y$25,'All Fsp Analysis'!$Y$27,'All Fsp Analysis'!$Y$29,'All Fsp Analysis'!$Y$31,'All Fsp Analysis'!$Y$34)</c:f>
              <c:numCache>
                <c:formatCode>General</c:formatCode>
                <c:ptCount val="11"/>
                <c:pt idx="0">
                  <c:v>62800</c:v>
                </c:pt>
                <c:pt idx="1">
                  <c:v>53500</c:v>
                </c:pt>
                <c:pt idx="2">
                  <c:v>72400</c:v>
                </c:pt>
                <c:pt idx="3">
                  <c:v>64400.000000000007</c:v>
                </c:pt>
                <c:pt idx="4">
                  <c:v>67100</c:v>
                </c:pt>
                <c:pt idx="5">
                  <c:v>68900</c:v>
                </c:pt>
                <c:pt idx="6">
                  <c:v>71600</c:v>
                </c:pt>
                <c:pt idx="7">
                  <c:v>58099.999999999993</c:v>
                </c:pt>
                <c:pt idx="8">
                  <c:v>56700</c:v>
                </c:pt>
                <c:pt idx="9">
                  <c:v>65700</c:v>
                </c:pt>
                <c:pt idx="10">
                  <c:v>64400.000000000007</c:v>
                </c:pt>
              </c:numCache>
            </c:numRef>
          </c:xVal>
          <c:yVal>
            <c:numRef>
              <c:f>('All Fsp Analysis'!$AC$2,'All Fsp Analysis'!$AC$4,'All Fsp Analysis'!$AC$7,'All Fsp Analysis'!$AC$11,'All Fsp Analysis'!$AC$16,'All Fsp Analysis'!$AC$21,'All Fsp Analysis'!$AC$25,'All Fsp Analysis'!$AC$27,'All Fsp Analysis'!$AC$29,'All Fsp Analysis'!$AC$31,'All Fsp Analysis'!$AC$34)</c:f>
              <c:numCache>
                <c:formatCode>General</c:formatCode>
                <c:ptCount val="11"/>
                <c:pt idx="0">
                  <c:v>41600</c:v>
                </c:pt>
                <c:pt idx="1">
                  <c:v>54000</c:v>
                </c:pt>
                <c:pt idx="2">
                  <c:v>28700</c:v>
                </c:pt>
                <c:pt idx="3">
                  <c:v>39400</c:v>
                </c:pt>
                <c:pt idx="4">
                  <c:v>35100</c:v>
                </c:pt>
                <c:pt idx="5">
                  <c:v>32700</c:v>
                </c:pt>
                <c:pt idx="6">
                  <c:v>29500</c:v>
                </c:pt>
                <c:pt idx="7">
                  <c:v>47900</c:v>
                </c:pt>
                <c:pt idx="8">
                  <c:v>48200</c:v>
                </c:pt>
                <c:pt idx="9">
                  <c:v>35800</c:v>
                </c:pt>
                <c:pt idx="10">
                  <c:v>35700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088F-4BCD-AD15-4D83D4A70A34}"/>
            </c:ext>
          </c:extLst>
        </c:ser>
        <c:ser>
          <c:idx val="5"/>
          <c:order val="2"/>
          <c:tx>
            <c:v>1.AS (M) Na v Ca</c:v>
          </c:tx>
          <c:spPr>
            <a:ln w="25400">
              <a:noFill/>
            </a:ln>
          </c:spPr>
          <c:errBars>
            <c:errDir val="y"/>
            <c:errBarType val="both"/>
            <c:errValType val="fixedVal"/>
            <c:noEndCap val="0"/>
            <c:val val="508.3"/>
          </c:errBars>
          <c:errBars>
            <c:errDir val="x"/>
            <c:errBarType val="both"/>
            <c:errValType val="fixedVal"/>
            <c:noEndCap val="0"/>
            <c:val val="558.29999999999995"/>
          </c:errBars>
          <c:xVal>
            <c:numRef>
              <c:f>('All Fsp Analysis'!$Y$12:$Y$14,'All Fsp Analysis'!$Y$18,'All Fsp Analysis'!$Y$32:$Y$33,'All Fsp Analysis'!$Y$36:$Y$37)</c:f>
              <c:numCache>
                <c:formatCode>General</c:formatCode>
                <c:ptCount val="8"/>
                <c:pt idx="0">
                  <c:v>70400</c:v>
                </c:pt>
                <c:pt idx="1">
                  <c:v>72400</c:v>
                </c:pt>
                <c:pt idx="2">
                  <c:v>57300.000000000007</c:v>
                </c:pt>
                <c:pt idx="3">
                  <c:v>69100</c:v>
                </c:pt>
                <c:pt idx="4">
                  <c:v>66900</c:v>
                </c:pt>
                <c:pt idx="5">
                  <c:v>67400</c:v>
                </c:pt>
                <c:pt idx="6">
                  <c:v>58300</c:v>
                </c:pt>
                <c:pt idx="7">
                  <c:v>67900</c:v>
                </c:pt>
              </c:numCache>
            </c:numRef>
          </c:xVal>
          <c:yVal>
            <c:numRef>
              <c:f>('All Fsp Analysis'!$AC$12:$AC$14,'All Fsp Analysis'!$AC$18,'All Fsp Analysis'!$AC$32:$AC$33,'All Fsp Analysis'!$AC$36:$AC$37)</c:f>
              <c:numCache>
                <c:formatCode>General</c:formatCode>
                <c:ptCount val="8"/>
                <c:pt idx="0">
                  <c:v>30500</c:v>
                </c:pt>
                <c:pt idx="1">
                  <c:v>28800</c:v>
                </c:pt>
                <c:pt idx="2">
                  <c:v>47200</c:v>
                </c:pt>
                <c:pt idx="3">
                  <c:v>28800</c:v>
                </c:pt>
                <c:pt idx="4">
                  <c:v>32300</c:v>
                </c:pt>
                <c:pt idx="5">
                  <c:v>32000</c:v>
                </c:pt>
                <c:pt idx="6">
                  <c:v>46000</c:v>
                </c:pt>
                <c:pt idx="7">
                  <c:v>30900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088F-4BCD-AD15-4D83D4A70A34}"/>
            </c:ext>
          </c:extLst>
        </c:ser>
        <c:ser>
          <c:idx val="6"/>
          <c:order val="3"/>
          <c:tx>
            <c:v>1.AS Other Na v Ca</c:v>
          </c:tx>
          <c:spPr>
            <a:ln w="25400">
              <a:noFill/>
            </a:ln>
          </c:spPr>
          <c:errBars>
            <c:errDir val="y"/>
            <c:errBarType val="both"/>
            <c:errValType val="fixedVal"/>
            <c:noEndCap val="0"/>
            <c:val val="508.3"/>
          </c:errBars>
          <c:errBars>
            <c:errDir val="x"/>
            <c:errBarType val="both"/>
            <c:errValType val="fixedVal"/>
            <c:noEndCap val="0"/>
            <c:val val="558.32999999999993"/>
          </c:errBars>
          <c:xVal>
            <c:numRef>
              <c:f>('All Fsp Analysis'!$Y$8,'All Fsp Analysis'!$Y$17,'All Fsp Analysis'!$Y$22:$Y$23)</c:f>
              <c:numCache>
                <c:formatCode>General</c:formatCode>
                <c:ptCount val="4"/>
                <c:pt idx="0">
                  <c:v>53200</c:v>
                </c:pt>
                <c:pt idx="1">
                  <c:v>68300</c:v>
                </c:pt>
                <c:pt idx="2">
                  <c:v>56700</c:v>
                </c:pt>
                <c:pt idx="3">
                  <c:v>53300</c:v>
                </c:pt>
              </c:numCache>
            </c:numRef>
          </c:xVal>
          <c:yVal>
            <c:numRef>
              <c:f>('All Fsp Analysis'!$AC$8,'All Fsp Analysis'!$AC$17,'All Fsp Analysis'!$AC$22:$AC$23)</c:f>
              <c:numCache>
                <c:formatCode>General</c:formatCode>
                <c:ptCount val="4"/>
                <c:pt idx="0">
                  <c:v>53200</c:v>
                </c:pt>
                <c:pt idx="1">
                  <c:v>34400</c:v>
                </c:pt>
                <c:pt idx="2">
                  <c:v>51000</c:v>
                </c:pt>
                <c:pt idx="3">
                  <c:v>51300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088F-4BCD-AD15-4D83D4A70A34}"/>
            </c:ext>
          </c:extLst>
        </c:ser>
        <c:ser>
          <c:idx val="7"/>
          <c:order val="4"/>
          <c:tx>
            <c:v>1(B)MP C Na v Ca</c:v>
          </c:tx>
          <c:spPr>
            <a:ln w="19050" cap="rnd">
              <a:noFill/>
              <a:round/>
            </a:ln>
            <a:effectLst/>
          </c:spPr>
          <c:errBars>
            <c:errDir val="y"/>
            <c:errBarType val="both"/>
            <c:errValType val="fixedVal"/>
            <c:noEndCap val="0"/>
            <c:val val="891.67000000000007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1208.3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Analysis'!$BE$2:$BE$4,'All Fsp Analysis'!$BE$8,'All Fsp Analysis'!$BE$12,'All Fsp Analysis'!$BE$19,'All Fsp Analysis'!$BE$22,'All Fsp Analysis'!$BE$25,'All Fsp Analysis'!$BE$29:$BE$30,'All Fsp Analysis'!$BE$34:$BE$36,'All Fsp Analysis'!$BE$39:$BE$42)</c:f>
              <c:numCache>
                <c:formatCode>General</c:formatCode>
                <c:ptCount val="17"/>
                <c:pt idx="0">
                  <c:v>75600</c:v>
                </c:pt>
                <c:pt idx="1">
                  <c:v>72500</c:v>
                </c:pt>
                <c:pt idx="2">
                  <c:v>73800</c:v>
                </c:pt>
                <c:pt idx="3">
                  <c:v>72300</c:v>
                </c:pt>
                <c:pt idx="4">
                  <c:v>73800</c:v>
                </c:pt>
                <c:pt idx="5">
                  <c:v>73800</c:v>
                </c:pt>
                <c:pt idx="6">
                  <c:v>75900</c:v>
                </c:pt>
                <c:pt idx="7">
                  <c:v>75100</c:v>
                </c:pt>
                <c:pt idx="8">
                  <c:v>71700</c:v>
                </c:pt>
                <c:pt idx="9">
                  <c:v>69500</c:v>
                </c:pt>
                <c:pt idx="10">
                  <c:v>67700</c:v>
                </c:pt>
                <c:pt idx="11">
                  <c:v>73300</c:v>
                </c:pt>
                <c:pt idx="12">
                  <c:v>70500</c:v>
                </c:pt>
                <c:pt idx="13">
                  <c:v>72200</c:v>
                </c:pt>
                <c:pt idx="14">
                  <c:v>72900</c:v>
                </c:pt>
                <c:pt idx="15">
                  <c:v>71900</c:v>
                </c:pt>
                <c:pt idx="16">
                  <c:v>70500</c:v>
                </c:pt>
              </c:numCache>
            </c:numRef>
          </c:xVal>
          <c:yVal>
            <c:numRef>
              <c:f>('All Fsp Analysis'!$BI$2:$BI$4,'All Fsp Analysis'!$BI$8,'All Fsp Analysis'!$BI$12,'All Fsp Analysis'!$BI$19,'All Fsp Analysis'!$BI$22,'All Fsp Analysis'!$BI$25,'All Fsp Analysis'!$BI$29:$BI$30,'All Fsp Analysis'!$BI$34:$BI$36,'All Fsp Analysis'!$BI$39:$BI$42)</c:f>
              <c:numCache>
                <c:formatCode>General</c:formatCode>
                <c:ptCount val="17"/>
                <c:pt idx="0">
                  <c:v>25299.999999999996</c:v>
                </c:pt>
                <c:pt idx="1">
                  <c:v>28400</c:v>
                </c:pt>
                <c:pt idx="2">
                  <c:v>27500</c:v>
                </c:pt>
                <c:pt idx="3">
                  <c:v>26900</c:v>
                </c:pt>
                <c:pt idx="4">
                  <c:v>26900</c:v>
                </c:pt>
                <c:pt idx="5">
                  <c:v>28300</c:v>
                </c:pt>
                <c:pt idx="6">
                  <c:v>24800</c:v>
                </c:pt>
                <c:pt idx="7">
                  <c:v>26500</c:v>
                </c:pt>
                <c:pt idx="8">
                  <c:v>29600</c:v>
                </c:pt>
                <c:pt idx="9">
                  <c:v>31400</c:v>
                </c:pt>
                <c:pt idx="10">
                  <c:v>31900</c:v>
                </c:pt>
                <c:pt idx="11">
                  <c:v>29900.000000000004</c:v>
                </c:pt>
                <c:pt idx="12">
                  <c:v>31400</c:v>
                </c:pt>
                <c:pt idx="13">
                  <c:v>30800</c:v>
                </c:pt>
                <c:pt idx="14">
                  <c:v>30800</c:v>
                </c:pt>
                <c:pt idx="15">
                  <c:v>29100</c:v>
                </c:pt>
                <c:pt idx="16">
                  <c:v>30099.999999999996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088F-4BCD-AD15-4D83D4A70A34}"/>
            </c:ext>
          </c:extLst>
        </c:ser>
        <c:ser>
          <c:idx val="8"/>
          <c:order val="5"/>
          <c:tx>
            <c:v>1(B)MP R Na v Ca</c:v>
          </c:tx>
          <c:spPr>
            <a:ln w="25400" cap="rnd">
              <a:noFill/>
              <a:round/>
            </a:ln>
            <a:effectLst/>
          </c:spPr>
          <c:errBars>
            <c:errDir val="y"/>
            <c:errBarType val="both"/>
            <c:errValType val="fixedVal"/>
            <c:noEndCap val="0"/>
            <c:val val="891.67000000000007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1208.3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Analysis'!$BE$5:$BE$7,'All Fsp Analysis'!$BE$9:$BE$10,'All Fsp Analysis'!$BE$13,'All Fsp Analysis'!$BE$20:$BE$21,'All Fsp Analysis'!$BE$23,'All Fsp Analysis'!$BE$26:$BE$27,'All Fsp Analysis'!$BE$31,'All Fsp Analysis'!$BE$37:$BE$38,'All Fsp Analysis'!$BE$43:$BE$45)</c:f>
              <c:numCache>
                <c:formatCode>General</c:formatCode>
                <c:ptCount val="17"/>
                <c:pt idx="0">
                  <c:v>72000</c:v>
                </c:pt>
                <c:pt idx="1">
                  <c:v>73700</c:v>
                </c:pt>
                <c:pt idx="2">
                  <c:v>75700</c:v>
                </c:pt>
                <c:pt idx="3">
                  <c:v>70400</c:v>
                </c:pt>
                <c:pt idx="4">
                  <c:v>73200</c:v>
                </c:pt>
                <c:pt idx="5">
                  <c:v>74000</c:v>
                </c:pt>
                <c:pt idx="6">
                  <c:v>74800</c:v>
                </c:pt>
                <c:pt idx="7">
                  <c:v>73300</c:v>
                </c:pt>
                <c:pt idx="8">
                  <c:v>74400</c:v>
                </c:pt>
                <c:pt idx="9">
                  <c:v>73500</c:v>
                </c:pt>
                <c:pt idx="10">
                  <c:v>76200</c:v>
                </c:pt>
                <c:pt idx="11">
                  <c:v>73500</c:v>
                </c:pt>
                <c:pt idx="12">
                  <c:v>71600</c:v>
                </c:pt>
                <c:pt idx="13">
                  <c:v>74900</c:v>
                </c:pt>
                <c:pt idx="14">
                  <c:v>72300</c:v>
                </c:pt>
                <c:pt idx="15">
                  <c:v>75100</c:v>
                </c:pt>
                <c:pt idx="16">
                  <c:v>74400</c:v>
                </c:pt>
              </c:numCache>
            </c:numRef>
          </c:xVal>
          <c:yVal>
            <c:numRef>
              <c:f>('All Fsp Analysis'!$BI$5:$BI$7,'All Fsp Analysis'!$BI$9:$BI$10,'All Fsp Analysis'!$BI$13,'All Fsp Analysis'!$BI$20:$BI$21,'All Fsp Analysis'!$BI$23,'All Fsp Analysis'!$BI$26,'All Fsp Analysis'!$BI$27,'All Fsp Analysis'!$BI$31,'All Fsp Analysis'!$BI$37:$BI$38,'All Fsp Analysis'!$BI$43:$BI$45)</c:f>
              <c:numCache>
                <c:formatCode>General</c:formatCode>
                <c:ptCount val="17"/>
                <c:pt idx="0">
                  <c:v>28200</c:v>
                </c:pt>
                <c:pt idx="1">
                  <c:v>25299.999999999996</c:v>
                </c:pt>
                <c:pt idx="2">
                  <c:v>27500</c:v>
                </c:pt>
                <c:pt idx="3">
                  <c:v>29300</c:v>
                </c:pt>
                <c:pt idx="4">
                  <c:v>28400</c:v>
                </c:pt>
                <c:pt idx="5">
                  <c:v>27000</c:v>
                </c:pt>
                <c:pt idx="6">
                  <c:v>27300</c:v>
                </c:pt>
                <c:pt idx="7">
                  <c:v>27500</c:v>
                </c:pt>
                <c:pt idx="8">
                  <c:v>27799.999999999996</c:v>
                </c:pt>
                <c:pt idx="9">
                  <c:v>28200</c:v>
                </c:pt>
                <c:pt idx="10">
                  <c:v>27300</c:v>
                </c:pt>
                <c:pt idx="11">
                  <c:v>30200</c:v>
                </c:pt>
                <c:pt idx="12">
                  <c:v>31100</c:v>
                </c:pt>
                <c:pt idx="13">
                  <c:v>26700</c:v>
                </c:pt>
                <c:pt idx="14">
                  <c:v>29200</c:v>
                </c:pt>
                <c:pt idx="15">
                  <c:v>26100</c:v>
                </c:pt>
                <c:pt idx="16">
                  <c:v>26800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088F-4BCD-AD15-4D83D4A70A34}"/>
            </c:ext>
          </c:extLst>
        </c:ser>
        <c:ser>
          <c:idx val="9"/>
          <c:order val="6"/>
          <c:tx>
            <c:v>1(B)MP (M) Na v Ca</c:v>
          </c:tx>
          <c:spPr>
            <a:ln w="25400" cap="rnd">
              <a:noFill/>
              <a:round/>
            </a:ln>
            <a:effectLst/>
          </c:spPr>
          <c:errBars>
            <c:errDir val="y"/>
            <c:errBarType val="both"/>
            <c:errValType val="fixedVal"/>
            <c:noEndCap val="0"/>
            <c:val val="891.67000000000007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1208.3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Analysis'!$BE$11,'All Fsp Analysis'!$BE$14:$BE$18,'All Fsp Analysis'!$BE$24,'All Fsp Analysis'!$BE$28,'All Fsp Analysis'!$BE$32:$BE$33)</c:f>
              <c:numCache>
                <c:formatCode>General</c:formatCode>
                <c:ptCount val="10"/>
                <c:pt idx="0">
                  <c:v>71200</c:v>
                </c:pt>
                <c:pt idx="1">
                  <c:v>72800</c:v>
                </c:pt>
                <c:pt idx="2">
                  <c:v>71900</c:v>
                </c:pt>
                <c:pt idx="3">
                  <c:v>70800</c:v>
                </c:pt>
                <c:pt idx="4">
                  <c:v>73900</c:v>
                </c:pt>
                <c:pt idx="5">
                  <c:v>71800</c:v>
                </c:pt>
                <c:pt idx="6">
                  <c:v>74700</c:v>
                </c:pt>
                <c:pt idx="7">
                  <c:v>75300</c:v>
                </c:pt>
                <c:pt idx="8">
                  <c:v>71700</c:v>
                </c:pt>
                <c:pt idx="9">
                  <c:v>71600</c:v>
                </c:pt>
              </c:numCache>
            </c:numRef>
          </c:xVal>
          <c:yVal>
            <c:numRef>
              <c:f>('All Fsp Analysis'!$BI$11,'All Fsp Analysis'!$BI$14:$BI$18,'All Fsp Analysis'!$BI$24,'All Fsp Analysis'!$BI$28,'All Fsp Analysis'!$BI$32:$BI$33)</c:f>
              <c:numCache>
                <c:formatCode>General</c:formatCode>
                <c:ptCount val="10"/>
                <c:pt idx="0">
                  <c:v>28700</c:v>
                </c:pt>
                <c:pt idx="1">
                  <c:v>28200</c:v>
                </c:pt>
                <c:pt idx="2">
                  <c:v>29400</c:v>
                </c:pt>
                <c:pt idx="3">
                  <c:v>28100</c:v>
                </c:pt>
                <c:pt idx="4">
                  <c:v>27200.000000000004</c:v>
                </c:pt>
                <c:pt idx="5">
                  <c:v>25700</c:v>
                </c:pt>
                <c:pt idx="6">
                  <c:v>24800</c:v>
                </c:pt>
                <c:pt idx="7">
                  <c:v>25500</c:v>
                </c:pt>
                <c:pt idx="8">
                  <c:v>29300</c:v>
                </c:pt>
                <c:pt idx="9">
                  <c:v>28500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088F-4BCD-AD15-4D83D4A70A34}"/>
            </c:ext>
          </c:extLst>
        </c:ser>
        <c:ser>
          <c:idx val="0"/>
          <c:order val="7"/>
          <c:tx>
            <c:v>1.AS.H C Na v Ca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391.66666670000001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6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Analysis'!$CK$2,'All Fsp Analysis'!$CK$5,'All Fsp Analysis'!$CK$8,'All Fsp Analysis'!$CK$11,'All Fsp Analysis'!$CK$13,'All Fsp Analysis'!$CK$18:$CK$21,'All Fsp Analysis'!$CK$28)</c:f>
              <c:numCache>
                <c:formatCode>General</c:formatCode>
                <c:ptCount val="10"/>
                <c:pt idx="0">
                  <c:v>71600</c:v>
                </c:pt>
                <c:pt idx="1">
                  <c:v>63900</c:v>
                </c:pt>
                <c:pt idx="2">
                  <c:v>62000</c:v>
                </c:pt>
                <c:pt idx="3">
                  <c:v>69800</c:v>
                </c:pt>
                <c:pt idx="4">
                  <c:v>64700</c:v>
                </c:pt>
                <c:pt idx="5">
                  <c:v>71400</c:v>
                </c:pt>
                <c:pt idx="6">
                  <c:v>70000</c:v>
                </c:pt>
                <c:pt idx="7">
                  <c:v>69600</c:v>
                </c:pt>
                <c:pt idx="8">
                  <c:v>67200</c:v>
                </c:pt>
                <c:pt idx="9">
                  <c:v>66500</c:v>
                </c:pt>
              </c:numCache>
            </c:numRef>
          </c:xVal>
          <c:yVal>
            <c:numRef>
              <c:f>('All Fsp Analysis'!$CO$2,'All Fsp Analysis'!$CO$5,'All Fsp Analysis'!$CO$8,'All Fsp Analysis'!$CO$11,'All Fsp Analysis'!$CO$13,'All Fsp Analysis'!$CO$18:$CO$21,'All Fsp Analysis'!$CO$28)</c:f>
              <c:numCache>
                <c:formatCode>General</c:formatCode>
                <c:ptCount val="10"/>
                <c:pt idx="0">
                  <c:v>28800</c:v>
                </c:pt>
                <c:pt idx="1">
                  <c:v>40300</c:v>
                </c:pt>
                <c:pt idx="2">
                  <c:v>42000</c:v>
                </c:pt>
                <c:pt idx="3">
                  <c:v>30200</c:v>
                </c:pt>
                <c:pt idx="4">
                  <c:v>38300</c:v>
                </c:pt>
                <c:pt idx="5">
                  <c:v>28500</c:v>
                </c:pt>
                <c:pt idx="6">
                  <c:v>30900</c:v>
                </c:pt>
                <c:pt idx="7">
                  <c:v>32300</c:v>
                </c:pt>
                <c:pt idx="8">
                  <c:v>34400</c:v>
                </c:pt>
                <c:pt idx="9">
                  <c:v>35600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088F-4BCD-AD15-4D83D4A70A34}"/>
            </c:ext>
          </c:extLst>
        </c:ser>
        <c:ser>
          <c:idx val="1"/>
          <c:order val="8"/>
          <c:tx>
            <c:v>1.AS.H R Na v Ca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391.66666670000001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6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Analysis'!$CK$3,'All Fsp Analysis'!$CK$6,'All Fsp Analysis'!$CK$12,'All Fsp Analysis'!$CK$14:$CK$17,'All Fsp Analysis'!$CK$22:$CK$23,'All Fsp Analysis'!$CK$29,'All Fsp Analysis'!$CK$33)</c:f>
              <c:numCache>
                <c:formatCode>General</c:formatCode>
                <c:ptCount val="11"/>
                <c:pt idx="0">
                  <c:v>71000</c:v>
                </c:pt>
                <c:pt idx="1">
                  <c:v>66000</c:v>
                </c:pt>
                <c:pt idx="2">
                  <c:v>70200</c:v>
                </c:pt>
                <c:pt idx="3">
                  <c:v>68000</c:v>
                </c:pt>
                <c:pt idx="4">
                  <c:v>67500</c:v>
                </c:pt>
                <c:pt idx="5">
                  <c:v>66500</c:v>
                </c:pt>
                <c:pt idx="6">
                  <c:v>63200</c:v>
                </c:pt>
                <c:pt idx="7">
                  <c:v>68000</c:v>
                </c:pt>
                <c:pt idx="8">
                  <c:v>69800</c:v>
                </c:pt>
                <c:pt idx="9">
                  <c:v>66800</c:v>
                </c:pt>
                <c:pt idx="10">
                  <c:v>70000</c:v>
                </c:pt>
              </c:numCache>
            </c:numRef>
          </c:xVal>
          <c:yVal>
            <c:numRef>
              <c:f>('All Fsp Analysis'!$CO$3,'All Fsp Analysis'!$CO$6,'All Fsp Analysis'!$CO$12,'All Fsp Analysis'!$CO$14:$CO$17,'All Fsp Analysis'!$CO$22:$CO$23,'All Fsp Analysis'!$CO$29,'All Fsp Analysis'!$CO$33)</c:f>
              <c:numCache>
                <c:formatCode>General</c:formatCode>
                <c:ptCount val="11"/>
                <c:pt idx="0">
                  <c:v>30000</c:v>
                </c:pt>
                <c:pt idx="1">
                  <c:v>36400</c:v>
                </c:pt>
                <c:pt idx="2">
                  <c:v>32100</c:v>
                </c:pt>
                <c:pt idx="3">
                  <c:v>33800</c:v>
                </c:pt>
                <c:pt idx="4">
                  <c:v>35200</c:v>
                </c:pt>
                <c:pt idx="5">
                  <c:v>37500</c:v>
                </c:pt>
                <c:pt idx="6">
                  <c:v>39500</c:v>
                </c:pt>
                <c:pt idx="7">
                  <c:v>33300</c:v>
                </c:pt>
                <c:pt idx="8">
                  <c:v>32800</c:v>
                </c:pt>
                <c:pt idx="9">
                  <c:v>35500</c:v>
                </c:pt>
                <c:pt idx="10">
                  <c:v>29900.000000000004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088F-4BCD-AD15-4D83D4A70A34}"/>
            </c:ext>
          </c:extLst>
        </c:ser>
        <c:ser>
          <c:idx val="2"/>
          <c:order val="9"/>
          <c:tx>
            <c:v>1.AS.H (M) Na v Ca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391.66666670000001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6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Analysis'!$CK$4,'All Fsp Analysis'!$CK$7,'All Fsp Analysis'!$CK$9:$CK$10,'All Fsp Analysis'!$CK$24:$CK$27,'All Fsp Analysis'!$CK$30:$CK$32,'All Fsp Analysis'!$CK$34:$CK$36)</c:f>
              <c:numCache>
                <c:formatCode>General</c:formatCode>
                <c:ptCount val="14"/>
                <c:pt idx="0">
                  <c:v>67800</c:v>
                </c:pt>
                <c:pt idx="1">
                  <c:v>71200</c:v>
                </c:pt>
                <c:pt idx="2">
                  <c:v>63099.999999999993</c:v>
                </c:pt>
                <c:pt idx="3">
                  <c:v>68300</c:v>
                </c:pt>
                <c:pt idx="4">
                  <c:v>69700</c:v>
                </c:pt>
                <c:pt idx="5">
                  <c:v>69600</c:v>
                </c:pt>
                <c:pt idx="6">
                  <c:v>70400</c:v>
                </c:pt>
                <c:pt idx="7">
                  <c:v>63800</c:v>
                </c:pt>
                <c:pt idx="8">
                  <c:v>64500</c:v>
                </c:pt>
                <c:pt idx="9">
                  <c:v>64500</c:v>
                </c:pt>
                <c:pt idx="10">
                  <c:v>66600</c:v>
                </c:pt>
                <c:pt idx="11">
                  <c:v>68500</c:v>
                </c:pt>
                <c:pt idx="12">
                  <c:v>67400</c:v>
                </c:pt>
                <c:pt idx="13">
                  <c:v>67700</c:v>
                </c:pt>
              </c:numCache>
            </c:numRef>
          </c:xVal>
          <c:yVal>
            <c:numRef>
              <c:f>('All Fsp Analysis'!$CO$4,'All Fsp Analysis'!$CO$7,'All Fsp Analysis'!$CO$9:$CO$10,'All Fsp Analysis'!$CO$24:$CO$27,'All Fsp Analysis'!$CO$30:$CO$32,'All Fsp Analysis'!$CO$34:$CO$36)</c:f>
              <c:numCache>
                <c:formatCode>General</c:formatCode>
                <c:ptCount val="14"/>
                <c:pt idx="0">
                  <c:v>34100</c:v>
                </c:pt>
                <c:pt idx="1">
                  <c:v>28800</c:v>
                </c:pt>
                <c:pt idx="2">
                  <c:v>40900</c:v>
                </c:pt>
                <c:pt idx="3">
                  <c:v>34000</c:v>
                </c:pt>
                <c:pt idx="4">
                  <c:v>31500</c:v>
                </c:pt>
                <c:pt idx="5">
                  <c:v>31900</c:v>
                </c:pt>
                <c:pt idx="6">
                  <c:v>31600</c:v>
                </c:pt>
                <c:pt idx="7">
                  <c:v>39500</c:v>
                </c:pt>
                <c:pt idx="8">
                  <c:v>37700</c:v>
                </c:pt>
                <c:pt idx="9">
                  <c:v>39300</c:v>
                </c:pt>
                <c:pt idx="10">
                  <c:v>35100</c:v>
                </c:pt>
                <c:pt idx="11">
                  <c:v>32400.000000000004</c:v>
                </c:pt>
                <c:pt idx="12">
                  <c:v>33600</c:v>
                </c:pt>
                <c:pt idx="13">
                  <c:v>34800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088F-4BCD-AD15-4D83D4A70A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8875967"/>
        <c:axId val="988891327"/>
      </c:scatterChart>
      <c:valAx>
        <c:axId val="9888759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Na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8891327"/>
        <c:crosses val="autoZero"/>
        <c:crossBetween val="midCat"/>
      </c:valAx>
      <c:valAx>
        <c:axId val="9888913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Ca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8875967"/>
        <c:crosses val="autoZero"/>
        <c:crossBetween val="midCat"/>
      </c:valAx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Na v Ca</a:t>
            </a:r>
            <a:endParaRPr lang="en-GB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v>1.AS C Na v Ca</c:v>
          </c:tx>
          <c:spPr>
            <a:ln>
              <a:noFill/>
            </a:ln>
          </c:spPr>
          <c:errBars>
            <c:errDir val="y"/>
            <c:errBarType val="both"/>
            <c:errValType val="fixedVal"/>
            <c:noEndCap val="0"/>
            <c:val val="508.3"/>
          </c:errBars>
          <c:errBars>
            <c:errDir val="x"/>
            <c:errBarType val="both"/>
            <c:errValType val="fixedVal"/>
            <c:noEndCap val="0"/>
            <c:val val="558.29999999999995"/>
          </c:errBars>
          <c:xVal>
            <c:numRef>
              <c:f>('All Fsp Analysis'!$Y$3,'All Fsp Analysis'!$Y$5:$Y$6,'All Fsp Analysis'!$Y$9:$Y$10,'All Fsp Analysis'!$Y$15,'All Fsp Analysis'!$Y$19:$Y$20,'All Fsp Analysis'!$Y$24,'All Fsp Analysis'!$Y$26,'All Fsp Analysis'!$Y$28,'All Fsp Analysis'!$Y$30,'All Fsp Analysis'!$Y$35)</c:f>
              <c:numCache>
                <c:formatCode>General</c:formatCode>
                <c:ptCount val="13"/>
                <c:pt idx="0">
                  <c:v>51700</c:v>
                </c:pt>
                <c:pt idx="1">
                  <c:v>54100</c:v>
                </c:pt>
                <c:pt idx="2">
                  <c:v>54800.000000000007</c:v>
                </c:pt>
                <c:pt idx="3">
                  <c:v>54000</c:v>
                </c:pt>
                <c:pt idx="4">
                  <c:v>52400</c:v>
                </c:pt>
                <c:pt idx="5">
                  <c:v>64000</c:v>
                </c:pt>
                <c:pt idx="6">
                  <c:v>57000</c:v>
                </c:pt>
                <c:pt idx="7">
                  <c:v>61900.000000000007</c:v>
                </c:pt>
                <c:pt idx="8">
                  <c:v>54100</c:v>
                </c:pt>
                <c:pt idx="9">
                  <c:v>61300</c:v>
                </c:pt>
                <c:pt idx="10">
                  <c:v>59400.000000000007</c:v>
                </c:pt>
                <c:pt idx="11">
                  <c:v>62200</c:v>
                </c:pt>
                <c:pt idx="12">
                  <c:v>64600</c:v>
                </c:pt>
              </c:numCache>
            </c:numRef>
          </c:xVal>
          <c:yVal>
            <c:numRef>
              <c:f>('All Fsp Analysis'!$AC$3,'All Fsp Analysis'!$AC$5:$AC$6,'All Fsp Analysis'!$AC$9:$AC$10,'All Fsp Analysis'!$AC$15,'All Fsp Analysis'!$AC$19:$AC$20,'All Fsp Analysis'!$AC$24,'All Fsp Analysis'!$AC$26,'All Fsp Analysis'!$AC$28,'All Fsp Analysis'!$AC$30,'All Fsp Analysis'!$AC$35)</c:f>
              <c:numCache>
                <c:formatCode>General</c:formatCode>
                <c:ptCount val="13"/>
                <c:pt idx="0">
                  <c:v>57100</c:v>
                </c:pt>
                <c:pt idx="1">
                  <c:v>54900</c:v>
                </c:pt>
                <c:pt idx="2">
                  <c:v>52400</c:v>
                </c:pt>
                <c:pt idx="3">
                  <c:v>53600</c:v>
                </c:pt>
                <c:pt idx="4">
                  <c:v>55500</c:v>
                </c:pt>
                <c:pt idx="5">
                  <c:v>38500</c:v>
                </c:pt>
                <c:pt idx="6">
                  <c:v>47400</c:v>
                </c:pt>
                <c:pt idx="7">
                  <c:v>43500</c:v>
                </c:pt>
                <c:pt idx="8">
                  <c:v>53400</c:v>
                </c:pt>
                <c:pt idx="9">
                  <c:v>43400</c:v>
                </c:pt>
                <c:pt idx="10">
                  <c:v>45100</c:v>
                </c:pt>
                <c:pt idx="11">
                  <c:v>37600</c:v>
                </c:pt>
                <c:pt idx="12">
                  <c:v>36500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ED5-46B6-BF0B-4C6BE2A35DFB}"/>
            </c:ext>
          </c:extLst>
        </c:ser>
        <c:ser>
          <c:idx val="4"/>
          <c:order val="1"/>
          <c:tx>
            <c:v>1.AS R Na v Ca</c:v>
          </c:tx>
          <c:spPr>
            <a:ln w="25400">
              <a:noFill/>
            </a:ln>
          </c:spPr>
          <c:errBars>
            <c:errDir val="y"/>
            <c:errBarType val="both"/>
            <c:errValType val="fixedVal"/>
            <c:noEndCap val="0"/>
            <c:val val="508.3"/>
          </c:errBars>
          <c:errBars>
            <c:errDir val="x"/>
            <c:errBarType val="both"/>
            <c:errValType val="fixedVal"/>
            <c:noEndCap val="0"/>
            <c:val val="558.29999999999995"/>
          </c:errBars>
          <c:xVal>
            <c:numRef>
              <c:f>('All Fsp Analysis'!$Y$2,'All Fsp Analysis'!$Y$4,'All Fsp Analysis'!$Y$7,'All Fsp Analysis'!$Y$11,'All Fsp Analysis'!$Y$16,'All Fsp Analysis'!$Y$21,'All Fsp Analysis'!$Y$25,'All Fsp Analysis'!$Y$27,'All Fsp Analysis'!$Y$29,'All Fsp Analysis'!$Y$31,'All Fsp Analysis'!$Y$34)</c:f>
              <c:numCache>
                <c:formatCode>General</c:formatCode>
                <c:ptCount val="11"/>
                <c:pt idx="0">
                  <c:v>62800</c:v>
                </c:pt>
                <c:pt idx="1">
                  <c:v>53500</c:v>
                </c:pt>
                <c:pt idx="2">
                  <c:v>72400</c:v>
                </c:pt>
                <c:pt idx="3">
                  <c:v>64400.000000000007</c:v>
                </c:pt>
                <c:pt idx="4">
                  <c:v>67100</c:v>
                </c:pt>
                <c:pt idx="5">
                  <c:v>68900</c:v>
                </c:pt>
                <c:pt idx="6">
                  <c:v>71600</c:v>
                </c:pt>
                <c:pt idx="7">
                  <c:v>58099.999999999993</c:v>
                </c:pt>
                <c:pt idx="8">
                  <c:v>56700</c:v>
                </c:pt>
                <c:pt idx="9">
                  <c:v>65700</c:v>
                </c:pt>
                <c:pt idx="10">
                  <c:v>64400.000000000007</c:v>
                </c:pt>
              </c:numCache>
            </c:numRef>
          </c:xVal>
          <c:yVal>
            <c:numRef>
              <c:f>('All Fsp Analysis'!$AC$2,'All Fsp Analysis'!$AC$4,'All Fsp Analysis'!$AC$7,'All Fsp Analysis'!$AC$11,'All Fsp Analysis'!$AC$16,'All Fsp Analysis'!$AC$21,'All Fsp Analysis'!$AC$25,'All Fsp Analysis'!$AC$27,'All Fsp Analysis'!$AC$29,'All Fsp Analysis'!$AC$31,'All Fsp Analysis'!$AC$34)</c:f>
              <c:numCache>
                <c:formatCode>General</c:formatCode>
                <c:ptCount val="11"/>
                <c:pt idx="0">
                  <c:v>41600</c:v>
                </c:pt>
                <c:pt idx="1">
                  <c:v>54000</c:v>
                </c:pt>
                <c:pt idx="2">
                  <c:v>28700</c:v>
                </c:pt>
                <c:pt idx="3">
                  <c:v>39400</c:v>
                </c:pt>
                <c:pt idx="4">
                  <c:v>35100</c:v>
                </c:pt>
                <c:pt idx="5">
                  <c:v>32700</c:v>
                </c:pt>
                <c:pt idx="6">
                  <c:v>29500</c:v>
                </c:pt>
                <c:pt idx="7">
                  <c:v>47900</c:v>
                </c:pt>
                <c:pt idx="8">
                  <c:v>48200</c:v>
                </c:pt>
                <c:pt idx="9">
                  <c:v>35800</c:v>
                </c:pt>
                <c:pt idx="10">
                  <c:v>35700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ED5-46B6-BF0B-4C6BE2A35DFB}"/>
            </c:ext>
          </c:extLst>
        </c:ser>
        <c:ser>
          <c:idx val="5"/>
          <c:order val="2"/>
          <c:tx>
            <c:v>1.AS (M) Na v Ca</c:v>
          </c:tx>
          <c:spPr>
            <a:ln w="25400">
              <a:noFill/>
            </a:ln>
          </c:spPr>
          <c:errBars>
            <c:errDir val="y"/>
            <c:errBarType val="both"/>
            <c:errValType val="fixedVal"/>
            <c:noEndCap val="0"/>
            <c:val val="508.3"/>
          </c:errBars>
          <c:errBars>
            <c:errDir val="x"/>
            <c:errBarType val="both"/>
            <c:errValType val="fixedVal"/>
            <c:noEndCap val="0"/>
            <c:val val="558.29999999999995"/>
          </c:errBars>
          <c:xVal>
            <c:numRef>
              <c:f>('All Fsp Analysis'!$Y$12:$Y$14,'All Fsp Analysis'!$Y$18,'All Fsp Analysis'!$Y$32:$Y$33,'All Fsp Analysis'!$Y$36:$Y$37)</c:f>
              <c:numCache>
                <c:formatCode>General</c:formatCode>
                <c:ptCount val="8"/>
                <c:pt idx="0">
                  <c:v>70400</c:v>
                </c:pt>
                <c:pt idx="1">
                  <c:v>72400</c:v>
                </c:pt>
                <c:pt idx="2">
                  <c:v>57300.000000000007</c:v>
                </c:pt>
                <c:pt idx="3">
                  <c:v>69100</c:v>
                </c:pt>
                <c:pt idx="4">
                  <c:v>66900</c:v>
                </c:pt>
                <c:pt idx="5">
                  <c:v>67400</c:v>
                </c:pt>
                <c:pt idx="6">
                  <c:v>58300</c:v>
                </c:pt>
                <c:pt idx="7">
                  <c:v>67900</c:v>
                </c:pt>
              </c:numCache>
            </c:numRef>
          </c:xVal>
          <c:yVal>
            <c:numRef>
              <c:f>('All Fsp Analysis'!$AC$12:$AC$14,'All Fsp Analysis'!$AC$18,'All Fsp Analysis'!$AC$32:$AC$33,'All Fsp Analysis'!$AC$36:$AC$37)</c:f>
              <c:numCache>
                <c:formatCode>General</c:formatCode>
                <c:ptCount val="8"/>
                <c:pt idx="0">
                  <c:v>30500</c:v>
                </c:pt>
                <c:pt idx="1">
                  <c:v>28800</c:v>
                </c:pt>
                <c:pt idx="2">
                  <c:v>47200</c:v>
                </c:pt>
                <c:pt idx="3">
                  <c:v>28800</c:v>
                </c:pt>
                <c:pt idx="4">
                  <c:v>32300</c:v>
                </c:pt>
                <c:pt idx="5">
                  <c:v>32000</c:v>
                </c:pt>
                <c:pt idx="6">
                  <c:v>46000</c:v>
                </c:pt>
                <c:pt idx="7">
                  <c:v>30900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ED5-46B6-BF0B-4C6BE2A35DFB}"/>
            </c:ext>
          </c:extLst>
        </c:ser>
        <c:ser>
          <c:idx val="6"/>
          <c:order val="3"/>
          <c:tx>
            <c:v>1.AS Other Na v Ca</c:v>
          </c:tx>
          <c:spPr>
            <a:ln w="25400">
              <a:noFill/>
            </a:ln>
          </c:spPr>
          <c:errBars>
            <c:errDir val="y"/>
            <c:errBarType val="both"/>
            <c:errValType val="fixedVal"/>
            <c:noEndCap val="0"/>
            <c:val val="508.3"/>
          </c:errBars>
          <c:errBars>
            <c:errDir val="x"/>
            <c:errBarType val="both"/>
            <c:errValType val="fixedVal"/>
            <c:noEndCap val="0"/>
            <c:val val="558.32999999999993"/>
          </c:errBars>
          <c:xVal>
            <c:numRef>
              <c:f>('All Fsp Analysis'!$Y$8,'All Fsp Analysis'!$Y$17,'All Fsp Analysis'!$Y$22:$Y$23)</c:f>
              <c:numCache>
                <c:formatCode>General</c:formatCode>
                <c:ptCount val="4"/>
                <c:pt idx="0">
                  <c:v>53200</c:v>
                </c:pt>
                <c:pt idx="1">
                  <c:v>68300</c:v>
                </c:pt>
                <c:pt idx="2">
                  <c:v>56700</c:v>
                </c:pt>
                <c:pt idx="3">
                  <c:v>53300</c:v>
                </c:pt>
              </c:numCache>
            </c:numRef>
          </c:xVal>
          <c:yVal>
            <c:numRef>
              <c:f>('All Fsp Analysis'!$AC$8,'All Fsp Analysis'!$AC$17,'All Fsp Analysis'!$AC$22:$AC$23)</c:f>
              <c:numCache>
                <c:formatCode>General</c:formatCode>
                <c:ptCount val="4"/>
                <c:pt idx="0">
                  <c:v>53200</c:v>
                </c:pt>
                <c:pt idx="1">
                  <c:v>34400</c:v>
                </c:pt>
                <c:pt idx="2">
                  <c:v>51000</c:v>
                </c:pt>
                <c:pt idx="3">
                  <c:v>51300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ED5-46B6-BF0B-4C6BE2A35DFB}"/>
            </c:ext>
          </c:extLst>
        </c:ser>
        <c:ser>
          <c:idx val="7"/>
          <c:order val="4"/>
          <c:tx>
            <c:v>1(B)MP C Na v Ca</c:v>
          </c:tx>
          <c:spPr>
            <a:ln w="19050" cap="rnd">
              <a:noFill/>
              <a:round/>
            </a:ln>
            <a:effectLst/>
          </c:spPr>
          <c:errBars>
            <c:errDir val="y"/>
            <c:errBarType val="both"/>
            <c:errValType val="fixedVal"/>
            <c:noEndCap val="0"/>
            <c:val val="891.67000000000007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1208.3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Analysis'!$BE$2:$BE$4,'All Fsp Analysis'!$BE$8,'All Fsp Analysis'!$BE$12,'All Fsp Analysis'!$BE$19,'All Fsp Analysis'!$BE$22,'All Fsp Analysis'!$BE$25,'All Fsp Analysis'!$BE$29:$BE$30,'All Fsp Analysis'!$BE$34:$BE$36,'All Fsp Analysis'!$BE$39:$BE$42)</c:f>
              <c:numCache>
                <c:formatCode>General</c:formatCode>
                <c:ptCount val="17"/>
                <c:pt idx="0">
                  <c:v>75600</c:v>
                </c:pt>
                <c:pt idx="1">
                  <c:v>72500</c:v>
                </c:pt>
                <c:pt idx="2">
                  <c:v>73800</c:v>
                </c:pt>
                <c:pt idx="3">
                  <c:v>72300</c:v>
                </c:pt>
                <c:pt idx="4">
                  <c:v>73800</c:v>
                </c:pt>
                <c:pt idx="5">
                  <c:v>73800</c:v>
                </c:pt>
                <c:pt idx="6">
                  <c:v>75900</c:v>
                </c:pt>
                <c:pt idx="7">
                  <c:v>75100</c:v>
                </c:pt>
                <c:pt idx="8">
                  <c:v>71700</c:v>
                </c:pt>
                <c:pt idx="9">
                  <c:v>69500</c:v>
                </c:pt>
                <c:pt idx="10">
                  <c:v>67700</c:v>
                </c:pt>
                <c:pt idx="11">
                  <c:v>73300</c:v>
                </c:pt>
                <c:pt idx="12">
                  <c:v>70500</c:v>
                </c:pt>
                <c:pt idx="13">
                  <c:v>72200</c:v>
                </c:pt>
                <c:pt idx="14">
                  <c:v>72900</c:v>
                </c:pt>
                <c:pt idx="15">
                  <c:v>71900</c:v>
                </c:pt>
                <c:pt idx="16">
                  <c:v>70500</c:v>
                </c:pt>
              </c:numCache>
            </c:numRef>
          </c:xVal>
          <c:yVal>
            <c:numRef>
              <c:f>('All Fsp Analysis'!$BI$2:$BI$4,'All Fsp Analysis'!$BI$8,'All Fsp Analysis'!$BI$12,'All Fsp Analysis'!$BI$19,'All Fsp Analysis'!$BI$22,'All Fsp Analysis'!$BI$25,'All Fsp Analysis'!$BI$29:$BI$30,'All Fsp Analysis'!$BI$34:$BI$36,'All Fsp Analysis'!$BI$39:$BI$42)</c:f>
              <c:numCache>
                <c:formatCode>General</c:formatCode>
                <c:ptCount val="17"/>
                <c:pt idx="0">
                  <c:v>25299.999999999996</c:v>
                </c:pt>
                <c:pt idx="1">
                  <c:v>28400</c:v>
                </c:pt>
                <c:pt idx="2">
                  <c:v>27500</c:v>
                </c:pt>
                <c:pt idx="3">
                  <c:v>26900</c:v>
                </c:pt>
                <c:pt idx="4">
                  <c:v>26900</c:v>
                </c:pt>
                <c:pt idx="5">
                  <c:v>28300</c:v>
                </c:pt>
                <c:pt idx="6">
                  <c:v>24800</c:v>
                </c:pt>
                <c:pt idx="7">
                  <c:v>26500</c:v>
                </c:pt>
                <c:pt idx="8">
                  <c:v>29600</c:v>
                </c:pt>
                <c:pt idx="9">
                  <c:v>31400</c:v>
                </c:pt>
                <c:pt idx="10">
                  <c:v>31900</c:v>
                </c:pt>
                <c:pt idx="11">
                  <c:v>29900.000000000004</c:v>
                </c:pt>
                <c:pt idx="12">
                  <c:v>31400</c:v>
                </c:pt>
                <c:pt idx="13">
                  <c:v>30800</c:v>
                </c:pt>
                <c:pt idx="14">
                  <c:v>30800</c:v>
                </c:pt>
                <c:pt idx="15">
                  <c:v>29100</c:v>
                </c:pt>
                <c:pt idx="16">
                  <c:v>30099.999999999996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ED5-46B6-BF0B-4C6BE2A35DFB}"/>
            </c:ext>
          </c:extLst>
        </c:ser>
        <c:ser>
          <c:idx val="8"/>
          <c:order val="5"/>
          <c:tx>
            <c:v>1(B)MP R Na v Ca</c:v>
          </c:tx>
          <c:spPr>
            <a:ln w="25400" cap="rnd">
              <a:noFill/>
              <a:round/>
            </a:ln>
            <a:effectLst/>
          </c:spPr>
          <c:errBars>
            <c:errDir val="y"/>
            <c:errBarType val="both"/>
            <c:errValType val="fixedVal"/>
            <c:noEndCap val="0"/>
            <c:val val="891.67000000000007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1208.3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Analysis'!$BE$5:$BE$7,'All Fsp Analysis'!$BE$9:$BE$10,'All Fsp Analysis'!$BE$13,'All Fsp Analysis'!$BE$20:$BE$21,'All Fsp Analysis'!$BE$23,'All Fsp Analysis'!$BE$26:$BE$27,'All Fsp Analysis'!$BE$31,'All Fsp Analysis'!$BE$37:$BE$38,'All Fsp Analysis'!$BE$43:$BE$45)</c:f>
              <c:numCache>
                <c:formatCode>General</c:formatCode>
                <c:ptCount val="17"/>
                <c:pt idx="0">
                  <c:v>72000</c:v>
                </c:pt>
                <c:pt idx="1">
                  <c:v>73700</c:v>
                </c:pt>
                <c:pt idx="2">
                  <c:v>75700</c:v>
                </c:pt>
                <c:pt idx="3">
                  <c:v>70400</c:v>
                </c:pt>
                <c:pt idx="4">
                  <c:v>73200</c:v>
                </c:pt>
                <c:pt idx="5">
                  <c:v>74000</c:v>
                </c:pt>
                <c:pt idx="6">
                  <c:v>74800</c:v>
                </c:pt>
                <c:pt idx="7">
                  <c:v>73300</c:v>
                </c:pt>
                <c:pt idx="8">
                  <c:v>74400</c:v>
                </c:pt>
                <c:pt idx="9">
                  <c:v>73500</c:v>
                </c:pt>
                <c:pt idx="10">
                  <c:v>76200</c:v>
                </c:pt>
                <c:pt idx="11">
                  <c:v>73500</c:v>
                </c:pt>
                <c:pt idx="12">
                  <c:v>71600</c:v>
                </c:pt>
                <c:pt idx="13">
                  <c:v>74900</c:v>
                </c:pt>
                <c:pt idx="14">
                  <c:v>72300</c:v>
                </c:pt>
                <c:pt idx="15">
                  <c:v>75100</c:v>
                </c:pt>
                <c:pt idx="16">
                  <c:v>74400</c:v>
                </c:pt>
              </c:numCache>
            </c:numRef>
          </c:xVal>
          <c:yVal>
            <c:numRef>
              <c:f>('All Fsp Analysis'!$BI$5:$BI$7,'All Fsp Analysis'!$BI$9:$BI$10,'All Fsp Analysis'!$BI$13,'All Fsp Analysis'!$BI$20:$BI$21,'All Fsp Analysis'!$BI$23,'All Fsp Analysis'!$BI$26,'All Fsp Analysis'!$BI$27,'All Fsp Analysis'!$BI$31,'All Fsp Analysis'!$BI$37:$BI$38,'All Fsp Analysis'!$BI$43:$BI$45)</c:f>
              <c:numCache>
                <c:formatCode>General</c:formatCode>
                <c:ptCount val="17"/>
                <c:pt idx="0">
                  <c:v>28200</c:v>
                </c:pt>
                <c:pt idx="1">
                  <c:v>25299.999999999996</c:v>
                </c:pt>
                <c:pt idx="2">
                  <c:v>27500</c:v>
                </c:pt>
                <c:pt idx="3">
                  <c:v>29300</c:v>
                </c:pt>
                <c:pt idx="4">
                  <c:v>28400</c:v>
                </c:pt>
                <c:pt idx="5">
                  <c:v>27000</c:v>
                </c:pt>
                <c:pt idx="6">
                  <c:v>27300</c:v>
                </c:pt>
                <c:pt idx="7">
                  <c:v>27500</c:v>
                </c:pt>
                <c:pt idx="8">
                  <c:v>27799.999999999996</c:v>
                </c:pt>
                <c:pt idx="9">
                  <c:v>28200</c:v>
                </c:pt>
                <c:pt idx="10">
                  <c:v>27300</c:v>
                </c:pt>
                <c:pt idx="11">
                  <c:v>30200</c:v>
                </c:pt>
                <c:pt idx="12">
                  <c:v>31100</c:v>
                </c:pt>
                <c:pt idx="13">
                  <c:v>26700</c:v>
                </c:pt>
                <c:pt idx="14">
                  <c:v>29200</c:v>
                </c:pt>
                <c:pt idx="15">
                  <c:v>26100</c:v>
                </c:pt>
                <c:pt idx="16">
                  <c:v>26800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ED5-46B6-BF0B-4C6BE2A35DFB}"/>
            </c:ext>
          </c:extLst>
        </c:ser>
        <c:ser>
          <c:idx val="9"/>
          <c:order val="6"/>
          <c:tx>
            <c:v>1(B)MP (M) Na v Ca</c:v>
          </c:tx>
          <c:spPr>
            <a:ln w="25400" cap="rnd">
              <a:noFill/>
              <a:round/>
            </a:ln>
            <a:effectLst/>
          </c:spPr>
          <c:errBars>
            <c:errDir val="y"/>
            <c:errBarType val="both"/>
            <c:errValType val="fixedVal"/>
            <c:noEndCap val="0"/>
            <c:val val="891.67000000000007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1208.3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Analysis'!$BE$11,'All Fsp Analysis'!$BE$14:$BE$18,'All Fsp Analysis'!$BE$24,'All Fsp Analysis'!$BE$28,'All Fsp Analysis'!$BE$32:$BE$33)</c:f>
              <c:numCache>
                <c:formatCode>General</c:formatCode>
                <c:ptCount val="10"/>
                <c:pt idx="0">
                  <c:v>71200</c:v>
                </c:pt>
                <c:pt idx="1">
                  <c:v>72800</c:v>
                </c:pt>
                <c:pt idx="2">
                  <c:v>71900</c:v>
                </c:pt>
                <c:pt idx="3">
                  <c:v>70800</c:v>
                </c:pt>
                <c:pt idx="4">
                  <c:v>73900</c:v>
                </c:pt>
                <c:pt idx="5">
                  <c:v>71800</c:v>
                </c:pt>
                <c:pt idx="6">
                  <c:v>74700</c:v>
                </c:pt>
                <c:pt idx="7">
                  <c:v>75300</c:v>
                </c:pt>
                <c:pt idx="8">
                  <c:v>71700</c:v>
                </c:pt>
                <c:pt idx="9">
                  <c:v>71600</c:v>
                </c:pt>
              </c:numCache>
            </c:numRef>
          </c:xVal>
          <c:yVal>
            <c:numRef>
              <c:f>('All Fsp Analysis'!$BI$11,'All Fsp Analysis'!$BI$14:$BI$18,'All Fsp Analysis'!$BI$24,'All Fsp Analysis'!$BI$28,'All Fsp Analysis'!$BI$32:$BI$33)</c:f>
              <c:numCache>
                <c:formatCode>General</c:formatCode>
                <c:ptCount val="10"/>
                <c:pt idx="0">
                  <c:v>28700</c:v>
                </c:pt>
                <c:pt idx="1">
                  <c:v>28200</c:v>
                </c:pt>
                <c:pt idx="2">
                  <c:v>29400</c:v>
                </c:pt>
                <c:pt idx="3">
                  <c:v>28100</c:v>
                </c:pt>
                <c:pt idx="4">
                  <c:v>27200.000000000004</c:v>
                </c:pt>
                <c:pt idx="5">
                  <c:v>25700</c:v>
                </c:pt>
                <c:pt idx="6">
                  <c:v>24800</c:v>
                </c:pt>
                <c:pt idx="7">
                  <c:v>25500</c:v>
                </c:pt>
                <c:pt idx="8">
                  <c:v>29300</c:v>
                </c:pt>
                <c:pt idx="9">
                  <c:v>28500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4ED5-46B6-BF0B-4C6BE2A35DFB}"/>
            </c:ext>
          </c:extLst>
        </c:ser>
        <c:ser>
          <c:idx val="0"/>
          <c:order val="7"/>
          <c:tx>
            <c:v>1.AS.H C Na v Ca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391.66666670000001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6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Analysis'!$CK$2,'All Fsp Analysis'!$CK$5,'All Fsp Analysis'!$CK$8,'All Fsp Analysis'!$CK$11,'All Fsp Analysis'!$CK$13,'All Fsp Analysis'!$CK$18:$CK$21,'All Fsp Analysis'!$CK$28)</c:f>
              <c:numCache>
                <c:formatCode>General</c:formatCode>
                <c:ptCount val="10"/>
                <c:pt idx="0">
                  <c:v>71600</c:v>
                </c:pt>
                <c:pt idx="1">
                  <c:v>63900</c:v>
                </c:pt>
                <c:pt idx="2">
                  <c:v>62000</c:v>
                </c:pt>
                <c:pt idx="3">
                  <c:v>69800</c:v>
                </c:pt>
                <c:pt idx="4">
                  <c:v>64700</c:v>
                </c:pt>
                <c:pt idx="5">
                  <c:v>71400</c:v>
                </c:pt>
                <c:pt idx="6">
                  <c:v>70000</c:v>
                </c:pt>
                <c:pt idx="7">
                  <c:v>69600</c:v>
                </c:pt>
                <c:pt idx="8">
                  <c:v>67200</c:v>
                </c:pt>
                <c:pt idx="9">
                  <c:v>66500</c:v>
                </c:pt>
              </c:numCache>
            </c:numRef>
          </c:xVal>
          <c:yVal>
            <c:numRef>
              <c:f>('All Fsp Analysis'!$CO$2,'All Fsp Analysis'!$CO$5,'All Fsp Analysis'!$CO$8,'All Fsp Analysis'!$CO$11,'All Fsp Analysis'!$CO$13,'All Fsp Analysis'!$CO$18:$CO$21,'All Fsp Analysis'!$CO$28)</c:f>
              <c:numCache>
                <c:formatCode>General</c:formatCode>
                <c:ptCount val="10"/>
                <c:pt idx="0">
                  <c:v>28800</c:v>
                </c:pt>
                <c:pt idx="1">
                  <c:v>40300</c:v>
                </c:pt>
                <c:pt idx="2">
                  <c:v>42000</c:v>
                </c:pt>
                <c:pt idx="3">
                  <c:v>30200</c:v>
                </c:pt>
                <c:pt idx="4">
                  <c:v>38300</c:v>
                </c:pt>
                <c:pt idx="5">
                  <c:v>28500</c:v>
                </c:pt>
                <c:pt idx="6">
                  <c:v>30900</c:v>
                </c:pt>
                <c:pt idx="7">
                  <c:v>32300</c:v>
                </c:pt>
                <c:pt idx="8">
                  <c:v>34400</c:v>
                </c:pt>
                <c:pt idx="9">
                  <c:v>35600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ED5-46B6-BF0B-4C6BE2A35DFB}"/>
            </c:ext>
          </c:extLst>
        </c:ser>
        <c:ser>
          <c:idx val="1"/>
          <c:order val="8"/>
          <c:tx>
            <c:v>1.AS.H R Na v Ca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391.66666670000001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6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Analysis'!$CK$3,'All Fsp Analysis'!$CK$6,'All Fsp Analysis'!$CK$12,'All Fsp Analysis'!$CK$14:$CK$17,'All Fsp Analysis'!$CK$22:$CK$23,'All Fsp Analysis'!$CK$29,'All Fsp Analysis'!$CK$33)</c:f>
              <c:numCache>
                <c:formatCode>General</c:formatCode>
                <c:ptCount val="11"/>
                <c:pt idx="0">
                  <c:v>71000</c:v>
                </c:pt>
                <c:pt idx="1">
                  <c:v>66000</c:v>
                </c:pt>
                <c:pt idx="2">
                  <c:v>70200</c:v>
                </c:pt>
                <c:pt idx="3">
                  <c:v>68000</c:v>
                </c:pt>
                <c:pt idx="4">
                  <c:v>67500</c:v>
                </c:pt>
                <c:pt idx="5">
                  <c:v>66500</c:v>
                </c:pt>
                <c:pt idx="6">
                  <c:v>63200</c:v>
                </c:pt>
                <c:pt idx="7">
                  <c:v>68000</c:v>
                </c:pt>
                <c:pt idx="8">
                  <c:v>69800</c:v>
                </c:pt>
                <c:pt idx="9">
                  <c:v>66800</c:v>
                </c:pt>
                <c:pt idx="10">
                  <c:v>70000</c:v>
                </c:pt>
              </c:numCache>
            </c:numRef>
          </c:xVal>
          <c:yVal>
            <c:numRef>
              <c:f>('All Fsp Analysis'!$CO$3,'All Fsp Analysis'!$CO$6,'All Fsp Analysis'!$CO$12,'All Fsp Analysis'!$CO$14:$CO$17,'All Fsp Analysis'!$CO$22:$CO$23,'All Fsp Analysis'!$CO$29,'All Fsp Analysis'!$CO$33)</c:f>
              <c:numCache>
                <c:formatCode>General</c:formatCode>
                <c:ptCount val="11"/>
                <c:pt idx="0">
                  <c:v>30000</c:v>
                </c:pt>
                <c:pt idx="1">
                  <c:v>36400</c:v>
                </c:pt>
                <c:pt idx="2">
                  <c:v>32100</c:v>
                </c:pt>
                <c:pt idx="3">
                  <c:v>33800</c:v>
                </c:pt>
                <c:pt idx="4">
                  <c:v>35200</c:v>
                </c:pt>
                <c:pt idx="5">
                  <c:v>37500</c:v>
                </c:pt>
                <c:pt idx="6">
                  <c:v>39500</c:v>
                </c:pt>
                <c:pt idx="7">
                  <c:v>33300</c:v>
                </c:pt>
                <c:pt idx="8">
                  <c:v>32800</c:v>
                </c:pt>
                <c:pt idx="9">
                  <c:v>35500</c:v>
                </c:pt>
                <c:pt idx="10">
                  <c:v>29900.000000000004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4ED5-46B6-BF0B-4C6BE2A35DFB}"/>
            </c:ext>
          </c:extLst>
        </c:ser>
        <c:ser>
          <c:idx val="2"/>
          <c:order val="9"/>
          <c:tx>
            <c:v>1.AS.H (M) Na v Ca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391.66666670000001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6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Analysis'!$CK$4,'All Fsp Analysis'!$CK$7,'All Fsp Analysis'!$CK$9:$CK$10,'All Fsp Analysis'!$CK$24:$CK$27,'All Fsp Analysis'!$CK$30:$CK$32,'All Fsp Analysis'!$CK$34:$CK$36)</c:f>
              <c:numCache>
                <c:formatCode>General</c:formatCode>
                <c:ptCount val="14"/>
                <c:pt idx="0">
                  <c:v>67800</c:v>
                </c:pt>
                <c:pt idx="1">
                  <c:v>71200</c:v>
                </c:pt>
                <c:pt idx="2">
                  <c:v>63099.999999999993</c:v>
                </c:pt>
                <c:pt idx="3">
                  <c:v>68300</c:v>
                </c:pt>
                <c:pt idx="4">
                  <c:v>69700</c:v>
                </c:pt>
                <c:pt idx="5">
                  <c:v>69600</c:v>
                </c:pt>
                <c:pt idx="6">
                  <c:v>70400</c:v>
                </c:pt>
                <c:pt idx="7">
                  <c:v>63800</c:v>
                </c:pt>
                <c:pt idx="8">
                  <c:v>64500</c:v>
                </c:pt>
                <c:pt idx="9">
                  <c:v>64500</c:v>
                </c:pt>
                <c:pt idx="10">
                  <c:v>66600</c:v>
                </c:pt>
                <c:pt idx="11">
                  <c:v>68500</c:v>
                </c:pt>
                <c:pt idx="12">
                  <c:v>67400</c:v>
                </c:pt>
                <c:pt idx="13">
                  <c:v>67700</c:v>
                </c:pt>
              </c:numCache>
            </c:numRef>
          </c:xVal>
          <c:yVal>
            <c:numRef>
              <c:f>('All Fsp Analysis'!$CO$4,'All Fsp Analysis'!$CO$7,'All Fsp Analysis'!$CO$9:$CO$10,'All Fsp Analysis'!$CO$24:$CO$27,'All Fsp Analysis'!$CO$30:$CO$32,'All Fsp Analysis'!$CO$34:$CO$36)</c:f>
              <c:numCache>
                <c:formatCode>General</c:formatCode>
                <c:ptCount val="14"/>
                <c:pt idx="0">
                  <c:v>34100</c:v>
                </c:pt>
                <c:pt idx="1">
                  <c:v>28800</c:v>
                </c:pt>
                <c:pt idx="2">
                  <c:v>40900</c:v>
                </c:pt>
                <c:pt idx="3">
                  <c:v>34000</c:v>
                </c:pt>
                <c:pt idx="4">
                  <c:v>31500</c:v>
                </c:pt>
                <c:pt idx="5">
                  <c:v>31900</c:v>
                </c:pt>
                <c:pt idx="6">
                  <c:v>31600</c:v>
                </c:pt>
                <c:pt idx="7">
                  <c:v>39500</c:v>
                </c:pt>
                <c:pt idx="8">
                  <c:v>37700</c:v>
                </c:pt>
                <c:pt idx="9">
                  <c:v>39300</c:v>
                </c:pt>
                <c:pt idx="10">
                  <c:v>35100</c:v>
                </c:pt>
                <c:pt idx="11">
                  <c:v>32400.000000000004</c:v>
                </c:pt>
                <c:pt idx="12">
                  <c:v>33600</c:v>
                </c:pt>
                <c:pt idx="13">
                  <c:v>34800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4ED5-46B6-BF0B-4C6BE2A35D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8875967"/>
        <c:axId val="988891327"/>
      </c:scatterChart>
      <c:valAx>
        <c:axId val="988875967"/>
        <c:scaling>
          <c:orientation val="minMax"/>
          <c:min val="50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Na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8891327"/>
        <c:crosses val="autoZero"/>
        <c:crossBetween val="midCat"/>
      </c:valAx>
      <c:valAx>
        <c:axId val="988891327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Ca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8875967"/>
        <c:crosses val="autoZero"/>
        <c:crossBetween val="midCat"/>
      </c:valAx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1.AS Na v Ba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1.AS C Na v Ba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x"/>
            <c:errBarType val="both"/>
            <c:errValType val="fixedVal"/>
            <c:noEndCap val="0"/>
            <c:val val="558.29999999999995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y"/>
            <c:errBarType val="both"/>
            <c:errValType val="cust"/>
            <c:noEndCap val="0"/>
            <c:plus>
              <c:numRef>
                <c:f>('All Fsp Analysis'!$Q$80,'All Fsp Analysis'!$Q$82:$Q$83,'All Fsp Analysis'!$Q$86:$Q$87,'All Fsp Analysis'!$Q$92,'All Fsp Analysis'!$Q$96:$Q$97,'All Fsp Analysis'!$Q$101,'All Fsp Analysis'!$Q$103,'All Fsp Analysis'!$Q$105,'All Fsp Analysis'!$Q$107,'All Fsp Analysis'!$Q$112)</c:f>
                <c:numCache>
                  <c:formatCode>General</c:formatCode>
                  <c:ptCount val="13"/>
                  <c:pt idx="0">
                    <c:v>2.9195700000000002</c:v>
                  </c:pt>
                  <c:pt idx="1">
                    <c:v>2.75664</c:v>
                  </c:pt>
                  <c:pt idx="2">
                    <c:v>3.2578999999999998</c:v>
                  </c:pt>
                  <c:pt idx="3">
                    <c:v>3.7345899999999999</c:v>
                  </c:pt>
                  <c:pt idx="4">
                    <c:v>3.19008</c:v>
                  </c:pt>
                  <c:pt idx="5">
                    <c:v>4.75657</c:v>
                  </c:pt>
                  <c:pt idx="6">
                    <c:v>3.08786</c:v>
                  </c:pt>
                  <c:pt idx="7">
                    <c:v>3.35561</c:v>
                  </c:pt>
                  <c:pt idx="8">
                    <c:v>2.4411900000000002</c:v>
                  </c:pt>
                  <c:pt idx="9">
                    <c:v>3.7122700000000002</c:v>
                  </c:pt>
                  <c:pt idx="10">
                    <c:v>2.55199</c:v>
                  </c:pt>
                  <c:pt idx="11">
                    <c:v>7.5934100000000004</c:v>
                  </c:pt>
                  <c:pt idx="12">
                    <c:v>8.1577599999999997</c:v>
                  </c:pt>
                </c:numCache>
              </c:numRef>
            </c:plus>
            <c:minus>
              <c:numRef>
                <c:f>('All Fsp Analysis'!$Q$80,'All Fsp Analysis'!$Q$82:$Q$83,'All Fsp Analysis'!$Q$86:$Q$87,'All Fsp Analysis'!$Q$92,'All Fsp Analysis'!$Q$96:$Q$97,'All Fsp Analysis'!$Q$101,'All Fsp Analysis'!$Q$103,'All Fsp Analysis'!$Q$105,'All Fsp Analysis'!$Q$107,'All Fsp Analysis'!$Q$112)</c:f>
                <c:numCache>
                  <c:formatCode>General</c:formatCode>
                  <c:ptCount val="13"/>
                  <c:pt idx="0">
                    <c:v>2.9195700000000002</c:v>
                  </c:pt>
                  <c:pt idx="1">
                    <c:v>2.75664</c:v>
                  </c:pt>
                  <c:pt idx="2">
                    <c:v>3.2578999999999998</c:v>
                  </c:pt>
                  <c:pt idx="3">
                    <c:v>3.7345899999999999</c:v>
                  </c:pt>
                  <c:pt idx="4">
                    <c:v>3.19008</c:v>
                  </c:pt>
                  <c:pt idx="5">
                    <c:v>4.75657</c:v>
                  </c:pt>
                  <c:pt idx="6">
                    <c:v>3.08786</c:v>
                  </c:pt>
                  <c:pt idx="7">
                    <c:v>3.35561</c:v>
                  </c:pt>
                  <c:pt idx="8">
                    <c:v>2.4411900000000002</c:v>
                  </c:pt>
                  <c:pt idx="9">
                    <c:v>3.7122700000000002</c:v>
                  </c:pt>
                  <c:pt idx="10">
                    <c:v>2.55199</c:v>
                  </c:pt>
                  <c:pt idx="11">
                    <c:v>7.5934100000000004</c:v>
                  </c:pt>
                  <c:pt idx="12">
                    <c:v>8.1577599999999997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Analysis'!$Y$3,'All Fsp Analysis'!$Y$5:$Y$6,'All Fsp Analysis'!$Y$9:$Y$10,'All Fsp Analysis'!$Y$15,'All Fsp Analysis'!$Y$19:$Y$20,'All Fsp Analysis'!$Y$24,'All Fsp Analysis'!$Y$26,'All Fsp Analysis'!$Y$28,'All Fsp Analysis'!$Y$30,'All Fsp Analysis'!$Y$35)</c:f>
              <c:numCache>
                <c:formatCode>General</c:formatCode>
                <c:ptCount val="13"/>
                <c:pt idx="0">
                  <c:v>51700</c:v>
                </c:pt>
                <c:pt idx="1">
                  <c:v>54100</c:v>
                </c:pt>
                <c:pt idx="2">
                  <c:v>54800.000000000007</c:v>
                </c:pt>
                <c:pt idx="3">
                  <c:v>54000</c:v>
                </c:pt>
                <c:pt idx="4">
                  <c:v>52400</c:v>
                </c:pt>
                <c:pt idx="5">
                  <c:v>64000</c:v>
                </c:pt>
                <c:pt idx="6">
                  <c:v>57000</c:v>
                </c:pt>
                <c:pt idx="7">
                  <c:v>61900.000000000007</c:v>
                </c:pt>
                <c:pt idx="8">
                  <c:v>54100</c:v>
                </c:pt>
                <c:pt idx="9">
                  <c:v>61300</c:v>
                </c:pt>
                <c:pt idx="10">
                  <c:v>59400.000000000007</c:v>
                </c:pt>
                <c:pt idx="11">
                  <c:v>62200</c:v>
                </c:pt>
                <c:pt idx="12">
                  <c:v>64600</c:v>
                </c:pt>
              </c:numCache>
            </c:numRef>
          </c:xVal>
          <c:yVal>
            <c:numRef>
              <c:f>('All Fsp Analysis'!$Q$3,'All Fsp Analysis'!$Q$5:$Q$6,'All Fsp Analysis'!$Q$9:$Q$10,'All Fsp Analysis'!$Q$15,'All Fsp Analysis'!$Q$19:$Q$20,'All Fsp Analysis'!$Q$24,'All Fsp Analysis'!$Q$26,'All Fsp Analysis'!$Q$28,'All Fsp Analysis'!$Q$30,'All Fsp Analysis'!$Q$35)</c:f>
              <c:numCache>
                <c:formatCode>General</c:formatCode>
                <c:ptCount val="13"/>
                <c:pt idx="0">
                  <c:v>23.2774</c:v>
                </c:pt>
                <c:pt idx="1">
                  <c:v>20.854399999999998</c:v>
                </c:pt>
                <c:pt idx="2">
                  <c:v>27.291499999999999</c:v>
                </c:pt>
                <c:pt idx="3">
                  <c:v>46.9651</c:v>
                </c:pt>
                <c:pt idx="4">
                  <c:v>23.572700000000001</c:v>
                </c:pt>
                <c:pt idx="5">
                  <c:v>40.852600000000002</c:v>
                </c:pt>
                <c:pt idx="6">
                  <c:v>24.5885</c:v>
                </c:pt>
                <c:pt idx="7">
                  <c:v>21.505199999999999</c:v>
                </c:pt>
                <c:pt idx="8">
                  <c:v>20.49</c:v>
                </c:pt>
                <c:pt idx="9">
                  <c:v>24.208500000000001</c:v>
                </c:pt>
                <c:pt idx="10">
                  <c:v>23.006499999999999</c:v>
                </c:pt>
                <c:pt idx="11">
                  <c:v>73.309299999999993</c:v>
                </c:pt>
                <c:pt idx="12">
                  <c:v>93.621499999999997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A65-413E-934D-9C38C60067DB}"/>
            </c:ext>
          </c:extLst>
        </c:ser>
        <c:ser>
          <c:idx val="1"/>
          <c:order val="1"/>
          <c:tx>
            <c:v>1.AS R Na v Ba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x"/>
            <c:errBarType val="both"/>
            <c:errValType val="fixedVal"/>
            <c:noEndCap val="0"/>
            <c:val val="558.32999999999993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y"/>
            <c:errBarType val="both"/>
            <c:errValType val="cust"/>
            <c:noEndCap val="0"/>
            <c:plus>
              <c:numRef>
                <c:f>('All Fsp Analysis'!$Q$79,'All Fsp Analysis'!$Q$81,'All Fsp Analysis'!$Q$84,'All Fsp Analysis'!$Q$88,'All Fsp Analysis'!$Q$93,'All Fsp Analysis'!$Q$98,'All Fsp Analysis'!$Q$102,'All Fsp Analysis'!$Q$104,'All Fsp Analysis'!$Q$106,'All Fsp Analysis'!$Q$108,'All Fsp Analysis'!$Q$111)</c:f>
                <c:numCache>
                  <c:formatCode>General</c:formatCode>
                  <c:ptCount val="11"/>
                  <c:pt idx="0">
                    <c:v>7.5376200000000004</c:v>
                  </c:pt>
                  <c:pt idx="1">
                    <c:v>3.1595300000000002</c:v>
                  </c:pt>
                  <c:pt idx="2">
                    <c:v>5.7575700000000003</c:v>
                  </c:pt>
                  <c:pt idx="3">
                    <c:v>2.6499100000000002</c:v>
                  </c:pt>
                  <c:pt idx="4">
                    <c:v>24.4373</c:v>
                  </c:pt>
                  <c:pt idx="5">
                    <c:v>18.1967</c:v>
                  </c:pt>
                  <c:pt idx="6">
                    <c:v>7.7325100000000004</c:v>
                  </c:pt>
                  <c:pt idx="7">
                    <c:v>3.6703700000000001</c:v>
                  </c:pt>
                  <c:pt idx="8">
                    <c:v>2.5017800000000001</c:v>
                  </c:pt>
                  <c:pt idx="9">
                    <c:v>9.1230499999999992</c:v>
                  </c:pt>
                  <c:pt idx="10">
                    <c:v>4.8666900000000002</c:v>
                  </c:pt>
                </c:numCache>
              </c:numRef>
            </c:plus>
            <c:minus>
              <c:numRef>
                <c:f>('All Fsp Analysis'!$Q$79,'All Fsp Analysis'!$Q$81,'All Fsp Analysis'!$Q$84,'All Fsp Analysis'!$Q$88,'All Fsp Analysis'!$Q$93,'All Fsp Analysis'!$Q$98,'All Fsp Analysis'!$Q$102,'All Fsp Analysis'!$Q$104,'All Fsp Analysis'!$Q$106,'All Fsp Analysis'!$Q$108,'All Fsp Analysis'!$Q$111)</c:f>
                <c:numCache>
                  <c:formatCode>General</c:formatCode>
                  <c:ptCount val="11"/>
                  <c:pt idx="0">
                    <c:v>7.5376200000000004</c:v>
                  </c:pt>
                  <c:pt idx="1">
                    <c:v>3.1595300000000002</c:v>
                  </c:pt>
                  <c:pt idx="2">
                    <c:v>5.7575700000000003</c:v>
                  </c:pt>
                  <c:pt idx="3">
                    <c:v>2.6499100000000002</c:v>
                  </c:pt>
                  <c:pt idx="4">
                    <c:v>24.4373</c:v>
                  </c:pt>
                  <c:pt idx="5">
                    <c:v>18.1967</c:v>
                  </c:pt>
                  <c:pt idx="6">
                    <c:v>7.7325100000000004</c:v>
                  </c:pt>
                  <c:pt idx="7">
                    <c:v>3.6703700000000001</c:v>
                  </c:pt>
                  <c:pt idx="8">
                    <c:v>2.5017800000000001</c:v>
                  </c:pt>
                  <c:pt idx="9">
                    <c:v>9.1230499999999992</c:v>
                  </c:pt>
                  <c:pt idx="10">
                    <c:v>4.8666900000000002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Analysis'!$Y$2,'All Fsp Analysis'!$Y$4,'All Fsp Analysis'!$Y$7,'All Fsp Analysis'!$Y$11,'All Fsp Analysis'!$Y$16,'All Fsp Analysis'!$Y$21,'All Fsp Analysis'!$Y$25,'All Fsp Analysis'!$Y$27,'All Fsp Analysis'!$Y$29,'All Fsp Analysis'!$Y$31,'All Fsp Analysis'!$Y$34)</c:f>
              <c:numCache>
                <c:formatCode>General</c:formatCode>
                <c:ptCount val="11"/>
                <c:pt idx="0">
                  <c:v>62800</c:v>
                </c:pt>
                <c:pt idx="1">
                  <c:v>53500</c:v>
                </c:pt>
                <c:pt idx="2">
                  <c:v>72400</c:v>
                </c:pt>
                <c:pt idx="3">
                  <c:v>64400.000000000007</c:v>
                </c:pt>
                <c:pt idx="4">
                  <c:v>67100</c:v>
                </c:pt>
                <c:pt idx="5">
                  <c:v>68900</c:v>
                </c:pt>
                <c:pt idx="6">
                  <c:v>71600</c:v>
                </c:pt>
                <c:pt idx="7">
                  <c:v>58099.999999999993</c:v>
                </c:pt>
                <c:pt idx="8">
                  <c:v>56700</c:v>
                </c:pt>
                <c:pt idx="9">
                  <c:v>65700</c:v>
                </c:pt>
                <c:pt idx="10">
                  <c:v>64400.000000000007</c:v>
                </c:pt>
              </c:numCache>
            </c:numRef>
          </c:xVal>
          <c:yVal>
            <c:numRef>
              <c:f>('All Fsp Analysis'!$Q$2,'All Fsp Analysis'!$Q$4,'All Fsp Analysis'!$Q$7,'All Fsp Analysis'!$Q$11,'All Fsp Analysis'!$Q$16,'All Fsp Analysis'!$Q$21,'All Fsp Analysis'!$Q$25,'All Fsp Analysis'!$Q$27,'All Fsp Analysis'!$Q$29,'All Fsp Analysis'!$Q$31,'All Fsp Analysis'!$Q$34)</c:f>
              <c:numCache>
                <c:formatCode>General</c:formatCode>
                <c:ptCount val="11"/>
                <c:pt idx="0">
                  <c:v>57.741900000000001</c:v>
                </c:pt>
                <c:pt idx="1">
                  <c:v>24.0761</c:v>
                </c:pt>
                <c:pt idx="2">
                  <c:v>34.773800000000001</c:v>
                </c:pt>
                <c:pt idx="3">
                  <c:v>23.7286</c:v>
                </c:pt>
                <c:pt idx="4">
                  <c:v>208.99199999999999</c:v>
                </c:pt>
                <c:pt idx="5">
                  <c:v>168.39599999999999</c:v>
                </c:pt>
                <c:pt idx="6">
                  <c:v>42.463200000000001</c:v>
                </c:pt>
                <c:pt idx="7">
                  <c:v>25.585799999999999</c:v>
                </c:pt>
                <c:pt idx="8">
                  <c:v>21.860099999999999</c:v>
                </c:pt>
                <c:pt idx="9">
                  <c:v>94.588099999999997</c:v>
                </c:pt>
                <c:pt idx="10">
                  <c:v>49.677399999999999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A65-413E-934D-9C38C60067DB}"/>
            </c:ext>
          </c:extLst>
        </c:ser>
        <c:ser>
          <c:idx val="2"/>
          <c:order val="2"/>
          <c:tx>
            <c:v>1.AS (M) Na v Ba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x"/>
            <c:errBarType val="both"/>
            <c:errValType val="fixedVal"/>
            <c:noEndCap val="0"/>
            <c:val val="558.32999999999993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y"/>
            <c:errBarType val="both"/>
            <c:errValType val="cust"/>
            <c:noEndCap val="0"/>
            <c:plus>
              <c:numRef>
                <c:f>('All Fsp Analysis'!$Q$89:$Q$91,'All Fsp Analysis'!$Q$95,'All Fsp Analysis'!$Q$109:$Q$110,'All Fsp Analysis'!$Q$113:$Q$114)</c:f>
                <c:numCache>
                  <c:formatCode>General</c:formatCode>
                  <c:ptCount val="8"/>
                  <c:pt idx="0">
                    <c:v>5.5769399999999996</c:v>
                  </c:pt>
                  <c:pt idx="1">
                    <c:v>6.1594300000000004</c:v>
                  </c:pt>
                  <c:pt idx="2">
                    <c:v>2.9676999999999998</c:v>
                  </c:pt>
                  <c:pt idx="3">
                    <c:v>8.4995700000000003</c:v>
                  </c:pt>
                  <c:pt idx="4">
                    <c:v>6.43607</c:v>
                  </c:pt>
                  <c:pt idx="5">
                    <c:v>6.2771600000000003</c:v>
                  </c:pt>
                  <c:pt idx="6">
                    <c:v>6.4997100000000003</c:v>
                  </c:pt>
                  <c:pt idx="7">
                    <c:v>15.558999999999999</c:v>
                  </c:pt>
                </c:numCache>
              </c:numRef>
            </c:plus>
            <c:minus>
              <c:numRef>
                <c:f>('All Fsp Analysis'!$Q$89:$Q$91,'All Fsp Analysis'!$Q$95,'All Fsp Analysis'!$Q$109:$Q$110,'All Fsp Analysis'!$Q$113:$Q$114)</c:f>
                <c:numCache>
                  <c:formatCode>General</c:formatCode>
                  <c:ptCount val="8"/>
                  <c:pt idx="0">
                    <c:v>5.5769399999999996</c:v>
                  </c:pt>
                  <c:pt idx="1">
                    <c:v>6.1594300000000004</c:v>
                  </c:pt>
                  <c:pt idx="2">
                    <c:v>2.9676999999999998</c:v>
                  </c:pt>
                  <c:pt idx="3">
                    <c:v>8.4995700000000003</c:v>
                  </c:pt>
                  <c:pt idx="4">
                    <c:v>6.43607</c:v>
                  </c:pt>
                  <c:pt idx="5">
                    <c:v>6.2771600000000003</c:v>
                  </c:pt>
                  <c:pt idx="6">
                    <c:v>6.4997100000000003</c:v>
                  </c:pt>
                  <c:pt idx="7">
                    <c:v>15.558999999999999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Analysis'!$Y$12:$Y$14,'All Fsp Analysis'!$Y$18,'All Fsp Analysis'!$Y$32:$Y$33,'All Fsp Analysis'!$Y$36:$Y$37)</c:f>
              <c:numCache>
                <c:formatCode>General</c:formatCode>
                <c:ptCount val="8"/>
                <c:pt idx="0">
                  <c:v>70400</c:v>
                </c:pt>
                <c:pt idx="1">
                  <c:v>72400</c:v>
                </c:pt>
                <c:pt idx="2">
                  <c:v>57300.000000000007</c:v>
                </c:pt>
                <c:pt idx="3">
                  <c:v>69100</c:v>
                </c:pt>
                <c:pt idx="4">
                  <c:v>66900</c:v>
                </c:pt>
                <c:pt idx="5">
                  <c:v>67400</c:v>
                </c:pt>
                <c:pt idx="6">
                  <c:v>58300</c:v>
                </c:pt>
                <c:pt idx="7">
                  <c:v>67900</c:v>
                </c:pt>
              </c:numCache>
            </c:numRef>
          </c:xVal>
          <c:yVal>
            <c:numRef>
              <c:f>('All Fsp Analysis'!$Q$12:$Q$14,'All Fsp Analysis'!$Q$18,'All Fsp Analysis'!$Q$32:$Q$33,'All Fsp Analysis'!$Q$36:$Q$37)</c:f>
              <c:numCache>
                <c:formatCode>General</c:formatCode>
                <c:ptCount val="8"/>
                <c:pt idx="0">
                  <c:v>41.840800000000002</c:v>
                </c:pt>
                <c:pt idx="1">
                  <c:v>37.624600000000001</c:v>
                </c:pt>
                <c:pt idx="2">
                  <c:v>22.513500000000001</c:v>
                </c:pt>
                <c:pt idx="3">
                  <c:v>78.456100000000006</c:v>
                </c:pt>
                <c:pt idx="4">
                  <c:v>53.805100000000003</c:v>
                </c:pt>
                <c:pt idx="5">
                  <c:v>70.862099999999998</c:v>
                </c:pt>
                <c:pt idx="6">
                  <c:v>89.759200000000007</c:v>
                </c:pt>
                <c:pt idx="7">
                  <c:v>108.559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A65-413E-934D-9C38C60067DB}"/>
            </c:ext>
          </c:extLst>
        </c:ser>
        <c:ser>
          <c:idx val="3"/>
          <c:order val="3"/>
          <c:tx>
            <c:v>1.AS Other Na v Ba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('All Fsp Analysis'!$Q$85,'All Fsp Analysis'!$Q$94,'All Fsp Analysis'!$Q$99,'All Fsp Analysis'!$Q$100)</c:f>
                <c:numCache>
                  <c:formatCode>General</c:formatCode>
                  <c:ptCount val="4"/>
                  <c:pt idx="0">
                    <c:v>2.4697200000000001</c:v>
                  </c:pt>
                  <c:pt idx="1">
                    <c:v>4.2052300000000002</c:v>
                  </c:pt>
                  <c:pt idx="2">
                    <c:v>3.5202900000000001</c:v>
                  </c:pt>
                  <c:pt idx="3">
                    <c:v>3.49017</c:v>
                  </c:pt>
                </c:numCache>
              </c:numRef>
            </c:plus>
            <c:minus>
              <c:numRef>
                <c:f>('All Fsp Analysis'!$Q$85,'All Fsp Analysis'!$Q$94,'All Fsp Analysis'!$Q$99,'All Fsp Analysis'!$Q$100)</c:f>
                <c:numCache>
                  <c:formatCode>General</c:formatCode>
                  <c:ptCount val="4"/>
                  <c:pt idx="0">
                    <c:v>2.4697200000000001</c:v>
                  </c:pt>
                  <c:pt idx="1">
                    <c:v>4.2052300000000002</c:v>
                  </c:pt>
                  <c:pt idx="2">
                    <c:v>3.5202900000000001</c:v>
                  </c:pt>
                  <c:pt idx="3">
                    <c:v>3.49017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558.29999999999995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Analysis'!$Y$8,'All Fsp Analysis'!$Y$17,'All Fsp Analysis'!$Y$22:$Y$23)</c:f>
              <c:numCache>
                <c:formatCode>General</c:formatCode>
                <c:ptCount val="4"/>
                <c:pt idx="0">
                  <c:v>53200</c:v>
                </c:pt>
                <c:pt idx="1">
                  <c:v>68300</c:v>
                </c:pt>
                <c:pt idx="2">
                  <c:v>56700</c:v>
                </c:pt>
                <c:pt idx="3">
                  <c:v>53300</c:v>
                </c:pt>
              </c:numCache>
            </c:numRef>
          </c:xVal>
          <c:yVal>
            <c:numRef>
              <c:f>('All Fsp Analysis'!$Q$8,'All Fsp Analysis'!$Q$17,'All Fsp Analysis'!$Q$22:$Q$23)</c:f>
              <c:numCache>
                <c:formatCode>General</c:formatCode>
                <c:ptCount val="4"/>
                <c:pt idx="0">
                  <c:v>24.385999999999999</c:v>
                </c:pt>
                <c:pt idx="1">
                  <c:v>37.003500000000003</c:v>
                </c:pt>
                <c:pt idx="2">
                  <c:v>29.941700000000001</c:v>
                </c:pt>
                <c:pt idx="3">
                  <c:v>27.171099999999999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A65-413E-934D-9C38C6006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0817055"/>
        <c:axId val="310832895"/>
      </c:scatterChart>
      <c:valAx>
        <c:axId val="3108170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Na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0832895"/>
        <c:crosses val="autoZero"/>
        <c:crossBetween val="midCat"/>
      </c:valAx>
      <c:valAx>
        <c:axId val="3108328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Ba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081705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1.AS Na v Ba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1.AS C Na v Ba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x"/>
            <c:errBarType val="both"/>
            <c:errValType val="fixedVal"/>
            <c:noEndCap val="0"/>
            <c:val val="558.29999999999995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y"/>
            <c:errBarType val="both"/>
            <c:errValType val="cust"/>
            <c:noEndCap val="0"/>
            <c:plus>
              <c:numRef>
                <c:f>('All Fsp Analysis'!$Q$80,'All Fsp Analysis'!$Q$82:$Q$83,'All Fsp Analysis'!$Q$86:$Q$87,'All Fsp Analysis'!$Q$92,'All Fsp Analysis'!$Q$96:$Q$97,'All Fsp Analysis'!$Q$101,'All Fsp Analysis'!$Q$103,'All Fsp Analysis'!$Q$105,'All Fsp Analysis'!$Q$107,'All Fsp Analysis'!$Q$112)</c:f>
                <c:numCache>
                  <c:formatCode>General</c:formatCode>
                  <c:ptCount val="13"/>
                  <c:pt idx="0">
                    <c:v>2.9195700000000002</c:v>
                  </c:pt>
                  <c:pt idx="1">
                    <c:v>2.75664</c:v>
                  </c:pt>
                  <c:pt idx="2">
                    <c:v>3.2578999999999998</c:v>
                  </c:pt>
                  <c:pt idx="3">
                    <c:v>3.7345899999999999</c:v>
                  </c:pt>
                  <c:pt idx="4">
                    <c:v>3.19008</c:v>
                  </c:pt>
                  <c:pt idx="5">
                    <c:v>4.75657</c:v>
                  </c:pt>
                  <c:pt idx="6">
                    <c:v>3.08786</c:v>
                  </c:pt>
                  <c:pt idx="7">
                    <c:v>3.35561</c:v>
                  </c:pt>
                  <c:pt idx="8">
                    <c:v>2.4411900000000002</c:v>
                  </c:pt>
                  <c:pt idx="9">
                    <c:v>3.7122700000000002</c:v>
                  </c:pt>
                  <c:pt idx="10">
                    <c:v>2.55199</c:v>
                  </c:pt>
                  <c:pt idx="11">
                    <c:v>7.5934100000000004</c:v>
                  </c:pt>
                  <c:pt idx="12">
                    <c:v>8.1577599999999997</c:v>
                  </c:pt>
                </c:numCache>
              </c:numRef>
            </c:plus>
            <c:minus>
              <c:numRef>
                <c:f>('All Fsp Analysis'!$Q$80,'All Fsp Analysis'!$Q$82:$Q$83,'All Fsp Analysis'!$Q$86:$Q$87,'All Fsp Analysis'!$Q$92,'All Fsp Analysis'!$Q$96:$Q$97,'All Fsp Analysis'!$Q$101,'All Fsp Analysis'!$Q$103,'All Fsp Analysis'!$Q$105,'All Fsp Analysis'!$Q$107,'All Fsp Analysis'!$Q$112)</c:f>
                <c:numCache>
                  <c:formatCode>General</c:formatCode>
                  <c:ptCount val="13"/>
                  <c:pt idx="0">
                    <c:v>2.9195700000000002</c:v>
                  </c:pt>
                  <c:pt idx="1">
                    <c:v>2.75664</c:v>
                  </c:pt>
                  <c:pt idx="2">
                    <c:v>3.2578999999999998</c:v>
                  </c:pt>
                  <c:pt idx="3">
                    <c:v>3.7345899999999999</c:v>
                  </c:pt>
                  <c:pt idx="4">
                    <c:v>3.19008</c:v>
                  </c:pt>
                  <c:pt idx="5">
                    <c:v>4.75657</c:v>
                  </c:pt>
                  <c:pt idx="6">
                    <c:v>3.08786</c:v>
                  </c:pt>
                  <c:pt idx="7">
                    <c:v>3.35561</c:v>
                  </c:pt>
                  <c:pt idx="8">
                    <c:v>2.4411900000000002</c:v>
                  </c:pt>
                  <c:pt idx="9">
                    <c:v>3.7122700000000002</c:v>
                  </c:pt>
                  <c:pt idx="10">
                    <c:v>2.55199</c:v>
                  </c:pt>
                  <c:pt idx="11">
                    <c:v>7.5934100000000004</c:v>
                  </c:pt>
                  <c:pt idx="12">
                    <c:v>8.1577599999999997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Analysis'!$Y$3,'All Fsp Analysis'!$Y$5:$Y$6,'All Fsp Analysis'!$Y$9:$Y$10,'All Fsp Analysis'!$Y$15,'All Fsp Analysis'!$Y$19:$Y$20,'All Fsp Analysis'!$Y$24,'All Fsp Analysis'!$Y$26,'All Fsp Analysis'!$Y$28,'All Fsp Analysis'!$Y$30,'All Fsp Analysis'!$Y$35)</c:f>
              <c:numCache>
                <c:formatCode>General</c:formatCode>
                <c:ptCount val="13"/>
                <c:pt idx="0">
                  <c:v>51700</c:v>
                </c:pt>
                <c:pt idx="1">
                  <c:v>54100</c:v>
                </c:pt>
                <c:pt idx="2">
                  <c:v>54800.000000000007</c:v>
                </c:pt>
                <c:pt idx="3">
                  <c:v>54000</c:v>
                </c:pt>
                <c:pt idx="4">
                  <c:v>52400</c:v>
                </c:pt>
                <c:pt idx="5">
                  <c:v>64000</c:v>
                </c:pt>
                <c:pt idx="6">
                  <c:v>57000</c:v>
                </c:pt>
                <c:pt idx="7">
                  <c:v>61900.000000000007</c:v>
                </c:pt>
                <c:pt idx="8">
                  <c:v>54100</c:v>
                </c:pt>
                <c:pt idx="9">
                  <c:v>61300</c:v>
                </c:pt>
                <c:pt idx="10">
                  <c:v>59400.000000000007</c:v>
                </c:pt>
                <c:pt idx="11">
                  <c:v>62200</c:v>
                </c:pt>
                <c:pt idx="12">
                  <c:v>64600</c:v>
                </c:pt>
              </c:numCache>
            </c:numRef>
          </c:xVal>
          <c:yVal>
            <c:numRef>
              <c:f>('All Fsp Analysis'!$Q$3,'All Fsp Analysis'!$Q$5:$Q$6,'All Fsp Analysis'!$Q$9:$Q$10,'All Fsp Analysis'!$Q$15,'All Fsp Analysis'!$Q$19:$Q$20,'All Fsp Analysis'!$Q$24,'All Fsp Analysis'!$Q$26,'All Fsp Analysis'!$Q$28,'All Fsp Analysis'!$Q$30,'All Fsp Analysis'!$Q$35)</c:f>
              <c:numCache>
                <c:formatCode>General</c:formatCode>
                <c:ptCount val="13"/>
                <c:pt idx="0">
                  <c:v>23.2774</c:v>
                </c:pt>
                <c:pt idx="1">
                  <c:v>20.854399999999998</c:v>
                </c:pt>
                <c:pt idx="2">
                  <c:v>27.291499999999999</c:v>
                </c:pt>
                <c:pt idx="3">
                  <c:v>46.9651</c:v>
                </c:pt>
                <c:pt idx="4">
                  <c:v>23.572700000000001</c:v>
                </c:pt>
                <c:pt idx="5">
                  <c:v>40.852600000000002</c:v>
                </c:pt>
                <c:pt idx="6">
                  <c:v>24.5885</c:v>
                </c:pt>
                <c:pt idx="7">
                  <c:v>21.505199999999999</c:v>
                </c:pt>
                <c:pt idx="8">
                  <c:v>20.49</c:v>
                </c:pt>
                <c:pt idx="9">
                  <c:v>24.208500000000001</c:v>
                </c:pt>
                <c:pt idx="10">
                  <c:v>23.006499999999999</c:v>
                </c:pt>
                <c:pt idx="11">
                  <c:v>73.309299999999993</c:v>
                </c:pt>
                <c:pt idx="12">
                  <c:v>93.621499999999997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FCD-49E0-BE5B-817AF45961EE}"/>
            </c:ext>
          </c:extLst>
        </c:ser>
        <c:ser>
          <c:idx val="1"/>
          <c:order val="1"/>
          <c:tx>
            <c:v>1.AS R Na v Ba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x"/>
            <c:errBarType val="both"/>
            <c:errValType val="fixedVal"/>
            <c:noEndCap val="0"/>
            <c:val val="558.32999999999993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y"/>
            <c:errBarType val="both"/>
            <c:errValType val="cust"/>
            <c:noEndCap val="0"/>
            <c:plus>
              <c:numRef>
                <c:f>('All Fsp Analysis'!$Q$79,'All Fsp Analysis'!$Q$81,'All Fsp Analysis'!$Q$84,'All Fsp Analysis'!$Q$88,'All Fsp Analysis'!$Q$93,'All Fsp Analysis'!$Q$98,'All Fsp Analysis'!$Q$102,'All Fsp Analysis'!$Q$104,'All Fsp Analysis'!$Q$106,'All Fsp Analysis'!$Q$108,'All Fsp Analysis'!$Q$111)</c:f>
                <c:numCache>
                  <c:formatCode>General</c:formatCode>
                  <c:ptCount val="11"/>
                  <c:pt idx="0">
                    <c:v>7.5376200000000004</c:v>
                  </c:pt>
                  <c:pt idx="1">
                    <c:v>3.1595300000000002</c:v>
                  </c:pt>
                  <c:pt idx="2">
                    <c:v>5.7575700000000003</c:v>
                  </c:pt>
                  <c:pt idx="3">
                    <c:v>2.6499100000000002</c:v>
                  </c:pt>
                  <c:pt idx="4">
                    <c:v>24.4373</c:v>
                  </c:pt>
                  <c:pt idx="5">
                    <c:v>18.1967</c:v>
                  </c:pt>
                  <c:pt idx="6">
                    <c:v>7.7325100000000004</c:v>
                  </c:pt>
                  <c:pt idx="7">
                    <c:v>3.6703700000000001</c:v>
                  </c:pt>
                  <c:pt idx="8">
                    <c:v>2.5017800000000001</c:v>
                  </c:pt>
                  <c:pt idx="9">
                    <c:v>9.1230499999999992</c:v>
                  </c:pt>
                  <c:pt idx="10">
                    <c:v>4.8666900000000002</c:v>
                  </c:pt>
                </c:numCache>
              </c:numRef>
            </c:plus>
            <c:minus>
              <c:numRef>
                <c:f>('All Fsp Analysis'!$Q$79,'All Fsp Analysis'!$Q$81,'All Fsp Analysis'!$Q$84,'All Fsp Analysis'!$Q$88,'All Fsp Analysis'!$Q$93,'All Fsp Analysis'!$Q$98,'All Fsp Analysis'!$Q$102,'All Fsp Analysis'!$Q$104,'All Fsp Analysis'!$Q$106,'All Fsp Analysis'!$Q$108,'All Fsp Analysis'!$Q$111)</c:f>
                <c:numCache>
                  <c:formatCode>General</c:formatCode>
                  <c:ptCount val="11"/>
                  <c:pt idx="0">
                    <c:v>7.5376200000000004</c:v>
                  </c:pt>
                  <c:pt idx="1">
                    <c:v>3.1595300000000002</c:v>
                  </c:pt>
                  <c:pt idx="2">
                    <c:v>5.7575700000000003</c:v>
                  </c:pt>
                  <c:pt idx="3">
                    <c:v>2.6499100000000002</c:v>
                  </c:pt>
                  <c:pt idx="4">
                    <c:v>24.4373</c:v>
                  </c:pt>
                  <c:pt idx="5">
                    <c:v>18.1967</c:v>
                  </c:pt>
                  <c:pt idx="6">
                    <c:v>7.7325100000000004</c:v>
                  </c:pt>
                  <c:pt idx="7">
                    <c:v>3.6703700000000001</c:v>
                  </c:pt>
                  <c:pt idx="8">
                    <c:v>2.5017800000000001</c:v>
                  </c:pt>
                  <c:pt idx="9">
                    <c:v>9.1230499999999992</c:v>
                  </c:pt>
                  <c:pt idx="10">
                    <c:v>4.8666900000000002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Analysis'!$Y$2,'All Fsp Analysis'!$Y$4,'All Fsp Analysis'!$Y$7,'All Fsp Analysis'!$Y$11,'All Fsp Analysis'!$Y$16,'All Fsp Analysis'!$Y$21,'All Fsp Analysis'!$Y$25,'All Fsp Analysis'!$Y$27,'All Fsp Analysis'!$Y$29,'All Fsp Analysis'!$Y$31,'All Fsp Analysis'!$Y$34)</c:f>
              <c:numCache>
                <c:formatCode>General</c:formatCode>
                <c:ptCount val="11"/>
                <c:pt idx="0">
                  <c:v>62800</c:v>
                </c:pt>
                <c:pt idx="1">
                  <c:v>53500</c:v>
                </c:pt>
                <c:pt idx="2">
                  <c:v>72400</c:v>
                </c:pt>
                <c:pt idx="3">
                  <c:v>64400.000000000007</c:v>
                </c:pt>
                <c:pt idx="4">
                  <c:v>67100</c:v>
                </c:pt>
                <c:pt idx="5">
                  <c:v>68900</c:v>
                </c:pt>
                <c:pt idx="6">
                  <c:v>71600</c:v>
                </c:pt>
                <c:pt idx="7">
                  <c:v>58099.999999999993</c:v>
                </c:pt>
                <c:pt idx="8">
                  <c:v>56700</c:v>
                </c:pt>
                <c:pt idx="9">
                  <c:v>65700</c:v>
                </c:pt>
                <c:pt idx="10">
                  <c:v>64400.000000000007</c:v>
                </c:pt>
              </c:numCache>
            </c:numRef>
          </c:xVal>
          <c:yVal>
            <c:numRef>
              <c:f>('All Fsp Analysis'!$Q$2,'All Fsp Analysis'!$Q$4,'All Fsp Analysis'!$Q$7,'All Fsp Analysis'!$Q$11,'All Fsp Analysis'!$Q$16,'All Fsp Analysis'!$Q$21,'All Fsp Analysis'!$Q$25,'All Fsp Analysis'!$Q$27,'All Fsp Analysis'!$Q$29,'All Fsp Analysis'!$Q$31,'All Fsp Analysis'!$Q$34)</c:f>
              <c:numCache>
                <c:formatCode>General</c:formatCode>
                <c:ptCount val="11"/>
                <c:pt idx="0">
                  <c:v>57.741900000000001</c:v>
                </c:pt>
                <c:pt idx="1">
                  <c:v>24.0761</c:v>
                </c:pt>
                <c:pt idx="2">
                  <c:v>34.773800000000001</c:v>
                </c:pt>
                <c:pt idx="3">
                  <c:v>23.7286</c:v>
                </c:pt>
                <c:pt idx="4">
                  <c:v>208.99199999999999</c:v>
                </c:pt>
                <c:pt idx="5">
                  <c:v>168.39599999999999</c:v>
                </c:pt>
                <c:pt idx="6">
                  <c:v>42.463200000000001</c:v>
                </c:pt>
                <c:pt idx="7">
                  <c:v>25.585799999999999</c:v>
                </c:pt>
                <c:pt idx="8">
                  <c:v>21.860099999999999</c:v>
                </c:pt>
                <c:pt idx="9">
                  <c:v>94.588099999999997</c:v>
                </c:pt>
                <c:pt idx="10">
                  <c:v>49.677399999999999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FCD-49E0-BE5B-817AF45961EE}"/>
            </c:ext>
          </c:extLst>
        </c:ser>
        <c:ser>
          <c:idx val="2"/>
          <c:order val="2"/>
          <c:tx>
            <c:v>1.AS (M) Na v Ba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x"/>
            <c:errBarType val="both"/>
            <c:errValType val="fixedVal"/>
            <c:noEndCap val="0"/>
            <c:val val="558.32999999999993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y"/>
            <c:errBarType val="both"/>
            <c:errValType val="cust"/>
            <c:noEndCap val="0"/>
            <c:plus>
              <c:numRef>
                <c:f>('All Fsp Analysis'!$Q$89:$Q$91,'All Fsp Analysis'!$Q$95,'All Fsp Analysis'!$Q$109:$Q$110,'All Fsp Analysis'!$Q$113:$Q$114)</c:f>
                <c:numCache>
                  <c:formatCode>General</c:formatCode>
                  <c:ptCount val="8"/>
                  <c:pt idx="0">
                    <c:v>5.5769399999999996</c:v>
                  </c:pt>
                  <c:pt idx="1">
                    <c:v>6.1594300000000004</c:v>
                  </c:pt>
                  <c:pt idx="2">
                    <c:v>2.9676999999999998</c:v>
                  </c:pt>
                  <c:pt idx="3">
                    <c:v>8.4995700000000003</c:v>
                  </c:pt>
                  <c:pt idx="4">
                    <c:v>6.43607</c:v>
                  </c:pt>
                  <c:pt idx="5">
                    <c:v>6.2771600000000003</c:v>
                  </c:pt>
                  <c:pt idx="6">
                    <c:v>6.4997100000000003</c:v>
                  </c:pt>
                  <c:pt idx="7">
                    <c:v>15.558999999999999</c:v>
                  </c:pt>
                </c:numCache>
              </c:numRef>
            </c:plus>
            <c:minus>
              <c:numRef>
                <c:f>('All Fsp Analysis'!$Q$89:$Q$91,'All Fsp Analysis'!$Q$95,'All Fsp Analysis'!$Q$109:$Q$110,'All Fsp Analysis'!$Q$113:$Q$114)</c:f>
                <c:numCache>
                  <c:formatCode>General</c:formatCode>
                  <c:ptCount val="8"/>
                  <c:pt idx="0">
                    <c:v>5.5769399999999996</c:v>
                  </c:pt>
                  <c:pt idx="1">
                    <c:v>6.1594300000000004</c:v>
                  </c:pt>
                  <c:pt idx="2">
                    <c:v>2.9676999999999998</c:v>
                  </c:pt>
                  <c:pt idx="3">
                    <c:v>8.4995700000000003</c:v>
                  </c:pt>
                  <c:pt idx="4">
                    <c:v>6.43607</c:v>
                  </c:pt>
                  <c:pt idx="5">
                    <c:v>6.2771600000000003</c:v>
                  </c:pt>
                  <c:pt idx="6">
                    <c:v>6.4997100000000003</c:v>
                  </c:pt>
                  <c:pt idx="7">
                    <c:v>15.558999999999999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Analysis'!$Y$12:$Y$14,'All Fsp Analysis'!$Y$18,'All Fsp Analysis'!$Y$32:$Y$33,'All Fsp Analysis'!$Y$36:$Y$37)</c:f>
              <c:numCache>
                <c:formatCode>General</c:formatCode>
                <c:ptCount val="8"/>
                <c:pt idx="0">
                  <c:v>70400</c:v>
                </c:pt>
                <c:pt idx="1">
                  <c:v>72400</c:v>
                </c:pt>
                <c:pt idx="2">
                  <c:v>57300.000000000007</c:v>
                </c:pt>
                <c:pt idx="3">
                  <c:v>69100</c:v>
                </c:pt>
                <c:pt idx="4">
                  <c:v>66900</c:v>
                </c:pt>
                <c:pt idx="5">
                  <c:v>67400</c:v>
                </c:pt>
                <c:pt idx="6">
                  <c:v>58300</c:v>
                </c:pt>
                <c:pt idx="7">
                  <c:v>67900</c:v>
                </c:pt>
              </c:numCache>
            </c:numRef>
          </c:xVal>
          <c:yVal>
            <c:numRef>
              <c:f>('All Fsp Analysis'!$Q$12:$Q$14,'All Fsp Analysis'!$Q$18,'All Fsp Analysis'!$Q$32:$Q$33,'All Fsp Analysis'!$Q$36:$Q$37)</c:f>
              <c:numCache>
                <c:formatCode>General</c:formatCode>
                <c:ptCount val="8"/>
                <c:pt idx="0">
                  <c:v>41.840800000000002</c:v>
                </c:pt>
                <c:pt idx="1">
                  <c:v>37.624600000000001</c:v>
                </c:pt>
                <c:pt idx="2">
                  <c:v>22.513500000000001</c:v>
                </c:pt>
                <c:pt idx="3">
                  <c:v>78.456100000000006</c:v>
                </c:pt>
                <c:pt idx="4">
                  <c:v>53.805100000000003</c:v>
                </c:pt>
                <c:pt idx="5">
                  <c:v>70.862099999999998</c:v>
                </c:pt>
                <c:pt idx="6">
                  <c:v>89.759200000000007</c:v>
                </c:pt>
                <c:pt idx="7">
                  <c:v>108.559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FCD-49E0-BE5B-817AF45961EE}"/>
            </c:ext>
          </c:extLst>
        </c:ser>
        <c:ser>
          <c:idx val="3"/>
          <c:order val="3"/>
          <c:tx>
            <c:v>1.AS Other Na v Ba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('All Fsp Analysis'!$Q$85,'All Fsp Analysis'!$Q$94,'All Fsp Analysis'!$Q$99,'All Fsp Analysis'!$Q$100)</c:f>
                <c:numCache>
                  <c:formatCode>General</c:formatCode>
                  <c:ptCount val="4"/>
                  <c:pt idx="0">
                    <c:v>2.4697200000000001</c:v>
                  </c:pt>
                  <c:pt idx="1">
                    <c:v>4.2052300000000002</c:v>
                  </c:pt>
                  <c:pt idx="2">
                    <c:v>3.5202900000000001</c:v>
                  </c:pt>
                  <c:pt idx="3">
                    <c:v>3.49017</c:v>
                  </c:pt>
                </c:numCache>
              </c:numRef>
            </c:plus>
            <c:minus>
              <c:numRef>
                <c:f>('All Fsp Analysis'!$Q$85,'All Fsp Analysis'!$Q$94,'All Fsp Analysis'!$Q$99,'All Fsp Analysis'!$Q$100)</c:f>
                <c:numCache>
                  <c:formatCode>General</c:formatCode>
                  <c:ptCount val="4"/>
                  <c:pt idx="0">
                    <c:v>2.4697200000000001</c:v>
                  </c:pt>
                  <c:pt idx="1">
                    <c:v>4.2052300000000002</c:v>
                  </c:pt>
                  <c:pt idx="2">
                    <c:v>3.5202900000000001</c:v>
                  </c:pt>
                  <c:pt idx="3">
                    <c:v>3.49017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558.29999999999995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Analysis'!$Y$8,'All Fsp Analysis'!$Y$17,'All Fsp Analysis'!$Y$22:$Y$23)</c:f>
              <c:numCache>
                <c:formatCode>General</c:formatCode>
                <c:ptCount val="4"/>
                <c:pt idx="0">
                  <c:v>53200</c:v>
                </c:pt>
                <c:pt idx="1">
                  <c:v>68300</c:v>
                </c:pt>
                <c:pt idx="2">
                  <c:v>56700</c:v>
                </c:pt>
                <c:pt idx="3">
                  <c:v>53300</c:v>
                </c:pt>
              </c:numCache>
            </c:numRef>
          </c:xVal>
          <c:yVal>
            <c:numRef>
              <c:f>('All Fsp Analysis'!$Q$8,'All Fsp Analysis'!$Q$17,'All Fsp Analysis'!$Q$22:$Q$23)</c:f>
              <c:numCache>
                <c:formatCode>General</c:formatCode>
                <c:ptCount val="4"/>
                <c:pt idx="0">
                  <c:v>24.385999999999999</c:v>
                </c:pt>
                <c:pt idx="1">
                  <c:v>37.003500000000003</c:v>
                </c:pt>
                <c:pt idx="2">
                  <c:v>29.941700000000001</c:v>
                </c:pt>
                <c:pt idx="3">
                  <c:v>27.171099999999999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FCD-49E0-BE5B-817AF45961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0817055"/>
        <c:axId val="310832895"/>
      </c:scatterChart>
      <c:valAx>
        <c:axId val="310817055"/>
        <c:scaling>
          <c:orientation val="minMax"/>
          <c:min val="50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Na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0832895"/>
        <c:crosses val="autoZero"/>
        <c:crossBetween val="midCat"/>
      </c:valAx>
      <c:valAx>
        <c:axId val="3108328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Ba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081705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1(B)MP Na v Ba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1(B)MP C Na v Ba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('All Fsp Analysis'!$Q$122:$Q$124,'All Fsp Analysis'!$Q$128,'All Fsp Analysis'!$Q$132,'All Fsp Analysis'!$Q$139,'All Fsp Analysis'!$Q$142,'All Fsp Analysis'!$Q$145,'All Fsp Analysis'!$Q$149:$Q$150,'All Fsp Analysis'!$Q$154:$Q$156,'All Fsp Analysis'!$Q$159:$Q$162)</c:f>
                <c:numCache>
                  <c:formatCode>General</c:formatCode>
                  <c:ptCount val="17"/>
                  <c:pt idx="0">
                    <c:v>5.0446900000000001</c:v>
                  </c:pt>
                  <c:pt idx="1">
                    <c:v>5.3162700000000003</c:v>
                  </c:pt>
                  <c:pt idx="2">
                    <c:v>6.4690399999999997</c:v>
                  </c:pt>
                  <c:pt idx="3">
                    <c:v>6.8696999999999999</c:v>
                  </c:pt>
                  <c:pt idx="4">
                    <c:v>6.2886699999999998</c:v>
                  </c:pt>
                  <c:pt idx="5">
                    <c:v>4.6262499999999998</c:v>
                  </c:pt>
                  <c:pt idx="6">
                    <c:v>7.5177699999999996</c:v>
                  </c:pt>
                  <c:pt idx="7">
                    <c:v>7.6278899999999998</c:v>
                  </c:pt>
                  <c:pt idx="8">
                    <c:v>9.2235099999999992</c:v>
                  </c:pt>
                  <c:pt idx="9">
                    <c:v>5.0928399999999998</c:v>
                  </c:pt>
                  <c:pt idx="10">
                    <c:v>15.7265</c:v>
                  </c:pt>
                  <c:pt idx="11">
                    <c:v>7.2859100000000003</c:v>
                  </c:pt>
                  <c:pt idx="12">
                    <c:v>6.7975899999999996</c:v>
                  </c:pt>
                  <c:pt idx="13">
                    <c:v>12.132300000000001</c:v>
                  </c:pt>
                  <c:pt idx="14">
                    <c:v>10.856</c:v>
                  </c:pt>
                  <c:pt idx="15">
                    <c:v>13.7165</c:v>
                  </c:pt>
                  <c:pt idx="16">
                    <c:v>12.1594</c:v>
                  </c:pt>
                </c:numCache>
              </c:numRef>
            </c:plus>
            <c:minus>
              <c:numRef>
                <c:f>('All Fsp Analysis'!$Q$122:$Q$124,'All Fsp Analysis'!$Q$128,'All Fsp Analysis'!$Q$132,'All Fsp Analysis'!$Q$139,'All Fsp Analysis'!$Q$142,'All Fsp Analysis'!$Q$145,'All Fsp Analysis'!$Q$149:$Q$150,'All Fsp Analysis'!$Q$154:$Q$156,'All Fsp Analysis'!$Q$159:$Q$162)</c:f>
                <c:numCache>
                  <c:formatCode>General</c:formatCode>
                  <c:ptCount val="17"/>
                  <c:pt idx="0">
                    <c:v>5.0446900000000001</c:v>
                  </c:pt>
                  <c:pt idx="1">
                    <c:v>5.3162700000000003</c:v>
                  </c:pt>
                  <c:pt idx="2">
                    <c:v>6.4690399999999997</c:v>
                  </c:pt>
                  <c:pt idx="3">
                    <c:v>6.8696999999999999</c:v>
                  </c:pt>
                  <c:pt idx="4">
                    <c:v>6.2886699999999998</c:v>
                  </c:pt>
                  <c:pt idx="5">
                    <c:v>4.6262499999999998</c:v>
                  </c:pt>
                  <c:pt idx="6">
                    <c:v>7.5177699999999996</c:v>
                  </c:pt>
                  <c:pt idx="7">
                    <c:v>7.6278899999999998</c:v>
                  </c:pt>
                  <c:pt idx="8">
                    <c:v>9.2235099999999992</c:v>
                  </c:pt>
                  <c:pt idx="9">
                    <c:v>5.0928399999999998</c:v>
                  </c:pt>
                  <c:pt idx="10">
                    <c:v>15.7265</c:v>
                  </c:pt>
                  <c:pt idx="11">
                    <c:v>7.2859100000000003</c:v>
                  </c:pt>
                  <c:pt idx="12">
                    <c:v>6.7975899999999996</c:v>
                  </c:pt>
                  <c:pt idx="13">
                    <c:v>12.132300000000001</c:v>
                  </c:pt>
                  <c:pt idx="14">
                    <c:v>10.856</c:v>
                  </c:pt>
                  <c:pt idx="15">
                    <c:v>13.7165</c:v>
                  </c:pt>
                  <c:pt idx="16">
                    <c:v>12.1594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1208.3333329999998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Analysis'!$BE$2:$BE$4,'All Fsp Analysis'!$BE$8,'All Fsp Analysis'!$BE$12,'All Fsp Analysis'!$BE$19,'All Fsp Analysis'!$BE$22,'All Fsp Analysis'!$BE$25,'All Fsp Analysis'!$BE$29:$BE$30,'All Fsp Analysis'!$BE$34:$BE$36,'All Fsp Analysis'!$BE$39:$BE$42)</c:f>
              <c:numCache>
                <c:formatCode>General</c:formatCode>
                <c:ptCount val="17"/>
                <c:pt idx="0">
                  <c:v>75600</c:v>
                </c:pt>
                <c:pt idx="1">
                  <c:v>72500</c:v>
                </c:pt>
                <c:pt idx="2">
                  <c:v>73800</c:v>
                </c:pt>
                <c:pt idx="3">
                  <c:v>72300</c:v>
                </c:pt>
                <c:pt idx="4">
                  <c:v>73800</c:v>
                </c:pt>
                <c:pt idx="5">
                  <c:v>73800</c:v>
                </c:pt>
                <c:pt idx="6">
                  <c:v>75900</c:v>
                </c:pt>
                <c:pt idx="7">
                  <c:v>75100</c:v>
                </c:pt>
                <c:pt idx="8">
                  <c:v>71700</c:v>
                </c:pt>
                <c:pt idx="9">
                  <c:v>69500</c:v>
                </c:pt>
                <c:pt idx="10">
                  <c:v>67700</c:v>
                </c:pt>
                <c:pt idx="11">
                  <c:v>73300</c:v>
                </c:pt>
                <c:pt idx="12">
                  <c:v>70500</c:v>
                </c:pt>
                <c:pt idx="13">
                  <c:v>72200</c:v>
                </c:pt>
                <c:pt idx="14">
                  <c:v>72900</c:v>
                </c:pt>
                <c:pt idx="15">
                  <c:v>71900</c:v>
                </c:pt>
                <c:pt idx="16">
                  <c:v>70500</c:v>
                </c:pt>
              </c:numCache>
            </c:numRef>
          </c:xVal>
          <c:yVal>
            <c:numRef>
              <c:f>('All Fsp Analysis'!$AW$2:$AW$4,'All Fsp Analysis'!$AW$8,'All Fsp Analysis'!$AW$12,'All Fsp Analysis'!$AW$19,'All Fsp Analysis'!$AW$22,'All Fsp Analysis'!$AW$25,'All Fsp Analysis'!$AW$29:$AW$30,'All Fsp Analysis'!$AW$34:$AW$36,'All Fsp Analysis'!$AW$39:$AW$42)</c:f>
              <c:numCache>
                <c:formatCode>General</c:formatCode>
                <c:ptCount val="17"/>
                <c:pt idx="0">
                  <c:v>37.316800000000001</c:v>
                </c:pt>
                <c:pt idx="1">
                  <c:v>43.055900000000001</c:v>
                </c:pt>
                <c:pt idx="2">
                  <c:v>37.581499999999998</c:v>
                </c:pt>
                <c:pt idx="3">
                  <c:v>67.461600000000004</c:v>
                </c:pt>
                <c:pt idx="4">
                  <c:v>75.002300000000005</c:v>
                </c:pt>
                <c:pt idx="5">
                  <c:v>47.167200000000001</c:v>
                </c:pt>
                <c:pt idx="6">
                  <c:v>71.211600000000004</c:v>
                </c:pt>
                <c:pt idx="7">
                  <c:v>55.2804</c:v>
                </c:pt>
                <c:pt idx="8">
                  <c:v>82.548699999999997</c:v>
                </c:pt>
                <c:pt idx="9">
                  <c:v>64.204999999999998</c:v>
                </c:pt>
                <c:pt idx="10">
                  <c:v>100.167</c:v>
                </c:pt>
                <c:pt idx="11">
                  <c:v>64.575599999999994</c:v>
                </c:pt>
                <c:pt idx="12">
                  <c:v>59.787500000000001</c:v>
                </c:pt>
                <c:pt idx="13">
                  <c:v>117.45099999999999</c:v>
                </c:pt>
                <c:pt idx="14">
                  <c:v>101.33799999999999</c:v>
                </c:pt>
                <c:pt idx="15">
                  <c:v>112.11</c:v>
                </c:pt>
                <c:pt idx="16">
                  <c:v>95.389799999999994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DF3-4F6C-BB10-1F6580F8B4E6}"/>
            </c:ext>
          </c:extLst>
        </c:ser>
        <c:ser>
          <c:idx val="1"/>
          <c:order val="1"/>
          <c:tx>
            <c:v>1(B)MP R Na v Ba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('All Fsp Analysis'!$Q$125:$Q$127,'All Fsp Analysis'!$Q$129:$Q$130,'All Fsp Analysis'!$Q$133,'All Fsp Analysis'!$Q$140:$Q$141,'All Fsp Analysis'!$Q$143,'All Fsp Analysis'!$Q$146:$Q$147,'All Fsp Analysis'!$Q$151,'All Fsp Analysis'!$Q$157:$Q$158,'All Fsp Analysis'!$Q$163:$Q$165)</c:f>
                <c:numCache>
                  <c:formatCode>General</c:formatCode>
                  <c:ptCount val="17"/>
                  <c:pt idx="0">
                    <c:v>6.8122699999999998</c:v>
                  </c:pt>
                  <c:pt idx="1">
                    <c:v>5.1677099999999996</c:v>
                  </c:pt>
                  <c:pt idx="2">
                    <c:v>5.5526400000000002</c:v>
                  </c:pt>
                  <c:pt idx="3">
                    <c:v>9.1402699999999992</c:v>
                  </c:pt>
                  <c:pt idx="4">
                    <c:v>4.7690900000000003</c:v>
                  </c:pt>
                  <c:pt idx="5">
                    <c:v>7.4209699999999996</c:v>
                  </c:pt>
                  <c:pt idx="6">
                    <c:v>9.7008399999999995</c:v>
                  </c:pt>
                  <c:pt idx="7">
                    <c:v>7.5481800000000003</c:v>
                  </c:pt>
                  <c:pt idx="8">
                    <c:v>5.8535599999999999</c:v>
                  </c:pt>
                  <c:pt idx="9">
                    <c:v>12.5273</c:v>
                  </c:pt>
                  <c:pt idx="10">
                    <c:v>4.8417500000000002</c:v>
                  </c:pt>
                  <c:pt idx="11">
                    <c:v>5.71509</c:v>
                  </c:pt>
                  <c:pt idx="12">
                    <c:v>6.8143000000000002</c:v>
                  </c:pt>
                  <c:pt idx="13">
                    <c:v>3.6639200000000001</c:v>
                  </c:pt>
                  <c:pt idx="14">
                    <c:v>5.3976800000000003</c:v>
                  </c:pt>
                  <c:pt idx="15">
                    <c:v>8.6006300000000007</c:v>
                  </c:pt>
                  <c:pt idx="16">
                    <c:v>15.626099999999999</c:v>
                  </c:pt>
                </c:numCache>
              </c:numRef>
            </c:plus>
            <c:minus>
              <c:numRef>
                <c:f>('All Fsp Analysis'!$Q$125:$Q$127,'All Fsp Analysis'!$Q$129:$Q$130,'All Fsp Analysis'!$Q$133,'All Fsp Analysis'!$Q$140:$Q$141,'All Fsp Analysis'!$Q$143,'All Fsp Analysis'!$Q$146:$Q$147,'All Fsp Analysis'!$Q$151,'All Fsp Analysis'!$Q$157:$Q$158,'All Fsp Analysis'!$Q$163:$Q$165)</c:f>
                <c:numCache>
                  <c:formatCode>General</c:formatCode>
                  <c:ptCount val="17"/>
                  <c:pt idx="0">
                    <c:v>6.8122699999999998</c:v>
                  </c:pt>
                  <c:pt idx="1">
                    <c:v>5.1677099999999996</c:v>
                  </c:pt>
                  <c:pt idx="2">
                    <c:v>5.5526400000000002</c:v>
                  </c:pt>
                  <c:pt idx="3">
                    <c:v>9.1402699999999992</c:v>
                  </c:pt>
                  <c:pt idx="4">
                    <c:v>4.7690900000000003</c:v>
                  </c:pt>
                  <c:pt idx="5">
                    <c:v>7.4209699999999996</c:v>
                  </c:pt>
                  <c:pt idx="6">
                    <c:v>9.7008399999999995</c:v>
                  </c:pt>
                  <c:pt idx="7">
                    <c:v>7.5481800000000003</c:v>
                  </c:pt>
                  <c:pt idx="8">
                    <c:v>5.8535599999999999</c:v>
                  </c:pt>
                  <c:pt idx="9">
                    <c:v>12.5273</c:v>
                  </c:pt>
                  <c:pt idx="10">
                    <c:v>4.8417500000000002</c:v>
                  </c:pt>
                  <c:pt idx="11">
                    <c:v>5.71509</c:v>
                  </c:pt>
                  <c:pt idx="12">
                    <c:v>6.8143000000000002</c:v>
                  </c:pt>
                  <c:pt idx="13">
                    <c:v>3.6639200000000001</c:v>
                  </c:pt>
                  <c:pt idx="14">
                    <c:v>5.3976800000000003</c:v>
                  </c:pt>
                  <c:pt idx="15">
                    <c:v>8.6006300000000007</c:v>
                  </c:pt>
                  <c:pt idx="16">
                    <c:v>15.626099999999999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1208.3333329999998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Analysis'!$BE$5:$BE$7,'All Fsp Analysis'!$BE$9:$BE$10,'All Fsp Analysis'!$BE$13,'All Fsp Analysis'!$BE$20:$BE$21,'All Fsp Analysis'!$BE$23,'All Fsp Analysis'!$BE$26:$BE$27,'All Fsp Analysis'!$BE$31,'All Fsp Analysis'!$BE$37:$BE$38,'All Fsp Analysis'!$BE$43:$BE$45)</c:f>
              <c:numCache>
                <c:formatCode>General</c:formatCode>
                <c:ptCount val="17"/>
                <c:pt idx="0">
                  <c:v>72000</c:v>
                </c:pt>
                <c:pt idx="1">
                  <c:v>73700</c:v>
                </c:pt>
                <c:pt idx="2">
                  <c:v>75700</c:v>
                </c:pt>
                <c:pt idx="3">
                  <c:v>70400</c:v>
                </c:pt>
                <c:pt idx="4">
                  <c:v>73200</c:v>
                </c:pt>
                <c:pt idx="5">
                  <c:v>74000</c:v>
                </c:pt>
                <c:pt idx="6">
                  <c:v>74800</c:v>
                </c:pt>
                <c:pt idx="7">
                  <c:v>73300</c:v>
                </c:pt>
                <c:pt idx="8">
                  <c:v>74400</c:v>
                </c:pt>
                <c:pt idx="9">
                  <c:v>73500</c:v>
                </c:pt>
                <c:pt idx="10">
                  <c:v>76200</c:v>
                </c:pt>
                <c:pt idx="11">
                  <c:v>73500</c:v>
                </c:pt>
                <c:pt idx="12">
                  <c:v>71600</c:v>
                </c:pt>
                <c:pt idx="13">
                  <c:v>74900</c:v>
                </c:pt>
                <c:pt idx="14">
                  <c:v>72300</c:v>
                </c:pt>
                <c:pt idx="15">
                  <c:v>75100</c:v>
                </c:pt>
                <c:pt idx="16">
                  <c:v>74400</c:v>
                </c:pt>
              </c:numCache>
            </c:numRef>
          </c:xVal>
          <c:yVal>
            <c:numRef>
              <c:f>('All Fsp Analysis'!$AW$5:$AW$7,'All Fsp Analysis'!$AW$9:$AW$10,'All Fsp Analysis'!$AW$13,'All Fsp Analysis'!$AW$20:$AW$21,'All Fsp Analysis'!$AW$23,'All Fsp Analysis'!$AW$26:$AW$27,'All Fsp Analysis'!$AW$31,'All Fsp Analysis'!$AW$37:$AW$38,'All Fsp Analysis'!$AW$43:$AW$45)</c:f>
              <c:numCache>
                <c:formatCode>General</c:formatCode>
                <c:ptCount val="17"/>
                <c:pt idx="0">
                  <c:v>61.692999999999998</c:v>
                </c:pt>
                <c:pt idx="1">
                  <c:v>38.116199999999999</c:v>
                </c:pt>
                <c:pt idx="2">
                  <c:v>40.0533</c:v>
                </c:pt>
                <c:pt idx="3">
                  <c:v>86.672200000000004</c:v>
                </c:pt>
                <c:pt idx="4">
                  <c:v>50.0364</c:v>
                </c:pt>
                <c:pt idx="5">
                  <c:v>66.052199999999999</c:v>
                </c:pt>
                <c:pt idx="6">
                  <c:v>66.091700000000003</c:v>
                </c:pt>
                <c:pt idx="7">
                  <c:v>57.9392</c:v>
                </c:pt>
                <c:pt idx="8">
                  <c:v>42.272300000000001</c:v>
                </c:pt>
                <c:pt idx="9">
                  <c:v>63.9572</c:v>
                </c:pt>
                <c:pt idx="10">
                  <c:v>38.003500000000003</c:v>
                </c:pt>
                <c:pt idx="11">
                  <c:v>59.966999999999999</c:v>
                </c:pt>
                <c:pt idx="12">
                  <c:v>53.011099999999999</c:v>
                </c:pt>
                <c:pt idx="13">
                  <c:v>37.499600000000001</c:v>
                </c:pt>
                <c:pt idx="14">
                  <c:v>53.740099999999998</c:v>
                </c:pt>
                <c:pt idx="15">
                  <c:v>81.027299999999997</c:v>
                </c:pt>
                <c:pt idx="16">
                  <c:v>61.691600000000001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DF3-4F6C-BB10-1F6580F8B4E6}"/>
            </c:ext>
          </c:extLst>
        </c:ser>
        <c:ser>
          <c:idx val="2"/>
          <c:order val="2"/>
          <c:tx>
            <c:v>1(B)MP (M) Na v Ba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('All Fsp Analysis'!$Q$131,'All Fsp Analysis'!$Q$134:$Q$138,'All Fsp Analysis'!$Q$144,'All Fsp Analysis'!$Q$148,'All Fsp Analysis'!$Q$152:$Q$153)</c:f>
                <c:numCache>
                  <c:formatCode>General</c:formatCode>
                  <c:ptCount val="10"/>
                  <c:pt idx="0">
                    <c:v>5.8635099999999998</c:v>
                  </c:pt>
                  <c:pt idx="1">
                    <c:v>6.8148200000000001</c:v>
                  </c:pt>
                  <c:pt idx="2">
                    <c:v>10.408799999999999</c:v>
                  </c:pt>
                  <c:pt idx="3">
                    <c:v>6.8666499999999999</c:v>
                  </c:pt>
                  <c:pt idx="4">
                    <c:v>5.7869700000000002</c:v>
                  </c:pt>
                  <c:pt idx="5">
                    <c:v>5.6118100000000002</c:v>
                  </c:pt>
                  <c:pt idx="6">
                    <c:v>7.5633299999999997</c:v>
                  </c:pt>
                  <c:pt idx="7">
                    <c:v>5.1215099999999998</c:v>
                  </c:pt>
                  <c:pt idx="8">
                    <c:v>4.9388100000000001</c:v>
                  </c:pt>
                  <c:pt idx="9">
                    <c:v>4.5441900000000004</c:v>
                  </c:pt>
                </c:numCache>
              </c:numRef>
            </c:plus>
            <c:minus>
              <c:numRef>
                <c:f>('All Fsp Analysis'!$Q$131,'All Fsp Analysis'!$Q$134:$Q$138,'All Fsp Analysis'!$Q$144,'All Fsp Analysis'!$Q$148,'All Fsp Analysis'!$Q$152:$Q$153)</c:f>
                <c:numCache>
                  <c:formatCode>General</c:formatCode>
                  <c:ptCount val="10"/>
                  <c:pt idx="0">
                    <c:v>5.8635099999999998</c:v>
                  </c:pt>
                  <c:pt idx="1">
                    <c:v>6.8148200000000001</c:v>
                  </c:pt>
                  <c:pt idx="2">
                    <c:v>10.408799999999999</c:v>
                  </c:pt>
                  <c:pt idx="3">
                    <c:v>6.8666499999999999</c:v>
                  </c:pt>
                  <c:pt idx="4">
                    <c:v>5.7869700000000002</c:v>
                  </c:pt>
                  <c:pt idx="5">
                    <c:v>5.6118100000000002</c:v>
                  </c:pt>
                  <c:pt idx="6">
                    <c:v>7.5633299999999997</c:v>
                  </c:pt>
                  <c:pt idx="7">
                    <c:v>5.1215099999999998</c:v>
                  </c:pt>
                  <c:pt idx="8">
                    <c:v>4.9388100000000001</c:v>
                  </c:pt>
                  <c:pt idx="9">
                    <c:v>4.5441900000000004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1208.3333329999998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Analysis'!$BE$11,'All Fsp Analysis'!$BE$14:$BE$18,'All Fsp Analysis'!$BE$24,'All Fsp Analysis'!$BE$28,'All Fsp Analysis'!$BE$32:$BE$33)</c:f>
              <c:numCache>
                <c:formatCode>General</c:formatCode>
                <c:ptCount val="10"/>
                <c:pt idx="0">
                  <c:v>71200</c:v>
                </c:pt>
                <c:pt idx="1">
                  <c:v>72800</c:v>
                </c:pt>
                <c:pt idx="2">
                  <c:v>71900</c:v>
                </c:pt>
                <c:pt idx="3">
                  <c:v>70800</c:v>
                </c:pt>
                <c:pt idx="4">
                  <c:v>73900</c:v>
                </c:pt>
                <c:pt idx="5">
                  <c:v>71800</c:v>
                </c:pt>
                <c:pt idx="6">
                  <c:v>74700</c:v>
                </c:pt>
                <c:pt idx="7">
                  <c:v>75300</c:v>
                </c:pt>
                <c:pt idx="8">
                  <c:v>71700</c:v>
                </c:pt>
                <c:pt idx="9">
                  <c:v>71600</c:v>
                </c:pt>
              </c:numCache>
            </c:numRef>
          </c:xVal>
          <c:yVal>
            <c:numRef>
              <c:f>('All Fsp Analysis'!$AW$11,'All Fsp Analysis'!$AW$14:$AW$18,'All Fsp Analysis'!$AW$24,'All Fsp Analysis'!$AW$28,'All Fsp Analysis'!$AW$32:$AW$33)</c:f>
              <c:numCache>
                <c:formatCode>General</c:formatCode>
                <c:ptCount val="10"/>
                <c:pt idx="0">
                  <c:v>50.235900000000001</c:v>
                </c:pt>
                <c:pt idx="1">
                  <c:v>63.4223</c:v>
                </c:pt>
                <c:pt idx="2">
                  <c:v>66</c:v>
                </c:pt>
                <c:pt idx="3">
                  <c:v>42.098500000000001</c:v>
                </c:pt>
                <c:pt idx="4">
                  <c:v>53.603000000000002</c:v>
                </c:pt>
                <c:pt idx="5">
                  <c:v>42.584600000000002</c:v>
                </c:pt>
                <c:pt idx="6">
                  <c:v>46.832500000000003</c:v>
                </c:pt>
                <c:pt idx="7">
                  <c:v>38.735100000000003</c:v>
                </c:pt>
                <c:pt idx="8">
                  <c:v>72.096500000000006</c:v>
                </c:pt>
                <c:pt idx="9">
                  <c:v>45.596699999999998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DF3-4F6C-BB10-1F6580F8B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9456559"/>
        <c:axId val="1009470959"/>
      </c:scatterChart>
      <c:valAx>
        <c:axId val="10094565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Na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9470959"/>
        <c:crosses val="autoZero"/>
        <c:crossBetween val="midCat"/>
      </c:valAx>
      <c:valAx>
        <c:axId val="10094709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Ba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9456559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1(B)MP Na v Ba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1(B)MP C Na v Ba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('All Fsp Analysis'!$Q$122:$Q$124,'All Fsp Analysis'!$Q$128,'All Fsp Analysis'!$Q$132,'All Fsp Analysis'!$Q$139,'All Fsp Analysis'!$Q$142,'All Fsp Analysis'!$Q$145,'All Fsp Analysis'!$Q$149:$Q$150,'All Fsp Analysis'!$Q$154:$Q$156,'All Fsp Analysis'!$Q$159:$Q$162)</c:f>
                <c:numCache>
                  <c:formatCode>General</c:formatCode>
                  <c:ptCount val="17"/>
                  <c:pt idx="0">
                    <c:v>5.0446900000000001</c:v>
                  </c:pt>
                  <c:pt idx="1">
                    <c:v>5.3162700000000003</c:v>
                  </c:pt>
                  <c:pt idx="2">
                    <c:v>6.4690399999999997</c:v>
                  </c:pt>
                  <c:pt idx="3">
                    <c:v>6.8696999999999999</c:v>
                  </c:pt>
                  <c:pt idx="4">
                    <c:v>6.2886699999999998</c:v>
                  </c:pt>
                  <c:pt idx="5">
                    <c:v>4.6262499999999998</c:v>
                  </c:pt>
                  <c:pt idx="6">
                    <c:v>7.5177699999999996</c:v>
                  </c:pt>
                  <c:pt idx="7">
                    <c:v>7.6278899999999998</c:v>
                  </c:pt>
                  <c:pt idx="8">
                    <c:v>9.2235099999999992</c:v>
                  </c:pt>
                  <c:pt idx="9">
                    <c:v>5.0928399999999998</c:v>
                  </c:pt>
                  <c:pt idx="10">
                    <c:v>15.7265</c:v>
                  </c:pt>
                  <c:pt idx="11">
                    <c:v>7.2859100000000003</c:v>
                  </c:pt>
                  <c:pt idx="12">
                    <c:v>6.7975899999999996</c:v>
                  </c:pt>
                  <c:pt idx="13">
                    <c:v>12.132300000000001</c:v>
                  </c:pt>
                  <c:pt idx="14">
                    <c:v>10.856</c:v>
                  </c:pt>
                  <c:pt idx="15">
                    <c:v>13.7165</c:v>
                  </c:pt>
                  <c:pt idx="16">
                    <c:v>12.1594</c:v>
                  </c:pt>
                </c:numCache>
              </c:numRef>
            </c:plus>
            <c:minus>
              <c:numRef>
                <c:f>('All Fsp Analysis'!$Q$122:$Q$124,'All Fsp Analysis'!$Q$128,'All Fsp Analysis'!$Q$132,'All Fsp Analysis'!$Q$139,'All Fsp Analysis'!$Q$142,'All Fsp Analysis'!$Q$145,'All Fsp Analysis'!$Q$149:$Q$150,'All Fsp Analysis'!$Q$154:$Q$156,'All Fsp Analysis'!$Q$159:$Q$162)</c:f>
                <c:numCache>
                  <c:formatCode>General</c:formatCode>
                  <c:ptCount val="17"/>
                  <c:pt idx="0">
                    <c:v>5.0446900000000001</c:v>
                  </c:pt>
                  <c:pt idx="1">
                    <c:v>5.3162700000000003</c:v>
                  </c:pt>
                  <c:pt idx="2">
                    <c:v>6.4690399999999997</c:v>
                  </c:pt>
                  <c:pt idx="3">
                    <c:v>6.8696999999999999</c:v>
                  </c:pt>
                  <c:pt idx="4">
                    <c:v>6.2886699999999998</c:v>
                  </c:pt>
                  <c:pt idx="5">
                    <c:v>4.6262499999999998</c:v>
                  </c:pt>
                  <c:pt idx="6">
                    <c:v>7.5177699999999996</c:v>
                  </c:pt>
                  <c:pt idx="7">
                    <c:v>7.6278899999999998</c:v>
                  </c:pt>
                  <c:pt idx="8">
                    <c:v>9.2235099999999992</c:v>
                  </c:pt>
                  <c:pt idx="9">
                    <c:v>5.0928399999999998</c:v>
                  </c:pt>
                  <c:pt idx="10">
                    <c:v>15.7265</c:v>
                  </c:pt>
                  <c:pt idx="11">
                    <c:v>7.2859100000000003</c:v>
                  </c:pt>
                  <c:pt idx="12">
                    <c:v>6.7975899999999996</c:v>
                  </c:pt>
                  <c:pt idx="13">
                    <c:v>12.132300000000001</c:v>
                  </c:pt>
                  <c:pt idx="14">
                    <c:v>10.856</c:v>
                  </c:pt>
                  <c:pt idx="15">
                    <c:v>13.7165</c:v>
                  </c:pt>
                  <c:pt idx="16">
                    <c:v>12.1594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1208.3333329999998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Analysis'!$BE$2:$BE$4,'All Fsp Analysis'!$BE$8,'All Fsp Analysis'!$BE$12,'All Fsp Analysis'!$BE$19,'All Fsp Analysis'!$BE$22,'All Fsp Analysis'!$BE$25,'All Fsp Analysis'!$BE$29:$BE$30,'All Fsp Analysis'!$BE$34:$BE$36,'All Fsp Analysis'!$BE$39:$BE$42)</c:f>
              <c:numCache>
                <c:formatCode>General</c:formatCode>
                <c:ptCount val="17"/>
                <c:pt idx="0">
                  <c:v>75600</c:v>
                </c:pt>
                <c:pt idx="1">
                  <c:v>72500</c:v>
                </c:pt>
                <c:pt idx="2">
                  <c:v>73800</c:v>
                </c:pt>
                <c:pt idx="3">
                  <c:v>72300</c:v>
                </c:pt>
                <c:pt idx="4">
                  <c:v>73800</c:v>
                </c:pt>
                <c:pt idx="5">
                  <c:v>73800</c:v>
                </c:pt>
                <c:pt idx="6">
                  <c:v>75900</c:v>
                </c:pt>
                <c:pt idx="7">
                  <c:v>75100</c:v>
                </c:pt>
                <c:pt idx="8">
                  <c:v>71700</c:v>
                </c:pt>
                <c:pt idx="9">
                  <c:v>69500</c:v>
                </c:pt>
                <c:pt idx="10">
                  <c:v>67700</c:v>
                </c:pt>
                <c:pt idx="11">
                  <c:v>73300</c:v>
                </c:pt>
                <c:pt idx="12">
                  <c:v>70500</c:v>
                </c:pt>
                <c:pt idx="13">
                  <c:v>72200</c:v>
                </c:pt>
                <c:pt idx="14">
                  <c:v>72900</c:v>
                </c:pt>
                <c:pt idx="15">
                  <c:v>71900</c:v>
                </c:pt>
                <c:pt idx="16">
                  <c:v>70500</c:v>
                </c:pt>
              </c:numCache>
            </c:numRef>
          </c:xVal>
          <c:yVal>
            <c:numRef>
              <c:f>('All Fsp Analysis'!$AW$2:$AW$4,'All Fsp Analysis'!$AW$8,'All Fsp Analysis'!$AW$12,'All Fsp Analysis'!$AW$19,'All Fsp Analysis'!$AW$22,'All Fsp Analysis'!$AW$25,'All Fsp Analysis'!$AW$29:$AW$30,'All Fsp Analysis'!$AW$34:$AW$36,'All Fsp Analysis'!$AW$39:$AW$42)</c:f>
              <c:numCache>
                <c:formatCode>General</c:formatCode>
                <c:ptCount val="17"/>
                <c:pt idx="0">
                  <c:v>37.316800000000001</c:v>
                </c:pt>
                <c:pt idx="1">
                  <c:v>43.055900000000001</c:v>
                </c:pt>
                <c:pt idx="2">
                  <c:v>37.581499999999998</c:v>
                </c:pt>
                <c:pt idx="3">
                  <c:v>67.461600000000004</c:v>
                </c:pt>
                <c:pt idx="4">
                  <c:v>75.002300000000005</c:v>
                </c:pt>
                <c:pt idx="5">
                  <c:v>47.167200000000001</c:v>
                </c:pt>
                <c:pt idx="6">
                  <c:v>71.211600000000004</c:v>
                </c:pt>
                <c:pt idx="7">
                  <c:v>55.2804</c:v>
                </c:pt>
                <c:pt idx="8">
                  <c:v>82.548699999999997</c:v>
                </c:pt>
                <c:pt idx="9">
                  <c:v>64.204999999999998</c:v>
                </c:pt>
                <c:pt idx="10">
                  <c:v>100.167</c:v>
                </c:pt>
                <c:pt idx="11">
                  <c:v>64.575599999999994</c:v>
                </c:pt>
                <c:pt idx="12">
                  <c:v>59.787500000000001</c:v>
                </c:pt>
                <c:pt idx="13">
                  <c:v>117.45099999999999</c:v>
                </c:pt>
                <c:pt idx="14">
                  <c:v>101.33799999999999</c:v>
                </c:pt>
                <c:pt idx="15">
                  <c:v>112.11</c:v>
                </c:pt>
                <c:pt idx="16">
                  <c:v>95.389799999999994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A9F-41C6-8881-E30C58662FE6}"/>
            </c:ext>
          </c:extLst>
        </c:ser>
        <c:ser>
          <c:idx val="1"/>
          <c:order val="1"/>
          <c:tx>
            <c:v>1(B)MP R Na v Ba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('All Fsp Analysis'!$Q$125:$Q$127,'All Fsp Analysis'!$Q$129:$Q$130,'All Fsp Analysis'!$Q$133,'All Fsp Analysis'!$Q$140:$Q$141,'All Fsp Analysis'!$Q$143,'All Fsp Analysis'!$Q$146:$Q$147,'All Fsp Analysis'!$Q$151,'All Fsp Analysis'!$Q$157:$Q$158,'All Fsp Analysis'!$Q$163:$Q$165)</c:f>
                <c:numCache>
                  <c:formatCode>General</c:formatCode>
                  <c:ptCount val="17"/>
                  <c:pt idx="0">
                    <c:v>6.8122699999999998</c:v>
                  </c:pt>
                  <c:pt idx="1">
                    <c:v>5.1677099999999996</c:v>
                  </c:pt>
                  <c:pt idx="2">
                    <c:v>5.5526400000000002</c:v>
                  </c:pt>
                  <c:pt idx="3">
                    <c:v>9.1402699999999992</c:v>
                  </c:pt>
                  <c:pt idx="4">
                    <c:v>4.7690900000000003</c:v>
                  </c:pt>
                  <c:pt idx="5">
                    <c:v>7.4209699999999996</c:v>
                  </c:pt>
                  <c:pt idx="6">
                    <c:v>9.7008399999999995</c:v>
                  </c:pt>
                  <c:pt idx="7">
                    <c:v>7.5481800000000003</c:v>
                  </c:pt>
                  <c:pt idx="8">
                    <c:v>5.8535599999999999</c:v>
                  </c:pt>
                  <c:pt idx="9">
                    <c:v>12.5273</c:v>
                  </c:pt>
                  <c:pt idx="10">
                    <c:v>4.8417500000000002</c:v>
                  </c:pt>
                  <c:pt idx="11">
                    <c:v>5.71509</c:v>
                  </c:pt>
                  <c:pt idx="12">
                    <c:v>6.8143000000000002</c:v>
                  </c:pt>
                  <c:pt idx="13">
                    <c:v>3.6639200000000001</c:v>
                  </c:pt>
                  <c:pt idx="14">
                    <c:v>5.3976800000000003</c:v>
                  </c:pt>
                  <c:pt idx="15">
                    <c:v>8.6006300000000007</c:v>
                  </c:pt>
                  <c:pt idx="16">
                    <c:v>15.626099999999999</c:v>
                  </c:pt>
                </c:numCache>
              </c:numRef>
            </c:plus>
            <c:minus>
              <c:numRef>
                <c:f>('All Fsp Analysis'!$Q$125:$Q$127,'All Fsp Analysis'!$Q$129:$Q$130,'All Fsp Analysis'!$Q$133,'All Fsp Analysis'!$Q$140:$Q$141,'All Fsp Analysis'!$Q$143,'All Fsp Analysis'!$Q$146:$Q$147,'All Fsp Analysis'!$Q$151,'All Fsp Analysis'!$Q$157:$Q$158,'All Fsp Analysis'!$Q$163:$Q$165)</c:f>
                <c:numCache>
                  <c:formatCode>General</c:formatCode>
                  <c:ptCount val="17"/>
                  <c:pt idx="0">
                    <c:v>6.8122699999999998</c:v>
                  </c:pt>
                  <c:pt idx="1">
                    <c:v>5.1677099999999996</c:v>
                  </c:pt>
                  <c:pt idx="2">
                    <c:v>5.5526400000000002</c:v>
                  </c:pt>
                  <c:pt idx="3">
                    <c:v>9.1402699999999992</c:v>
                  </c:pt>
                  <c:pt idx="4">
                    <c:v>4.7690900000000003</c:v>
                  </c:pt>
                  <c:pt idx="5">
                    <c:v>7.4209699999999996</c:v>
                  </c:pt>
                  <c:pt idx="6">
                    <c:v>9.7008399999999995</c:v>
                  </c:pt>
                  <c:pt idx="7">
                    <c:v>7.5481800000000003</c:v>
                  </c:pt>
                  <c:pt idx="8">
                    <c:v>5.8535599999999999</c:v>
                  </c:pt>
                  <c:pt idx="9">
                    <c:v>12.5273</c:v>
                  </c:pt>
                  <c:pt idx="10">
                    <c:v>4.8417500000000002</c:v>
                  </c:pt>
                  <c:pt idx="11">
                    <c:v>5.71509</c:v>
                  </c:pt>
                  <c:pt idx="12">
                    <c:v>6.8143000000000002</c:v>
                  </c:pt>
                  <c:pt idx="13">
                    <c:v>3.6639200000000001</c:v>
                  </c:pt>
                  <c:pt idx="14">
                    <c:v>5.3976800000000003</c:v>
                  </c:pt>
                  <c:pt idx="15">
                    <c:v>8.6006300000000007</c:v>
                  </c:pt>
                  <c:pt idx="16">
                    <c:v>15.626099999999999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1208.3333329999998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Analysis'!$BE$5:$BE$7,'All Fsp Analysis'!$BE$9:$BE$10,'All Fsp Analysis'!$BE$13,'All Fsp Analysis'!$BE$20:$BE$21,'All Fsp Analysis'!$BE$23,'All Fsp Analysis'!$BE$26:$BE$27,'All Fsp Analysis'!$BE$31,'All Fsp Analysis'!$BE$37:$BE$38,'All Fsp Analysis'!$BE$43:$BE$45)</c:f>
              <c:numCache>
                <c:formatCode>General</c:formatCode>
                <c:ptCount val="17"/>
                <c:pt idx="0">
                  <c:v>72000</c:v>
                </c:pt>
                <c:pt idx="1">
                  <c:v>73700</c:v>
                </c:pt>
                <c:pt idx="2">
                  <c:v>75700</c:v>
                </c:pt>
                <c:pt idx="3">
                  <c:v>70400</c:v>
                </c:pt>
                <c:pt idx="4">
                  <c:v>73200</c:v>
                </c:pt>
                <c:pt idx="5">
                  <c:v>74000</c:v>
                </c:pt>
                <c:pt idx="6">
                  <c:v>74800</c:v>
                </c:pt>
                <c:pt idx="7">
                  <c:v>73300</c:v>
                </c:pt>
                <c:pt idx="8">
                  <c:v>74400</c:v>
                </c:pt>
                <c:pt idx="9">
                  <c:v>73500</c:v>
                </c:pt>
                <c:pt idx="10">
                  <c:v>76200</c:v>
                </c:pt>
                <c:pt idx="11">
                  <c:v>73500</c:v>
                </c:pt>
                <c:pt idx="12">
                  <c:v>71600</c:v>
                </c:pt>
                <c:pt idx="13">
                  <c:v>74900</c:v>
                </c:pt>
                <c:pt idx="14">
                  <c:v>72300</c:v>
                </c:pt>
                <c:pt idx="15">
                  <c:v>75100</c:v>
                </c:pt>
                <c:pt idx="16">
                  <c:v>74400</c:v>
                </c:pt>
              </c:numCache>
            </c:numRef>
          </c:xVal>
          <c:yVal>
            <c:numRef>
              <c:f>('All Fsp Analysis'!$AW$5:$AW$7,'All Fsp Analysis'!$AW$9:$AW$10,'All Fsp Analysis'!$AW$13,'All Fsp Analysis'!$AW$20:$AW$21,'All Fsp Analysis'!$AW$23,'All Fsp Analysis'!$AW$26:$AW$27,'All Fsp Analysis'!$AW$31,'All Fsp Analysis'!$AW$37:$AW$38,'All Fsp Analysis'!$AW$43:$AW$45)</c:f>
              <c:numCache>
                <c:formatCode>General</c:formatCode>
                <c:ptCount val="17"/>
                <c:pt idx="0">
                  <c:v>61.692999999999998</c:v>
                </c:pt>
                <c:pt idx="1">
                  <c:v>38.116199999999999</c:v>
                </c:pt>
                <c:pt idx="2">
                  <c:v>40.0533</c:v>
                </c:pt>
                <c:pt idx="3">
                  <c:v>86.672200000000004</c:v>
                </c:pt>
                <c:pt idx="4">
                  <c:v>50.0364</c:v>
                </c:pt>
                <c:pt idx="5">
                  <c:v>66.052199999999999</c:v>
                </c:pt>
                <c:pt idx="6">
                  <c:v>66.091700000000003</c:v>
                </c:pt>
                <c:pt idx="7">
                  <c:v>57.9392</c:v>
                </c:pt>
                <c:pt idx="8">
                  <c:v>42.272300000000001</c:v>
                </c:pt>
                <c:pt idx="9">
                  <c:v>63.9572</c:v>
                </c:pt>
                <c:pt idx="10">
                  <c:v>38.003500000000003</c:v>
                </c:pt>
                <c:pt idx="11">
                  <c:v>59.966999999999999</c:v>
                </c:pt>
                <c:pt idx="12">
                  <c:v>53.011099999999999</c:v>
                </c:pt>
                <c:pt idx="13">
                  <c:v>37.499600000000001</c:v>
                </c:pt>
                <c:pt idx="14">
                  <c:v>53.740099999999998</c:v>
                </c:pt>
                <c:pt idx="15">
                  <c:v>81.027299999999997</c:v>
                </c:pt>
                <c:pt idx="16">
                  <c:v>61.691600000000001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A9F-41C6-8881-E30C58662FE6}"/>
            </c:ext>
          </c:extLst>
        </c:ser>
        <c:ser>
          <c:idx val="2"/>
          <c:order val="2"/>
          <c:tx>
            <c:v>1(B)MP (M) Na v Ba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('All Fsp Analysis'!$Q$131,'All Fsp Analysis'!$Q$134:$Q$138,'All Fsp Analysis'!$Q$144,'All Fsp Analysis'!$Q$148,'All Fsp Analysis'!$Q$152:$Q$153)</c:f>
                <c:numCache>
                  <c:formatCode>General</c:formatCode>
                  <c:ptCount val="10"/>
                  <c:pt idx="0">
                    <c:v>5.8635099999999998</c:v>
                  </c:pt>
                  <c:pt idx="1">
                    <c:v>6.8148200000000001</c:v>
                  </c:pt>
                  <c:pt idx="2">
                    <c:v>10.408799999999999</c:v>
                  </c:pt>
                  <c:pt idx="3">
                    <c:v>6.8666499999999999</c:v>
                  </c:pt>
                  <c:pt idx="4">
                    <c:v>5.7869700000000002</c:v>
                  </c:pt>
                  <c:pt idx="5">
                    <c:v>5.6118100000000002</c:v>
                  </c:pt>
                  <c:pt idx="6">
                    <c:v>7.5633299999999997</c:v>
                  </c:pt>
                  <c:pt idx="7">
                    <c:v>5.1215099999999998</c:v>
                  </c:pt>
                  <c:pt idx="8">
                    <c:v>4.9388100000000001</c:v>
                  </c:pt>
                  <c:pt idx="9">
                    <c:v>4.5441900000000004</c:v>
                  </c:pt>
                </c:numCache>
              </c:numRef>
            </c:plus>
            <c:minus>
              <c:numRef>
                <c:f>('All Fsp Analysis'!$Q$131,'All Fsp Analysis'!$Q$134:$Q$138,'All Fsp Analysis'!$Q$144,'All Fsp Analysis'!$Q$148,'All Fsp Analysis'!$Q$152:$Q$153)</c:f>
                <c:numCache>
                  <c:formatCode>General</c:formatCode>
                  <c:ptCount val="10"/>
                  <c:pt idx="0">
                    <c:v>5.8635099999999998</c:v>
                  </c:pt>
                  <c:pt idx="1">
                    <c:v>6.8148200000000001</c:v>
                  </c:pt>
                  <c:pt idx="2">
                    <c:v>10.408799999999999</c:v>
                  </c:pt>
                  <c:pt idx="3">
                    <c:v>6.8666499999999999</c:v>
                  </c:pt>
                  <c:pt idx="4">
                    <c:v>5.7869700000000002</c:v>
                  </c:pt>
                  <c:pt idx="5">
                    <c:v>5.6118100000000002</c:v>
                  </c:pt>
                  <c:pt idx="6">
                    <c:v>7.5633299999999997</c:v>
                  </c:pt>
                  <c:pt idx="7">
                    <c:v>5.1215099999999998</c:v>
                  </c:pt>
                  <c:pt idx="8">
                    <c:v>4.9388100000000001</c:v>
                  </c:pt>
                  <c:pt idx="9">
                    <c:v>4.5441900000000004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1208.3333329999998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Analysis'!$BE$11,'All Fsp Analysis'!$BE$14:$BE$18,'All Fsp Analysis'!$BE$24,'All Fsp Analysis'!$BE$28,'All Fsp Analysis'!$BE$32:$BE$33)</c:f>
              <c:numCache>
                <c:formatCode>General</c:formatCode>
                <c:ptCount val="10"/>
                <c:pt idx="0">
                  <c:v>71200</c:v>
                </c:pt>
                <c:pt idx="1">
                  <c:v>72800</c:v>
                </c:pt>
                <c:pt idx="2">
                  <c:v>71900</c:v>
                </c:pt>
                <c:pt idx="3">
                  <c:v>70800</c:v>
                </c:pt>
                <c:pt idx="4">
                  <c:v>73900</c:v>
                </c:pt>
                <c:pt idx="5">
                  <c:v>71800</c:v>
                </c:pt>
                <c:pt idx="6">
                  <c:v>74700</c:v>
                </c:pt>
                <c:pt idx="7">
                  <c:v>75300</c:v>
                </c:pt>
                <c:pt idx="8">
                  <c:v>71700</c:v>
                </c:pt>
                <c:pt idx="9">
                  <c:v>71600</c:v>
                </c:pt>
              </c:numCache>
            </c:numRef>
          </c:xVal>
          <c:yVal>
            <c:numRef>
              <c:f>('All Fsp Analysis'!$AW$11,'All Fsp Analysis'!$AW$14:$AW$18,'All Fsp Analysis'!$AW$24,'All Fsp Analysis'!$AW$28,'All Fsp Analysis'!$AW$32:$AW$33)</c:f>
              <c:numCache>
                <c:formatCode>General</c:formatCode>
                <c:ptCount val="10"/>
                <c:pt idx="0">
                  <c:v>50.235900000000001</c:v>
                </c:pt>
                <c:pt idx="1">
                  <c:v>63.4223</c:v>
                </c:pt>
                <c:pt idx="2">
                  <c:v>66</c:v>
                </c:pt>
                <c:pt idx="3">
                  <c:v>42.098500000000001</c:v>
                </c:pt>
                <c:pt idx="4">
                  <c:v>53.603000000000002</c:v>
                </c:pt>
                <c:pt idx="5">
                  <c:v>42.584600000000002</c:v>
                </c:pt>
                <c:pt idx="6">
                  <c:v>46.832500000000003</c:v>
                </c:pt>
                <c:pt idx="7">
                  <c:v>38.735100000000003</c:v>
                </c:pt>
                <c:pt idx="8">
                  <c:v>72.096500000000006</c:v>
                </c:pt>
                <c:pt idx="9">
                  <c:v>45.596699999999998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A9F-41C6-8881-E30C58662F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9456559"/>
        <c:axId val="1009470959"/>
      </c:scatterChart>
      <c:valAx>
        <c:axId val="10094565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Na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9470959"/>
        <c:crosses val="autoZero"/>
        <c:crossBetween val="midCat"/>
      </c:valAx>
      <c:valAx>
        <c:axId val="1009470959"/>
        <c:scaling>
          <c:orientation val="minMax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Ba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9456559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1.AS.H Na v Ba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1.AS.H C Na v Ba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('All Fsp Analysis'!$Q$173,'All Fsp Analysis'!$Q$176,'All Fsp Analysis'!$Q$179,'All Fsp Analysis'!$Q$182,'All Fsp Analysis'!$Q$184,'All Fsp Analysis'!$Q$189:$Q$192,'All Fsp Analysis'!$Q$199)</c:f>
                <c:numCache>
                  <c:formatCode>General</c:formatCode>
                  <c:ptCount val="10"/>
                  <c:pt idx="0">
                    <c:v>2.5714299999999999</c:v>
                  </c:pt>
                  <c:pt idx="1">
                    <c:v>1.7658499999999999</c:v>
                  </c:pt>
                  <c:pt idx="2">
                    <c:v>3.4076599999999999</c:v>
                  </c:pt>
                  <c:pt idx="3">
                    <c:v>2.66228</c:v>
                  </c:pt>
                  <c:pt idx="4">
                    <c:v>2.4756100000000001</c:v>
                  </c:pt>
                  <c:pt idx="5">
                    <c:v>3.0592899999999998</c:v>
                  </c:pt>
                  <c:pt idx="6">
                    <c:v>3.5977899999999998</c:v>
                  </c:pt>
                  <c:pt idx="7">
                    <c:v>4.1366899999999998</c:v>
                  </c:pt>
                  <c:pt idx="8">
                    <c:v>2.6624400000000001</c:v>
                  </c:pt>
                  <c:pt idx="9">
                    <c:v>3.08385</c:v>
                  </c:pt>
                </c:numCache>
              </c:numRef>
            </c:plus>
            <c:minus>
              <c:numRef>
                <c:f>('All Fsp Analysis'!$Q$173,'All Fsp Analysis'!$Q$176,'All Fsp Analysis'!$Q$179,'All Fsp Analysis'!$Q$182,'All Fsp Analysis'!$Q$184,'All Fsp Analysis'!$Q$189:$Q$192,'All Fsp Analysis'!$Q$199)</c:f>
                <c:numCache>
                  <c:formatCode>General</c:formatCode>
                  <c:ptCount val="10"/>
                  <c:pt idx="0">
                    <c:v>2.5714299999999999</c:v>
                  </c:pt>
                  <c:pt idx="1">
                    <c:v>1.7658499999999999</c:v>
                  </c:pt>
                  <c:pt idx="2">
                    <c:v>3.4076599999999999</c:v>
                  </c:pt>
                  <c:pt idx="3">
                    <c:v>2.66228</c:v>
                  </c:pt>
                  <c:pt idx="4">
                    <c:v>2.4756100000000001</c:v>
                  </c:pt>
                  <c:pt idx="5">
                    <c:v>3.0592899999999998</c:v>
                  </c:pt>
                  <c:pt idx="6">
                    <c:v>3.5977899999999998</c:v>
                  </c:pt>
                  <c:pt idx="7">
                    <c:v>4.1366899999999998</c:v>
                  </c:pt>
                  <c:pt idx="8">
                    <c:v>2.6624400000000001</c:v>
                  </c:pt>
                  <c:pt idx="9">
                    <c:v>3.08385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6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Analysis'!$CK$2,'All Fsp Analysis'!$CK$5,'All Fsp Analysis'!$CK$8,'All Fsp Analysis'!$CK$11,'All Fsp Analysis'!$CK$13,'All Fsp Analysis'!$CK$18:$CK$21,'All Fsp Analysis'!$CK$28)</c:f>
              <c:numCache>
                <c:formatCode>General</c:formatCode>
                <c:ptCount val="10"/>
                <c:pt idx="0">
                  <c:v>71600</c:v>
                </c:pt>
                <c:pt idx="1">
                  <c:v>63900</c:v>
                </c:pt>
                <c:pt idx="2">
                  <c:v>62000</c:v>
                </c:pt>
                <c:pt idx="3">
                  <c:v>69800</c:v>
                </c:pt>
                <c:pt idx="4">
                  <c:v>64700</c:v>
                </c:pt>
                <c:pt idx="5">
                  <c:v>71400</c:v>
                </c:pt>
                <c:pt idx="6">
                  <c:v>70000</c:v>
                </c:pt>
                <c:pt idx="7">
                  <c:v>69600</c:v>
                </c:pt>
                <c:pt idx="8">
                  <c:v>67200</c:v>
                </c:pt>
                <c:pt idx="9">
                  <c:v>66500</c:v>
                </c:pt>
              </c:numCache>
            </c:numRef>
          </c:xVal>
          <c:yVal>
            <c:numRef>
              <c:f>('All Fsp Analysis'!$CC$2,'All Fsp Analysis'!$CC$5,'All Fsp Analysis'!$CC$8,'All Fsp Analysis'!$CC$11,'All Fsp Analysis'!$CC$13,'All Fsp Analysis'!$CC$18:$CC$21,'All Fsp Analysis'!$CC$28)</c:f>
              <c:numCache>
                <c:formatCode>General</c:formatCode>
                <c:ptCount val="10"/>
                <c:pt idx="0">
                  <c:v>18.074400000000001</c:v>
                </c:pt>
                <c:pt idx="1">
                  <c:v>16.391200000000001</c:v>
                </c:pt>
                <c:pt idx="2">
                  <c:v>20.532499999999999</c:v>
                </c:pt>
                <c:pt idx="3">
                  <c:v>19.5379</c:v>
                </c:pt>
                <c:pt idx="4">
                  <c:v>17.569800000000001</c:v>
                </c:pt>
                <c:pt idx="5">
                  <c:v>20.494</c:v>
                </c:pt>
                <c:pt idx="6">
                  <c:v>22.4664</c:v>
                </c:pt>
                <c:pt idx="7">
                  <c:v>21.877099999999999</c:v>
                </c:pt>
                <c:pt idx="8">
                  <c:v>18.074999999999999</c:v>
                </c:pt>
                <c:pt idx="9">
                  <c:v>19.810199999999998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456-4599-9230-DE74B271C158}"/>
            </c:ext>
          </c:extLst>
        </c:ser>
        <c:ser>
          <c:idx val="1"/>
          <c:order val="1"/>
          <c:tx>
            <c:v>1.AS.H R Na v Ba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('All Fsp Analysis'!$Q$174,'All Fsp Analysis'!$Q$177,'All Fsp Analysis'!$Q$183,'All Fsp Analysis'!$Q$185:$Q$188,'All Fsp Analysis'!$Q$193:$Q$194,'All Fsp Analysis'!$Q$200,'All Fsp Analysis'!$Q$204)</c:f>
                <c:numCache>
                  <c:formatCode>General</c:formatCode>
                  <c:ptCount val="11"/>
                  <c:pt idx="0">
                    <c:v>4.08352</c:v>
                  </c:pt>
                  <c:pt idx="1">
                    <c:v>2.5144500000000001</c:v>
                  </c:pt>
                  <c:pt idx="2">
                    <c:v>2.5800100000000001</c:v>
                  </c:pt>
                  <c:pt idx="3">
                    <c:v>2.8672</c:v>
                  </c:pt>
                  <c:pt idx="4">
                    <c:v>2.5115699999999999</c:v>
                  </c:pt>
                  <c:pt idx="5">
                    <c:v>2.8394900000000001</c:v>
                  </c:pt>
                  <c:pt idx="6">
                    <c:v>2.3221599999999998</c:v>
                  </c:pt>
                  <c:pt idx="7">
                    <c:v>4.3279199999999998</c:v>
                  </c:pt>
                  <c:pt idx="8">
                    <c:v>3.5071599999999998</c:v>
                  </c:pt>
                  <c:pt idx="9">
                    <c:v>2.9200499999999998</c:v>
                  </c:pt>
                  <c:pt idx="10">
                    <c:v>3.6341299999999999</c:v>
                  </c:pt>
                </c:numCache>
              </c:numRef>
            </c:plus>
            <c:minus>
              <c:numRef>
                <c:f>('All Fsp Analysis'!$Q$174,'All Fsp Analysis'!$Q$177,'All Fsp Analysis'!$Q$183,'All Fsp Analysis'!$Q$185:$Q$188,'All Fsp Analysis'!$Q$193:$Q$194,'All Fsp Analysis'!$Q$200,'All Fsp Analysis'!$Q$204)</c:f>
                <c:numCache>
                  <c:formatCode>General</c:formatCode>
                  <c:ptCount val="11"/>
                  <c:pt idx="0">
                    <c:v>4.08352</c:v>
                  </c:pt>
                  <c:pt idx="1">
                    <c:v>2.5144500000000001</c:v>
                  </c:pt>
                  <c:pt idx="2">
                    <c:v>2.5800100000000001</c:v>
                  </c:pt>
                  <c:pt idx="3">
                    <c:v>2.8672</c:v>
                  </c:pt>
                  <c:pt idx="4">
                    <c:v>2.5115699999999999</c:v>
                  </c:pt>
                  <c:pt idx="5">
                    <c:v>2.8394900000000001</c:v>
                  </c:pt>
                  <c:pt idx="6">
                    <c:v>2.3221599999999998</c:v>
                  </c:pt>
                  <c:pt idx="7">
                    <c:v>4.3279199999999998</c:v>
                  </c:pt>
                  <c:pt idx="8">
                    <c:v>3.5071599999999998</c:v>
                  </c:pt>
                  <c:pt idx="9">
                    <c:v>2.9200499999999998</c:v>
                  </c:pt>
                  <c:pt idx="10">
                    <c:v>3.6341299999999999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6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Analysis'!$CK$3,'All Fsp Analysis'!$CK$6,'All Fsp Analysis'!$CK$12,'All Fsp Analysis'!$CK$14:$CK$17,'All Fsp Analysis'!$CK$22:$CK$23,'All Fsp Analysis'!$CK$29,'All Fsp Analysis'!$CK$33)</c:f>
              <c:numCache>
                <c:formatCode>General</c:formatCode>
                <c:ptCount val="11"/>
                <c:pt idx="0">
                  <c:v>71000</c:v>
                </c:pt>
                <c:pt idx="1">
                  <c:v>66000</c:v>
                </c:pt>
                <c:pt idx="2">
                  <c:v>70200</c:v>
                </c:pt>
                <c:pt idx="3">
                  <c:v>68000</c:v>
                </c:pt>
                <c:pt idx="4">
                  <c:v>67500</c:v>
                </c:pt>
                <c:pt idx="5">
                  <c:v>66500</c:v>
                </c:pt>
                <c:pt idx="6">
                  <c:v>63200</c:v>
                </c:pt>
                <c:pt idx="7">
                  <c:v>68000</c:v>
                </c:pt>
                <c:pt idx="8">
                  <c:v>69800</c:v>
                </c:pt>
                <c:pt idx="9">
                  <c:v>66800</c:v>
                </c:pt>
                <c:pt idx="10">
                  <c:v>70000</c:v>
                </c:pt>
              </c:numCache>
            </c:numRef>
          </c:xVal>
          <c:yVal>
            <c:numRef>
              <c:f>('All Fsp Analysis'!$CC$3,'All Fsp Analysis'!$CC$6,'All Fsp Analysis'!$CC$12,'All Fsp Analysis'!$CC$14:$CC$17,'All Fsp Analysis'!$CC$22:$CC$23,'All Fsp Analysis'!$CC$29,'All Fsp Analysis'!$CC$33)</c:f>
              <c:numCache>
                <c:formatCode>General</c:formatCode>
                <c:ptCount val="11"/>
                <c:pt idx="0">
                  <c:v>24.624300000000002</c:v>
                </c:pt>
                <c:pt idx="1">
                  <c:v>17.785299999999999</c:v>
                </c:pt>
                <c:pt idx="2">
                  <c:v>20.399699999999999</c:v>
                </c:pt>
                <c:pt idx="3">
                  <c:v>17.8719</c:v>
                </c:pt>
                <c:pt idx="4">
                  <c:v>20.747</c:v>
                </c:pt>
                <c:pt idx="5">
                  <c:v>19.012899999999998</c:v>
                </c:pt>
                <c:pt idx="6">
                  <c:v>18.084700000000002</c:v>
                </c:pt>
                <c:pt idx="7">
                  <c:v>21.6312</c:v>
                </c:pt>
                <c:pt idx="8">
                  <c:v>18.886600000000001</c:v>
                </c:pt>
                <c:pt idx="9">
                  <c:v>19.8413</c:v>
                </c:pt>
                <c:pt idx="10">
                  <c:v>17.3932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456-4599-9230-DE74B271C158}"/>
            </c:ext>
          </c:extLst>
        </c:ser>
        <c:ser>
          <c:idx val="2"/>
          <c:order val="2"/>
          <c:tx>
            <c:v>1.AS.H (M) Na v Ba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('All Fsp Analysis'!$Q$175,'All Fsp Analysis'!$Q$178,'All Fsp Analysis'!$Q$180:$Q$181,'All Fsp Analysis'!$Q$195:$Q$198,'All Fsp Analysis'!$Q$201:$Q$203,'All Fsp Analysis'!$Q$205:$Q$207)</c:f>
                <c:numCache>
                  <c:formatCode>General</c:formatCode>
                  <c:ptCount val="14"/>
                  <c:pt idx="0">
                    <c:v>3.4445700000000001</c:v>
                  </c:pt>
                  <c:pt idx="1">
                    <c:v>2.54311</c:v>
                  </c:pt>
                  <c:pt idx="2">
                    <c:v>2.2648000000000001</c:v>
                  </c:pt>
                  <c:pt idx="3">
                    <c:v>2.8358500000000002</c:v>
                  </c:pt>
                  <c:pt idx="4">
                    <c:v>3.1387100000000001</c:v>
                  </c:pt>
                  <c:pt idx="5">
                    <c:v>3.1214400000000002</c:v>
                  </c:pt>
                  <c:pt idx="6">
                    <c:v>2.7028300000000001</c:v>
                  </c:pt>
                  <c:pt idx="7">
                    <c:v>2.4577100000000001</c:v>
                  </c:pt>
                  <c:pt idx="8">
                    <c:v>2.9550700000000001</c:v>
                  </c:pt>
                  <c:pt idx="9">
                    <c:v>6.5574300000000001</c:v>
                  </c:pt>
                  <c:pt idx="10">
                    <c:v>3.5514800000000002</c:v>
                  </c:pt>
                  <c:pt idx="11">
                    <c:v>2.88062</c:v>
                  </c:pt>
                  <c:pt idx="12">
                    <c:v>1.71577</c:v>
                  </c:pt>
                  <c:pt idx="13">
                    <c:v>4.1254799999999996</c:v>
                  </c:pt>
                </c:numCache>
              </c:numRef>
            </c:plus>
            <c:minus>
              <c:numRef>
                <c:f>('All Fsp Analysis'!$Q$175,'All Fsp Analysis'!$Q$178,'All Fsp Analysis'!$Q$180:$Q$181,'All Fsp Analysis'!$Q$195:$Q$198,'All Fsp Analysis'!$Q$201:$Q$203,'All Fsp Analysis'!$Q$205:$Q$207)</c:f>
                <c:numCache>
                  <c:formatCode>General</c:formatCode>
                  <c:ptCount val="14"/>
                  <c:pt idx="0">
                    <c:v>3.4445700000000001</c:v>
                  </c:pt>
                  <c:pt idx="1">
                    <c:v>2.54311</c:v>
                  </c:pt>
                  <c:pt idx="2">
                    <c:v>2.2648000000000001</c:v>
                  </c:pt>
                  <c:pt idx="3">
                    <c:v>2.8358500000000002</c:v>
                  </c:pt>
                  <c:pt idx="4">
                    <c:v>3.1387100000000001</c:v>
                  </c:pt>
                  <c:pt idx="5">
                    <c:v>3.1214400000000002</c:v>
                  </c:pt>
                  <c:pt idx="6">
                    <c:v>2.7028300000000001</c:v>
                  </c:pt>
                  <c:pt idx="7">
                    <c:v>2.4577100000000001</c:v>
                  </c:pt>
                  <c:pt idx="8">
                    <c:v>2.9550700000000001</c:v>
                  </c:pt>
                  <c:pt idx="9">
                    <c:v>6.5574300000000001</c:v>
                  </c:pt>
                  <c:pt idx="10">
                    <c:v>3.5514800000000002</c:v>
                  </c:pt>
                  <c:pt idx="11">
                    <c:v>2.88062</c:v>
                  </c:pt>
                  <c:pt idx="12">
                    <c:v>1.71577</c:v>
                  </c:pt>
                  <c:pt idx="13">
                    <c:v>4.1254799999999996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6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Analysis'!$CK$4,'All Fsp Analysis'!$CK$7,'All Fsp Analysis'!$CK$9:$CK$10,'All Fsp Analysis'!$CK$24:$CK$27,'All Fsp Analysis'!$CK$30:$CK$32,'All Fsp Analysis'!$CK$34:$CK$36)</c:f>
              <c:numCache>
                <c:formatCode>General</c:formatCode>
                <c:ptCount val="14"/>
                <c:pt idx="0">
                  <c:v>67800</c:v>
                </c:pt>
                <c:pt idx="1">
                  <c:v>71200</c:v>
                </c:pt>
                <c:pt idx="2">
                  <c:v>63099.999999999993</c:v>
                </c:pt>
                <c:pt idx="3">
                  <c:v>68300</c:v>
                </c:pt>
                <c:pt idx="4">
                  <c:v>69700</c:v>
                </c:pt>
                <c:pt idx="5">
                  <c:v>69600</c:v>
                </c:pt>
                <c:pt idx="6">
                  <c:v>70400</c:v>
                </c:pt>
                <c:pt idx="7">
                  <c:v>63800</c:v>
                </c:pt>
                <c:pt idx="8">
                  <c:v>64500</c:v>
                </c:pt>
                <c:pt idx="9">
                  <c:v>64500</c:v>
                </c:pt>
                <c:pt idx="10">
                  <c:v>66600</c:v>
                </c:pt>
                <c:pt idx="11">
                  <c:v>68500</c:v>
                </c:pt>
                <c:pt idx="12">
                  <c:v>67400</c:v>
                </c:pt>
                <c:pt idx="13">
                  <c:v>67700</c:v>
                </c:pt>
              </c:numCache>
            </c:numRef>
          </c:xVal>
          <c:yVal>
            <c:numRef>
              <c:f>('All Fsp Analysis'!$CC$4,'All Fsp Analysis'!$CC$7,'All Fsp Analysis'!$CC$9:$CC$10,'All Fsp Analysis'!$CC$24:$CC$27,'All Fsp Analysis'!$CC$30:$CC$32,'All Fsp Analysis'!$CC$34:$CC$36)</c:f>
              <c:numCache>
                <c:formatCode>General</c:formatCode>
                <c:ptCount val="14"/>
                <c:pt idx="0">
                  <c:v>21.078800000000001</c:v>
                </c:pt>
                <c:pt idx="1">
                  <c:v>16.397500000000001</c:v>
                </c:pt>
                <c:pt idx="2">
                  <c:v>15.915699999999999</c:v>
                </c:pt>
                <c:pt idx="3">
                  <c:v>18.200800000000001</c:v>
                </c:pt>
                <c:pt idx="4">
                  <c:v>18.080300000000001</c:v>
                </c:pt>
                <c:pt idx="5">
                  <c:v>17.727900000000002</c:v>
                </c:pt>
                <c:pt idx="6">
                  <c:v>16.642399999999999</c:v>
                </c:pt>
                <c:pt idx="7">
                  <c:v>18.270199999999999</c:v>
                </c:pt>
                <c:pt idx="8">
                  <c:v>16.696899999999999</c:v>
                </c:pt>
                <c:pt idx="9">
                  <c:v>66.908000000000001</c:v>
                </c:pt>
                <c:pt idx="10">
                  <c:v>23.416499999999999</c:v>
                </c:pt>
                <c:pt idx="11">
                  <c:v>20.838100000000001</c:v>
                </c:pt>
                <c:pt idx="12">
                  <c:v>15.403</c:v>
                </c:pt>
                <c:pt idx="13">
                  <c:v>19.526700000000002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456-4599-9230-DE74B271C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9444079"/>
        <c:axId val="1009445999"/>
      </c:scatterChart>
      <c:valAx>
        <c:axId val="10094440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Na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9445999"/>
        <c:crosses val="autoZero"/>
        <c:crossBetween val="midCat"/>
      </c:valAx>
      <c:valAx>
        <c:axId val="10094459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Ba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944407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Fsp Na vs Ba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1.AS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'Fsp SEM+ICP Tidy (2)'!$W$2:$W$37</c:f>
              <c:numCache>
                <c:formatCode>General</c:formatCode>
                <c:ptCount val="36"/>
                <c:pt idx="0">
                  <c:v>62800</c:v>
                </c:pt>
                <c:pt idx="1">
                  <c:v>51700</c:v>
                </c:pt>
                <c:pt idx="2">
                  <c:v>53500</c:v>
                </c:pt>
                <c:pt idx="3">
                  <c:v>54100</c:v>
                </c:pt>
                <c:pt idx="4">
                  <c:v>54800.000000000007</c:v>
                </c:pt>
                <c:pt idx="5">
                  <c:v>72400</c:v>
                </c:pt>
                <c:pt idx="6">
                  <c:v>53200</c:v>
                </c:pt>
                <c:pt idx="7">
                  <c:v>54000</c:v>
                </c:pt>
                <c:pt idx="8">
                  <c:v>52400</c:v>
                </c:pt>
                <c:pt idx="9">
                  <c:v>64400.000000000007</c:v>
                </c:pt>
                <c:pt idx="10">
                  <c:v>70400</c:v>
                </c:pt>
                <c:pt idx="11">
                  <c:v>72400</c:v>
                </c:pt>
                <c:pt idx="12">
                  <c:v>57300.000000000007</c:v>
                </c:pt>
                <c:pt idx="13">
                  <c:v>64000</c:v>
                </c:pt>
                <c:pt idx="14">
                  <c:v>67100</c:v>
                </c:pt>
                <c:pt idx="15">
                  <c:v>68300</c:v>
                </c:pt>
                <c:pt idx="16">
                  <c:v>69100</c:v>
                </c:pt>
                <c:pt idx="17">
                  <c:v>57000</c:v>
                </c:pt>
                <c:pt idx="18">
                  <c:v>61900.000000000007</c:v>
                </c:pt>
                <c:pt idx="19">
                  <c:v>68900</c:v>
                </c:pt>
                <c:pt idx="20">
                  <c:v>56700</c:v>
                </c:pt>
                <c:pt idx="21">
                  <c:v>53300</c:v>
                </c:pt>
                <c:pt idx="22">
                  <c:v>54100</c:v>
                </c:pt>
                <c:pt idx="23">
                  <c:v>71600</c:v>
                </c:pt>
                <c:pt idx="24">
                  <c:v>61300</c:v>
                </c:pt>
                <c:pt idx="25">
                  <c:v>58099.999999999993</c:v>
                </c:pt>
                <c:pt idx="26">
                  <c:v>59400.000000000007</c:v>
                </c:pt>
                <c:pt idx="27">
                  <c:v>56700</c:v>
                </c:pt>
                <c:pt idx="28">
                  <c:v>62200</c:v>
                </c:pt>
                <c:pt idx="29">
                  <c:v>65700</c:v>
                </c:pt>
                <c:pt idx="30">
                  <c:v>66900</c:v>
                </c:pt>
                <c:pt idx="31">
                  <c:v>67400</c:v>
                </c:pt>
                <c:pt idx="32">
                  <c:v>64400.000000000007</c:v>
                </c:pt>
                <c:pt idx="33">
                  <c:v>64600</c:v>
                </c:pt>
                <c:pt idx="34">
                  <c:v>58300</c:v>
                </c:pt>
                <c:pt idx="35">
                  <c:v>67900</c:v>
                </c:pt>
              </c:numCache>
            </c:numRef>
          </c:xVal>
          <c:yVal>
            <c:numRef>
              <c:f>'Fsp SEM+ICP Tidy (2)'!$P$2:$P$37</c:f>
              <c:numCache>
                <c:formatCode>General</c:formatCode>
                <c:ptCount val="36"/>
                <c:pt idx="0">
                  <c:v>57.741900000000001</c:v>
                </c:pt>
                <c:pt idx="1">
                  <c:v>23.2774</c:v>
                </c:pt>
                <c:pt idx="2">
                  <c:v>24.0761</c:v>
                </c:pt>
                <c:pt idx="3">
                  <c:v>20.854399999999998</c:v>
                </c:pt>
                <c:pt idx="4">
                  <c:v>27.291499999999999</c:v>
                </c:pt>
                <c:pt idx="5">
                  <c:v>34.773800000000001</c:v>
                </c:pt>
                <c:pt idx="6">
                  <c:v>24.385999999999999</c:v>
                </c:pt>
                <c:pt idx="7">
                  <c:v>46.9651</c:v>
                </c:pt>
                <c:pt idx="8">
                  <c:v>23.572700000000001</c:v>
                </c:pt>
                <c:pt idx="9">
                  <c:v>23.7286</c:v>
                </c:pt>
                <c:pt idx="10">
                  <c:v>41.840800000000002</c:v>
                </c:pt>
                <c:pt idx="11">
                  <c:v>37.624600000000001</c:v>
                </c:pt>
                <c:pt idx="12">
                  <c:v>22.513500000000001</c:v>
                </c:pt>
                <c:pt idx="13">
                  <c:v>40.852600000000002</c:v>
                </c:pt>
                <c:pt idx="14">
                  <c:v>208.99199999999999</c:v>
                </c:pt>
                <c:pt idx="15">
                  <c:v>37.003500000000003</c:v>
                </c:pt>
                <c:pt idx="16">
                  <c:v>78.456100000000006</c:v>
                </c:pt>
                <c:pt idx="17">
                  <c:v>24.5885</c:v>
                </c:pt>
                <c:pt idx="18">
                  <c:v>21.505199999999999</c:v>
                </c:pt>
                <c:pt idx="19">
                  <c:v>168.39599999999999</c:v>
                </c:pt>
                <c:pt idx="20">
                  <c:v>29.941700000000001</c:v>
                </c:pt>
                <c:pt idx="21">
                  <c:v>27.171099999999999</c:v>
                </c:pt>
                <c:pt idx="22">
                  <c:v>20.49</c:v>
                </c:pt>
                <c:pt idx="23">
                  <c:v>42.463200000000001</c:v>
                </c:pt>
                <c:pt idx="24">
                  <c:v>24.208500000000001</c:v>
                </c:pt>
                <c:pt idx="25">
                  <c:v>25.585799999999999</c:v>
                </c:pt>
                <c:pt idx="26">
                  <c:v>23.006499999999999</c:v>
                </c:pt>
                <c:pt idx="27">
                  <c:v>21.860099999999999</c:v>
                </c:pt>
                <c:pt idx="28">
                  <c:v>73.309299999999993</c:v>
                </c:pt>
                <c:pt idx="29">
                  <c:v>94.588099999999997</c:v>
                </c:pt>
                <c:pt idx="30">
                  <c:v>53.805100000000003</c:v>
                </c:pt>
                <c:pt idx="31">
                  <c:v>70.862099999999998</c:v>
                </c:pt>
                <c:pt idx="32">
                  <c:v>49.677399999999999</c:v>
                </c:pt>
                <c:pt idx="33">
                  <c:v>93.621499999999997</c:v>
                </c:pt>
                <c:pt idx="34">
                  <c:v>89.759200000000007</c:v>
                </c:pt>
                <c:pt idx="35">
                  <c:v>108.559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3F6-42DE-A82D-8F9BC56D1217}"/>
            </c:ext>
          </c:extLst>
        </c:ser>
        <c:ser>
          <c:idx val="1"/>
          <c:order val="1"/>
          <c:tx>
            <c:v>1(B)MP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'Fsp SEM+ICP Tidy (2)'!$W$39:$W$82</c:f>
              <c:numCache>
                <c:formatCode>General</c:formatCode>
                <c:ptCount val="44"/>
                <c:pt idx="0">
                  <c:v>75600</c:v>
                </c:pt>
                <c:pt idx="1">
                  <c:v>72500</c:v>
                </c:pt>
                <c:pt idx="2">
                  <c:v>73800</c:v>
                </c:pt>
                <c:pt idx="3">
                  <c:v>72000</c:v>
                </c:pt>
                <c:pt idx="4">
                  <c:v>73700</c:v>
                </c:pt>
                <c:pt idx="5">
                  <c:v>75700</c:v>
                </c:pt>
                <c:pt idx="6">
                  <c:v>72300</c:v>
                </c:pt>
                <c:pt idx="7">
                  <c:v>70400</c:v>
                </c:pt>
                <c:pt idx="8">
                  <c:v>73200</c:v>
                </c:pt>
                <c:pt idx="9">
                  <c:v>71200</c:v>
                </c:pt>
                <c:pt idx="10">
                  <c:v>73800</c:v>
                </c:pt>
                <c:pt idx="11">
                  <c:v>74000</c:v>
                </c:pt>
                <c:pt idx="12">
                  <c:v>72800</c:v>
                </c:pt>
                <c:pt idx="13">
                  <c:v>71900</c:v>
                </c:pt>
                <c:pt idx="14">
                  <c:v>70800</c:v>
                </c:pt>
                <c:pt idx="15">
                  <c:v>73900</c:v>
                </c:pt>
                <c:pt idx="16">
                  <c:v>71800</c:v>
                </c:pt>
                <c:pt idx="17">
                  <c:v>73800</c:v>
                </c:pt>
                <c:pt idx="18">
                  <c:v>74800</c:v>
                </c:pt>
                <c:pt idx="19">
                  <c:v>73300</c:v>
                </c:pt>
                <c:pt idx="20">
                  <c:v>75900</c:v>
                </c:pt>
                <c:pt idx="21">
                  <c:v>74400</c:v>
                </c:pt>
                <c:pt idx="22">
                  <c:v>74700</c:v>
                </c:pt>
                <c:pt idx="23">
                  <c:v>75100</c:v>
                </c:pt>
                <c:pt idx="24">
                  <c:v>73500</c:v>
                </c:pt>
                <c:pt idx="25">
                  <c:v>76200</c:v>
                </c:pt>
                <c:pt idx="26">
                  <c:v>75300</c:v>
                </c:pt>
                <c:pt idx="27">
                  <c:v>71700</c:v>
                </c:pt>
                <c:pt idx="28">
                  <c:v>69500</c:v>
                </c:pt>
                <c:pt idx="29">
                  <c:v>73500</c:v>
                </c:pt>
                <c:pt idx="30">
                  <c:v>71700</c:v>
                </c:pt>
                <c:pt idx="31">
                  <c:v>71600</c:v>
                </c:pt>
                <c:pt idx="32">
                  <c:v>67700</c:v>
                </c:pt>
                <c:pt idx="33">
                  <c:v>73300</c:v>
                </c:pt>
                <c:pt idx="34">
                  <c:v>70500</c:v>
                </c:pt>
                <c:pt idx="35">
                  <c:v>71600</c:v>
                </c:pt>
                <c:pt idx="36">
                  <c:v>74900</c:v>
                </c:pt>
                <c:pt idx="37">
                  <c:v>72200</c:v>
                </c:pt>
                <c:pt idx="38">
                  <c:v>72900</c:v>
                </c:pt>
                <c:pt idx="39">
                  <c:v>71900</c:v>
                </c:pt>
                <c:pt idx="40">
                  <c:v>70500</c:v>
                </c:pt>
                <c:pt idx="41">
                  <c:v>72300</c:v>
                </c:pt>
                <c:pt idx="42">
                  <c:v>75100</c:v>
                </c:pt>
                <c:pt idx="43">
                  <c:v>74400</c:v>
                </c:pt>
              </c:numCache>
            </c:numRef>
          </c:xVal>
          <c:yVal>
            <c:numRef>
              <c:f>'Fsp SEM+ICP Tidy (2)'!$P$39:$P$82</c:f>
              <c:numCache>
                <c:formatCode>General</c:formatCode>
                <c:ptCount val="44"/>
                <c:pt idx="0">
                  <c:v>37.316800000000001</c:v>
                </c:pt>
                <c:pt idx="1">
                  <c:v>43.055900000000001</c:v>
                </c:pt>
                <c:pt idx="2">
                  <c:v>37.581499999999998</c:v>
                </c:pt>
                <c:pt idx="3">
                  <c:v>61.692999999999998</c:v>
                </c:pt>
                <c:pt idx="4">
                  <c:v>38.116199999999999</c:v>
                </c:pt>
                <c:pt idx="5">
                  <c:v>40.0533</c:v>
                </c:pt>
                <c:pt idx="6">
                  <c:v>67.461600000000004</c:v>
                </c:pt>
                <c:pt idx="7">
                  <c:v>86.672200000000004</c:v>
                </c:pt>
                <c:pt idx="8">
                  <c:v>50.0364</c:v>
                </c:pt>
                <c:pt idx="9">
                  <c:v>50.235900000000001</c:v>
                </c:pt>
                <c:pt idx="10">
                  <c:v>75.002300000000005</c:v>
                </c:pt>
                <c:pt idx="11">
                  <c:v>66.052199999999999</c:v>
                </c:pt>
                <c:pt idx="12">
                  <c:v>63.4223</c:v>
                </c:pt>
                <c:pt idx="13">
                  <c:v>66</c:v>
                </c:pt>
                <c:pt idx="14">
                  <c:v>42.098500000000001</c:v>
                </c:pt>
                <c:pt idx="15">
                  <c:v>53.603000000000002</c:v>
                </c:pt>
                <c:pt idx="16">
                  <c:v>42.584600000000002</c:v>
                </c:pt>
                <c:pt idx="17">
                  <c:v>47.167200000000001</c:v>
                </c:pt>
                <c:pt idx="18">
                  <c:v>66.091700000000003</c:v>
                </c:pt>
                <c:pt idx="19">
                  <c:v>57.9392</c:v>
                </c:pt>
                <c:pt idx="20">
                  <c:v>71.211600000000004</c:v>
                </c:pt>
                <c:pt idx="21">
                  <c:v>42.272300000000001</c:v>
                </c:pt>
                <c:pt idx="22">
                  <c:v>46.832500000000003</c:v>
                </c:pt>
                <c:pt idx="23">
                  <c:v>55.2804</c:v>
                </c:pt>
                <c:pt idx="24">
                  <c:v>63.9572</c:v>
                </c:pt>
                <c:pt idx="25">
                  <c:v>38.003500000000003</c:v>
                </c:pt>
                <c:pt idx="26">
                  <c:v>38.735100000000003</c:v>
                </c:pt>
                <c:pt idx="27">
                  <c:v>82.548699999999997</c:v>
                </c:pt>
                <c:pt idx="28">
                  <c:v>64.204999999999998</c:v>
                </c:pt>
                <c:pt idx="29">
                  <c:v>59.966999999999999</c:v>
                </c:pt>
                <c:pt idx="30">
                  <c:v>72.096500000000006</c:v>
                </c:pt>
                <c:pt idx="31">
                  <c:v>45.596699999999998</c:v>
                </c:pt>
                <c:pt idx="32">
                  <c:v>100.167</c:v>
                </c:pt>
                <c:pt idx="33">
                  <c:v>64.575599999999994</c:v>
                </c:pt>
                <c:pt idx="34">
                  <c:v>59.787500000000001</c:v>
                </c:pt>
                <c:pt idx="35">
                  <c:v>53.011099999999999</c:v>
                </c:pt>
                <c:pt idx="36">
                  <c:v>37.499600000000001</c:v>
                </c:pt>
                <c:pt idx="37">
                  <c:v>117.45099999999999</c:v>
                </c:pt>
                <c:pt idx="38">
                  <c:v>101.33799999999999</c:v>
                </c:pt>
                <c:pt idx="39">
                  <c:v>112.11</c:v>
                </c:pt>
                <c:pt idx="40">
                  <c:v>95.389799999999994</c:v>
                </c:pt>
                <c:pt idx="41">
                  <c:v>53.740099999999998</c:v>
                </c:pt>
                <c:pt idx="42">
                  <c:v>81.027299999999997</c:v>
                </c:pt>
                <c:pt idx="43">
                  <c:v>61.691600000000001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3F6-42DE-A82D-8F9BC56D1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261327"/>
        <c:axId val="334301391"/>
      </c:scatterChart>
      <c:valAx>
        <c:axId val="10762613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Na (ppm)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4301391"/>
        <c:crosses val="autoZero"/>
        <c:crossBetween val="midCat"/>
      </c:valAx>
      <c:valAx>
        <c:axId val="3343013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Ba (ppm)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26132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Na v Ba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v>1.AS C Na v Ba</c:v>
          </c:tx>
          <c:spPr>
            <a:ln>
              <a:noFill/>
            </a:ln>
          </c:spPr>
          <c:errBars>
            <c:errDir val="x"/>
            <c:errBarType val="both"/>
            <c:errValType val="fixedVal"/>
            <c:noEndCap val="0"/>
            <c:val val="558.29999999999995"/>
          </c:errBars>
          <c:errBars>
            <c:errDir val="y"/>
            <c:errBarType val="both"/>
            <c:errValType val="cust"/>
            <c:noEndCap val="0"/>
            <c:plus>
              <c:numRef>
                <c:f>('All Fsp Analysis'!$Q$80,'All Fsp Analysis'!$Q$82:$Q$83,'All Fsp Analysis'!$Q$86:$Q$87,'All Fsp Analysis'!$Q$92,'All Fsp Analysis'!$Q$96:$Q$97,'All Fsp Analysis'!$Q$101,'All Fsp Analysis'!$Q$103,'All Fsp Analysis'!$Q$105,'All Fsp Analysis'!$Q$107,'All Fsp Analysis'!$Q$112)</c:f>
                <c:numCache>
                  <c:formatCode>General</c:formatCode>
                  <c:ptCount val="13"/>
                  <c:pt idx="0">
                    <c:v>2.9195700000000002</c:v>
                  </c:pt>
                  <c:pt idx="1">
                    <c:v>2.75664</c:v>
                  </c:pt>
                  <c:pt idx="2">
                    <c:v>3.2578999999999998</c:v>
                  </c:pt>
                  <c:pt idx="3">
                    <c:v>3.7345899999999999</c:v>
                  </c:pt>
                  <c:pt idx="4">
                    <c:v>3.19008</c:v>
                  </c:pt>
                  <c:pt idx="5">
                    <c:v>4.75657</c:v>
                  </c:pt>
                  <c:pt idx="6">
                    <c:v>3.08786</c:v>
                  </c:pt>
                  <c:pt idx="7">
                    <c:v>3.35561</c:v>
                  </c:pt>
                  <c:pt idx="8">
                    <c:v>2.4411900000000002</c:v>
                  </c:pt>
                  <c:pt idx="9">
                    <c:v>3.7122700000000002</c:v>
                  </c:pt>
                  <c:pt idx="10">
                    <c:v>2.55199</c:v>
                  </c:pt>
                  <c:pt idx="11">
                    <c:v>7.5934100000000004</c:v>
                  </c:pt>
                  <c:pt idx="12">
                    <c:v>8.1577599999999997</c:v>
                  </c:pt>
                </c:numCache>
              </c:numRef>
            </c:plus>
            <c:minus>
              <c:numRef>
                <c:f>('All Fsp Analysis'!$Q$80,'All Fsp Analysis'!$Q$82:$Q$83,'All Fsp Analysis'!$Q$86:$Q$87,'All Fsp Analysis'!$Q$92,'All Fsp Analysis'!$Q$96:$Q$97,'All Fsp Analysis'!$Q$101,'All Fsp Analysis'!$Q$103,'All Fsp Analysis'!$Q$105,'All Fsp Analysis'!$Q$107,'All Fsp Analysis'!$Q$112)</c:f>
                <c:numCache>
                  <c:formatCode>General</c:formatCode>
                  <c:ptCount val="13"/>
                  <c:pt idx="0">
                    <c:v>2.9195700000000002</c:v>
                  </c:pt>
                  <c:pt idx="1">
                    <c:v>2.75664</c:v>
                  </c:pt>
                  <c:pt idx="2">
                    <c:v>3.2578999999999998</c:v>
                  </c:pt>
                  <c:pt idx="3">
                    <c:v>3.7345899999999999</c:v>
                  </c:pt>
                  <c:pt idx="4">
                    <c:v>3.19008</c:v>
                  </c:pt>
                  <c:pt idx="5">
                    <c:v>4.75657</c:v>
                  </c:pt>
                  <c:pt idx="6">
                    <c:v>3.08786</c:v>
                  </c:pt>
                  <c:pt idx="7">
                    <c:v>3.35561</c:v>
                  </c:pt>
                  <c:pt idx="8">
                    <c:v>2.4411900000000002</c:v>
                  </c:pt>
                  <c:pt idx="9">
                    <c:v>3.7122700000000002</c:v>
                  </c:pt>
                  <c:pt idx="10">
                    <c:v>2.55199</c:v>
                  </c:pt>
                  <c:pt idx="11">
                    <c:v>7.5934100000000004</c:v>
                  </c:pt>
                  <c:pt idx="12">
                    <c:v>8.1577599999999997</c:v>
                  </c:pt>
                </c:numCache>
              </c:numRef>
            </c:minus>
          </c:errBars>
          <c:xVal>
            <c:numRef>
              <c:f>('All Fsp Analysis'!$Y$3,'All Fsp Analysis'!$Y$5:$Y$6,'All Fsp Analysis'!$Y$9:$Y$10,'All Fsp Analysis'!$Y$15,'All Fsp Analysis'!$Y$19:$Y$20,'All Fsp Analysis'!$Y$24,'All Fsp Analysis'!$Y$26,'All Fsp Analysis'!$Y$28,'All Fsp Analysis'!$Y$30,'All Fsp Analysis'!$Y$35)</c:f>
              <c:numCache>
                <c:formatCode>General</c:formatCode>
                <c:ptCount val="13"/>
                <c:pt idx="0">
                  <c:v>51700</c:v>
                </c:pt>
                <c:pt idx="1">
                  <c:v>54100</c:v>
                </c:pt>
                <c:pt idx="2">
                  <c:v>54800.000000000007</c:v>
                </c:pt>
                <c:pt idx="3">
                  <c:v>54000</c:v>
                </c:pt>
                <c:pt idx="4">
                  <c:v>52400</c:v>
                </c:pt>
                <c:pt idx="5">
                  <c:v>64000</c:v>
                </c:pt>
                <c:pt idx="6">
                  <c:v>57000</c:v>
                </c:pt>
                <c:pt idx="7">
                  <c:v>61900.000000000007</c:v>
                </c:pt>
                <c:pt idx="8">
                  <c:v>54100</c:v>
                </c:pt>
                <c:pt idx="9">
                  <c:v>61300</c:v>
                </c:pt>
                <c:pt idx="10">
                  <c:v>59400.000000000007</c:v>
                </c:pt>
                <c:pt idx="11">
                  <c:v>62200</c:v>
                </c:pt>
                <c:pt idx="12">
                  <c:v>64600</c:v>
                </c:pt>
              </c:numCache>
            </c:numRef>
          </c:xVal>
          <c:yVal>
            <c:numRef>
              <c:f>('All Fsp Analysis'!$Q$3,'All Fsp Analysis'!$Q$5:$Q$6,'All Fsp Analysis'!$Q$9:$Q$10,'All Fsp Analysis'!$Q$15,'All Fsp Analysis'!$Q$19:$Q$20,'All Fsp Analysis'!$Q$24,'All Fsp Analysis'!$Q$26,'All Fsp Analysis'!$Q$28,'All Fsp Analysis'!$Q$30,'All Fsp Analysis'!$Q$35)</c:f>
              <c:numCache>
                <c:formatCode>General</c:formatCode>
                <c:ptCount val="13"/>
                <c:pt idx="0">
                  <c:v>23.2774</c:v>
                </c:pt>
                <c:pt idx="1">
                  <c:v>20.854399999999998</c:v>
                </c:pt>
                <c:pt idx="2">
                  <c:v>27.291499999999999</c:v>
                </c:pt>
                <c:pt idx="3">
                  <c:v>46.9651</c:v>
                </c:pt>
                <c:pt idx="4">
                  <c:v>23.572700000000001</c:v>
                </c:pt>
                <c:pt idx="5">
                  <c:v>40.852600000000002</c:v>
                </c:pt>
                <c:pt idx="6">
                  <c:v>24.5885</c:v>
                </c:pt>
                <c:pt idx="7">
                  <c:v>21.505199999999999</c:v>
                </c:pt>
                <c:pt idx="8">
                  <c:v>20.49</c:v>
                </c:pt>
                <c:pt idx="9">
                  <c:v>24.208500000000001</c:v>
                </c:pt>
                <c:pt idx="10">
                  <c:v>23.006499999999999</c:v>
                </c:pt>
                <c:pt idx="11">
                  <c:v>73.309299999999993</c:v>
                </c:pt>
                <c:pt idx="12">
                  <c:v>93.621499999999997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ADA1-4576-AB12-7E8CDAA2C15C}"/>
            </c:ext>
          </c:extLst>
        </c:ser>
        <c:ser>
          <c:idx val="4"/>
          <c:order val="1"/>
          <c:tx>
            <c:v>1.AS R Na v Ba</c:v>
          </c:tx>
          <c:spPr>
            <a:ln w="25400">
              <a:noFill/>
            </a:ln>
          </c:spPr>
          <c:errBars>
            <c:errDir val="x"/>
            <c:errBarType val="both"/>
            <c:errValType val="fixedVal"/>
            <c:noEndCap val="0"/>
            <c:val val="558.32999999999993"/>
          </c:errBars>
          <c:errBars>
            <c:errDir val="y"/>
            <c:errBarType val="both"/>
            <c:errValType val="cust"/>
            <c:noEndCap val="0"/>
            <c:plus>
              <c:numRef>
                <c:f>('All Fsp Analysis'!$Q$79,'All Fsp Analysis'!$Q$81,'All Fsp Analysis'!$Q$84,'All Fsp Analysis'!$Q$88,'All Fsp Analysis'!$Q$93,'All Fsp Analysis'!$Q$98,'All Fsp Analysis'!$Q$102,'All Fsp Analysis'!$Q$104,'All Fsp Analysis'!$Q$106,'All Fsp Analysis'!$Q$108,'All Fsp Analysis'!$Q$111)</c:f>
                <c:numCache>
                  <c:formatCode>General</c:formatCode>
                  <c:ptCount val="11"/>
                  <c:pt idx="0">
                    <c:v>7.5376200000000004</c:v>
                  </c:pt>
                  <c:pt idx="1">
                    <c:v>3.1595300000000002</c:v>
                  </c:pt>
                  <c:pt idx="2">
                    <c:v>5.7575700000000003</c:v>
                  </c:pt>
                  <c:pt idx="3">
                    <c:v>2.6499100000000002</c:v>
                  </c:pt>
                  <c:pt idx="4">
                    <c:v>24.4373</c:v>
                  </c:pt>
                  <c:pt idx="5">
                    <c:v>18.1967</c:v>
                  </c:pt>
                  <c:pt idx="6">
                    <c:v>7.7325100000000004</c:v>
                  </c:pt>
                  <c:pt idx="7">
                    <c:v>3.6703700000000001</c:v>
                  </c:pt>
                  <c:pt idx="8">
                    <c:v>2.5017800000000001</c:v>
                  </c:pt>
                  <c:pt idx="9">
                    <c:v>9.1230499999999992</c:v>
                  </c:pt>
                  <c:pt idx="10">
                    <c:v>4.8666900000000002</c:v>
                  </c:pt>
                </c:numCache>
              </c:numRef>
            </c:plus>
            <c:minus>
              <c:numRef>
                <c:f>('All Fsp Analysis'!$Q$79,'All Fsp Analysis'!$Q$81,'All Fsp Analysis'!$Q$84,'All Fsp Analysis'!$Q$88,'All Fsp Analysis'!$Q$93,'All Fsp Analysis'!$Q$98,'All Fsp Analysis'!$Q$102,'All Fsp Analysis'!$Q$104,'All Fsp Analysis'!$Q$106,'All Fsp Analysis'!$Q$108,'All Fsp Analysis'!$Q$111)</c:f>
                <c:numCache>
                  <c:formatCode>General</c:formatCode>
                  <c:ptCount val="11"/>
                  <c:pt idx="0">
                    <c:v>7.5376200000000004</c:v>
                  </c:pt>
                  <c:pt idx="1">
                    <c:v>3.1595300000000002</c:v>
                  </c:pt>
                  <c:pt idx="2">
                    <c:v>5.7575700000000003</c:v>
                  </c:pt>
                  <c:pt idx="3">
                    <c:v>2.6499100000000002</c:v>
                  </c:pt>
                  <c:pt idx="4">
                    <c:v>24.4373</c:v>
                  </c:pt>
                  <c:pt idx="5">
                    <c:v>18.1967</c:v>
                  </c:pt>
                  <c:pt idx="6">
                    <c:v>7.7325100000000004</c:v>
                  </c:pt>
                  <c:pt idx="7">
                    <c:v>3.6703700000000001</c:v>
                  </c:pt>
                  <c:pt idx="8">
                    <c:v>2.5017800000000001</c:v>
                  </c:pt>
                  <c:pt idx="9">
                    <c:v>9.1230499999999992</c:v>
                  </c:pt>
                  <c:pt idx="10">
                    <c:v>4.8666900000000002</c:v>
                  </c:pt>
                </c:numCache>
              </c:numRef>
            </c:minus>
          </c:errBars>
          <c:xVal>
            <c:numRef>
              <c:f>('All Fsp Analysis'!$Y$2,'All Fsp Analysis'!$Y$4,'All Fsp Analysis'!$Y$7,'All Fsp Analysis'!$Y$11,'All Fsp Analysis'!$Y$16,'All Fsp Analysis'!$Y$21,'All Fsp Analysis'!$Y$25,'All Fsp Analysis'!$Y$27,'All Fsp Analysis'!$Y$29,'All Fsp Analysis'!$Y$31,'All Fsp Analysis'!$Y$34)</c:f>
              <c:numCache>
                <c:formatCode>General</c:formatCode>
                <c:ptCount val="11"/>
                <c:pt idx="0">
                  <c:v>62800</c:v>
                </c:pt>
                <c:pt idx="1">
                  <c:v>53500</c:v>
                </c:pt>
                <c:pt idx="2">
                  <c:v>72400</c:v>
                </c:pt>
                <c:pt idx="3">
                  <c:v>64400.000000000007</c:v>
                </c:pt>
                <c:pt idx="4">
                  <c:v>67100</c:v>
                </c:pt>
                <c:pt idx="5">
                  <c:v>68900</c:v>
                </c:pt>
                <c:pt idx="6">
                  <c:v>71600</c:v>
                </c:pt>
                <c:pt idx="7">
                  <c:v>58099.999999999993</c:v>
                </c:pt>
                <c:pt idx="8">
                  <c:v>56700</c:v>
                </c:pt>
                <c:pt idx="9">
                  <c:v>65700</c:v>
                </c:pt>
                <c:pt idx="10">
                  <c:v>64400.000000000007</c:v>
                </c:pt>
              </c:numCache>
            </c:numRef>
          </c:xVal>
          <c:yVal>
            <c:numRef>
              <c:f>('All Fsp Analysis'!$Q$2,'All Fsp Analysis'!$Q$4,'All Fsp Analysis'!$Q$7,'All Fsp Analysis'!$Q$11,'All Fsp Analysis'!$Q$16,'All Fsp Analysis'!$Q$21,'All Fsp Analysis'!$Q$25,'All Fsp Analysis'!$Q$27,'All Fsp Analysis'!$Q$29,'All Fsp Analysis'!$Q$31,'All Fsp Analysis'!$Q$34)</c:f>
              <c:numCache>
                <c:formatCode>General</c:formatCode>
                <c:ptCount val="11"/>
                <c:pt idx="0">
                  <c:v>57.741900000000001</c:v>
                </c:pt>
                <c:pt idx="1">
                  <c:v>24.0761</c:v>
                </c:pt>
                <c:pt idx="2">
                  <c:v>34.773800000000001</c:v>
                </c:pt>
                <c:pt idx="3">
                  <c:v>23.7286</c:v>
                </c:pt>
                <c:pt idx="4">
                  <c:v>208.99199999999999</c:v>
                </c:pt>
                <c:pt idx="5">
                  <c:v>168.39599999999999</c:v>
                </c:pt>
                <c:pt idx="6">
                  <c:v>42.463200000000001</c:v>
                </c:pt>
                <c:pt idx="7">
                  <c:v>25.585799999999999</c:v>
                </c:pt>
                <c:pt idx="8">
                  <c:v>21.860099999999999</c:v>
                </c:pt>
                <c:pt idx="9">
                  <c:v>94.588099999999997</c:v>
                </c:pt>
                <c:pt idx="10">
                  <c:v>49.677399999999999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ADA1-4576-AB12-7E8CDAA2C15C}"/>
            </c:ext>
          </c:extLst>
        </c:ser>
        <c:ser>
          <c:idx val="5"/>
          <c:order val="2"/>
          <c:tx>
            <c:v>1.AS (M) Na v Ba</c:v>
          </c:tx>
          <c:spPr>
            <a:ln w="25400">
              <a:noFill/>
            </a:ln>
          </c:spPr>
          <c:errBars>
            <c:errDir val="x"/>
            <c:errBarType val="both"/>
            <c:errValType val="fixedVal"/>
            <c:noEndCap val="0"/>
            <c:val val="558.32999999999993"/>
          </c:errBars>
          <c:errBars>
            <c:errDir val="y"/>
            <c:errBarType val="both"/>
            <c:errValType val="cust"/>
            <c:noEndCap val="0"/>
            <c:plus>
              <c:numRef>
                <c:f>('All Fsp Analysis'!$Q$89:$Q$91,'All Fsp Analysis'!$Q$95,'All Fsp Analysis'!$Q$109:$Q$110,'All Fsp Analysis'!$Q$113:$Q$114)</c:f>
                <c:numCache>
                  <c:formatCode>General</c:formatCode>
                  <c:ptCount val="8"/>
                  <c:pt idx="0">
                    <c:v>5.5769399999999996</c:v>
                  </c:pt>
                  <c:pt idx="1">
                    <c:v>6.1594300000000004</c:v>
                  </c:pt>
                  <c:pt idx="2">
                    <c:v>2.9676999999999998</c:v>
                  </c:pt>
                  <c:pt idx="3">
                    <c:v>8.4995700000000003</c:v>
                  </c:pt>
                  <c:pt idx="4">
                    <c:v>6.43607</c:v>
                  </c:pt>
                  <c:pt idx="5">
                    <c:v>6.2771600000000003</c:v>
                  </c:pt>
                  <c:pt idx="6">
                    <c:v>6.4997100000000003</c:v>
                  </c:pt>
                  <c:pt idx="7">
                    <c:v>15.558999999999999</c:v>
                  </c:pt>
                </c:numCache>
              </c:numRef>
            </c:plus>
            <c:minus>
              <c:numRef>
                <c:f>('All Fsp Analysis'!$Q$89:$Q$91,'All Fsp Analysis'!$Q$95,'All Fsp Analysis'!$Q$109:$Q$110,'All Fsp Analysis'!$Q$113:$Q$114)</c:f>
                <c:numCache>
                  <c:formatCode>General</c:formatCode>
                  <c:ptCount val="8"/>
                  <c:pt idx="0">
                    <c:v>5.5769399999999996</c:v>
                  </c:pt>
                  <c:pt idx="1">
                    <c:v>6.1594300000000004</c:v>
                  </c:pt>
                  <c:pt idx="2">
                    <c:v>2.9676999999999998</c:v>
                  </c:pt>
                  <c:pt idx="3">
                    <c:v>8.4995700000000003</c:v>
                  </c:pt>
                  <c:pt idx="4">
                    <c:v>6.43607</c:v>
                  </c:pt>
                  <c:pt idx="5">
                    <c:v>6.2771600000000003</c:v>
                  </c:pt>
                  <c:pt idx="6">
                    <c:v>6.4997100000000003</c:v>
                  </c:pt>
                  <c:pt idx="7">
                    <c:v>15.558999999999999</c:v>
                  </c:pt>
                </c:numCache>
              </c:numRef>
            </c:minus>
          </c:errBars>
          <c:xVal>
            <c:numRef>
              <c:f>('All Fsp Analysis'!$Y$12:$Y$14,'All Fsp Analysis'!$Y$18,'All Fsp Analysis'!$Y$32:$Y$33,'All Fsp Analysis'!$Y$36:$Y$37)</c:f>
              <c:numCache>
                <c:formatCode>General</c:formatCode>
                <c:ptCount val="8"/>
                <c:pt idx="0">
                  <c:v>70400</c:v>
                </c:pt>
                <c:pt idx="1">
                  <c:v>72400</c:v>
                </c:pt>
                <c:pt idx="2">
                  <c:v>57300.000000000007</c:v>
                </c:pt>
                <c:pt idx="3">
                  <c:v>69100</c:v>
                </c:pt>
                <c:pt idx="4">
                  <c:v>66900</c:v>
                </c:pt>
                <c:pt idx="5">
                  <c:v>67400</c:v>
                </c:pt>
                <c:pt idx="6">
                  <c:v>58300</c:v>
                </c:pt>
                <c:pt idx="7">
                  <c:v>67900</c:v>
                </c:pt>
              </c:numCache>
            </c:numRef>
          </c:xVal>
          <c:yVal>
            <c:numRef>
              <c:f>('All Fsp Analysis'!$Q$12:$Q$14,'All Fsp Analysis'!$Q$18,'All Fsp Analysis'!$Q$32:$Q$33,'All Fsp Analysis'!$Q$36:$Q$37)</c:f>
              <c:numCache>
                <c:formatCode>General</c:formatCode>
                <c:ptCount val="8"/>
                <c:pt idx="0">
                  <c:v>41.840800000000002</c:v>
                </c:pt>
                <c:pt idx="1">
                  <c:v>37.624600000000001</c:v>
                </c:pt>
                <c:pt idx="2">
                  <c:v>22.513500000000001</c:v>
                </c:pt>
                <c:pt idx="3">
                  <c:v>78.456100000000006</c:v>
                </c:pt>
                <c:pt idx="4">
                  <c:v>53.805100000000003</c:v>
                </c:pt>
                <c:pt idx="5">
                  <c:v>70.862099999999998</c:v>
                </c:pt>
                <c:pt idx="6">
                  <c:v>89.759200000000007</c:v>
                </c:pt>
                <c:pt idx="7">
                  <c:v>108.559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ADA1-4576-AB12-7E8CDAA2C15C}"/>
            </c:ext>
          </c:extLst>
        </c:ser>
        <c:ser>
          <c:idx val="6"/>
          <c:order val="3"/>
          <c:tx>
            <c:v>1.AS Other Na v Ba</c:v>
          </c:tx>
          <c:spPr>
            <a:ln w="25400">
              <a:noFill/>
            </a:ln>
          </c:spPr>
          <c:errBars>
            <c:errDir val="y"/>
            <c:errBarType val="both"/>
            <c:errValType val="cust"/>
            <c:noEndCap val="0"/>
            <c:plus>
              <c:numRef>
                <c:f>('All Fsp Analysis'!$Q$85,'All Fsp Analysis'!$Q$94,'All Fsp Analysis'!$Q$99,'All Fsp Analysis'!$Q$100)</c:f>
                <c:numCache>
                  <c:formatCode>General</c:formatCode>
                  <c:ptCount val="4"/>
                  <c:pt idx="0">
                    <c:v>2.4697200000000001</c:v>
                  </c:pt>
                  <c:pt idx="1">
                    <c:v>4.2052300000000002</c:v>
                  </c:pt>
                  <c:pt idx="2">
                    <c:v>3.5202900000000001</c:v>
                  </c:pt>
                  <c:pt idx="3">
                    <c:v>3.49017</c:v>
                  </c:pt>
                </c:numCache>
              </c:numRef>
            </c:plus>
            <c:minus>
              <c:numRef>
                <c:f>('All Fsp Analysis'!$Q$85,'All Fsp Analysis'!$Q$94,'All Fsp Analysis'!$Q$99,'All Fsp Analysis'!$Q$100)</c:f>
                <c:numCache>
                  <c:formatCode>General</c:formatCode>
                  <c:ptCount val="4"/>
                  <c:pt idx="0">
                    <c:v>2.4697200000000001</c:v>
                  </c:pt>
                  <c:pt idx="1">
                    <c:v>4.2052300000000002</c:v>
                  </c:pt>
                  <c:pt idx="2">
                    <c:v>3.5202900000000001</c:v>
                  </c:pt>
                  <c:pt idx="3">
                    <c:v>3.49017</c:v>
                  </c:pt>
                </c:numCache>
              </c:numRef>
            </c:minus>
          </c:errBars>
          <c:errBars>
            <c:errDir val="x"/>
            <c:errBarType val="both"/>
            <c:errValType val="fixedVal"/>
            <c:noEndCap val="0"/>
            <c:val val="558.29999999999995"/>
          </c:errBars>
          <c:xVal>
            <c:numRef>
              <c:f>('All Fsp Analysis'!$Y$8,'All Fsp Analysis'!$Y$17,'All Fsp Analysis'!$Y$22:$Y$23)</c:f>
              <c:numCache>
                <c:formatCode>General</c:formatCode>
                <c:ptCount val="4"/>
                <c:pt idx="0">
                  <c:v>53200</c:v>
                </c:pt>
                <c:pt idx="1">
                  <c:v>68300</c:v>
                </c:pt>
                <c:pt idx="2">
                  <c:v>56700</c:v>
                </c:pt>
                <c:pt idx="3">
                  <c:v>53300</c:v>
                </c:pt>
              </c:numCache>
            </c:numRef>
          </c:xVal>
          <c:yVal>
            <c:numRef>
              <c:f>('All Fsp Analysis'!$Q$8,'All Fsp Analysis'!$Q$17,'All Fsp Analysis'!$Q$22:$Q$23)</c:f>
              <c:numCache>
                <c:formatCode>General</c:formatCode>
                <c:ptCount val="4"/>
                <c:pt idx="0">
                  <c:v>24.385999999999999</c:v>
                </c:pt>
                <c:pt idx="1">
                  <c:v>37.003500000000003</c:v>
                </c:pt>
                <c:pt idx="2">
                  <c:v>29.941700000000001</c:v>
                </c:pt>
                <c:pt idx="3">
                  <c:v>27.171099999999999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ADA1-4576-AB12-7E8CDAA2C15C}"/>
            </c:ext>
          </c:extLst>
        </c:ser>
        <c:ser>
          <c:idx val="7"/>
          <c:order val="4"/>
          <c:tx>
            <c:v>1(B)MP C Na v Ba</c:v>
          </c:tx>
          <c:spPr>
            <a:ln w="19050" cap="rnd">
              <a:noFill/>
              <a:round/>
            </a:ln>
            <a:effectLst/>
          </c:spPr>
          <c:errBars>
            <c:errDir val="y"/>
            <c:errBarType val="both"/>
            <c:errValType val="cust"/>
            <c:noEndCap val="0"/>
            <c:plus>
              <c:numRef>
                <c:f>('All Fsp Analysis'!$Q$122:$Q$124,'All Fsp Analysis'!$Q$128,'All Fsp Analysis'!$Q$132,'All Fsp Analysis'!$Q$139,'All Fsp Analysis'!$Q$142,'All Fsp Analysis'!$Q$145,'All Fsp Analysis'!$Q$149:$Q$150,'All Fsp Analysis'!$Q$154:$Q$156,'All Fsp Analysis'!$Q$159:$Q$162)</c:f>
                <c:numCache>
                  <c:formatCode>General</c:formatCode>
                  <c:ptCount val="17"/>
                  <c:pt idx="0">
                    <c:v>5.0446900000000001</c:v>
                  </c:pt>
                  <c:pt idx="1">
                    <c:v>5.3162700000000003</c:v>
                  </c:pt>
                  <c:pt idx="2">
                    <c:v>6.4690399999999997</c:v>
                  </c:pt>
                  <c:pt idx="3">
                    <c:v>6.8696999999999999</c:v>
                  </c:pt>
                  <c:pt idx="4">
                    <c:v>6.2886699999999998</c:v>
                  </c:pt>
                  <c:pt idx="5">
                    <c:v>4.6262499999999998</c:v>
                  </c:pt>
                  <c:pt idx="6">
                    <c:v>7.5177699999999996</c:v>
                  </c:pt>
                  <c:pt idx="7">
                    <c:v>7.6278899999999998</c:v>
                  </c:pt>
                  <c:pt idx="8">
                    <c:v>9.2235099999999992</c:v>
                  </c:pt>
                  <c:pt idx="9">
                    <c:v>5.0928399999999998</c:v>
                  </c:pt>
                  <c:pt idx="10">
                    <c:v>15.7265</c:v>
                  </c:pt>
                  <c:pt idx="11">
                    <c:v>7.2859100000000003</c:v>
                  </c:pt>
                  <c:pt idx="12">
                    <c:v>6.7975899999999996</c:v>
                  </c:pt>
                  <c:pt idx="13">
                    <c:v>12.132300000000001</c:v>
                  </c:pt>
                  <c:pt idx="14">
                    <c:v>10.856</c:v>
                  </c:pt>
                  <c:pt idx="15">
                    <c:v>13.7165</c:v>
                  </c:pt>
                  <c:pt idx="16">
                    <c:v>12.1594</c:v>
                  </c:pt>
                </c:numCache>
              </c:numRef>
            </c:plus>
            <c:minus>
              <c:numRef>
                <c:f>('All Fsp Analysis'!$Q$122:$Q$124,'All Fsp Analysis'!$Q$128,'All Fsp Analysis'!$Q$132,'All Fsp Analysis'!$Q$139,'All Fsp Analysis'!$Q$142,'All Fsp Analysis'!$Q$145,'All Fsp Analysis'!$Q$149:$Q$150,'All Fsp Analysis'!$Q$154:$Q$156,'All Fsp Analysis'!$Q$159:$Q$162)</c:f>
                <c:numCache>
                  <c:formatCode>General</c:formatCode>
                  <c:ptCount val="17"/>
                  <c:pt idx="0">
                    <c:v>5.0446900000000001</c:v>
                  </c:pt>
                  <c:pt idx="1">
                    <c:v>5.3162700000000003</c:v>
                  </c:pt>
                  <c:pt idx="2">
                    <c:v>6.4690399999999997</c:v>
                  </c:pt>
                  <c:pt idx="3">
                    <c:v>6.8696999999999999</c:v>
                  </c:pt>
                  <c:pt idx="4">
                    <c:v>6.2886699999999998</c:v>
                  </c:pt>
                  <c:pt idx="5">
                    <c:v>4.6262499999999998</c:v>
                  </c:pt>
                  <c:pt idx="6">
                    <c:v>7.5177699999999996</c:v>
                  </c:pt>
                  <c:pt idx="7">
                    <c:v>7.6278899999999998</c:v>
                  </c:pt>
                  <c:pt idx="8">
                    <c:v>9.2235099999999992</c:v>
                  </c:pt>
                  <c:pt idx="9">
                    <c:v>5.0928399999999998</c:v>
                  </c:pt>
                  <c:pt idx="10">
                    <c:v>15.7265</c:v>
                  </c:pt>
                  <c:pt idx="11">
                    <c:v>7.2859100000000003</c:v>
                  </c:pt>
                  <c:pt idx="12">
                    <c:v>6.7975899999999996</c:v>
                  </c:pt>
                  <c:pt idx="13">
                    <c:v>12.132300000000001</c:v>
                  </c:pt>
                  <c:pt idx="14">
                    <c:v>10.856</c:v>
                  </c:pt>
                  <c:pt idx="15">
                    <c:v>13.7165</c:v>
                  </c:pt>
                  <c:pt idx="16">
                    <c:v>12.1594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1208.3333329999998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Analysis'!$BE$2:$BE$4,'All Fsp Analysis'!$BE$8,'All Fsp Analysis'!$BE$12,'All Fsp Analysis'!$BE$19,'All Fsp Analysis'!$BE$22,'All Fsp Analysis'!$BE$25,'All Fsp Analysis'!$BE$29:$BE$30,'All Fsp Analysis'!$BE$34:$BE$36,'All Fsp Analysis'!$BE$39:$BE$42)</c:f>
              <c:numCache>
                <c:formatCode>General</c:formatCode>
                <c:ptCount val="17"/>
                <c:pt idx="0">
                  <c:v>75600</c:v>
                </c:pt>
                <c:pt idx="1">
                  <c:v>72500</c:v>
                </c:pt>
                <c:pt idx="2">
                  <c:v>73800</c:v>
                </c:pt>
                <c:pt idx="3">
                  <c:v>72300</c:v>
                </c:pt>
                <c:pt idx="4">
                  <c:v>73800</c:v>
                </c:pt>
                <c:pt idx="5">
                  <c:v>73800</c:v>
                </c:pt>
                <c:pt idx="6">
                  <c:v>75900</c:v>
                </c:pt>
                <c:pt idx="7">
                  <c:v>75100</c:v>
                </c:pt>
                <c:pt idx="8">
                  <c:v>71700</c:v>
                </c:pt>
                <c:pt idx="9">
                  <c:v>69500</c:v>
                </c:pt>
                <c:pt idx="10">
                  <c:v>67700</c:v>
                </c:pt>
                <c:pt idx="11">
                  <c:v>73300</c:v>
                </c:pt>
                <c:pt idx="12">
                  <c:v>70500</c:v>
                </c:pt>
                <c:pt idx="13">
                  <c:v>72200</c:v>
                </c:pt>
                <c:pt idx="14">
                  <c:v>72900</c:v>
                </c:pt>
                <c:pt idx="15">
                  <c:v>71900</c:v>
                </c:pt>
                <c:pt idx="16">
                  <c:v>70500</c:v>
                </c:pt>
              </c:numCache>
            </c:numRef>
          </c:xVal>
          <c:yVal>
            <c:numRef>
              <c:f>('All Fsp Analysis'!$AW$2:$AW$4,'All Fsp Analysis'!$AW$8,'All Fsp Analysis'!$AW$12,'All Fsp Analysis'!$AW$19,'All Fsp Analysis'!$AW$22,'All Fsp Analysis'!$AW$25,'All Fsp Analysis'!$AW$29:$AW$30,'All Fsp Analysis'!$AW$34:$AW$36,'All Fsp Analysis'!$AW$39:$AW$42)</c:f>
              <c:numCache>
                <c:formatCode>General</c:formatCode>
                <c:ptCount val="17"/>
                <c:pt idx="0">
                  <c:v>37.316800000000001</c:v>
                </c:pt>
                <c:pt idx="1">
                  <c:v>43.055900000000001</c:v>
                </c:pt>
                <c:pt idx="2">
                  <c:v>37.581499999999998</c:v>
                </c:pt>
                <c:pt idx="3">
                  <c:v>67.461600000000004</c:v>
                </c:pt>
                <c:pt idx="4">
                  <c:v>75.002300000000005</c:v>
                </c:pt>
                <c:pt idx="5">
                  <c:v>47.167200000000001</c:v>
                </c:pt>
                <c:pt idx="6">
                  <c:v>71.211600000000004</c:v>
                </c:pt>
                <c:pt idx="7">
                  <c:v>55.2804</c:v>
                </c:pt>
                <c:pt idx="8">
                  <c:v>82.548699999999997</c:v>
                </c:pt>
                <c:pt idx="9">
                  <c:v>64.204999999999998</c:v>
                </c:pt>
                <c:pt idx="10">
                  <c:v>100.167</c:v>
                </c:pt>
                <c:pt idx="11">
                  <c:v>64.575599999999994</c:v>
                </c:pt>
                <c:pt idx="12">
                  <c:v>59.787500000000001</c:v>
                </c:pt>
                <c:pt idx="13">
                  <c:v>117.45099999999999</c:v>
                </c:pt>
                <c:pt idx="14">
                  <c:v>101.33799999999999</c:v>
                </c:pt>
                <c:pt idx="15">
                  <c:v>112.11</c:v>
                </c:pt>
                <c:pt idx="16">
                  <c:v>95.389799999999994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ADA1-4576-AB12-7E8CDAA2C15C}"/>
            </c:ext>
          </c:extLst>
        </c:ser>
        <c:ser>
          <c:idx val="8"/>
          <c:order val="5"/>
          <c:tx>
            <c:v>1(B)MP R Na v Ba</c:v>
          </c:tx>
          <c:spPr>
            <a:ln w="25400" cap="rnd">
              <a:noFill/>
              <a:round/>
            </a:ln>
            <a:effectLst/>
          </c:spPr>
          <c:errBars>
            <c:errDir val="y"/>
            <c:errBarType val="both"/>
            <c:errValType val="cust"/>
            <c:noEndCap val="0"/>
            <c:plus>
              <c:numRef>
                <c:f>('All Fsp Analysis'!$Q$125:$Q$127,'All Fsp Analysis'!$Q$129:$Q$130,'All Fsp Analysis'!$Q$133,'All Fsp Analysis'!$Q$140:$Q$141,'All Fsp Analysis'!$Q$143,'All Fsp Analysis'!$Q$146:$Q$147,'All Fsp Analysis'!$Q$151,'All Fsp Analysis'!$Q$157:$Q$158,'All Fsp Analysis'!$Q$163:$Q$165)</c:f>
                <c:numCache>
                  <c:formatCode>General</c:formatCode>
                  <c:ptCount val="17"/>
                  <c:pt idx="0">
                    <c:v>6.8122699999999998</c:v>
                  </c:pt>
                  <c:pt idx="1">
                    <c:v>5.1677099999999996</c:v>
                  </c:pt>
                  <c:pt idx="2">
                    <c:v>5.5526400000000002</c:v>
                  </c:pt>
                  <c:pt idx="3">
                    <c:v>9.1402699999999992</c:v>
                  </c:pt>
                  <c:pt idx="4">
                    <c:v>4.7690900000000003</c:v>
                  </c:pt>
                  <c:pt idx="5">
                    <c:v>7.4209699999999996</c:v>
                  </c:pt>
                  <c:pt idx="6">
                    <c:v>9.7008399999999995</c:v>
                  </c:pt>
                  <c:pt idx="7">
                    <c:v>7.5481800000000003</c:v>
                  </c:pt>
                  <c:pt idx="8">
                    <c:v>5.8535599999999999</c:v>
                  </c:pt>
                  <c:pt idx="9">
                    <c:v>12.5273</c:v>
                  </c:pt>
                  <c:pt idx="10">
                    <c:v>4.8417500000000002</c:v>
                  </c:pt>
                  <c:pt idx="11">
                    <c:v>5.71509</c:v>
                  </c:pt>
                  <c:pt idx="12">
                    <c:v>6.8143000000000002</c:v>
                  </c:pt>
                  <c:pt idx="13">
                    <c:v>3.6639200000000001</c:v>
                  </c:pt>
                  <c:pt idx="14">
                    <c:v>5.3976800000000003</c:v>
                  </c:pt>
                  <c:pt idx="15">
                    <c:v>8.6006300000000007</c:v>
                  </c:pt>
                  <c:pt idx="16">
                    <c:v>15.626099999999999</c:v>
                  </c:pt>
                </c:numCache>
              </c:numRef>
            </c:plus>
            <c:minus>
              <c:numRef>
                <c:f>('All Fsp Analysis'!$Q$125:$Q$127,'All Fsp Analysis'!$Q$129:$Q$130,'All Fsp Analysis'!$Q$133,'All Fsp Analysis'!$Q$140:$Q$141,'All Fsp Analysis'!$Q$143,'All Fsp Analysis'!$Q$146:$Q$147,'All Fsp Analysis'!$Q$151,'All Fsp Analysis'!$Q$157:$Q$158,'All Fsp Analysis'!$Q$163:$Q$165)</c:f>
                <c:numCache>
                  <c:formatCode>General</c:formatCode>
                  <c:ptCount val="17"/>
                  <c:pt idx="0">
                    <c:v>6.8122699999999998</c:v>
                  </c:pt>
                  <c:pt idx="1">
                    <c:v>5.1677099999999996</c:v>
                  </c:pt>
                  <c:pt idx="2">
                    <c:v>5.5526400000000002</c:v>
                  </c:pt>
                  <c:pt idx="3">
                    <c:v>9.1402699999999992</c:v>
                  </c:pt>
                  <c:pt idx="4">
                    <c:v>4.7690900000000003</c:v>
                  </c:pt>
                  <c:pt idx="5">
                    <c:v>7.4209699999999996</c:v>
                  </c:pt>
                  <c:pt idx="6">
                    <c:v>9.7008399999999995</c:v>
                  </c:pt>
                  <c:pt idx="7">
                    <c:v>7.5481800000000003</c:v>
                  </c:pt>
                  <c:pt idx="8">
                    <c:v>5.8535599999999999</c:v>
                  </c:pt>
                  <c:pt idx="9">
                    <c:v>12.5273</c:v>
                  </c:pt>
                  <c:pt idx="10">
                    <c:v>4.8417500000000002</c:v>
                  </c:pt>
                  <c:pt idx="11">
                    <c:v>5.71509</c:v>
                  </c:pt>
                  <c:pt idx="12">
                    <c:v>6.8143000000000002</c:v>
                  </c:pt>
                  <c:pt idx="13">
                    <c:v>3.6639200000000001</c:v>
                  </c:pt>
                  <c:pt idx="14">
                    <c:v>5.3976800000000003</c:v>
                  </c:pt>
                  <c:pt idx="15">
                    <c:v>8.6006300000000007</c:v>
                  </c:pt>
                  <c:pt idx="16">
                    <c:v>15.626099999999999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1208.3333329999998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Analysis'!$BE$5:$BE$7,'All Fsp Analysis'!$BE$9:$BE$10,'All Fsp Analysis'!$BE$13,'All Fsp Analysis'!$BE$20:$BE$21,'All Fsp Analysis'!$BE$23,'All Fsp Analysis'!$BE$26:$BE$27,'All Fsp Analysis'!$BE$31,'All Fsp Analysis'!$BE$37:$BE$38,'All Fsp Analysis'!$BE$43:$BE$45)</c:f>
              <c:numCache>
                <c:formatCode>General</c:formatCode>
                <c:ptCount val="17"/>
                <c:pt idx="0">
                  <c:v>72000</c:v>
                </c:pt>
                <c:pt idx="1">
                  <c:v>73700</c:v>
                </c:pt>
                <c:pt idx="2">
                  <c:v>75700</c:v>
                </c:pt>
                <c:pt idx="3">
                  <c:v>70400</c:v>
                </c:pt>
                <c:pt idx="4">
                  <c:v>73200</c:v>
                </c:pt>
                <c:pt idx="5">
                  <c:v>74000</c:v>
                </c:pt>
                <c:pt idx="6">
                  <c:v>74800</c:v>
                </c:pt>
                <c:pt idx="7">
                  <c:v>73300</c:v>
                </c:pt>
                <c:pt idx="8">
                  <c:v>74400</c:v>
                </c:pt>
                <c:pt idx="9">
                  <c:v>73500</c:v>
                </c:pt>
                <c:pt idx="10">
                  <c:v>76200</c:v>
                </c:pt>
                <c:pt idx="11">
                  <c:v>73500</c:v>
                </c:pt>
                <c:pt idx="12">
                  <c:v>71600</c:v>
                </c:pt>
                <c:pt idx="13">
                  <c:v>74900</c:v>
                </c:pt>
                <c:pt idx="14">
                  <c:v>72300</c:v>
                </c:pt>
                <c:pt idx="15">
                  <c:v>75100</c:v>
                </c:pt>
                <c:pt idx="16">
                  <c:v>74400</c:v>
                </c:pt>
              </c:numCache>
            </c:numRef>
          </c:xVal>
          <c:yVal>
            <c:numRef>
              <c:f>('All Fsp Analysis'!$AW$5:$AW$7,'All Fsp Analysis'!$AW$9:$AW$10,'All Fsp Analysis'!$AW$13,'All Fsp Analysis'!$AW$20:$AW$21,'All Fsp Analysis'!$AW$23,'All Fsp Analysis'!$AW$26:$AW$27,'All Fsp Analysis'!$AW$31,'All Fsp Analysis'!$AW$37:$AW$38,'All Fsp Analysis'!$AW$43:$AW$45)</c:f>
              <c:numCache>
                <c:formatCode>General</c:formatCode>
                <c:ptCount val="17"/>
                <c:pt idx="0">
                  <c:v>61.692999999999998</c:v>
                </c:pt>
                <c:pt idx="1">
                  <c:v>38.116199999999999</c:v>
                </c:pt>
                <c:pt idx="2">
                  <c:v>40.0533</c:v>
                </c:pt>
                <c:pt idx="3">
                  <c:v>86.672200000000004</c:v>
                </c:pt>
                <c:pt idx="4">
                  <c:v>50.0364</c:v>
                </c:pt>
                <c:pt idx="5">
                  <c:v>66.052199999999999</c:v>
                </c:pt>
                <c:pt idx="6">
                  <c:v>66.091700000000003</c:v>
                </c:pt>
                <c:pt idx="7">
                  <c:v>57.9392</c:v>
                </c:pt>
                <c:pt idx="8">
                  <c:v>42.272300000000001</c:v>
                </c:pt>
                <c:pt idx="9">
                  <c:v>63.9572</c:v>
                </c:pt>
                <c:pt idx="10">
                  <c:v>38.003500000000003</c:v>
                </c:pt>
                <c:pt idx="11">
                  <c:v>59.966999999999999</c:v>
                </c:pt>
                <c:pt idx="12">
                  <c:v>53.011099999999999</c:v>
                </c:pt>
                <c:pt idx="13">
                  <c:v>37.499600000000001</c:v>
                </c:pt>
                <c:pt idx="14">
                  <c:v>53.740099999999998</c:v>
                </c:pt>
                <c:pt idx="15">
                  <c:v>81.027299999999997</c:v>
                </c:pt>
                <c:pt idx="16">
                  <c:v>61.691600000000001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ADA1-4576-AB12-7E8CDAA2C15C}"/>
            </c:ext>
          </c:extLst>
        </c:ser>
        <c:ser>
          <c:idx val="9"/>
          <c:order val="6"/>
          <c:tx>
            <c:v>1(B)MP (M) Na v Ba</c:v>
          </c:tx>
          <c:spPr>
            <a:ln w="25400" cap="rnd">
              <a:noFill/>
              <a:round/>
            </a:ln>
            <a:effectLst/>
          </c:spPr>
          <c:errBars>
            <c:errDir val="y"/>
            <c:errBarType val="both"/>
            <c:errValType val="cust"/>
            <c:noEndCap val="0"/>
            <c:plus>
              <c:numRef>
                <c:f>('All Fsp Analysis'!$Q$131,'All Fsp Analysis'!$Q$134:$Q$138,'All Fsp Analysis'!$Q$144,'All Fsp Analysis'!$Q$148,'All Fsp Analysis'!$Q$152:$Q$153)</c:f>
                <c:numCache>
                  <c:formatCode>General</c:formatCode>
                  <c:ptCount val="10"/>
                  <c:pt idx="0">
                    <c:v>5.8635099999999998</c:v>
                  </c:pt>
                  <c:pt idx="1">
                    <c:v>6.8148200000000001</c:v>
                  </c:pt>
                  <c:pt idx="2">
                    <c:v>10.408799999999999</c:v>
                  </c:pt>
                  <c:pt idx="3">
                    <c:v>6.8666499999999999</c:v>
                  </c:pt>
                  <c:pt idx="4">
                    <c:v>5.7869700000000002</c:v>
                  </c:pt>
                  <c:pt idx="5">
                    <c:v>5.6118100000000002</c:v>
                  </c:pt>
                  <c:pt idx="6">
                    <c:v>7.5633299999999997</c:v>
                  </c:pt>
                  <c:pt idx="7">
                    <c:v>5.1215099999999998</c:v>
                  </c:pt>
                  <c:pt idx="8">
                    <c:v>4.9388100000000001</c:v>
                  </c:pt>
                  <c:pt idx="9">
                    <c:v>4.5441900000000004</c:v>
                  </c:pt>
                </c:numCache>
              </c:numRef>
            </c:plus>
            <c:minus>
              <c:numRef>
                <c:f>('All Fsp Analysis'!$Q$131,'All Fsp Analysis'!$Q$134:$Q$138,'All Fsp Analysis'!$Q$144,'All Fsp Analysis'!$Q$148,'All Fsp Analysis'!$Q$152:$Q$153)</c:f>
                <c:numCache>
                  <c:formatCode>General</c:formatCode>
                  <c:ptCount val="10"/>
                  <c:pt idx="0">
                    <c:v>5.8635099999999998</c:v>
                  </c:pt>
                  <c:pt idx="1">
                    <c:v>6.8148200000000001</c:v>
                  </c:pt>
                  <c:pt idx="2">
                    <c:v>10.408799999999999</c:v>
                  </c:pt>
                  <c:pt idx="3">
                    <c:v>6.8666499999999999</c:v>
                  </c:pt>
                  <c:pt idx="4">
                    <c:v>5.7869700000000002</c:v>
                  </c:pt>
                  <c:pt idx="5">
                    <c:v>5.6118100000000002</c:v>
                  </c:pt>
                  <c:pt idx="6">
                    <c:v>7.5633299999999997</c:v>
                  </c:pt>
                  <c:pt idx="7">
                    <c:v>5.1215099999999998</c:v>
                  </c:pt>
                  <c:pt idx="8">
                    <c:v>4.9388100000000001</c:v>
                  </c:pt>
                  <c:pt idx="9">
                    <c:v>4.5441900000000004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1208.3333329999998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Analysis'!$BE$11,'All Fsp Analysis'!$BE$14:$BE$18,'All Fsp Analysis'!$BE$24,'All Fsp Analysis'!$BE$28,'All Fsp Analysis'!$BE$32:$BE$33)</c:f>
              <c:numCache>
                <c:formatCode>General</c:formatCode>
                <c:ptCount val="10"/>
                <c:pt idx="0">
                  <c:v>71200</c:v>
                </c:pt>
                <c:pt idx="1">
                  <c:v>72800</c:v>
                </c:pt>
                <c:pt idx="2">
                  <c:v>71900</c:v>
                </c:pt>
                <c:pt idx="3">
                  <c:v>70800</c:v>
                </c:pt>
                <c:pt idx="4">
                  <c:v>73900</c:v>
                </c:pt>
                <c:pt idx="5">
                  <c:v>71800</c:v>
                </c:pt>
                <c:pt idx="6">
                  <c:v>74700</c:v>
                </c:pt>
                <c:pt idx="7">
                  <c:v>75300</c:v>
                </c:pt>
                <c:pt idx="8">
                  <c:v>71700</c:v>
                </c:pt>
                <c:pt idx="9">
                  <c:v>71600</c:v>
                </c:pt>
              </c:numCache>
            </c:numRef>
          </c:xVal>
          <c:yVal>
            <c:numRef>
              <c:f>('All Fsp Analysis'!$AW$11,'All Fsp Analysis'!$AW$14:$AW$18,'All Fsp Analysis'!$AW$24,'All Fsp Analysis'!$AW$28,'All Fsp Analysis'!$AW$32:$AW$33)</c:f>
              <c:numCache>
                <c:formatCode>General</c:formatCode>
                <c:ptCount val="10"/>
                <c:pt idx="0">
                  <c:v>50.235900000000001</c:v>
                </c:pt>
                <c:pt idx="1">
                  <c:v>63.4223</c:v>
                </c:pt>
                <c:pt idx="2">
                  <c:v>66</c:v>
                </c:pt>
                <c:pt idx="3">
                  <c:v>42.098500000000001</c:v>
                </c:pt>
                <c:pt idx="4">
                  <c:v>53.603000000000002</c:v>
                </c:pt>
                <c:pt idx="5">
                  <c:v>42.584600000000002</c:v>
                </c:pt>
                <c:pt idx="6">
                  <c:v>46.832500000000003</c:v>
                </c:pt>
                <c:pt idx="7">
                  <c:v>38.735100000000003</c:v>
                </c:pt>
                <c:pt idx="8">
                  <c:v>72.096500000000006</c:v>
                </c:pt>
                <c:pt idx="9">
                  <c:v>45.596699999999998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ADA1-4576-AB12-7E8CDAA2C15C}"/>
            </c:ext>
          </c:extLst>
        </c:ser>
        <c:ser>
          <c:idx val="0"/>
          <c:order val="7"/>
          <c:tx>
            <c:v>1.AS.H C Na v Ba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('All Fsp Analysis'!$Q$173,'All Fsp Analysis'!$Q$176,'All Fsp Analysis'!$Q$179,'All Fsp Analysis'!$Q$182,'All Fsp Analysis'!$Q$184,'All Fsp Analysis'!$Q$189:$Q$192,'All Fsp Analysis'!$Q$199)</c:f>
                <c:numCache>
                  <c:formatCode>General</c:formatCode>
                  <c:ptCount val="10"/>
                  <c:pt idx="0">
                    <c:v>2.5714299999999999</c:v>
                  </c:pt>
                  <c:pt idx="1">
                    <c:v>1.7658499999999999</c:v>
                  </c:pt>
                  <c:pt idx="2">
                    <c:v>3.4076599999999999</c:v>
                  </c:pt>
                  <c:pt idx="3">
                    <c:v>2.66228</c:v>
                  </c:pt>
                  <c:pt idx="4">
                    <c:v>2.4756100000000001</c:v>
                  </c:pt>
                  <c:pt idx="5">
                    <c:v>3.0592899999999998</c:v>
                  </c:pt>
                  <c:pt idx="6">
                    <c:v>3.5977899999999998</c:v>
                  </c:pt>
                  <c:pt idx="7">
                    <c:v>4.1366899999999998</c:v>
                  </c:pt>
                  <c:pt idx="8">
                    <c:v>2.6624400000000001</c:v>
                  </c:pt>
                  <c:pt idx="9">
                    <c:v>3.08385</c:v>
                  </c:pt>
                </c:numCache>
              </c:numRef>
            </c:plus>
            <c:minus>
              <c:numRef>
                <c:f>('All Fsp Analysis'!$Q$173,'All Fsp Analysis'!$Q$176,'All Fsp Analysis'!$Q$179,'All Fsp Analysis'!$Q$182,'All Fsp Analysis'!$Q$184,'All Fsp Analysis'!$Q$189:$Q$192,'All Fsp Analysis'!$Q$199)</c:f>
                <c:numCache>
                  <c:formatCode>General</c:formatCode>
                  <c:ptCount val="10"/>
                  <c:pt idx="0">
                    <c:v>2.5714299999999999</c:v>
                  </c:pt>
                  <c:pt idx="1">
                    <c:v>1.7658499999999999</c:v>
                  </c:pt>
                  <c:pt idx="2">
                    <c:v>3.4076599999999999</c:v>
                  </c:pt>
                  <c:pt idx="3">
                    <c:v>2.66228</c:v>
                  </c:pt>
                  <c:pt idx="4">
                    <c:v>2.4756100000000001</c:v>
                  </c:pt>
                  <c:pt idx="5">
                    <c:v>3.0592899999999998</c:v>
                  </c:pt>
                  <c:pt idx="6">
                    <c:v>3.5977899999999998</c:v>
                  </c:pt>
                  <c:pt idx="7">
                    <c:v>4.1366899999999998</c:v>
                  </c:pt>
                  <c:pt idx="8">
                    <c:v>2.6624400000000001</c:v>
                  </c:pt>
                  <c:pt idx="9">
                    <c:v>3.08385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6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Analysis'!$CK$2,'All Fsp Analysis'!$CK$5,'All Fsp Analysis'!$CK$8,'All Fsp Analysis'!$CK$11,'All Fsp Analysis'!$CK$13,'All Fsp Analysis'!$CK$18:$CK$21,'All Fsp Analysis'!$CK$28)</c:f>
              <c:numCache>
                <c:formatCode>General</c:formatCode>
                <c:ptCount val="10"/>
                <c:pt idx="0">
                  <c:v>71600</c:v>
                </c:pt>
                <c:pt idx="1">
                  <c:v>63900</c:v>
                </c:pt>
                <c:pt idx="2">
                  <c:v>62000</c:v>
                </c:pt>
                <c:pt idx="3">
                  <c:v>69800</c:v>
                </c:pt>
                <c:pt idx="4">
                  <c:v>64700</c:v>
                </c:pt>
                <c:pt idx="5">
                  <c:v>71400</c:v>
                </c:pt>
                <c:pt idx="6">
                  <c:v>70000</c:v>
                </c:pt>
                <c:pt idx="7">
                  <c:v>69600</c:v>
                </c:pt>
                <c:pt idx="8">
                  <c:v>67200</c:v>
                </c:pt>
                <c:pt idx="9">
                  <c:v>66500</c:v>
                </c:pt>
              </c:numCache>
            </c:numRef>
          </c:xVal>
          <c:yVal>
            <c:numRef>
              <c:f>('All Fsp Analysis'!$CC$2,'All Fsp Analysis'!$CC$5,'All Fsp Analysis'!$CC$8,'All Fsp Analysis'!$CC$11,'All Fsp Analysis'!$CC$13,'All Fsp Analysis'!$CC$18:$CC$21,'All Fsp Analysis'!$CC$28)</c:f>
              <c:numCache>
                <c:formatCode>General</c:formatCode>
                <c:ptCount val="10"/>
                <c:pt idx="0">
                  <c:v>18.074400000000001</c:v>
                </c:pt>
                <c:pt idx="1">
                  <c:v>16.391200000000001</c:v>
                </c:pt>
                <c:pt idx="2">
                  <c:v>20.532499999999999</c:v>
                </c:pt>
                <c:pt idx="3">
                  <c:v>19.5379</c:v>
                </c:pt>
                <c:pt idx="4">
                  <c:v>17.569800000000001</c:v>
                </c:pt>
                <c:pt idx="5">
                  <c:v>20.494</c:v>
                </c:pt>
                <c:pt idx="6">
                  <c:v>22.4664</c:v>
                </c:pt>
                <c:pt idx="7">
                  <c:v>21.877099999999999</c:v>
                </c:pt>
                <c:pt idx="8">
                  <c:v>18.074999999999999</c:v>
                </c:pt>
                <c:pt idx="9">
                  <c:v>19.810199999999998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ADA1-4576-AB12-7E8CDAA2C15C}"/>
            </c:ext>
          </c:extLst>
        </c:ser>
        <c:ser>
          <c:idx val="1"/>
          <c:order val="8"/>
          <c:tx>
            <c:v>1.AS.H R Na v Ba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('All Fsp Analysis'!$Q$174,'All Fsp Analysis'!$Q$177,'All Fsp Analysis'!$Q$183,'All Fsp Analysis'!$Q$185:$Q$188,'All Fsp Analysis'!$Q$193:$Q$194,'All Fsp Analysis'!$Q$200,'All Fsp Analysis'!$Q$204)</c:f>
                <c:numCache>
                  <c:formatCode>General</c:formatCode>
                  <c:ptCount val="11"/>
                  <c:pt idx="0">
                    <c:v>4.08352</c:v>
                  </c:pt>
                  <c:pt idx="1">
                    <c:v>2.5144500000000001</c:v>
                  </c:pt>
                  <c:pt idx="2">
                    <c:v>2.5800100000000001</c:v>
                  </c:pt>
                  <c:pt idx="3">
                    <c:v>2.8672</c:v>
                  </c:pt>
                  <c:pt idx="4">
                    <c:v>2.5115699999999999</c:v>
                  </c:pt>
                  <c:pt idx="5">
                    <c:v>2.8394900000000001</c:v>
                  </c:pt>
                  <c:pt idx="6">
                    <c:v>2.3221599999999998</c:v>
                  </c:pt>
                  <c:pt idx="7">
                    <c:v>4.3279199999999998</c:v>
                  </c:pt>
                  <c:pt idx="8">
                    <c:v>3.5071599999999998</c:v>
                  </c:pt>
                  <c:pt idx="9">
                    <c:v>2.9200499999999998</c:v>
                  </c:pt>
                  <c:pt idx="10">
                    <c:v>3.6341299999999999</c:v>
                  </c:pt>
                </c:numCache>
              </c:numRef>
            </c:plus>
            <c:minus>
              <c:numRef>
                <c:f>('All Fsp Analysis'!$Q$174,'All Fsp Analysis'!$Q$177,'All Fsp Analysis'!$Q$183,'All Fsp Analysis'!$Q$185:$Q$188,'All Fsp Analysis'!$Q$193:$Q$194,'All Fsp Analysis'!$Q$200,'All Fsp Analysis'!$Q$204)</c:f>
                <c:numCache>
                  <c:formatCode>General</c:formatCode>
                  <c:ptCount val="11"/>
                  <c:pt idx="0">
                    <c:v>4.08352</c:v>
                  </c:pt>
                  <c:pt idx="1">
                    <c:v>2.5144500000000001</c:v>
                  </c:pt>
                  <c:pt idx="2">
                    <c:v>2.5800100000000001</c:v>
                  </c:pt>
                  <c:pt idx="3">
                    <c:v>2.8672</c:v>
                  </c:pt>
                  <c:pt idx="4">
                    <c:v>2.5115699999999999</c:v>
                  </c:pt>
                  <c:pt idx="5">
                    <c:v>2.8394900000000001</c:v>
                  </c:pt>
                  <c:pt idx="6">
                    <c:v>2.3221599999999998</c:v>
                  </c:pt>
                  <c:pt idx="7">
                    <c:v>4.3279199999999998</c:v>
                  </c:pt>
                  <c:pt idx="8">
                    <c:v>3.5071599999999998</c:v>
                  </c:pt>
                  <c:pt idx="9">
                    <c:v>2.9200499999999998</c:v>
                  </c:pt>
                  <c:pt idx="10">
                    <c:v>3.6341299999999999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6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Analysis'!$CK$3,'All Fsp Analysis'!$CK$6,'All Fsp Analysis'!$CK$12,'All Fsp Analysis'!$CK$14:$CK$17,'All Fsp Analysis'!$CK$22:$CK$23,'All Fsp Analysis'!$CK$29,'All Fsp Analysis'!$CK$33)</c:f>
              <c:numCache>
                <c:formatCode>General</c:formatCode>
                <c:ptCount val="11"/>
                <c:pt idx="0">
                  <c:v>71000</c:v>
                </c:pt>
                <c:pt idx="1">
                  <c:v>66000</c:v>
                </c:pt>
                <c:pt idx="2">
                  <c:v>70200</c:v>
                </c:pt>
                <c:pt idx="3">
                  <c:v>68000</c:v>
                </c:pt>
                <c:pt idx="4">
                  <c:v>67500</c:v>
                </c:pt>
                <c:pt idx="5">
                  <c:v>66500</c:v>
                </c:pt>
                <c:pt idx="6">
                  <c:v>63200</c:v>
                </c:pt>
                <c:pt idx="7">
                  <c:v>68000</c:v>
                </c:pt>
                <c:pt idx="8">
                  <c:v>69800</c:v>
                </c:pt>
                <c:pt idx="9">
                  <c:v>66800</c:v>
                </c:pt>
                <c:pt idx="10">
                  <c:v>70000</c:v>
                </c:pt>
              </c:numCache>
            </c:numRef>
          </c:xVal>
          <c:yVal>
            <c:numRef>
              <c:f>('All Fsp Analysis'!$CC$3,'All Fsp Analysis'!$CC$6,'All Fsp Analysis'!$CC$12,'All Fsp Analysis'!$CC$14:$CC$17,'All Fsp Analysis'!$CC$22:$CC$23,'All Fsp Analysis'!$CC$29,'All Fsp Analysis'!$CC$33)</c:f>
              <c:numCache>
                <c:formatCode>General</c:formatCode>
                <c:ptCount val="11"/>
                <c:pt idx="0">
                  <c:v>24.624300000000002</c:v>
                </c:pt>
                <c:pt idx="1">
                  <c:v>17.785299999999999</c:v>
                </c:pt>
                <c:pt idx="2">
                  <c:v>20.399699999999999</c:v>
                </c:pt>
                <c:pt idx="3">
                  <c:v>17.8719</c:v>
                </c:pt>
                <c:pt idx="4">
                  <c:v>20.747</c:v>
                </c:pt>
                <c:pt idx="5">
                  <c:v>19.012899999999998</c:v>
                </c:pt>
                <c:pt idx="6">
                  <c:v>18.084700000000002</c:v>
                </c:pt>
                <c:pt idx="7">
                  <c:v>21.6312</c:v>
                </c:pt>
                <c:pt idx="8">
                  <c:v>18.886600000000001</c:v>
                </c:pt>
                <c:pt idx="9">
                  <c:v>19.8413</c:v>
                </c:pt>
                <c:pt idx="10">
                  <c:v>17.3932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ADA1-4576-AB12-7E8CDAA2C15C}"/>
            </c:ext>
          </c:extLst>
        </c:ser>
        <c:ser>
          <c:idx val="2"/>
          <c:order val="9"/>
          <c:tx>
            <c:v>1.AS.H (M) Na v Ba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('All Fsp Analysis'!$Q$175,'All Fsp Analysis'!$Q$178,'All Fsp Analysis'!$Q$180:$Q$181,'All Fsp Analysis'!$Q$195:$Q$198,'All Fsp Analysis'!$Q$201:$Q$203,'All Fsp Analysis'!$Q$205:$Q$207)</c:f>
                <c:numCache>
                  <c:formatCode>General</c:formatCode>
                  <c:ptCount val="14"/>
                  <c:pt idx="0">
                    <c:v>3.4445700000000001</c:v>
                  </c:pt>
                  <c:pt idx="1">
                    <c:v>2.54311</c:v>
                  </c:pt>
                  <c:pt idx="2">
                    <c:v>2.2648000000000001</c:v>
                  </c:pt>
                  <c:pt idx="3">
                    <c:v>2.8358500000000002</c:v>
                  </c:pt>
                  <c:pt idx="4">
                    <c:v>3.1387100000000001</c:v>
                  </c:pt>
                  <c:pt idx="5">
                    <c:v>3.1214400000000002</c:v>
                  </c:pt>
                  <c:pt idx="6">
                    <c:v>2.7028300000000001</c:v>
                  </c:pt>
                  <c:pt idx="7">
                    <c:v>2.4577100000000001</c:v>
                  </c:pt>
                  <c:pt idx="8">
                    <c:v>2.9550700000000001</c:v>
                  </c:pt>
                  <c:pt idx="9">
                    <c:v>6.5574300000000001</c:v>
                  </c:pt>
                  <c:pt idx="10">
                    <c:v>3.5514800000000002</c:v>
                  </c:pt>
                  <c:pt idx="11">
                    <c:v>2.88062</c:v>
                  </c:pt>
                  <c:pt idx="12">
                    <c:v>1.71577</c:v>
                  </c:pt>
                  <c:pt idx="13">
                    <c:v>4.1254799999999996</c:v>
                  </c:pt>
                </c:numCache>
              </c:numRef>
            </c:plus>
            <c:minus>
              <c:numRef>
                <c:f>('All Fsp Analysis'!$Q$175,'All Fsp Analysis'!$Q$178,'All Fsp Analysis'!$Q$180:$Q$181,'All Fsp Analysis'!$Q$195:$Q$198,'All Fsp Analysis'!$Q$201:$Q$203,'All Fsp Analysis'!$Q$205:$Q$207)</c:f>
                <c:numCache>
                  <c:formatCode>General</c:formatCode>
                  <c:ptCount val="14"/>
                  <c:pt idx="0">
                    <c:v>3.4445700000000001</c:v>
                  </c:pt>
                  <c:pt idx="1">
                    <c:v>2.54311</c:v>
                  </c:pt>
                  <c:pt idx="2">
                    <c:v>2.2648000000000001</c:v>
                  </c:pt>
                  <c:pt idx="3">
                    <c:v>2.8358500000000002</c:v>
                  </c:pt>
                  <c:pt idx="4">
                    <c:v>3.1387100000000001</c:v>
                  </c:pt>
                  <c:pt idx="5">
                    <c:v>3.1214400000000002</c:v>
                  </c:pt>
                  <c:pt idx="6">
                    <c:v>2.7028300000000001</c:v>
                  </c:pt>
                  <c:pt idx="7">
                    <c:v>2.4577100000000001</c:v>
                  </c:pt>
                  <c:pt idx="8">
                    <c:v>2.9550700000000001</c:v>
                  </c:pt>
                  <c:pt idx="9">
                    <c:v>6.5574300000000001</c:v>
                  </c:pt>
                  <c:pt idx="10">
                    <c:v>3.5514800000000002</c:v>
                  </c:pt>
                  <c:pt idx="11">
                    <c:v>2.88062</c:v>
                  </c:pt>
                  <c:pt idx="12">
                    <c:v>1.71577</c:v>
                  </c:pt>
                  <c:pt idx="13">
                    <c:v>4.1254799999999996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6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Analysis'!$CK$4,'All Fsp Analysis'!$CK$7,'All Fsp Analysis'!$CK$9:$CK$10,'All Fsp Analysis'!$CK$24:$CK$27,'All Fsp Analysis'!$CK$30:$CK$32,'All Fsp Analysis'!$CK$34:$CK$36)</c:f>
              <c:numCache>
                <c:formatCode>General</c:formatCode>
                <c:ptCount val="14"/>
                <c:pt idx="0">
                  <c:v>67800</c:v>
                </c:pt>
                <c:pt idx="1">
                  <c:v>71200</c:v>
                </c:pt>
                <c:pt idx="2">
                  <c:v>63099.999999999993</c:v>
                </c:pt>
                <c:pt idx="3">
                  <c:v>68300</c:v>
                </c:pt>
                <c:pt idx="4">
                  <c:v>69700</c:v>
                </c:pt>
                <c:pt idx="5">
                  <c:v>69600</c:v>
                </c:pt>
                <c:pt idx="6">
                  <c:v>70400</c:v>
                </c:pt>
                <c:pt idx="7">
                  <c:v>63800</c:v>
                </c:pt>
                <c:pt idx="8">
                  <c:v>64500</c:v>
                </c:pt>
                <c:pt idx="9">
                  <c:v>64500</c:v>
                </c:pt>
                <c:pt idx="10">
                  <c:v>66600</c:v>
                </c:pt>
                <c:pt idx="11">
                  <c:v>68500</c:v>
                </c:pt>
                <c:pt idx="12">
                  <c:v>67400</c:v>
                </c:pt>
                <c:pt idx="13">
                  <c:v>67700</c:v>
                </c:pt>
              </c:numCache>
            </c:numRef>
          </c:xVal>
          <c:yVal>
            <c:numRef>
              <c:f>('All Fsp Analysis'!$CC$4,'All Fsp Analysis'!$CC$7,'All Fsp Analysis'!$CC$9:$CC$10,'All Fsp Analysis'!$CC$24:$CC$27,'All Fsp Analysis'!$CC$30:$CC$32,'All Fsp Analysis'!$CC$34:$CC$36)</c:f>
              <c:numCache>
                <c:formatCode>General</c:formatCode>
                <c:ptCount val="14"/>
                <c:pt idx="0">
                  <c:v>21.078800000000001</c:v>
                </c:pt>
                <c:pt idx="1">
                  <c:v>16.397500000000001</c:v>
                </c:pt>
                <c:pt idx="2">
                  <c:v>15.915699999999999</c:v>
                </c:pt>
                <c:pt idx="3">
                  <c:v>18.200800000000001</c:v>
                </c:pt>
                <c:pt idx="4">
                  <c:v>18.080300000000001</c:v>
                </c:pt>
                <c:pt idx="5">
                  <c:v>17.727900000000002</c:v>
                </c:pt>
                <c:pt idx="6">
                  <c:v>16.642399999999999</c:v>
                </c:pt>
                <c:pt idx="7">
                  <c:v>18.270199999999999</c:v>
                </c:pt>
                <c:pt idx="8">
                  <c:v>16.696899999999999</c:v>
                </c:pt>
                <c:pt idx="9">
                  <c:v>66.908000000000001</c:v>
                </c:pt>
                <c:pt idx="10">
                  <c:v>23.416499999999999</c:v>
                </c:pt>
                <c:pt idx="11">
                  <c:v>20.838100000000001</c:v>
                </c:pt>
                <c:pt idx="12">
                  <c:v>15.403</c:v>
                </c:pt>
                <c:pt idx="13">
                  <c:v>19.526700000000002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ADA1-4576-AB12-7E8CDAA2C1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9444079"/>
        <c:axId val="1009445999"/>
      </c:scatterChart>
      <c:valAx>
        <c:axId val="10094440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Na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9445999"/>
        <c:crosses val="autoZero"/>
        <c:crossBetween val="midCat"/>
      </c:valAx>
      <c:valAx>
        <c:axId val="10094459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Ba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9444079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Na v Ba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v>1.AS C Na v Ba</c:v>
          </c:tx>
          <c:spPr>
            <a:ln>
              <a:noFill/>
            </a:ln>
          </c:spPr>
          <c:errBars>
            <c:errDir val="x"/>
            <c:errBarType val="both"/>
            <c:errValType val="fixedVal"/>
            <c:noEndCap val="0"/>
            <c:val val="558.29999999999995"/>
          </c:errBars>
          <c:errBars>
            <c:errDir val="y"/>
            <c:errBarType val="both"/>
            <c:errValType val="cust"/>
            <c:noEndCap val="0"/>
            <c:plus>
              <c:numRef>
                <c:f>('All Fsp Analysis'!$Q$80,'All Fsp Analysis'!$Q$82:$Q$83,'All Fsp Analysis'!$Q$86:$Q$87,'All Fsp Analysis'!$Q$92,'All Fsp Analysis'!$Q$96:$Q$97,'All Fsp Analysis'!$Q$101,'All Fsp Analysis'!$Q$103,'All Fsp Analysis'!$Q$105,'All Fsp Analysis'!$Q$107,'All Fsp Analysis'!$Q$112)</c:f>
                <c:numCache>
                  <c:formatCode>General</c:formatCode>
                  <c:ptCount val="13"/>
                  <c:pt idx="0">
                    <c:v>2.9195700000000002</c:v>
                  </c:pt>
                  <c:pt idx="1">
                    <c:v>2.75664</c:v>
                  </c:pt>
                  <c:pt idx="2">
                    <c:v>3.2578999999999998</c:v>
                  </c:pt>
                  <c:pt idx="3">
                    <c:v>3.7345899999999999</c:v>
                  </c:pt>
                  <c:pt idx="4">
                    <c:v>3.19008</c:v>
                  </c:pt>
                  <c:pt idx="5">
                    <c:v>4.75657</c:v>
                  </c:pt>
                  <c:pt idx="6">
                    <c:v>3.08786</c:v>
                  </c:pt>
                  <c:pt idx="7">
                    <c:v>3.35561</c:v>
                  </c:pt>
                  <c:pt idx="8">
                    <c:v>2.4411900000000002</c:v>
                  </c:pt>
                  <c:pt idx="9">
                    <c:v>3.7122700000000002</c:v>
                  </c:pt>
                  <c:pt idx="10">
                    <c:v>2.55199</c:v>
                  </c:pt>
                  <c:pt idx="11">
                    <c:v>7.5934100000000004</c:v>
                  </c:pt>
                  <c:pt idx="12">
                    <c:v>8.1577599999999997</c:v>
                  </c:pt>
                </c:numCache>
              </c:numRef>
            </c:plus>
            <c:minus>
              <c:numRef>
                <c:f>('All Fsp Analysis'!$Q$80,'All Fsp Analysis'!$Q$82:$Q$83,'All Fsp Analysis'!$Q$86:$Q$87,'All Fsp Analysis'!$Q$92,'All Fsp Analysis'!$Q$96:$Q$97,'All Fsp Analysis'!$Q$101,'All Fsp Analysis'!$Q$103,'All Fsp Analysis'!$Q$105,'All Fsp Analysis'!$Q$107,'All Fsp Analysis'!$Q$112)</c:f>
                <c:numCache>
                  <c:formatCode>General</c:formatCode>
                  <c:ptCount val="13"/>
                  <c:pt idx="0">
                    <c:v>2.9195700000000002</c:v>
                  </c:pt>
                  <c:pt idx="1">
                    <c:v>2.75664</c:v>
                  </c:pt>
                  <c:pt idx="2">
                    <c:v>3.2578999999999998</c:v>
                  </c:pt>
                  <c:pt idx="3">
                    <c:v>3.7345899999999999</c:v>
                  </c:pt>
                  <c:pt idx="4">
                    <c:v>3.19008</c:v>
                  </c:pt>
                  <c:pt idx="5">
                    <c:v>4.75657</c:v>
                  </c:pt>
                  <c:pt idx="6">
                    <c:v>3.08786</c:v>
                  </c:pt>
                  <c:pt idx="7">
                    <c:v>3.35561</c:v>
                  </c:pt>
                  <c:pt idx="8">
                    <c:v>2.4411900000000002</c:v>
                  </c:pt>
                  <c:pt idx="9">
                    <c:v>3.7122700000000002</c:v>
                  </c:pt>
                  <c:pt idx="10">
                    <c:v>2.55199</c:v>
                  </c:pt>
                  <c:pt idx="11">
                    <c:v>7.5934100000000004</c:v>
                  </c:pt>
                  <c:pt idx="12">
                    <c:v>8.1577599999999997</c:v>
                  </c:pt>
                </c:numCache>
              </c:numRef>
            </c:minus>
          </c:errBars>
          <c:xVal>
            <c:numRef>
              <c:f>('All Fsp Analysis'!$Y$3,'All Fsp Analysis'!$Y$5:$Y$6,'All Fsp Analysis'!$Y$9:$Y$10,'All Fsp Analysis'!$Y$15,'All Fsp Analysis'!$Y$19:$Y$20,'All Fsp Analysis'!$Y$24,'All Fsp Analysis'!$Y$26,'All Fsp Analysis'!$Y$28,'All Fsp Analysis'!$Y$30,'All Fsp Analysis'!$Y$35)</c:f>
              <c:numCache>
                <c:formatCode>General</c:formatCode>
                <c:ptCount val="13"/>
                <c:pt idx="0">
                  <c:v>51700</c:v>
                </c:pt>
                <c:pt idx="1">
                  <c:v>54100</c:v>
                </c:pt>
                <c:pt idx="2">
                  <c:v>54800.000000000007</c:v>
                </c:pt>
                <c:pt idx="3">
                  <c:v>54000</c:v>
                </c:pt>
                <c:pt idx="4">
                  <c:v>52400</c:v>
                </c:pt>
                <c:pt idx="5">
                  <c:v>64000</c:v>
                </c:pt>
                <c:pt idx="6">
                  <c:v>57000</c:v>
                </c:pt>
                <c:pt idx="7">
                  <c:v>61900.000000000007</c:v>
                </c:pt>
                <c:pt idx="8">
                  <c:v>54100</c:v>
                </c:pt>
                <c:pt idx="9">
                  <c:v>61300</c:v>
                </c:pt>
                <c:pt idx="10">
                  <c:v>59400.000000000007</c:v>
                </c:pt>
                <c:pt idx="11">
                  <c:v>62200</c:v>
                </c:pt>
                <c:pt idx="12">
                  <c:v>64600</c:v>
                </c:pt>
              </c:numCache>
            </c:numRef>
          </c:xVal>
          <c:yVal>
            <c:numRef>
              <c:f>('All Fsp Analysis'!$Q$3,'All Fsp Analysis'!$Q$5:$Q$6,'All Fsp Analysis'!$Q$9:$Q$10,'All Fsp Analysis'!$Q$15,'All Fsp Analysis'!$Q$19:$Q$20,'All Fsp Analysis'!$Q$24,'All Fsp Analysis'!$Q$26,'All Fsp Analysis'!$Q$28,'All Fsp Analysis'!$Q$30,'All Fsp Analysis'!$Q$35)</c:f>
              <c:numCache>
                <c:formatCode>General</c:formatCode>
                <c:ptCount val="13"/>
                <c:pt idx="0">
                  <c:v>23.2774</c:v>
                </c:pt>
                <c:pt idx="1">
                  <c:v>20.854399999999998</c:v>
                </c:pt>
                <c:pt idx="2">
                  <c:v>27.291499999999999</c:v>
                </c:pt>
                <c:pt idx="3">
                  <c:v>46.9651</c:v>
                </c:pt>
                <c:pt idx="4">
                  <c:v>23.572700000000001</c:v>
                </c:pt>
                <c:pt idx="5">
                  <c:v>40.852600000000002</c:v>
                </c:pt>
                <c:pt idx="6">
                  <c:v>24.5885</c:v>
                </c:pt>
                <c:pt idx="7">
                  <c:v>21.505199999999999</c:v>
                </c:pt>
                <c:pt idx="8">
                  <c:v>20.49</c:v>
                </c:pt>
                <c:pt idx="9">
                  <c:v>24.208500000000001</c:v>
                </c:pt>
                <c:pt idx="10">
                  <c:v>23.006499999999999</c:v>
                </c:pt>
                <c:pt idx="11">
                  <c:v>73.309299999999993</c:v>
                </c:pt>
                <c:pt idx="12">
                  <c:v>93.621499999999997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5D1-4FF1-9BE7-03BAECCDC660}"/>
            </c:ext>
          </c:extLst>
        </c:ser>
        <c:ser>
          <c:idx val="4"/>
          <c:order val="1"/>
          <c:tx>
            <c:v>1.AS R Na v Ba</c:v>
          </c:tx>
          <c:spPr>
            <a:ln w="25400">
              <a:noFill/>
            </a:ln>
          </c:spPr>
          <c:errBars>
            <c:errDir val="x"/>
            <c:errBarType val="both"/>
            <c:errValType val="fixedVal"/>
            <c:noEndCap val="0"/>
            <c:val val="558.32999999999993"/>
          </c:errBars>
          <c:errBars>
            <c:errDir val="y"/>
            <c:errBarType val="both"/>
            <c:errValType val="cust"/>
            <c:noEndCap val="0"/>
            <c:plus>
              <c:numRef>
                <c:f>('All Fsp Analysis'!$Q$79,'All Fsp Analysis'!$Q$81,'All Fsp Analysis'!$Q$84,'All Fsp Analysis'!$Q$88,'All Fsp Analysis'!$Q$93,'All Fsp Analysis'!$Q$98,'All Fsp Analysis'!$Q$102,'All Fsp Analysis'!$Q$104,'All Fsp Analysis'!$Q$106,'All Fsp Analysis'!$Q$108,'All Fsp Analysis'!$Q$111)</c:f>
                <c:numCache>
                  <c:formatCode>General</c:formatCode>
                  <c:ptCount val="11"/>
                  <c:pt idx="0">
                    <c:v>7.5376200000000004</c:v>
                  </c:pt>
                  <c:pt idx="1">
                    <c:v>3.1595300000000002</c:v>
                  </c:pt>
                  <c:pt idx="2">
                    <c:v>5.7575700000000003</c:v>
                  </c:pt>
                  <c:pt idx="3">
                    <c:v>2.6499100000000002</c:v>
                  </c:pt>
                  <c:pt idx="4">
                    <c:v>24.4373</c:v>
                  </c:pt>
                  <c:pt idx="5">
                    <c:v>18.1967</c:v>
                  </c:pt>
                  <c:pt idx="6">
                    <c:v>7.7325100000000004</c:v>
                  </c:pt>
                  <c:pt idx="7">
                    <c:v>3.6703700000000001</c:v>
                  </c:pt>
                  <c:pt idx="8">
                    <c:v>2.5017800000000001</c:v>
                  </c:pt>
                  <c:pt idx="9">
                    <c:v>9.1230499999999992</c:v>
                  </c:pt>
                  <c:pt idx="10">
                    <c:v>4.8666900000000002</c:v>
                  </c:pt>
                </c:numCache>
              </c:numRef>
            </c:plus>
            <c:minus>
              <c:numRef>
                <c:f>('All Fsp Analysis'!$Q$79,'All Fsp Analysis'!$Q$81,'All Fsp Analysis'!$Q$84,'All Fsp Analysis'!$Q$88,'All Fsp Analysis'!$Q$93,'All Fsp Analysis'!$Q$98,'All Fsp Analysis'!$Q$102,'All Fsp Analysis'!$Q$104,'All Fsp Analysis'!$Q$106,'All Fsp Analysis'!$Q$108,'All Fsp Analysis'!$Q$111)</c:f>
                <c:numCache>
                  <c:formatCode>General</c:formatCode>
                  <c:ptCount val="11"/>
                  <c:pt idx="0">
                    <c:v>7.5376200000000004</c:v>
                  </c:pt>
                  <c:pt idx="1">
                    <c:v>3.1595300000000002</c:v>
                  </c:pt>
                  <c:pt idx="2">
                    <c:v>5.7575700000000003</c:v>
                  </c:pt>
                  <c:pt idx="3">
                    <c:v>2.6499100000000002</c:v>
                  </c:pt>
                  <c:pt idx="4">
                    <c:v>24.4373</c:v>
                  </c:pt>
                  <c:pt idx="5">
                    <c:v>18.1967</c:v>
                  </c:pt>
                  <c:pt idx="6">
                    <c:v>7.7325100000000004</c:v>
                  </c:pt>
                  <c:pt idx="7">
                    <c:v>3.6703700000000001</c:v>
                  </c:pt>
                  <c:pt idx="8">
                    <c:v>2.5017800000000001</c:v>
                  </c:pt>
                  <c:pt idx="9">
                    <c:v>9.1230499999999992</c:v>
                  </c:pt>
                  <c:pt idx="10">
                    <c:v>4.8666900000000002</c:v>
                  </c:pt>
                </c:numCache>
              </c:numRef>
            </c:minus>
          </c:errBars>
          <c:xVal>
            <c:numRef>
              <c:f>('All Fsp Analysis'!$Y$2,'All Fsp Analysis'!$Y$4,'All Fsp Analysis'!$Y$7,'All Fsp Analysis'!$Y$11,'All Fsp Analysis'!$Y$16,'All Fsp Analysis'!$Y$21,'All Fsp Analysis'!$Y$25,'All Fsp Analysis'!$Y$27,'All Fsp Analysis'!$Y$29,'All Fsp Analysis'!$Y$31,'All Fsp Analysis'!$Y$34)</c:f>
              <c:numCache>
                <c:formatCode>General</c:formatCode>
                <c:ptCount val="11"/>
                <c:pt idx="0">
                  <c:v>62800</c:v>
                </c:pt>
                <c:pt idx="1">
                  <c:v>53500</c:v>
                </c:pt>
                <c:pt idx="2">
                  <c:v>72400</c:v>
                </c:pt>
                <c:pt idx="3">
                  <c:v>64400.000000000007</c:v>
                </c:pt>
                <c:pt idx="4">
                  <c:v>67100</c:v>
                </c:pt>
                <c:pt idx="5">
                  <c:v>68900</c:v>
                </c:pt>
                <c:pt idx="6">
                  <c:v>71600</c:v>
                </c:pt>
                <c:pt idx="7">
                  <c:v>58099.999999999993</c:v>
                </c:pt>
                <c:pt idx="8">
                  <c:v>56700</c:v>
                </c:pt>
                <c:pt idx="9">
                  <c:v>65700</c:v>
                </c:pt>
                <c:pt idx="10">
                  <c:v>64400.000000000007</c:v>
                </c:pt>
              </c:numCache>
            </c:numRef>
          </c:xVal>
          <c:yVal>
            <c:numRef>
              <c:f>('All Fsp Analysis'!$Q$2,'All Fsp Analysis'!$Q$4,'All Fsp Analysis'!$Q$7,'All Fsp Analysis'!$Q$11,'All Fsp Analysis'!$Q$16,'All Fsp Analysis'!$Q$21,'All Fsp Analysis'!$Q$25,'All Fsp Analysis'!$Q$27,'All Fsp Analysis'!$Q$29,'All Fsp Analysis'!$Q$31,'All Fsp Analysis'!$Q$34)</c:f>
              <c:numCache>
                <c:formatCode>General</c:formatCode>
                <c:ptCount val="11"/>
                <c:pt idx="0">
                  <c:v>57.741900000000001</c:v>
                </c:pt>
                <c:pt idx="1">
                  <c:v>24.0761</c:v>
                </c:pt>
                <c:pt idx="2">
                  <c:v>34.773800000000001</c:v>
                </c:pt>
                <c:pt idx="3">
                  <c:v>23.7286</c:v>
                </c:pt>
                <c:pt idx="4">
                  <c:v>208.99199999999999</c:v>
                </c:pt>
                <c:pt idx="5">
                  <c:v>168.39599999999999</c:v>
                </c:pt>
                <c:pt idx="6">
                  <c:v>42.463200000000001</c:v>
                </c:pt>
                <c:pt idx="7">
                  <c:v>25.585799999999999</c:v>
                </c:pt>
                <c:pt idx="8">
                  <c:v>21.860099999999999</c:v>
                </c:pt>
                <c:pt idx="9">
                  <c:v>94.588099999999997</c:v>
                </c:pt>
                <c:pt idx="10">
                  <c:v>49.677399999999999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5D1-4FF1-9BE7-03BAECCDC660}"/>
            </c:ext>
          </c:extLst>
        </c:ser>
        <c:ser>
          <c:idx val="5"/>
          <c:order val="2"/>
          <c:tx>
            <c:v>1.AS (M) Na v Ba</c:v>
          </c:tx>
          <c:spPr>
            <a:ln w="25400">
              <a:noFill/>
            </a:ln>
          </c:spPr>
          <c:errBars>
            <c:errDir val="x"/>
            <c:errBarType val="both"/>
            <c:errValType val="fixedVal"/>
            <c:noEndCap val="0"/>
            <c:val val="558.32999999999993"/>
          </c:errBars>
          <c:errBars>
            <c:errDir val="y"/>
            <c:errBarType val="both"/>
            <c:errValType val="cust"/>
            <c:noEndCap val="0"/>
            <c:plus>
              <c:numRef>
                <c:f>('All Fsp Analysis'!$Q$89:$Q$91,'All Fsp Analysis'!$Q$95,'All Fsp Analysis'!$Q$109:$Q$110,'All Fsp Analysis'!$Q$113:$Q$114)</c:f>
                <c:numCache>
                  <c:formatCode>General</c:formatCode>
                  <c:ptCount val="8"/>
                  <c:pt idx="0">
                    <c:v>5.5769399999999996</c:v>
                  </c:pt>
                  <c:pt idx="1">
                    <c:v>6.1594300000000004</c:v>
                  </c:pt>
                  <c:pt idx="2">
                    <c:v>2.9676999999999998</c:v>
                  </c:pt>
                  <c:pt idx="3">
                    <c:v>8.4995700000000003</c:v>
                  </c:pt>
                  <c:pt idx="4">
                    <c:v>6.43607</c:v>
                  </c:pt>
                  <c:pt idx="5">
                    <c:v>6.2771600000000003</c:v>
                  </c:pt>
                  <c:pt idx="6">
                    <c:v>6.4997100000000003</c:v>
                  </c:pt>
                  <c:pt idx="7">
                    <c:v>15.558999999999999</c:v>
                  </c:pt>
                </c:numCache>
              </c:numRef>
            </c:plus>
            <c:minus>
              <c:numRef>
                <c:f>('All Fsp Analysis'!$Q$89:$Q$91,'All Fsp Analysis'!$Q$95,'All Fsp Analysis'!$Q$109:$Q$110,'All Fsp Analysis'!$Q$113:$Q$114)</c:f>
                <c:numCache>
                  <c:formatCode>General</c:formatCode>
                  <c:ptCount val="8"/>
                  <c:pt idx="0">
                    <c:v>5.5769399999999996</c:v>
                  </c:pt>
                  <c:pt idx="1">
                    <c:v>6.1594300000000004</c:v>
                  </c:pt>
                  <c:pt idx="2">
                    <c:v>2.9676999999999998</c:v>
                  </c:pt>
                  <c:pt idx="3">
                    <c:v>8.4995700000000003</c:v>
                  </c:pt>
                  <c:pt idx="4">
                    <c:v>6.43607</c:v>
                  </c:pt>
                  <c:pt idx="5">
                    <c:v>6.2771600000000003</c:v>
                  </c:pt>
                  <c:pt idx="6">
                    <c:v>6.4997100000000003</c:v>
                  </c:pt>
                  <c:pt idx="7">
                    <c:v>15.558999999999999</c:v>
                  </c:pt>
                </c:numCache>
              </c:numRef>
            </c:minus>
          </c:errBars>
          <c:xVal>
            <c:numRef>
              <c:f>('All Fsp Analysis'!$Y$12:$Y$14,'All Fsp Analysis'!$Y$18,'All Fsp Analysis'!$Y$32:$Y$33,'All Fsp Analysis'!$Y$36:$Y$37)</c:f>
              <c:numCache>
                <c:formatCode>General</c:formatCode>
                <c:ptCount val="8"/>
                <c:pt idx="0">
                  <c:v>70400</c:v>
                </c:pt>
                <c:pt idx="1">
                  <c:v>72400</c:v>
                </c:pt>
                <c:pt idx="2">
                  <c:v>57300.000000000007</c:v>
                </c:pt>
                <c:pt idx="3">
                  <c:v>69100</c:v>
                </c:pt>
                <c:pt idx="4">
                  <c:v>66900</c:v>
                </c:pt>
                <c:pt idx="5">
                  <c:v>67400</c:v>
                </c:pt>
                <c:pt idx="6">
                  <c:v>58300</c:v>
                </c:pt>
                <c:pt idx="7">
                  <c:v>67900</c:v>
                </c:pt>
              </c:numCache>
            </c:numRef>
          </c:xVal>
          <c:yVal>
            <c:numRef>
              <c:f>('All Fsp Analysis'!$Q$12:$Q$14,'All Fsp Analysis'!$Q$18,'All Fsp Analysis'!$Q$32:$Q$33,'All Fsp Analysis'!$Q$36:$Q$37)</c:f>
              <c:numCache>
                <c:formatCode>General</c:formatCode>
                <c:ptCount val="8"/>
                <c:pt idx="0">
                  <c:v>41.840800000000002</c:v>
                </c:pt>
                <c:pt idx="1">
                  <c:v>37.624600000000001</c:v>
                </c:pt>
                <c:pt idx="2">
                  <c:v>22.513500000000001</c:v>
                </c:pt>
                <c:pt idx="3">
                  <c:v>78.456100000000006</c:v>
                </c:pt>
                <c:pt idx="4">
                  <c:v>53.805100000000003</c:v>
                </c:pt>
                <c:pt idx="5">
                  <c:v>70.862099999999998</c:v>
                </c:pt>
                <c:pt idx="6">
                  <c:v>89.759200000000007</c:v>
                </c:pt>
                <c:pt idx="7">
                  <c:v>108.559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5D1-4FF1-9BE7-03BAECCDC660}"/>
            </c:ext>
          </c:extLst>
        </c:ser>
        <c:ser>
          <c:idx val="6"/>
          <c:order val="3"/>
          <c:tx>
            <c:v>1.AS Other Na v Ba</c:v>
          </c:tx>
          <c:spPr>
            <a:ln w="25400">
              <a:noFill/>
            </a:ln>
          </c:spPr>
          <c:errBars>
            <c:errDir val="y"/>
            <c:errBarType val="both"/>
            <c:errValType val="cust"/>
            <c:noEndCap val="0"/>
            <c:plus>
              <c:numRef>
                <c:f>('All Fsp Analysis'!$Q$85,'All Fsp Analysis'!$Q$94,'All Fsp Analysis'!$Q$99,'All Fsp Analysis'!$Q$100)</c:f>
                <c:numCache>
                  <c:formatCode>General</c:formatCode>
                  <c:ptCount val="4"/>
                  <c:pt idx="0">
                    <c:v>2.4697200000000001</c:v>
                  </c:pt>
                  <c:pt idx="1">
                    <c:v>4.2052300000000002</c:v>
                  </c:pt>
                  <c:pt idx="2">
                    <c:v>3.5202900000000001</c:v>
                  </c:pt>
                  <c:pt idx="3">
                    <c:v>3.49017</c:v>
                  </c:pt>
                </c:numCache>
              </c:numRef>
            </c:plus>
            <c:minus>
              <c:numRef>
                <c:f>('All Fsp Analysis'!$Q$85,'All Fsp Analysis'!$Q$94,'All Fsp Analysis'!$Q$99,'All Fsp Analysis'!$Q$100)</c:f>
                <c:numCache>
                  <c:formatCode>General</c:formatCode>
                  <c:ptCount val="4"/>
                  <c:pt idx="0">
                    <c:v>2.4697200000000001</c:v>
                  </c:pt>
                  <c:pt idx="1">
                    <c:v>4.2052300000000002</c:v>
                  </c:pt>
                  <c:pt idx="2">
                    <c:v>3.5202900000000001</c:v>
                  </c:pt>
                  <c:pt idx="3">
                    <c:v>3.49017</c:v>
                  </c:pt>
                </c:numCache>
              </c:numRef>
            </c:minus>
          </c:errBars>
          <c:errBars>
            <c:errDir val="x"/>
            <c:errBarType val="both"/>
            <c:errValType val="fixedVal"/>
            <c:noEndCap val="0"/>
            <c:val val="558.29999999999995"/>
          </c:errBars>
          <c:xVal>
            <c:numRef>
              <c:f>('All Fsp Analysis'!$Y$8,'All Fsp Analysis'!$Y$17,'All Fsp Analysis'!$Y$22:$Y$23)</c:f>
              <c:numCache>
                <c:formatCode>General</c:formatCode>
                <c:ptCount val="4"/>
                <c:pt idx="0">
                  <c:v>53200</c:v>
                </c:pt>
                <c:pt idx="1">
                  <c:v>68300</c:v>
                </c:pt>
                <c:pt idx="2">
                  <c:v>56700</c:v>
                </c:pt>
                <c:pt idx="3">
                  <c:v>53300</c:v>
                </c:pt>
              </c:numCache>
            </c:numRef>
          </c:xVal>
          <c:yVal>
            <c:numRef>
              <c:f>('All Fsp Analysis'!$Q$8,'All Fsp Analysis'!$Q$17,'All Fsp Analysis'!$Q$22:$Q$23)</c:f>
              <c:numCache>
                <c:formatCode>General</c:formatCode>
                <c:ptCount val="4"/>
                <c:pt idx="0">
                  <c:v>24.385999999999999</c:v>
                </c:pt>
                <c:pt idx="1">
                  <c:v>37.003500000000003</c:v>
                </c:pt>
                <c:pt idx="2">
                  <c:v>29.941700000000001</c:v>
                </c:pt>
                <c:pt idx="3">
                  <c:v>27.171099999999999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5D1-4FF1-9BE7-03BAECCDC660}"/>
            </c:ext>
          </c:extLst>
        </c:ser>
        <c:ser>
          <c:idx val="7"/>
          <c:order val="4"/>
          <c:tx>
            <c:v>1(B)MP C Na v Ba</c:v>
          </c:tx>
          <c:spPr>
            <a:ln w="19050" cap="rnd">
              <a:noFill/>
              <a:round/>
            </a:ln>
            <a:effectLst/>
          </c:spPr>
          <c:errBars>
            <c:errDir val="y"/>
            <c:errBarType val="both"/>
            <c:errValType val="cust"/>
            <c:noEndCap val="0"/>
            <c:plus>
              <c:numRef>
                <c:f>('All Fsp Analysis'!$Q$122:$Q$124,'All Fsp Analysis'!$Q$128,'All Fsp Analysis'!$Q$132,'All Fsp Analysis'!$Q$139,'All Fsp Analysis'!$Q$142,'All Fsp Analysis'!$Q$145,'All Fsp Analysis'!$Q$149:$Q$150,'All Fsp Analysis'!$Q$154:$Q$156,'All Fsp Analysis'!$Q$159:$Q$162)</c:f>
                <c:numCache>
                  <c:formatCode>General</c:formatCode>
                  <c:ptCount val="17"/>
                  <c:pt idx="0">
                    <c:v>5.0446900000000001</c:v>
                  </c:pt>
                  <c:pt idx="1">
                    <c:v>5.3162700000000003</c:v>
                  </c:pt>
                  <c:pt idx="2">
                    <c:v>6.4690399999999997</c:v>
                  </c:pt>
                  <c:pt idx="3">
                    <c:v>6.8696999999999999</c:v>
                  </c:pt>
                  <c:pt idx="4">
                    <c:v>6.2886699999999998</c:v>
                  </c:pt>
                  <c:pt idx="5">
                    <c:v>4.6262499999999998</c:v>
                  </c:pt>
                  <c:pt idx="6">
                    <c:v>7.5177699999999996</c:v>
                  </c:pt>
                  <c:pt idx="7">
                    <c:v>7.6278899999999998</c:v>
                  </c:pt>
                  <c:pt idx="8">
                    <c:v>9.2235099999999992</c:v>
                  </c:pt>
                  <c:pt idx="9">
                    <c:v>5.0928399999999998</c:v>
                  </c:pt>
                  <c:pt idx="10">
                    <c:v>15.7265</c:v>
                  </c:pt>
                  <c:pt idx="11">
                    <c:v>7.2859100000000003</c:v>
                  </c:pt>
                  <c:pt idx="12">
                    <c:v>6.7975899999999996</c:v>
                  </c:pt>
                  <c:pt idx="13">
                    <c:v>12.132300000000001</c:v>
                  </c:pt>
                  <c:pt idx="14">
                    <c:v>10.856</c:v>
                  </c:pt>
                  <c:pt idx="15">
                    <c:v>13.7165</c:v>
                  </c:pt>
                  <c:pt idx="16">
                    <c:v>12.1594</c:v>
                  </c:pt>
                </c:numCache>
              </c:numRef>
            </c:plus>
            <c:minus>
              <c:numRef>
                <c:f>('All Fsp Analysis'!$Q$122:$Q$124,'All Fsp Analysis'!$Q$128,'All Fsp Analysis'!$Q$132,'All Fsp Analysis'!$Q$139,'All Fsp Analysis'!$Q$142,'All Fsp Analysis'!$Q$145,'All Fsp Analysis'!$Q$149:$Q$150,'All Fsp Analysis'!$Q$154:$Q$156,'All Fsp Analysis'!$Q$159:$Q$162)</c:f>
                <c:numCache>
                  <c:formatCode>General</c:formatCode>
                  <c:ptCount val="17"/>
                  <c:pt idx="0">
                    <c:v>5.0446900000000001</c:v>
                  </c:pt>
                  <c:pt idx="1">
                    <c:v>5.3162700000000003</c:v>
                  </c:pt>
                  <c:pt idx="2">
                    <c:v>6.4690399999999997</c:v>
                  </c:pt>
                  <c:pt idx="3">
                    <c:v>6.8696999999999999</c:v>
                  </c:pt>
                  <c:pt idx="4">
                    <c:v>6.2886699999999998</c:v>
                  </c:pt>
                  <c:pt idx="5">
                    <c:v>4.6262499999999998</c:v>
                  </c:pt>
                  <c:pt idx="6">
                    <c:v>7.5177699999999996</c:v>
                  </c:pt>
                  <c:pt idx="7">
                    <c:v>7.6278899999999998</c:v>
                  </c:pt>
                  <c:pt idx="8">
                    <c:v>9.2235099999999992</c:v>
                  </c:pt>
                  <c:pt idx="9">
                    <c:v>5.0928399999999998</c:v>
                  </c:pt>
                  <c:pt idx="10">
                    <c:v>15.7265</c:v>
                  </c:pt>
                  <c:pt idx="11">
                    <c:v>7.2859100000000003</c:v>
                  </c:pt>
                  <c:pt idx="12">
                    <c:v>6.7975899999999996</c:v>
                  </c:pt>
                  <c:pt idx="13">
                    <c:v>12.132300000000001</c:v>
                  </c:pt>
                  <c:pt idx="14">
                    <c:v>10.856</c:v>
                  </c:pt>
                  <c:pt idx="15">
                    <c:v>13.7165</c:v>
                  </c:pt>
                  <c:pt idx="16">
                    <c:v>12.1594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1208.3333329999998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Analysis'!$BE$2:$BE$4,'All Fsp Analysis'!$BE$8,'All Fsp Analysis'!$BE$12,'All Fsp Analysis'!$BE$19,'All Fsp Analysis'!$BE$22,'All Fsp Analysis'!$BE$25,'All Fsp Analysis'!$BE$29:$BE$30,'All Fsp Analysis'!$BE$34:$BE$36,'All Fsp Analysis'!$BE$39:$BE$42)</c:f>
              <c:numCache>
                <c:formatCode>General</c:formatCode>
                <c:ptCount val="17"/>
                <c:pt idx="0">
                  <c:v>75600</c:v>
                </c:pt>
                <c:pt idx="1">
                  <c:v>72500</c:v>
                </c:pt>
                <c:pt idx="2">
                  <c:v>73800</c:v>
                </c:pt>
                <c:pt idx="3">
                  <c:v>72300</c:v>
                </c:pt>
                <c:pt idx="4">
                  <c:v>73800</c:v>
                </c:pt>
                <c:pt idx="5">
                  <c:v>73800</c:v>
                </c:pt>
                <c:pt idx="6">
                  <c:v>75900</c:v>
                </c:pt>
                <c:pt idx="7">
                  <c:v>75100</c:v>
                </c:pt>
                <c:pt idx="8">
                  <c:v>71700</c:v>
                </c:pt>
                <c:pt idx="9">
                  <c:v>69500</c:v>
                </c:pt>
                <c:pt idx="10">
                  <c:v>67700</c:v>
                </c:pt>
                <c:pt idx="11">
                  <c:v>73300</c:v>
                </c:pt>
                <c:pt idx="12">
                  <c:v>70500</c:v>
                </c:pt>
                <c:pt idx="13">
                  <c:v>72200</c:v>
                </c:pt>
                <c:pt idx="14">
                  <c:v>72900</c:v>
                </c:pt>
                <c:pt idx="15">
                  <c:v>71900</c:v>
                </c:pt>
                <c:pt idx="16">
                  <c:v>70500</c:v>
                </c:pt>
              </c:numCache>
            </c:numRef>
          </c:xVal>
          <c:yVal>
            <c:numRef>
              <c:f>('All Fsp Analysis'!$AW$2:$AW$4,'All Fsp Analysis'!$AW$8,'All Fsp Analysis'!$AW$12,'All Fsp Analysis'!$AW$19,'All Fsp Analysis'!$AW$22,'All Fsp Analysis'!$AW$25,'All Fsp Analysis'!$AW$29:$AW$30,'All Fsp Analysis'!$AW$34:$AW$36,'All Fsp Analysis'!$AW$39:$AW$42)</c:f>
              <c:numCache>
                <c:formatCode>General</c:formatCode>
                <c:ptCount val="17"/>
                <c:pt idx="0">
                  <c:v>37.316800000000001</c:v>
                </c:pt>
                <c:pt idx="1">
                  <c:v>43.055900000000001</c:v>
                </c:pt>
                <c:pt idx="2">
                  <c:v>37.581499999999998</c:v>
                </c:pt>
                <c:pt idx="3">
                  <c:v>67.461600000000004</c:v>
                </c:pt>
                <c:pt idx="4">
                  <c:v>75.002300000000005</c:v>
                </c:pt>
                <c:pt idx="5">
                  <c:v>47.167200000000001</c:v>
                </c:pt>
                <c:pt idx="6">
                  <c:v>71.211600000000004</c:v>
                </c:pt>
                <c:pt idx="7">
                  <c:v>55.2804</c:v>
                </c:pt>
                <c:pt idx="8">
                  <c:v>82.548699999999997</c:v>
                </c:pt>
                <c:pt idx="9">
                  <c:v>64.204999999999998</c:v>
                </c:pt>
                <c:pt idx="10">
                  <c:v>100.167</c:v>
                </c:pt>
                <c:pt idx="11">
                  <c:v>64.575599999999994</c:v>
                </c:pt>
                <c:pt idx="12">
                  <c:v>59.787500000000001</c:v>
                </c:pt>
                <c:pt idx="13">
                  <c:v>117.45099999999999</c:v>
                </c:pt>
                <c:pt idx="14">
                  <c:v>101.33799999999999</c:v>
                </c:pt>
                <c:pt idx="15">
                  <c:v>112.11</c:v>
                </c:pt>
                <c:pt idx="16">
                  <c:v>95.389799999999994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5D1-4FF1-9BE7-03BAECCDC660}"/>
            </c:ext>
          </c:extLst>
        </c:ser>
        <c:ser>
          <c:idx val="8"/>
          <c:order val="5"/>
          <c:tx>
            <c:v>1(B)MP R Na v Ba</c:v>
          </c:tx>
          <c:spPr>
            <a:ln w="25400" cap="rnd">
              <a:noFill/>
              <a:round/>
            </a:ln>
            <a:effectLst/>
          </c:spPr>
          <c:errBars>
            <c:errDir val="y"/>
            <c:errBarType val="both"/>
            <c:errValType val="cust"/>
            <c:noEndCap val="0"/>
            <c:plus>
              <c:numRef>
                <c:f>('All Fsp Analysis'!$Q$125:$Q$127,'All Fsp Analysis'!$Q$129:$Q$130,'All Fsp Analysis'!$Q$133,'All Fsp Analysis'!$Q$140:$Q$141,'All Fsp Analysis'!$Q$143,'All Fsp Analysis'!$Q$146:$Q$147,'All Fsp Analysis'!$Q$151,'All Fsp Analysis'!$Q$157:$Q$158,'All Fsp Analysis'!$Q$163:$Q$165)</c:f>
                <c:numCache>
                  <c:formatCode>General</c:formatCode>
                  <c:ptCount val="17"/>
                  <c:pt idx="0">
                    <c:v>6.8122699999999998</c:v>
                  </c:pt>
                  <c:pt idx="1">
                    <c:v>5.1677099999999996</c:v>
                  </c:pt>
                  <c:pt idx="2">
                    <c:v>5.5526400000000002</c:v>
                  </c:pt>
                  <c:pt idx="3">
                    <c:v>9.1402699999999992</c:v>
                  </c:pt>
                  <c:pt idx="4">
                    <c:v>4.7690900000000003</c:v>
                  </c:pt>
                  <c:pt idx="5">
                    <c:v>7.4209699999999996</c:v>
                  </c:pt>
                  <c:pt idx="6">
                    <c:v>9.7008399999999995</c:v>
                  </c:pt>
                  <c:pt idx="7">
                    <c:v>7.5481800000000003</c:v>
                  </c:pt>
                  <c:pt idx="8">
                    <c:v>5.8535599999999999</c:v>
                  </c:pt>
                  <c:pt idx="9">
                    <c:v>12.5273</c:v>
                  </c:pt>
                  <c:pt idx="10">
                    <c:v>4.8417500000000002</c:v>
                  </c:pt>
                  <c:pt idx="11">
                    <c:v>5.71509</c:v>
                  </c:pt>
                  <c:pt idx="12">
                    <c:v>6.8143000000000002</c:v>
                  </c:pt>
                  <c:pt idx="13">
                    <c:v>3.6639200000000001</c:v>
                  </c:pt>
                  <c:pt idx="14">
                    <c:v>5.3976800000000003</c:v>
                  </c:pt>
                  <c:pt idx="15">
                    <c:v>8.6006300000000007</c:v>
                  </c:pt>
                  <c:pt idx="16">
                    <c:v>15.626099999999999</c:v>
                  </c:pt>
                </c:numCache>
              </c:numRef>
            </c:plus>
            <c:minus>
              <c:numRef>
                <c:f>('All Fsp Analysis'!$Q$125:$Q$127,'All Fsp Analysis'!$Q$129:$Q$130,'All Fsp Analysis'!$Q$133,'All Fsp Analysis'!$Q$140:$Q$141,'All Fsp Analysis'!$Q$143,'All Fsp Analysis'!$Q$146:$Q$147,'All Fsp Analysis'!$Q$151,'All Fsp Analysis'!$Q$157:$Q$158,'All Fsp Analysis'!$Q$163:$Q$165)</c:f>
                <c:numCache>
                  <c:formatCode>General</c:formatCode>
                  <c:ptCount val="17"/>
                  <c:pt idx="0">
                    <c:v>6.8122699999999998</c:v>
                  </c:pt>
                  <c:pt idx="1">
                    <c:v>5.1677099999999996</c:v>
                  </c:pt>
                  <c:pt idx="2">
                    <c:v>5.5526400000000002</c:v>
                  </c:pt>
                  <c:pt idx="3">
                    <c:v>9.1402699999999992</c:v>
                  </c:pt>
                  <c:pt idx="4">
                    <c:v>4.7690900000000003</c:v>
                  </c:pt>
                  <c:pt idx="5">
                    <c:v>7.4209699999999996</c:v>
                  </c:pt>
                  <c:pt idx="6">
                    <c:v>9.7008399999999995</c:v>
                  </c:pt>
                  <c:pt idx="7">
                    <c:v>7.5481800000000003</c:v>
                  </c:pt>
                  <c:pt idx="8">
                    <c:v>5.8535599999999999</c:v>
                  </c:pt>
                  <c:pt idx="9">
                    <c:v>12.5273</c:v>
                  </c:pt>
                  <c:pt idx="10">
                    <c:v>4.8417500000000002</c:v>
                  </c:pt>
                  <c:pt idx="11">
                    <c:v>5.71509</c:v>
                  </c:pt>
                  <c:pt idx="12">
                    <c:v>6.8143000000000002</c:v>
                  </c:pt>
                  <c:pt idx="13">
                    <c:v>3.6639200000000001</c:v>
                  </c:pt>
                  <c:pt idx="14">
                    <c:v>5.3976800000000003</c:v>
                  </c:pt>
                  <c:pt idx="15">
                    <c:v>8.6006300000000007</c:v>
                  </c:pt>
                  <c:pt idx="16">
                    <c:v>15.626099999999999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1208.3333329999998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Analysis'!$BE$5:$BE$7,'All Fsp Analysis'!$BE$9:$BE$10,'All Fsp Analysis'!$BE$13,'All Fsp Analysis'!$BE$20:$BE$21,'All Fsp Analysis'!$BE$23,'All Fsp Analysis'!$BE$26:$BE$27,'All Fsp Analysis'!$BE$31,'All Fsp Analysis'!$BE$37:$BE$38,'All Fsp Analysis'!$BE$43:$BE$45)</c:f>
              <c:numCache>
                <c:formatCode>General</c:formatCode>
                <c:ptCount val="17"/>
                <c:pt idx="0">
                  <c:v>72000</c:v>
                </c:pt>
                <c:pt idx="1">
                  <c:v>73700</c:v>
                </c:pt>
                <c:pt idx="2">
                  <c:v>75700</c:v>
                </c:pt>
                <c:pt idx="3">
                  <c:v>70400</c:v>
                </c:pt>
                <c:pt idx="4">
                  <c:v>73200</c:v>
                </c:pt>
                <c:pt idx="5">
                  <c:v>74000</c:v>
                </c:pt>
                <c:pt idx="6">
                  <c:v>74800</c:v>
                </c:pt>
                <c:pt idx="7">
                  <c:v>73300</c:v>
                </c:pt>
                <c:pt idx="8">
                  <c:v>74400</c:v>
                </c:pt>
                <c:pt idx="9">
                  <c:v>73500</c:v>
                </c:pt>
                <c:pt idx="10">
                  <c:v>76200</c:v>
                </c:pt>
                <c:pt idx="11">
                  <c:v>73500</c:v>
                </c:pt>
                <c:pt idx="12">
                  <c:v>71600</c:v>
                </c:pt>
                <c:pt idx="13">
                  <c:v>74900</c:v>
                </c:pt>
                <c:pt idx="14">
                  <c:v>72300</c:v>
                </c:pt>
                <c:pt idx="15">
                  <c:v>75100</c:v>
                </c:pt>
                <c:pt idx="16">
                  <c:v>74400</c:v>
                </c:pt>
              </c:numCache>
            </c:numRef>
          </c:xVal>
          <c:yVal>
            <c:numRef>
              <c:f>('All Fsp Analysis'!$AW$5:$AW$7,'All Fsp Analysis'!$AW$9:$AW$10,'All Fsp Analysis'!$AW$13,'All Fsp Analysis'!$AW$20:$AW$21,'All Fsp Analysis'!$AW$23,'All Fsp Analysis'!$AW$26:$AW$27,'All Fsp Analysis'!$AW$31,'All Fsp Analysis'!$AW$37:$AW$38,'All Fsp Analysis'!$AW$43:$AW$45)</c:f>
              <c:numCache>
                <c:formatCode>General</c:formatCode>
                <c:ptCount val="17"/>
                <c:pt idx="0">
                  <c:v>61.692999999999998</c:v>
                </c:pt>
                <c:pt idx="1">
                  <c:v>38.116199999999999</c:v>
                </c:pt>
                <c:pt idx="2">
                  <c:v>40.0533</c:v>
                </c:pt>
                <c:pt idx="3">
                  <c:v>86.672200000000004</c:v>
                </c:pt>
                <c:pt idx="4">
                  <c:v>50.0364</c:v>
                </c:pt>
                <c:pt idx="5">
                  <c:v>66.052199999999999</c:v>
                </c:pt>
                <c:pt idx="6">
                  <c:v>66.091700000000003</c:v>
                </c:pt>
                <c:pt idx="7">
                  <c:v>57.9392</c:v>
                </c:pt>
                <c:pt idx="8">
                  <c:v>42.272300000000001</c:v>
                </c:pt>
                <c:pt idx="9">
                  <c:v>63.9572</c:v>
                </c:pt>
                <c:pt idx="10">
                  <c:v>38.003500000000003</c:v>
                </c:pt>
                <c:pt idx="11">
                  <c:v>59.966999999999999</c:v>
                </c:pt>
                <c:pt idx="12">
                  <c:v>53.011099999999999</c:v>
                </c:pt>
                <c:pt idx="13">
                  <c:v>37.499600000000001</c:v>
                </c:pt>
                <c:pt idx="14">
                  <c:v>53.740099999999998</c:v>
                </c:pt>
                <c:pt idx="15">
                  <c:v>81.027299999999997</c:v>
                </c:pt>
                <c:pt idx="16">
                  <c:v>61.691600000000001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5D1-4FF1-9BE7-03BAECCDC660}"/>
            </c:ext>
          </c:extLst>
        </c:ser>
        <c:ser>
          <c:idx val="9"/>
          <c:order val="6"/>
          <c:tx>
            <c:v>1(B)MP (M) Na v Ba</c:v>
          </c:tx>
          <c:spPr>
            <a:ln w="25400" cap="rnd">
              <a:noFill/>
              <a:round/>
            </a:ln>
            <a:effectLst/>
          </c:spPr>
          <c:errBars>
            <c:errDir val="y"/>
            <c:errBarType val="both"/>
            <c:errValType val="cust"/>
            <c:noEndCap val="0"/>
            <c:plus>
              <c:numRef>
                <c:f>('All Fsp Analysis'!$Q$131,'All Fsp Analysis'!$Q$134:$Q$138,'All Fsp Analysis'!$Q$144,'All Fsp Analysis'!$Q$148,'All Fsp Analysis'!$Q$152:$Q$153)</c:f>
                <c:numCache>
                  <c:formatCode>General</c:formatCode>
                  <c:ptCount val="10"/>
                  <c:pt idx="0">
                    <c:v>5.8635099999999998</c:v>
                  </c:pt>
                  <c:pt idx="1">
                    <c:v>6.8148200000000001</c:v>
                  </c:pt>
                  <c:pt idx="2">
                    <c:v>10.408799999999999</c:v>
                  </c:pt>
                  <c:pt idx="3">
                    <c:v>6.8666499999999999</c:v>
                  </c:pt>
                  <c:pt idx="4">
                    <c:v>5.7869700000000002</c:v>
                  </c:pt>
                  <c:pt idx="5">
                    <c:v>5.6118100000000002</c:v>
                  </c:pt>
                  <c:pt idx="6">
                    <c:v>7.5633299999999997</c:v>
                  </c:pt>
                  <c:pt idx="7">
                    <c:v>5.1215099999999998</c:v>
                  </c:pt>
                  <c:pt idx="8">
                    <c:v>4.9388100000000001</c:v>
                  </c:pt>
                  <c:pt idx="9">
                    <c:v>4.5441900000000004</c:v>
                  </c:pt>
                </c:numCache>
              </c:numRef>
            </c:plus>
            <c:minus>
              <c:numRef>
                <c:f>('All Fsp Analysis'!$Q$131,'All Fsp Analysis'!$Q$134:$Q$138,'All Fsp Analysis'!$Q$144,'All Fsp Analysis'!$Q$148,'All Fsp Analysis'!$Q$152:$Q$153)</c:f>
                <c:numCache>
                  <c:formatCode>General</c:formatCode>
                  <c:ptCount val="10"/>
                  <c:pt idx="0">
                    <c:v>5.8635099999999998</c:v>
                  </c:pt>
                  <c:pt idx="1">
                    <c:v>6.8148200000000001</c:v>
                  </c:pt>
                  <c:pt idx="2">
                    <c:v>10.408799999999999</c:v>
                  </c:pt>
                  <c:pt idx="3">
                    <c:v>6.8666499999999999</c:v>
                  </c:pt>
                  <c:pt idx="4">
                    <c:v>5.7869700000000002</c:v>
                  </c:pt>
                  <c:pt idx="5">
                    <c:v>5.6118100000000002</c:v>
                  </c:pt>
                  <c:pt idx="6">
                    <c:v>7.5633299999999997</c:v>
                  </c:pt>
                  <c:pt idx="7">
                    <c:v>5.1215099999999998</c:v>
                  </c:pt>
                  <c:pt idx="8">
                    <c:v>4.9388100000000001</c:v>
                  </c:pt>
                  <c:pt idx="9">
                    <c:v>4.5441900000000004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1208.3333329999998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Analysis'!$BE$11,'All Fsp Analysis'!$BE$14:$BE$18,'All Fsp Analysis'!$BE$24,'All Fsp Analysis'!$BE$28,'All Fsp Analysis'!$BE$32:$BE$33)</c:f>
              <c:numCache>
                <c:formatCode>General</c:formatCode>
                <c:ptCount val="10"/>
                <c:pt idx="0">
                  <c:v>71200</c:v>
                </c:pt>
                <c:pt idx="1">
                  <c:v>72800</c:v>
                </c:pt>
                <c:pt idx="2">
                  <c:v>71900</c:v>
                </c:pt>
                <c:pt idx="3">
                  <c:v>70800</c:v>
                </c:pt>
                <c:pt idx="4">
                  <c:v>73900</c:v>
                </c:pt>
                <c:pt idx="5">
                  <c:v>71800</c:v>
                </c:pt>
                <c:pt idx="6">
                  <c:v>74700</c:v>
                </c:pt>
                <c:pt idx="7">
                  <c:v>75300</c:v>
                </c:pt>
                <c:pt idx="8">
                  <c:v>71700</c:v>
                </c:pt>
                <c:pt idx="9">
                  <c:v>71600</c:v>
                </c:pt>
              </c:numCache>
            </c:numRef>
          </c:xVal>
          <c:yVal>
            <c:numRef>
              <c:f>('All Fsp Analysis'!$AW$11,'All Fsp Analysis'!$AW$14:$AW$18,'All Fsp Analysis'!$AW$24,'All Fsp Analysis'!$AW$28,'All Fsp Analysis'!$AW$32:$AW$33)</c:f>
              <c:numCache>
                <c:formatCode>General</c:formatCode>
                <c:ptCount val="10"/>
                <c:pt idx="0">
                  <c:v>50.235900000000001</c:v>
                </c:pt>
                <c:pt idx="1">
                  <c:v>63.4223</c:v>
                </c:pt>
                <c:pt idx="2">
                  <c:v>66</c:v>
                </c:pt>
                <c:pt idx="3">
                  <c:v>42.098500000000001</c:v>
                </c:pt>
                <c:pt idx="4">
                  <c:v>53.603000000000002</c:v>
                </c:pt>
                <c:pt idx="5">
                  <c:v>42.584600000000002</c:v>
                </c:pt>
                <c:pt idx="6">
                  <c:v>46.832500000000003</c:v>
                </c:pt>
                <c:pt idx="7">
                  <c:v>38.735100000000003</c:v>
                </c:pt>
                <c:pt idx="8">
                  <c:v>72.096500000000006</c:v>
                </c:pt>
                <c:pt idx="9">
                  <c:v>45.596699999999998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5D1-4FF1-9BE7-03BAECCDC660}"/>
            </c:ext>
          </c:extLst>
        </c:ser>
        <c:ser>
          <c:idx val="0"/>
          <c:order val="7"/>
          <c:tx>
            <c:v>1.AS.H C Na v Ba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('All Fsp Analysis'!$Q$173,'All Fsp Analysis'!$Q$176,'All Fsp Analysis'!$Q$179,'All Fsp Analysis'!$Q$182,'All Fsp Analysis'!$Q$184,'All Fsp Analysis'!$Q$189:$Q$192,'All Fsp Analysis'!$Q$199)</c:f>
                <c:numCache>
                  <c:formatCode>General</c:formatCode>
                  <c:ptCount val="10"/>
                  <c:pt idx="0">
                    <c:v>2.5714299999999999</c:v>
                  </c:pt>
                  <c:pt idx="1">
                    <c:v>1.7658499999999999</c:v>
                  </c:pt>
                  <c:pt idx="2">
                    <c:v>3.4076599999999999</c:v>
                  </c:pt>
                  <c:pt idx="3">
                    <c:v>2.66228</c:v>
                  </c:pt>
                  <c:pt idx="4">
                    <c:v>2.4756100000000001</c:v>
                  </c:pt>
                  <c:pt idx="5">
                    <c:v>3.0592899999999998</c:v>
                  </c:pt>
                  <c:pt idx="6">
                    <c:v>3.5977899999999998</c:v>
                  </c:pt>
                  <c:pt idx="7">
                    <c:v>4.1366899999999998</c:v>
                  </c:pt>
                  <c:pt idx="8">
                    <c:v>2.6624400000000001</c:v>
                  </c:pt>
                  <c:pt idx="9">
                    <c:v>3.08385</c:v>
                  </c:pt>
                </c:numCache>
              </c:numRef>
            </c:plus>
            <c:minus>
              <c:numRef>
                <c:f>('All Fsp Analysis'!$Q$173,'All Fsp Analysis'!$Q$176,'All Fsp Analysis'!$Q$179,'All Fsp Analysis'!$Q$182,'All Fsp Analysis'!$Q$184,'All Fsp Analysis'!$Q$189:$Q$192,'All Fsp Analysis'!$Q$199)</c:f>
                <c:numCache>
                  <c:formatCode>General</c:formatCode>
                  <c:ptCount val="10"/>
                  <c:pt idx="0">
                    <c:v>2.5714299999999999</c:v>
                  </c:pt>
                  <c:pt idx="1">
                    <c:v>1.7658499999999999</c:v>
                  </c:pt>
                  <c:pt idx="2">
                    <c:v>3.4076599999999999</c:v>
                  </c:pt>
                  <c:pt idx="3">
                    <c:v>2.66228</c:v>
                  </c:pt>
                  <c:pt idx="4">
                    <c:v>2.4756100000000001</c:v>
                  </c:pt>
                  <c:pt idx="5">
                    <c:v>3.0592899999999998</c:v>
                  </c:pt>
                  <c:pt idx="6">
                    <c:v>3.5977899999999998</c:v>
                  </c:pt>
                  <c:pt idx="7">
                    <c:v>4.1366899999999998</c:v>
                  </c:pt>
                  <c:pt idx="8">
                    <c:v>2.6624400000000001</c:v>
                  </c:pt>
                  <c:pt idx="9">
                    <c:v>3.08385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6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Analysis'!$CK$2,'All Fsp Analysis'!$CK$5,'All Fsp Analysis'!$CK$8,'All Fsp Analysis'!$CK$11,'All Fsp Analysis'!$CK$13,'All Fsp Analysis'!$CK$18:$CK$21,'All Fsp Analysis'!$CK$28)</c:f>
              <c:numCache>
                <c:formatCode>General</c:formatCode>
                <c:ptCount val="10"/>
                <c:pt idx="0">
                  <c:v>71600</c:v>
                </c:pt>
                <c:pt idx="1">
                  <c:v>63900</c:v>
                </c:pt>
                <c:pt idx="2">
                  <c:v>62000</c:v>
                </c:pt>
                <c:pt idx="3">
                  <c:v>69800</c:v>
                </c:pt>
                <c:pt idx="4">
                  <c:v>64700</c:v>
                </c:pt>
                <c:pt idx="5">
                  <c:v>71400</c:v>
                </c:pt>
                <c:pt idx="6">
                  <c:v>70000</c:v>
                </c:pt>
                <c:pt idx="7">
                  <c:v>69600</c:v>
                </c:pt>
                <c:pt idx="8">
                  <c:v>67200</c:v>
                </c:pt>
                <c:pt idx="9">
                  <c:v>66500</c:v>
                </c:pt>
              </c:numCache>
            </c:numRef>
          </c:xVal>
          <c:yVal>
            <c:numRef>
              <c:f>('All Fsp Analysis'!$CC$2,'All Fsp Analysis'!$CC$5,'All Fsp Analysis'!$CC$8,'All Fsp Analysis'!$CC$11,'All Fsp Analysis'!$CC$13,'All Fsp Analysis'!$CC$18:$CC$21,'All Fsp Analysis'!$CC$28)</c:f>
              <c:numCache>
                <c:formatCode>General</c:formatCode>
                <c:ptCount val="10"/>
                <c:pt idx="0">
                  <c:v>18.074400000000001</c:v>
                </c:pt>
                <c:pt idx="1">
                  <c:v>16.391200000000001</c:v>
                </c:pt>
                <c:pt idx="2">
                  <c:v>20.532499999999999</c:v>
                </c:pt>
                <c:pt idx="3">
                  <c:v>19.5379</c:v>
                </c:pt>
                <c:pt idx="4">
                  <c:v>17.569800000000001</c:v>
                </c:pt>
                <c:pt idx="5">
                  <c:v>20.494</c:v>
                </c:pt>
                <c:pt idx="6">
                  <c:v>22.4664</c:v>
                </c:pt>
                <c:pt idx="7">
                  <c:v>21.877099999999999</c:v>
                </c:pt>
                <c:pt idx="8">
                  <c:v>18.074999999999999</c:v>
                </c:pt>
                <c:pt idx="9">
                  <c:v>19.810199999999998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5D1-4FF1-9BE7-03BAECCDC660}"/>
            </c:ext>
          </c:extLst>
        </c:ser>
        <c:ser>
          <c:idx val="1"/>
          <c:order val="8"/>
          <c:tx>
            <c:v>1.AS.H R Na v Ba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('All Fsp Analysis'!$Q$174,'All Fsp Analysis'!$Q$177,'All Fsp Analysis'!$Q$183,'All Fsp Analysis'!$Q$185:$Q$188,'All Fsp Analysis'!$Q$193:$Q$194,'All Fsp Analysis'!$Q$200,'All Fsp Analysis'!$Q$204)</c:f>
                <c:numCache>
                  <c:formatCode>General</c:formatCode>
                  <c:ptCount val="11"/>
                  <c:pt idx="0">
                    <c:v>4.08352</c:v>
                  </c:pt>
                  <c:pt idx="1">
                    <c:v>2.5144500000000001</c:v>
                  </c:pt>
                  <c:pt idx="2">
                    <c:v>2.5800100000000001</c:v>
                  </c:pt>
                  <c:pt idx="3">
                    <c:v>2.8672</c:v>
                  </c:pt>
                  <c:pt idx="4">
                    <c:v>2.5115699999999999</c:v>
                  </c:pt>
                  <c:pt idx="5">
                    <c:v>2.8394900000000001</c:v>
                  </c:pt>
                  <c:pt idx="6">
                    <c:v>2.3221599999999998</c:v>
                  </c:pt>
                  <c:pt idx="7">
                    <c:v>4.3279199999999998</c:v>
                  </c:pt>
                  <c:pt idx="8">
                    <c:v>3.5071599999999998</c:v>
                  </c:pt>
                  <c:pt idx="9">
                    <c:v>2.9200499999999998</c:v>
                  </c:pt>
                  <c:pt idx="10">
                    <c:v>3.6341299999999999</c:v>
                  </c:pt>
                </c:numCache>
              </c:numRef>
            </c:plus>
            <c:minus>
              <c:numRef>
                <c:f>('All Fsp Analysis'!$Q$174,'All Fsp Analysis'!$Q$177,'All Fsp Analysis'!$Q$183,'All Fsp Analysis'!$Q$185:$Q$188,'All Fsp Analysis'!$Q$193:$Q$194,'All Fsp Analysis'!$Q$200,'All Fsp Analysis'!$Q$204)</c:f>
                <c:numCache>
                  <c:formatCode>General</c:formatCode>
                  <c:ptCount val="11"/>
                  <c:pt idx="0">
                    <c:v>4.08352</c:v>
                  </c:pt>
                  <c:pt idx="1">
                    <c:v>2.5144500000000001</c:v>
                  </c:pt>
                  <c:pt idx="2">
                    <c:v>2.5800100000000001</c:v>
                  </c:pt>
                  <c:pt idx="3">
                    <c:v>2.8672</c:v>
                  </c:pt>
                  <c:pt idx="4">
                    <c:v>2.5115699999999999</c:v>
                  </c:pt>
                  <c:pt idx="5">
                    <c:v>2.8394900000000001</c:v>
                  </c:pt>
                  <c:pt idx="6">
                    <c:v>2.3221599999999998</c:v>
                  </c:pt>
                  <c:pt idx="7">
                    <c:v>4.3279199999999998</c:v>
                  </c:pt>
                  <c:pt idx="8">
                    <c:v>3.5071599999999998</c:v>
                  </c:pt>
                  <c:pt idx="9">
                    <c:v>2.9200499999999998</c:v>
                  </c:pt>
                  <c:pt idx="10">
                    <c:v>3.6341299999999999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6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Analysis'!$CK$3,'All Fsp Analysis'!$CK$6,'All Fsp Analysis'!$CK$12,'All Fsp Analysis'!$CK$14:$CK$17,'All Fsp Analysis'!$CK$22:$CK$23,'All Fsp Analysis'!$CK$29,'All Fsp Analysis'!$CK$33)</c:f>
              <c:numCache>
                <c:formatCode>General</c:formatCode>
                <c:ptCount val="11"/>
                <c:pt idx="0">
                  <c:v>71000</c:v>
                </c:pt>
                <c:pt idx="1">
                  <c:v>66000</c:v>
                </c:pt>
                <c:pt idx="2">
                  <c:v>70200</c:v>
                </c:pt>
                <c:pt idx="3">
                  <c:v>68000</c:v>
                </c:pt>
                <c:pt idx="4">
                  <c:v>67500</c:v>
                </c:pt>
                <c:pt idx="5">
                  <c:v>66500</c:v>
                </c:pt>
                <c:pt idx="6">
                  <c:v>63200</c:v>
                </c:pt>
                <c:pt idx="7">
                  <c:v>68000</c:v>
                </c:pt>
                <c:pt idx="8">
                  <c:v>69800</c:v>
                </c:pt>
                <c:pt idx="9">
                  <c:v>66800</c:v>
                </c:pt>
                <c:pt idx="10">
                  <c:v>70000</c:v>
                </c:pt>
              </c:numCache>
            </c:numRef>
          </c:xVal>
          <c:yVal>
            <c:numRef>
              <c:f>('All Fsp Analysis'!$CC$3,'All Fsp Analysis'!$CC$6,'All Fsp Analysis'!$CC$12,'All Fsp Analysis'!$CC$14:$CC$17,'All Fsp Analysis'!$CC$22:$CC$23,'All Fsp Analysis'!$CC$29,'All Fsp Analysis'!$CC$33)</c:f>
              <c:numCache>
                <c:formatCode>General</c:formatCode>
                <c:ptCount val="11"/>
                <c:pt idx="0">
                  <c:v>24.624300000000002</c:v>
                </c:pt>
                <c:pt idx="1">
                  <c:v>17.785299999999999</c:v>
                </c:pt>
                <c:pt idx="2">
                  <c:v>20.399699999999999</c:v>
                </c:pt>
                <c:pt idx="3">
                  <c:v>17.8719</c:v>
                </c:pt>
                <c:pt idx="4">
                  <c:v>20.747</c:v>
                </c:pt>
                <c:pt idx="5">
                  <c:v>19.012899999999998</c:v>
                </c:pt>
                <c:pt idx="6">
                  <c:v>18.084700000000002</c:v>
                </c:pt>
                <c:pt idx="7">
                  <c:v>21.6312</c:v>
                </c:pt>
                <c:pt idx="8">
                  <c:v>18.886600000000001</c:v>
                </c:pt>
                <c:pt idx="9">
                  <c:v>19.8413</c:v>
                </c:pt>
                <c:pt idx="10">
                  <c:v>17.3932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95D1-4FF1-9BE7-03BAECCDC660}"/>
            </c:ext>
          </c:extLst>
        </c:ser>
        <c:ser>
          <c:idx val="2"/>
          <c:order val="9"/>
          <c:tx>
            <c:v>1.AS.H (M) Na v Ba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('All Fsp Analysis'!$Q$175,'All Fsp Analysis'!$Q$178,'All Fsp Analysis'!$Q$180:$Q$181,'All Fsp Analysis'!$Q$195:$Q$198,'All Fsp Analysis'!$Q$201:$Q$203,'All Fsp Analysis'!$Q$205:$Q$207)</c:f>
                <c:numCache>
                  <c:formatCode>General</c:formatCode>
                  <c:ptCount val="14"/>
                  <c:pt idx="0">
                    <c:v>3.4445700000000001</c:v>
                  </c:pt>
                  <c:pt idx="1">
                    <c:v>2.54311</c:v>
                  </c:pt>
                  <c:pt idx="2">
                    <c:v>2.2648000000000001</c:v>
                  </c:pt>
                  <c:pt idx="3">
                    <c:v>2.8358500000000002</c:v>
                  </c:pt>
                  <c:pt idx="4">
                    <c:v>3.1387100000000001</c:v>
                  </c:pt>
                  <c:pt idx="5">
                    <c:v>3.1214400000000002</c:v>
                  </c:pt>
                  <c:pt idx="6">
                    <c:v>2.7028300000000001</c:v>
                  </c:pt>
                  <c:pt idx="7">
                    <c:v>2.4577100000000001</c:v>
                  </c:pt>
                  <c:pt idx="8">
                    <c:v>2.9550700000000001</c:v>
                  </c:pt>
                  <c:pt idx="9">
                    <c:v>6.5574300000000001</c:v>
                  </c:pt>
                  <c:pt idx="10">
                    <c:v>3.5514800000000002</c:v>
                  </c:pt>
                  <c:pt idx="11">
                    <c:v>2.88062</c:v>
                  </c:pt>
                  <c:pt idx="12">
                    <c:v>1.71577</c:v>
                  </c:pt>
                  <c:pt idx="13">
                    <c:v>4.1254799999999996</c:v>
                  </c:pt>
                </c:numCache>
              </c:numRef>
            </c:plus>
            <c:minus>
              <c:numRef>
                <c:f>('All Fsp Analysis'!$Q$175,'All Fsp Analysis'!$Q$178,'All Fsp Analysis'!$Q$180:$Q$181,'All Fsp Analysis'!$Q$195:$Q$198,'All Fsp Analysis'!$Q$201:$Q$203,'All Fsp Analysis'!$Q$205:$Q$207)</c:f>
                <c:numCache>
                  <c:formatCode>General</c:formatCode>
                  <c:ptCount val="14"/>
                  <c:pt idx="0">
                    <c:v>3.4445700000000001</c:v>
                  </c:pt>
                  <c:pt idx="1">
                    <c:v>2.54311</c:v>
                  </c:pt>
                  <c:pt idx="2">
                    <c:v>2.2648000000000001</c:v>
                  </c:pt>
                  <c:pt idx="3">
                    <c:v>2.8358500000000002</c:v>
                  </c:pt>
                  <c:pt idx="4">
                    <c:v>3.1387100000000001</c:v>
                  </c:pt>
                  <c:pt idx="5">
                    <c:v>3.1214400000000002</c:v>
                  </c:pt>
                  <c:pt idx="6">
                    <c:v>2.7028300000000001</c:v>
                  </c:pt>
                  <c:pt idx="7">
                    <c:v>2.4577100000000001</c:v>
                  </c:pt>
                  <c:pt idx="8">
                    <c:v>2.9550700000000001</c:v>
                  </c:pt>
                  <c:pt idx="9">
                    <c:v>6.5574300000000001</c:v>
                  </c:pt>
                  <c:pt idx="10">
                    <c:v>3.5514800000000002</c:v>
                  </c:pt>
                  <c:pt idx="11">
                    <c:v>2.88062</c:v>
                  </c:pt>
                  <c:pt idx="12">
                    <c:v>1.71577</c:v>
                  </c:pt>
                  <c:pt idx="13">
                    <c:v>4.1254799999999996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6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Analysis'!$CK$4,'All Fsp Analysis'!$CK$7,'All Fsp Analysis'!$CK$9:$CK$10,'All Fsp Analysis'!$CK$24:$CK$27,'All Fsp Analysis'!$CK$30:$CK$32,'All Fsp Analysis'!$CK$34:$CK$36)</c:f>
              <c:numCache>
                <c:formatCode>General</c:formatCode>
                <c:ptCount val="14"/>
                <c:pt idx="0">
                  <c:v>67800</c:v>
                </c:pt>
                <c:pt idx="1">
                  <c:v>71200</c:v>
                </c:pt>
                <c:pt idx="2">
                  <c:v>63099.999999999993</c:v>
                </c:pt>
                <c:pt idx="3">
                  <c:v>68300</c:v>
                </c:pt>
                <c:pt idx="4">
                  <c:v>69700</c:v>
                </c:pt>
                <c:pt idx="5">
                  <c:v>69600</c:v>
                </c:pt>
                <c:pt idx="6">
                  <c:v>70400</c:v>
                </c:pt>
                <c:pt idx="7">
                  <c:v>63800</c:v>
                </c:pt>
                <c:pt idx="8">
                  <c:v>64500</c:v>
                </c:pt>
                <c:pt idx="9">
                  <c:v>64500</c:v>
                </c:pt>
                <c:pt idx="10">
                  <c:v>66600</c:v>
                </c:pt>
                <c:pt idx="11">
                  <c:v>68500</c:v>
                </c:pt>
                <c:pt idx="12">
                  <c:v>67400</c:v>
                </c:pt>
                <c:pt idx="13">
                  <c:v>67700</c:v>
                </c:pt>
              </c:numCache>
            </c:numRef>
          </c:xVal>
          <c:yVal>
            <c:numRef>
              <c:f>('All Fsp Analysis'!$CC$4,'All Fsp Analysis'!$CC$7,'All Fsp Analysis'!$CC$9:$CC$10,'All Fsp Analysis'!$CC$24:$CC$27,'All Fsp Analysis'!$CC$30:$CC$32,'All Fsp Analysis'!$CC$34:$CC$36)</c:f>
              <c:numCache>
                <c:formatCode>General</c:formatCode>
                <c:ptCount val="14"/>
                <c:pt idx="0">
                  <c:v>21.078800000000001</c:v>
                </c:pt>
                <c:pt idx="1">
                  <c:v>16.397500000000001</c:v>
                </c:pt>
                <c:pt idx="2">
                  <c:v>15.915699999999999</c:v>
                </c:pt>
                <c:pt idx="3">
                  <c:v>18.200800000000001</c:v>
                </c:pt>
                <c:pt idx="4">
                  <c:v>18.080300000000001</c:v>
                </c:pt>
                <c:pt idx="5">
                  <c:v>17.727900000000002</c:v>
                </c:pt>
                <c:pt idx="6">
                  <c:v>16.642399999999999</c:v>
                </c:pt>
                <c:pt idx="7">
                  <c:v>18.270199999999999</c:v>
                </c:pt>
                <c:pt idx="8">
                  <c:v>16.696899999999999</c:v>
                </c:pt>
                <c:pt idx="9">
                  <c:v>66.908000000000001</c:v>
                </c:pt>
                <c:pt idx="10">
                  <c:v>23.416499999999999</c:v>
                </c:pt>
                <c:pt idx="11">
                  <c:v>20.838100000000001</c:v>
                </c:pt>
                <c:pt idx="12">
                  <c:v>15.403</c:v>
                </c:pt>
                <c:pt idx="13">
                  <c:v>19.526700000000002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95D1-4FF1-9BE7-03BAECCDC6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9444079"/>
        <c:axId val="1009445999"/>
      </c:scatterChart>
      <c:valAx>
        <c:axId val="1009444079"/>
        <c:scaling>
          <c:orientation val="minMax"/>
          <c:min val="50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Na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9445999"/>
        <c:crosses val="autoZero"/>
        <c:crossBetween val="midCat"/>
      </c:valAx>
      <c:valAx>
        <c:axId val="10094459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Ba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9444079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1.AS Na v Sr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1.AS C Na v Sr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('All Fsp Analysis'!$N$80,'All Fsp Analysis'!$N$82:$N$83,'All Fsp Analysis'!$N$86:$N$87,'All Fsp Analysis'!$N$92,'All Fsp Analysis'!$N$96:$N$97,'All Fsp Analysis'!$N$101,'All Fsp Analysis'!$N$103,'All Fsp Analysis'!$N$105,'All Fsp Analysis'!$N$107,'All Fsp Analysis'!$N$112)</c:f>
                <c:numCache>
                  <c:formatCode>General</c:formatCode>
                  <c:ptCount val="13"/>
                  <c:pt idx="0">
                    <c:v>63.536700000000003</c:v>
                  </c:pt>
                  <c:pt idx="1">
                    <c:v>74.364800000000002</c:v>
                  </c:pt>
                  <c:pt idx="2">
                    <c:v>58.5505</c:v>
                  </c:pt>
                  <c:pt idx="3">
                    <c:v>69.838399999999993</c:v>
                  </c:pt>
                  <c:pt idx="4">
                    <c:v>74.231300000000005</c:v>
                  </c:pt>
                  <c:pt idx="5">
                    <c:v>51.799900000000001</c:v>
                  </c:pt>
                  <c:pt idx="6">
                    <c:v>63.5672</c:v>
                  </c:pt>
                  <c:pt idx="7">
                    <c:v>71.888800000000003</c:v>
                  </c:pt>
                  <c:pt idx="8">
                    <c:v>49.644199999999998</c:v>
                  </c:pt>
                  <c:pt idx="9">
                    <c:v>60.131</c:v>
                  </c:pt>
                  <c:pt idx="10">
                    <c:v>69.136600000000001</c:v>
                  </c:pt>
                  <c:pt idx="11">
                    <c:v>48.879399999999997</c:v>
                  </c:pt>
                  <c:pt idx="12">
                    <c:v>61.796700000000001</c:v>
                  </c:pt>
                </c:numCache>
              </c:numRef>
            </c:plus>
            <c:minus>
              <c:numRef>
                <c:f>('All Fsp Analysis'!$N$80,'All Fsp Analysis'!$N$82:$N$83,'All Fsp Analysis'!$N$86:$N$87,'All Fsp Analysis'!$N$92,'All Fsp Analysis'!$N$96:$N$97,'All Fsp Analysis'!$N$101,'All Fsp Analysis'!$N$103,'All Fsp Analysis'!$N$105,'All Fsp Analysis'!$N$107,'All Fsp Analysis'!$N$112)</c:f>
                <c:numCache>
                  <c:formatCode>General</c:formatCode>
                  <c:ptCount val="13"/>
                  <c:pt idx="0">
                    <c:v>63.536700000000003</c:v>
                  </c:pt>
                  <c:pt idx="1">
                    <c:v>74.364800000000002</c:v>
                  </c:pt>
                  <c:pt idx="2">
                    <c:v>58.5505</c:v>
                  </c:pt>
                  <c:pt idx="3">
                    <c:v>69.838399999999993</c:v>
                  </c:pt>
                  <c:pt idx="4">
                    <c:v>74.231300000000005</c:v>
                  </c:pt>
                  <c:pt idx="5">
                    <c:v>51.799900000000001</c:v>
                  </c:pt>
                  <c:pt idx="6">
                    <c:v>63.5672</c:v>
                  </c:pt>
                  <c:pt idx="7">
                    <c:v>71.888800000000003</c:v>
                  </c:pt>
                  <c:pt idx="8">
                    <c:v>49.644199999999998</c:v>
                  </c:pt>
                  <c:pt idx="9">
                    <c:v>60.131</c:v>
                  </c:pt>
                  <c:pt idx="10">
                    <c:v>69.136600000000001</c:v>
                  </c:pt>
                  <c:pt idx="11">
                    <c:v>48.879399999999997</c:v>
                  </c:pt>
                  <c:pt idx="12">
                    <c:v>61.796700000000001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558.33333330000005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Analysis'!$Y$3,'All Fsp Analysis'!$Y$5,'All Fsp Analysis'!$Y$6,'All Fsp Analysis'!$Y$9:$Y$10,'All Fsp Analysis'!$Y$15,'All Fsp Analysis'!$Y$19:$Y$20,'All Fsp Analysis'!$Y$24,'All Fsp Analysis'!$Y$26,'All Fsp Analysis'!$Y$28,'All Fsp Analysis'!$Y$30,'All Fsp Analysis'!$Y$35)</c:f>
              <c:numCache>
                <c:formatCode>General</c:formatCode>
                <c:ptCount val="13"/>
                <c:pt idx="0">
                  <c:v>51700</c:v>
                </c:pt>
                <c:pt idx="1">
                  <c:v>54100</c:v>
                </c:pt>
                <c:pt idx="2">
                  <c:v>54800.000000000007</c:v>
                </c:pt>
                <c:pt idx="3">
                  <c:v>54000</c:v>
                </c:pt>
                <c:pt idx="4">
                  <c:v>52400</c:v>
                </c:pt>
                <c:pt idx="5">
                  <c:v>64000</c:v>
                </c:pt>
                <c:pt idx="6">
                  <c:v>57000</c:v>
                </c:pt>
                <c:pt idx="7">
                  <c:v>61900.000000000007</c:v>
                </c:pt>
                <c:pt idx="8">
                  <c:v>54100</c:v>
                </c:pt>
                <c:pt idx="9">
                  <c:v>61300</c:v>
                </c:pt>
                <c:pt idx="10">
                  <c:v>59400.000000000007</c:v>
                </c:pt>
                <c:pt idx="11">
                  <c:v>62200</c:v>
                </c:pt>
                <c:pt idx="12">
                  <c:v>64600</c:v>
                </c:pt>
              </c:numCache>
            </c:numRef>
          </c:xVal>
          <c:yVal>
            <c:numRef>
              <c:f>('All Fsp Analysis'!$N$3,'All Fsp Analysis'!$N$5:$N$6,'All Fsp Analysis'!$N$9:$N$10,'All Fsp Analysis'!$N$15,'All Fsp Analysis'!$N$19:$N$20,'All Fsp Analysis'!$N$24,'All Fsp Analysis'!$N$26,'All Fsp Analysis'!$N$28,'All Fsp Analysis'!$N$30,'All Fsp Analysis'!$N$35)</c:f>
              <c:numCache>
                <c:formatCode>General</c:formatCode>
                <c:ptCount val="13"/>
                <c:pt idx="0">
                  <c:v>925.64800000000002</c:v>
                </c:pt>
                <c:pt idx="1">
                  <c:v>988.428</c:v>
                </c:pt>
                <c:pt idx="2">
                  <c:v>922.11199999999997</c:v>
                </c:pt>
                <c:pt idx="3">
                  <c:v>825.58600000000001</c:v>
                </c:pt>
                <c:pt idx="4">
                  <c:v>827.88099999999997</c:v>
                </c:pt>
                <c:pt idx="5">
                  <c:v>642.77700000000004</c:v>
                </c:pt>
                <c:pt idx="6">
                  <c:v>719.697</c:v>
                </c:pt>
                <c:pt idx="7">
                  <c:v>762.99800000000005</c:v>
                </c:pt>
                <c:pt idx="8">
                  <c:v>767.798</c:v>
                </c:pt>
                <c:pt idx="9">
                  <c:v>726.68499999999995</c:v>
                </c:pt>
                <c:pt idx="10">
                  <c:v>778.65800000000002</c:v>
                </c:pt>
                <c:pt idx="11">
                  <c:v>596.28099999999995</c:v>
                </c:pt>
                <c:pt idx="12">
                  <c:v>643.88300000000004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288-46FB-AA7D-E7E67F3DE3F7}"/>
            </c:ext>
          </c:extLst>
        </c:ser>
        <c:ser>
          <c:idx val="1"/>
          <c:order val="1"/>
          <c:tx>
            <c:v>1.AS R Na v Sr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('All Fsp Analysis'!$N$79,'All Fsp Analysis'!$N$81,'All Fsp Analysis'!$N$84,'All Fsp Analysis'!$N$88,'All Fsp Analysis'!$N$93,'All Fsp Analysis'!$N$98,'All Fsp Analysis'!$N$102,'All Fsp Analysis'!$N$104,'All Fsp Analysis'!$N$106,'All Fsp Analysis'!$N$108,'All Fsp Analysis'!$N$111)</c:f>
                <c:numCache>
                  <c:formatCode>General</c:formatCode>
                  <c:ptCount val="11"/>
                  <c:pt idx="0">
                    <c:v>82.629099999999994</c:v>
                  </c:pt>
                  <c:pt idx="1">
                    <c:v>62.886699999999998</c:v>
                  </c:pt>
                  <c:pt idx="2">
                    <c:v>68.739699999999999</c:v>
                  </c:pt>
                  <c:pt idx="3">
                    <c:v>60.226999999999997</c:v>
                  </c:pt>
                  <c:pt idx="4">
                    <c:v>77.182199999999995</c:v>
                  </c:pt>
                  <c:pt idx="5">
                    <c:v>75.746099999999998</c:v>
                  </c:pt>
                  <c:pt idx="6">
                    <c:v>95.626800000000003</c:v>
                  </c:pt>
                  <c:pt idx="7">
                    <c:v>71.758700000000005</c:v>
                  </c:pt>
                  <c:pt idx="8">
                    <c:v>48.8474</c:v>
                  </c:pt>
                  <c:pt idx="9">
                    <c:v>80.356399999999994</c:v>
                  </c:pt>
                  <c:pt idx="10">
                    <c:v>55.871000000000002</c:v>
                  </c:pt>
                </c:numCache>
              </c:numRef>
            </c:plus>
            <c:minus>
              <c:numRef>
                <c:f>('All Fsp Analysis'!$N$79,'All Fsp Analysis'!$N$81,'All Fsp Analysis'!$N$84,'All Fsp Analysis'!$N$88,'All Fsp Analysis'!$N$93,'All Fsp Analysis'!$N$98,'All Fsp Analysis'!$N$102,'All Fsp Analysis'!$N$104,'All Fsp Analysis'!$N$106,'All Fsp Analysis'!$N$108,'All Fsp Analysis'!$N$111)</c:f>
                <c:numCache>
                  <c:formatCode>General</c:formatCode>
                  <c:ptCount val="11"/>
                  <c:pt idx="0">
                    <c:v>82.629099999999994</c:v>
                  </c:pt>
                  <c:pt idx="1">
                    <c:v>62.886699999999998</c:v>
                  </c:pt>
                  <c:pt idx="2">
                    <c:v>68.739699999999999</c:v>
                  </c:pt>
                  <c:pt idx="3">
                    <c:v>60.226999999999997</c:v>
                  </c:pt>
                  <c:pt idx="4">
                    <c:v>77.182199999999995</c:v>
                  </c:pt>
                  <c:pt idx="5">
                    <c:v>75.746099999999998</c:v>
                  </c:pt>
                  <c:pt idx="6">
                    <c:v>95.626800000000003</c:v>
                  </c:pt>
                  <c:pt idx="7">
                    <c:v>71.758700000000005</c:v>
                  </c:pt>
                  <c:pt idx="8">
                    <c:v>48.8474</c:v>
                  </c:pt>
                  <c:pt idx="9">
                    <c:v>80.356399999999994</c:v>
                  </c:pt>
                  <c:pt idx="10">
                    <c:v>55.871000000000002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558.33333330000005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Analysis'!$Y$2,'All Fsp Analysis'!$Y$4,'All Fsp Analysis'!$Y$7,'All Fsp Analysis'!$Y$11,'All Fsp Analysis'!$Y$16,'All Fsp Analysis'!$Y$21,'All Fsp Analysis'!$Y$25,'All Fsp Analysis'!$Y$27,'All Fsp Analysis'!$Y$29,'All Fsp Analysis'!$Y$31,'All Fsp Analysis'!$Y$34)</c:f>
              <c:numCache>
                <c:formatCode>General</c:formatCode>
                <c:ptCount val="11"/>
                <c:pt idx="0">
                  <c:v>62800</c:v>
                </c:pt>
                <c:pt idx="1">
                  <c:v>53500</c:v>
                </c:pt>
                <c:pt idx="2">
                  <c:v>72400</c:v>
                </c:pt>
                <c:pt idx="3">
                  <c:v>64400.000000000007</c:v>
                </c:pt>
                <c:pt idx="4">
                  <c:v>67100</c:v>
                </c:pt>
                <c:pt idx="5">
                  <c:v>68900</c:v>
                </c:pt>
                <c:pt idx="6">
                  <c:v>71600</c:v>
                </c:pt>
                <c:pt idx="7">
                  <c:v>58099.999999999993</c:v>
                </c:pt>
                <c:pt idx="8">
                  <c:v>56700</c:v>
                </c:pt>
                <c:pt idx="9">
                  <c:v>65700</c:v>
                </c:pt>
                <c:pt idx="10">
                  <c:v>64400.000000000007</c:v>
                </c:pt>
              </c:numCache>
            </c:numRef>
          </c:xVal>
          <c:yVal>
            <c:numRef>
              <c:f>('All Fsp Analysis'!$N$2,'All Fsp Analysis'!$N$4,'All Fsp Analysis'!$N$7,'All Fsp Analysis'!$N$11,'All Fsp Analysis'!$N$16,'All Fsp Analysis'!$N$21,'All Fsp Analysis'!$N$25,'All Fsp Analysis'!$N$27,'All Fsp Analysis'!$N$29,'All Fsp Analysis'!$N$31,'All Fsp Analysis'!$N$34)</c:f>
              <c:numCache>
                <c:formatCode>General</c:formatCode>
                <c:ptCount val="11"/>
                <c:pt idx="0">
                  <c:v>867.39800000000002</c:v>
                </c:pt>
                <c:pt idx="1">
                  <c:v>909.11099999999999</c:v>
                </c:pt>
                <c:pt idx="2">
                  <c:v>664.697</c:v>
                </c:pt>
                <c:pt idx="3">
                  <c:v>682.47199999999998</c:v>
                </c:pt>
                <c:pt idx="4">
                  <c:v>643.43299999999999</c:v>
                </c:pt>
                <c:pt idx="5">
                  <c:v>725.40300000000002</c:v>
                </c:pt>
                <c:pt idx="6">
                  <c:v>676.32100000000003</c:v>
                </c:pt>
                <c:pt idx="7">
                  <c:v>841.87199999999996</c:v>
                </c:pt>
                <c:pt idx="8">
                  <c:v>783.21100000000001</c:v>
                </c:pt>
                <c:pt idx="9">
                  <c:v>727.53099999999995</c:v>
                </c:pt>
                <c:pt idx="10">
                  <c:v>629.48299999999995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288-46FB-AA7D-E7E67F3DE3F7}"/>
            </c:ext>
          </c:extLst>
        </c:ser>
        <c:ser>
          <c:idx val="2"/>
          <c:order val="2"/>
          <c:tx>
            <c:v>1.AS (M) Na v Sr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('All Fsp Analysis'!$N$89:$N$91,'All Fsp Analysis'!$N$95,'All Fsp Analysis'!$N$109:$N$110,'All Fsp Analysis'!$N$113:$N$114)</c:f>
                <c:numCache>
                  <c:formatCode>General</c:formatCode>
                  <c:ptCount val="8"/>
                  <c:pt idx="0">
                    <c:v>59.547800000000002</c:v>
                  </c:pt>
                  <c:pt idx="1">
                    <c:v>63.289000000000001</c:v>
                  </c:pt>
                  <c:pt idx="2">
                    <c:v>63.069699999999997</c:v>
                  </c:pt>
                  <c:pt idx="3">
                    <c:v>71.600300000000004</c:v>
                  </c:pt>
                  <c:pt idx="4">
                    <c:v>74.892399999999995</c:v>
                  </c:pt>
                  <c:pt idx="5">
                    <c:v>80.787499999999994</c:v>
                  </c:pt>
                  <c:pt idx="6">
                    <c:v>36.889899999999997</c:v>
                  </c:pt>
                  <c:pt idx="7">
                    <c:v>68.761200000000002</c:v>
                  </c:pt>
                </c:numCache>
              </c:numRef>
            </c:plus>
            <c:minus>
              <c:numRef>
                <c:f>('All Fsp Analysis'!$N$89:$N$91,'All Fsp Analysis'!$N$95,'All Fsp Analysis'!$N$109:$N$110,'All Fsp Analysis'!$N$113:$N$114)</c:f>
                <c:numCache>
                  <c:formatCode>General</c:formatCode>
                  <c:ptCount val="8"/>
                  <c:pt idx="0">
                    <c:v>59.547800000000002</c:v>
                  </c:pt>
                  <c:pt idx="1">
                    <c:v>63.289000000000001</c:v>
                  </c:pt>
                  <c:pt idx="2">
                    <c:v>63.069699999999997</c:v>
                  </c:pt>
                  <c:pt idx="3">
                    <c:v>71.600300000000004</c:v>
                  </c:pt>
                  <c:pt idx="4">
                    <c:v>74.892399999999995</c:v>
                  </c:pt>
                  <c:pt idx="5">
                    <c:v>80.787499999999994</c:v>
                  </c:pt>
                  <c:pt idx="6">
                    <c:v>36.889899999999997</c:v>
                  </c:pt>
                  <c:pt idx="7">
                    <c:v>68.761200000000002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558.33333330000005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Analysis'!$Y$12:$Y$14,'All Fsp Analysis'!$Y$18,'All Fsp Analysis'!$Y$32:$Y$33,'All Fsp Analysis'!$Y$36:$Y$37)</c:f>
              <c:numCache>
                <c:formatCode>General</c:formatCode>
                <c:ptCount val="8"/>
                <c:pt idx="0">
                  <c:v>70400</c:v>
                </c:pt>
                <c:pt idx="1">
                  <c:v>72400</c:v>
                </c:pt>
                <c:pt idx="2">
                  <c:v>57300.000000000007</c:v>
                </c:pt>
                <c:pt idx="3">
                  <c:v>69100</c:v>
                </c:pt>
                <c:pt idx="4">
                  <c:v>66900</c:v>
                </c:pt>
                <c:pt idx="5">
                  <c:v>67400</c:v>
                </c:pt>
                <c:pt idx="6">
                  <c:v>58300</c:v>
                </c:pt>
                <c:pt idx="7">
                  <c:v>67900</c:v>
                </c:pt>
              </c:numCache>
            </c:numRef>
          </c:xVal>
          <c:yVal>
            <c:numRef>
              <c:f>('All Fsp Analysis'!$N$12:$N$14,'All Fsp Analysis'!$N$18,'All Fsp Analysis'!$N$32:$N$33,'All Fsp Analysis'!$N$36:$N$37)</c:f>
              <c:numCache>
                <c:formatCode>General</c:formatCode>
                <c:ptCount val="8"/>
                <c:pt idx="0">
                  <c:v>606.89</c:v>
                </c:pt>
                <c:pt idx="1">
                  <c:v>640.75599999999997</c:v>
                </c:pt>
                <c:pt idx="2">
                  <c:v>820.35900000000004</c:v>
                </c:pt>
                <c:pt idx="3">
                  <c:v>683.60199999999998</c:v>
                </c:pt>
                <c:pt idx="4">
                  <c:v>684.56</c:v>
                </c:pt>
                <c:pt idx="5">
                  <c:v>640.78399999999999</c:v>
                </c:pt>
                <c:pt idx="6">
                  <c:v>593.59199999999998</c:v>
                </c:pt>
                <c:pt idx="7">
                  <c:v>632.17899999999997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288-46FB-AA7D-E7E67F3DE3F7}"/>
            </c:ext>
          </c:extLst>
        </c:ser>
        <c:ser>
          <c:idx val="3"/>
          <c:order val="3"/>
          <c:tx>
            <c:v>1.AS Other Na v Sr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('All Fsp Analysis'!$N$85,'All Fsp Analysis'!$N$94,'All Fsp Analysis'!$N$99:$N$100)</c:f>
                <c:numCache>
                  <c:formatCode>General</c:formatCode>
                  <c:ptCount val="4"/>
                  <c:pt idx="0">
                    <c:v>77.716499999999996</c:v>
                  </c:pt>
                  <c:pt idx="1">
                    <c:v>46.070599999999999</c:v>
                  </c:pt>
                  <c:pt idx="2">
                    <c:v>49.944099999999999</c:v>
                  </c:pt>
                  <c:pt idx="3">
                    <c:v>46.813400000000001</c:v>
                  </c:pt>
                </c:numCache>
              </c:numRef>
            </c:plus>
            <c:minus>
              <c:numRef>
                <c:f>('All Fsp Analysis'!$N$85,'All Fsp Analysis'!$N$94,'All Fsp Analysis'!$N$99:$N$100)</c:f>
                <c:numCache>
                  <c:formatCode>General</c:formatCode>
                  <c:ptCount val="4"/>
                  <c:pt idx="0">
                    <c:v>77.716499999999996</c:v>
                  </c:pt>
                  <c:pt idx="1">
                    <c:v>46.070599999999999</c:v>
                  </c:pt>
                  <c:pt idx="2">
                    <c:v>49.944099999999999</c:v>
                  </c:pt>
                  <c:pt idx="3">
                    <c:v>46.813400000000001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558.33333330000005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Analysis'!$Y$8,'All Fsp Analysis'!$Y$17,'All Fsp Analysis'!$Y$22,'All Fsp Analysis'!$Y$23)</c:f>
              <c:numCache>
                <c:formatCode>General</c:formatCode>
                <c:ptCount val="4"/>
                <c:pt idx="0">
                  <c:v>53200</c:v>
                </c:pt>
                <c:pt idx="1">
                  <c:v>68300</c:v>
                </c:pt>
                <c:pt idx="2">
                  <c:v>56700</c:v>
                </c:pt>
                <c:pt idx="3">
                  <c:v>53300</c:v>
                </c:pt>
              </c:numCache>
            </c:numRef>
          </c:xVal>
          <c:yVal>
            <c:numRef>
              <c:f>('All Fsp Analysis'!$N$8,'All Fsp Analysis'!$N$17,'All Fsp Analysis'!$N$22:$N$23)</c:f>
              <c:numCache>
                <c:formatCode>General</c:formatCode>
                <c:ptCount val="4"/>
                <c:pt idx="0">
                  <c:v>973.45600000000002</c:v>
                </c:pt>
                <c:pt idx="1">
                  <c:v>633.03099999999995</c:v>
                </c:pt>
                <c:pt idx="2">
                  <c:v>703.27200000000005</c:v>
                </c:pt>
                <c:pt idx="3">
                  <c:v>779.64700000000005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288-46FB-AA7D-E7E67F3DE3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1857871"/>
        <c:axId val="1331852111"/>
      </c:scatterChart>
      <c:valAx>
        <c:axId val="13318578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Na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1852111"/>
        <c:crosses val="autoZero"/>
        <c:crossBetween val="midCat"/>
      </c:valAx>
      <c:valAx>
        <c:axId val="13318521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Sr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185787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1(B)MP Na v Sr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1(B)MP C Na v Sr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('All Fsp Analysis'!$N$122:$N$124,'All Fsp Analysis'!$N$128,'All Fsp Analysis'!$N$132,'All Fsp Analysis'!$N$139,'All Fsp Analysis'!$N$142,'All Fsp Analysis'!$N$145,'All Fsp Analysis'!$N$149:$N$150,'All Fsp Analysis'!$N$154:$N$156,'All Fsp Analysis'!$N$159:$N$162)</c:f>
                <c:numCache>
                  <c:formatCode>General</c:formatCode>
                  <c:ptCount val="17"/>
                  <c:pt idx="0">
                    <c:v>49.089700000000001</c:v>
                  </c:pt>
                  <c:pt idx="1">
                    <c:v>47.2256</c:v>
                  </c:pt>
                  <c:pt idx="2">
                    <c:v>64.002399999999994</c:v>
                  </c:pt>
                  <c:pt idx="3">
                    <c:v>45.538699999999999</c:v>
                  </c:pt>
                  <c:pt idx="4">
                    <c:v>32.628399999999999</c:v>
                  </c:pt>
                  <c:pt idx="5">
                    <c:v>48.049100000000003</c:v>
                  </c:pt>
                  <c:pt idx="6">
                    <c:v>40.087899999999998</c:v>
                  </c:pt>
                  <c:pt idx="7">
                    <c:v>71.860399999999998</c:v>
                  </c:pt>
                  <c:pt idx="8">
                    <c:v>46.295499999999997</c:v>
                  </c:pt>
                  <c:pt idx="9">
                    <c:v>36.925600000000003</c:v>
                  </c:pt>
                  <c:pt idx="10">
                    <c:v>90.762600000000006</c:v>
                  </c:pt>
                  <c:pt idx="11">
                    <c:v>44.4009</c:v>
                  </c:pt>
                  <c:pt idx="12">
                    <c:v>43.815100000000001</c:v>
                  </c:pt>
                  <c:pt idx="13">
                    <c:v>34.135399999999997</c:v>
                  </c:pt>
                  <c:pt idx="14">
                    <c:v>38.785200000000003</c:v>
                  </c:pt>
                  <c:pt idx="15">
                    <c:v>57.7104</c:v>
                  </c:pt>
                  <c:pt idx="16">
                    <c:v>66.778099999999995</c:v>
                  </c:pt>
                </c:numCache>
              </c:numRef>
            </c:plus>
            <c:minus>
              <c:numRef>
                <c:f>('All Fsp Analysis'!$N$122:$N$124,'All Fsp Analysis'!$N$128,'All Fsp Analysis'!$N$132,'All Fsp Analysis'!$N$139,'All Fsp Analysis'!$N$142,'All Fsp Analysis'!$N$145,'All Fsp Analysis'!$N$149:$N$150,'All Fsp Analysis'!$N$154:$N$156,'All Fsp Analysis'!$N$159:$N$162)</c:f>
                <c:numCache>
                  <c:formatCode>General</c:formatCode>
                  <c:ptCount val="17"/>
                  <c:pt idx="0">
                    <c:v>49.089700000000001</c:v>
                  </c:pt>
                  <c:pt idx="1">
                    <c:v>47.2256</c:v>
                  </c:pt>
                  <c:pt idx="2">
                    <c:v>64.002399999999994</c:v>
                  </c:pt>
                  <c:pt idx="3">
                    <c:v>45.538699999999999</c:v>
                  </c:pt>
                  <c:pt idx="4">
                    <c:v>32.628399999999999</c:v>
                  </c:pt>
                  <c:pt idx="5">
                    <c:v>48.049100000000003</c:v>
                  </c:pt>
                  <c:pt idx="6">
                    <c:v>40.087899999999998</c:v>
                  </c:pt>
                  <c:pt idx="7">
                    <c:v>71.860399999999998</c:v>
                  </c:pt>
                  <c:pt idx="8">
                    <c:v>46.295499999999997</c:v>
                  </c:pt>
                  <c:pt idx="9">
                    <c:v>36.925600000000003</c:v>
                  </c:pt>
                  <c:pt idx="10">
                    <c:v>90.762600000000006</c:v>
                  </c:pt>
                  <c:pt idx="11">
                    <c:v>44.4009</c:v>
                  </c:pt>
                  <c:pt idx="12">
                    <c:v>43.815100000000001</c:v>
                  </c:pt>
                  <c:pt idx="13">
                    <c:v>34.135399999999997</c:v>
                  </c:pt>
                  <c:pt idx="14">
                    <c:v>38.785200000000003</c:v>
                  </c:pt>
                  <c:pt idx="15">
                    <c:v>57.7104</c:v>
                  </c:pt>
                  <c:pt idx="16">
                    <c:v>66.778099999999995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1208.3333329999998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Analysis'!$BE$2:$BE$4,'All Fsp Analysis'!$BE$8,'All Fsp Analysis'!$BE$12,'All Fsp Analysis'!$BE$19,'All Fsp Analysis'!$BE$22,'All Fsp Analysis'!$BE$25,'All Fsp Analysis'!$BE$29:$BE$30,'All Fsp Analysis'!$BE$34:$BE$36,'All Fsp Analysis'!$BE$39:$BE$42)</c:f>
              <c:numCache>
                <c:formatCode>General</c:formatCode>
                <c:ptCount val="17"/>
                <c:pt idx="0">
                  <c:v>75600</c:v>
                </c:pt>
                <c:pt idx="1">
                  <c:v>72500</c:v>
                </c:pt>
                <c:pt idx="2">
                  <c:v>73800</c:v>
                </c:pt>
                <c:pt idx="3">
                  <c:v>72300</c:v>
                </c:pt>
                <c:pt idx="4">
                  <c:v>73800</c:v>
                </c:pt>
                <c:pt idx="5">
                  <c:v>73800</c:v>
                </c:pt>
                <c:pt idx="6">
                  <c:v>75900</c:v>
                </c:pt>
                <c:pt idx="7">
                  <c:v>75100</c:v>
                </c:pt>
                <c:pt idx="8">
                  <c:v>71700</c:v>
                </c:pt>
                <c:pt idx="9">
                  <c:v>69500</c:v>
                </c:pt>
                <c:pt idx="10">
                  <c:v>67700</c:v>
                </c:pt>
                <c:pt idx="11">
                  <c:v>73300</c:v>
                </c:pt>
                <c:pt idx="12">
                  <c:v>70500</c:v>
                </c:pt>
                <c:pt idx="13">
                  <c:v>72200</c:v>
                </c:pt>
                <c:pt idx="14">
                  <c:v>72900</c:v>
                </c:pt>
                <c:pt idx="15">
                  <c:v>71900</c:v>
                </c:pt>
                <c:pt idx="16">
                  <c:v>70500</c:v>
                </c:pt>
              </c:numCache>
            </c:numRef>
          </c:xVal>
          <c:yVal>
            <c:numRef>
              <c:f>('All Fsp Analysis'!$AT$2:$AT$4,'All Fsp Analysis'!$AT$8,'All Fsp Analysis'!$AT$12,'All Fsp Analysis'!$AT$19,'All Fsp Analysis'!$AT$22,'All Fsp Analysis'!$AT$25,'All Fsp Analysis'!$AT$29:$AT$30,'All Fsp Analysis'!$AT$34:$AT$36,'All Fsp Analysis'!$AT$39:$AT$42)</c:f>
              <c:numCache>
                <c:formatCode>General</c:formatCode>
                <c:ptCount val="17"/>
                <c:pt idx="0">
                  <c:v>406.09699999999998</c:v>
                </c:pt>
                <c:pt idx="1">
                  <c:v>442.42899999999997</c:v>
                </c:pt>
                <c:pt idx="2">
                  <c:v>508.06799999999998</c:v>
                </c:pt>
                <c:pt idx="3">
                  <c:v>489.42</c:v>
                </c:pt>
                <c:pt idx="4">
                  <c:v>453.33300000000003</c:v>
                </c:pt>
                <c:pt idx="5">
                  <c:v>497.86500000000001</c:v>
                </c:pt>
                <c:pt idx="6">
                  <c:v>426.56299999999999</c:v>
                </c:pt>
                <c:pt idx="7">
                  <c:v>598.88499999999999</c:v>
                </c:pt>
                <c:pt idx="8">
                  <c:v>461.47199999999998</c:v>
                </c:pt>
                <c:pt idx="9">
                  <c:v>466.18700000000001</c:v>
                </c:pt>
                <c:pt idx="10">
                  <c:v>687.98299999999995</c:v>
                </c:pt>
                <c:pt idx="11">
                  <c:v>517.86099999999999</c:v>
                </c:pt>
                <c:pt idx="12">
                  <c:v>465.52</c:v>
                </c:pt>
                <c:pt idx="13">
                  <c:v>405.47899999999998</c:v>
                </c:pt>
                <c:pt idx="14">
                  <c:v>413.70699999999999</c:v>
                </c:pt>
                <c:pt idx="15">
                  <c:v>462.35199999999998</c:v>
                </c:pt>
                <c:pt idx="16">
                  <c:v>599.59100000000001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8F3-4BE4-A9BD-7BED68F72052}"/>
            </c:ext>
          </c:extLst>
        </c:ser>
        <c:ser>
          <c:idx val="1"/>
          <c:order val="1"/>
          <c:tx>
            <c:v>1(B)MP R Na v Sr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('All Fsp Analysis'!$N$125:$N$127,'All Fsp Analysis'!$N$129,'All Fsp Analysis'!$N$130,'All Fsp Analysis'!$N$133,'All Fsp Analysis'!$N$140:$N$141,'All Fsp Analysis'!$N$143,'All Fsp Analysis'!$N$146:$N$147,'All Fsp Analysis'!$N$151,'All Fsp Analysis'!$N$157:$N$158,'All Fsp Analysis'!$N$163:$N$165)</c:f>
                <c:numCache>
                  <c:formatCode>General</c:formatCode>
                  <c:ptCount val="17"/>
                  <c:pt idx="0">
                    <c:v>39.217100000000002</c:v>
                  </c:pt>
                  <c:pt idx="1">
                    <c:v>41.562399999999997</c:v>
                  </c:pt>
                  <c:pt idx="2">
                    <c:v>67.750399999999999</c:v>
                  </c:pt>
                  <c:pt idx="3">
                    <c:v>38.827100000000002</c:v>
                  </c:pt>
                  <c:pt idx="4">
                    <c:v>39.7181</c:v>
                  </c:pt>
                  <c:pt idx="5">
                    <c:v>55.677799999999998</c:v>
                  </c:pt>
                  <c:pt idx="6">
                    <c:v>68.852400000000003</c:v>
                  </c:pt>
                  <c:pt idx="7">
                    <c:v>44.941499999999998</c:v>
                  </c:pt>
                  <c:pt idx="8">
                    <c:v>64.995800000000003</c:v>
                  </c:pt>
                  <c:pt idx="9">
                    <c:v>124.38</c:v>
                  </c:pt>
                  <c:pt idx="10">
                    <c:v>54.6083</c:v>
                  </c:pt>
                  <c:pt idx="11">
                    <c:v>55.7727</c:v>
                  </c:pt>
                  <c:pt idx="12">
                    <c:v>57.703499999999998</c:v>
                  </c:pt>
                  <c:pt idx="13">
                    <c:v>46.648699999999998</c:v>
                  </c:pt>
                  <c:pt idx="14">
                    <c:v>46.985399999999998</c:v>
                  </c:pt>
                  <c:pt idx="15">
                    <c:v>56.697600000000001</c:v>
                  </c:pt>
                  <c:pt idx="16">
                    <c:v>151.13900000000001</c:v>
                  </c:pt>
                </c:numCache>
              </c:numRef>
            </c:plus>
            <c:minus>
              <c:numRef>
                <c:f>('All Fsp Analysis'!$N$125:$N$127,'All Fsp Analysis'!$N$129,'All Fsp Analysis'!$N$130,'All Fsp Analysis'!$N$133,'All Fsp Analysis'!$N$140:$N$141,'All Fsp Analysis'!$N$143,'All Fsp Analysis'!$N$146:$N$147,'All Fsp Analysis'!$N$151,'All Fsp Analysis'!$N$157:$N$158,'All Fsp Analysis'!$N$163:$N$165)</c:f>
                <c:numCache>
                  <c:formatCode>General</c:formatCode>
                  <c:ptCount val="17"/>
                  <c:pt idx="0">
                    <c:v>39.217100000000002</c:v>
                  </c:pt>
                  <c:pt idx="1">
                    <c:v>41.562399999999997</c:v>
                  </c:pt>
                  <c:pt idx="2">
                    <c:v>67.750399999999999</c:v>
                  </c:pt>
                  <c:pt idx="3">
                    <c:v>38.827100000000002</c:v>
                  </c:pt>
                  <c:pt idx="4">
                    <c:v>39.7181</c:v>
                  </c:pt>
                  <c:pt idx="5">
                    <c:v>55.677799999999998</c:v>
                  </c:pt>
                  <c:pt idx="6">
                    <c:v>68.852400000000003</c:v>
                  </c:pt>
                  <c:pt idx="7">
                    <c:v>44.941499999999998</c:v>
                  </c:pt>
                  <c:pt idx="8">
                    <c:v>64.995800000000003</c:v>
                  </c:pt>
                  <c:pt idx="9">
                    <c:v>124.38</c:v>
                  </c:pt>
                  <c:pt idx="10">
                    <c:v>54.6083</c:v>
                  </c:pt>
                  <c:pt idx="11">
                    <c:v>55.7727</c:v>
                  </c:pt>
                  <c:pt idx="12">
                    <c:v>57.703499999999998</c:v>
                  </c:pt>
                  <c:pt idx="13">
                    <c:v>46.648699999999998</c:v>
                  </c:pt>
                  <c:pt idx="14">
                    <c:v>46.985399999999998</c:v>
                  </c:pt>
                  <c:pt idx="15">
                    <c:v>56.697600000000001</c:v>
                  </c:pt>
                  <c:pt idx="16">
                    <c:v>151.13900000000001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1208.3333329999998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Analysis'!$BE$5:$BE$7,'All Fsp Analysis'!$BE$9:$BE$10,'All Fsp Analysis'!$BE$13,'All Fsp Analysis'!$BE$20:$BE$21,'All Fsp Analysis'!$BE$23,'All Fsp Analysis'!$BE$26:$BE$27,'All Fsp Analysis'!$BE$31,'All Fsp Analysis'!$BE$37:$BE$38,'All Fsp Analysis'!$BE$43:$BE$45)</c:f>
              <c:numCache>
                <c:formatCode>General</c:formatCode>
                <c:ptCount val="17"/>
                <c:pt idx="0">
                  <c:v>72000</c:v>
                </c:pt>
                <c:pt idx="1">
                  <c:v>73700</c:v>
                </c:pt>
                <c:pt idx="2">
                  <c:v>75700</c:v>
                </c:pt>
                <c:pt idx="3">
                  <c:v>70400</c:v>
                </c:pt>
                <c:pt idx="4">
                  <c:v>73200</c:v>
                </c:pt>
                <c:pt idx="5">
                  <c:v>74000</c:v>
                </c:pt>
                <c:pt idx="6">
                  <c:v>74800</c:v>
                </c:pt>
                <c:pt idx="7">
                  <c:v>73300</c:v>
                </c:pt>
                <c:pt idx="8">
                  <c:v>74400</c:v>
                </c:pt>
                <c:pt idx="9">
                  <c:v>73500</c:v>
                </c:pt>
                <c:pt idx="10">
                  <c:v>76200</c:v>
                </c:pt>
                <c:pt idx="11">
                  <c:v>73500</c:v>
                </c:pt>
                <c:pt idx="12">
                  <c:v>71600</c:v>
                </c:pt>
                <c:pt idx="13">
                  <c:v>74900</c:v>
                </c:pt>
                <c:pt idx="14">
                  <c:v>72300</c:v>
                </c:pt>
                <c:pt idx="15">
                  <c:v>75100</c:v>
                </c:pt>
                <c:pt idx="16">
                  <c:v>74400</c:v>
                </c:pt>
              </c:numCache>
            </c:numRef>
          </c:xVal>
          <c:yVal>
            <c:numRef>
              <c:f>('All Fsp Analysis'!$AT$5:$AT$7,'All Fsp Analysis'!$AT$9:$AT$10,'All Fsp Analysis'!$AT$13,'All Fsp Analysis'!$AT$20:$AT$21,'All Fsp Analysis'!$AT$23,'All Fsp Analysis'!$AT$26:$AT$27,'All Fsp Analysis'!$AT$31,'All Fsp Analysis'!$AT$37:$AT$38,'All Fsp Analysis'!$AT$43:$AT$45)</c:f>
              <c:numCache>
                <c:formatCode>General</c:formatCode>
                <c:ptCount val="17"/>
                <c:pt idx="0">
                  <c:v>514.94600000000003</c:v>
                </c:pt>
                <c:pt idx="1">
                  <c:v>427.94099999999997</c:v>
                </c:pt>
                <c:pt idx="2">
                  <c:v>605.005</c:v>
                </c:pt>
                <c:pt idx="3">
                  <c:v>481.97399999999999</c:v>
                </c:pt>
                <c:pt idx="4">
                  <c:v>431.72300000000001</c:v>
                </c:pt>
                <c:pt idx="5">
                  <c:v>487.26299999999998</c:v>
                </c:pt>
                <c:pt idx="6">
                  <c:v>537.98199999999997</c:v>
                </c:pt>
                <c:pt idx="7">
                  <c:v>471.05900000000003</c:v>
                </c:pt>
                <c:pt idx="8">
                  <c:v>565.18499999999995</c:v>
                </c:pt>
                <c:pt idx="9">
                  <c:v>726.73599999999999</c:v>
                </c:pt>
                <c:pt idx="10">
                  <c:v>518.15700000000004</c:v>
                </c:pt>
                <c:pt idx="11">
                  <c:v>555.76800000000003</c:v>
                </c:pt>
                <c:pt idx="12">
                  <c:v>559.37599999999998</c:v>
                </c:pt>
                <c:pt idx="13">
                  <c:v>459.363</c:v>
                </c:pt>
                <c:pt idx="14">
                  <c:v>519.48699999999997</c:v>
                </c:pt>
                <c:pt idx="15">
                  <c:v>499.09199999999998</c:v>
                </c:pt>
                <c:pt idx="16">
                  <c:v>631.57899999999995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8F3-4BE4-A9BD-7BED68F72052}"/>
            </c:ext>
          </c:extLst>
        </c:ser>
        <c:ser>
          <c:idx val="2"/>
          <c:order val="2"/>
          <c:tx>
            <c:v>1(B)MP (M) Na v Sr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('All Fsp Analysis'!$N$131,'All Fsp Analysis'!$N$134:$N$138,'All Fsp Analysis'!$N$144,'All Fsp Analysis'!$N$148,'All Fsp Analysis'!$N$152:$N$153)</c:f>
                <c:numCache>
                  <c:formatCode>General</c:formatCode>
                  <c:ptCount val="10"/>
                  <c:pt idx="0">
                    <c:v>47.839199999999998</c:v>
                  </c:pt>
                  <c:pt idx="1">
                    <c:v>43.0867</c:v>
                  </c:pt>
                  <c:pt idx="2">
                    <c:v>57.941400000000002</c:v>
                  </c:pt>
                  <c:pt idx="3">
                    <c:v>53.331000000000003</c:v>
                  </c:pt>
                  <c:pt idx="4">
                    <c:v>48.470100000000002</c:v>
                  </c:pt>
                  <c:pt idx="5">
                    <c:v>44.779899999999998</c:v>
                  </c:pt>
                  <c:pt idx="6">
                    <c:v>50.194600000000001</c:v>
                  </c:pt>
                  <c:pt idx="7">
                    <c:v>51.3765</c:v>
                  </c:pt>
                  <c:pt idx="8">
                    <c:v>35.910400000000003</c:v>
                  </c:pt>
                  <c:pt idx="9">
                    <c:v>39.332099999999997</c:v>
                  </c:pt>
                </c:numCache>
              </c:numRef>
            </c:plus>
            <c:minus>
              <c:numRef>
                <c:f>('All Fsp Analysis'!$N$131,'All Fsp Analysis'!$N$134:$N$138,'All Fsp Analysis'!$N$144,'All Fsp Analysis'!$N$148,'All Fsp Analysis'!$N$152:$N$153)</c:f>
                <c:numCache>
                  <c:formatCode>General</c:formatCode>
                  <c:ptCount val="10"/>
                  <c:pt idx="0">
                    <c:v>47.839199999999998</c:v>
                  </c:pt>
                  <c:pt idx="1">
                    <c:v>43.0867</c:v>
                  </c:pt>
                  <c:pt idx="2">
                    <c:v>57.941400000000002</c:v>
                  </c:pt>
                  <c:pt idx="3">
                    <c:v>53.331000000000003</c:v>
                  </c:pt>
                  <c:pt idx="4">
                    <c:v>48.470100000000002</c:v>
                  </c:pt>
                  <c:pt idx="5">
                    <c:v>44.779899999999998</c:v>
                  </c:pt>
                  <c:pt idx="6">
                    <c:v>50.194600000000001</c:v>
                  </c:pt>
                  <c:pt idx="7">
                    <c:v>51.3765</c:v>
                  </c:pt>
                  <c:pt idx="8">
                    <c:v>35.910400000000003</c:v>
                  </c:pt>
                  <c:pt idx="9">
                    <c:v>39.332099999999997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1208.3333329999998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Analysis'!$BE$11,'All Fsp Analysis'!$BE$14:$BE$18,'All Fsp Analysis'!$BE$24,'All Fsp Analysis'!$BE$28,'All Fsp Analysis'!$BE$32:$BE$33)</c:f>
              <c:numCache>
                <c:formatCode>General</c:formatCode>
                <c:ptCount val="10"/>
                <c:pt idx="0">
                  <c:v>71200</c:v>
                </c:pt>
                <c:pt idx="1">
                  <c:v>72800</c:v>
                </c:pt>
                <c:pt idx="2">
                  <c:v>71900</c:v>
                </c:pt>
                <c:pt idx="3">
                  <c:v>70800</c:v>
                </c:pt>
                <c:pt idx="4">
                  <c:v>73900</c:v>
                </c:pt>
                <c:pt idx="5">
                  <c:v>71800</c:v>
                </c:pt>
                <c:pt idx="6">
                  <c:v>74700</c:v>
                </c:pt>
                <c:pt idx="7">
                  <c:v>75300</c:v>
                </c:pt>
                <c:pt idx="8">
                  <c:v>71700</c:v>
                </c:pt>
                <c:pt idx="9">
                  <c:v>71600</c:v>
                </c:pt>
              </c:numCache>
            </c:numRef>
          </c:xVal>
          <c:yVal>
            <c:numRef>
              <c:f>('All Fsp Analysis'!$AT$11,'All Fsp Analysis'!$AT$14:$AT$18,'All Fsp Analysis'!$AT$24,'All Fsp Analysis'!$AT$28,'All Fsp Analysis'!$AT$32:$AT$33)</c:f>
              <c:numCache>
                <c:formatCode>General</c:formatCode>
                <c:ptCount val="10"/>
                <c:pt idx="0">
                  <c:v>509.19799999999998</c:v>
                </c:pt>
                <c:pt idx="1">
                  <c:v>487.72899999999998</c:v>
                </c:pt>
                <c:pt idx="2">
                  <c:v>560.447</c:v>
                </c:pt>
                <c:pt idx="3">
                  <c:v>517.14599999999996</c:v>
                </c:pt>
                <c:pt idx="4">
                  <c:v>480.43099999999998</c:v>
                </c:pt>
                <c:pt idx="5">
                  <c:v>513.36599999999999</c:v>
                </c:pt>
                <c:pt idx="6">
                  <c:v>469.673</c:v>
                </c:pt>
                <c:pt idx="7">
                  <c:v>436.887</c:v>
                </c:pt>
                <c:pt idx="8">
                  <c:v>470.35599999999999</c:v>
                </c:pt>
                <c:pt idx="9">
                  <c:v>470.24400000000003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8F3-4BE4-A9BD-7BED68F720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7105135"/>
        <c:axId val="1327096015"/>
      </c:scatterChart>
      <c:valAx>
        <c:axId val="132710513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Na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7096015"/>
        <c:crosses val="autoZero"/>
        <c:crossBetween val="midCat"/>
      </c:valAx>
      <c:valAx>
        <c:axId val="13270960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Sr88</a:t>
                </a:r>
                <a:r>
                  <a:rPr lang="en-GB" baseline="0"/>
                  <a:t> ppm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710513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1.AS.H Na v </a:t>
            </a:r>
            <a:r>
              <a:rPr lang="en-GB" baseline="0"/>
              <a:t>Sr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1.AS.H C Na v Sr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('All Fsp Analysis'!$N$173,'All Fsp Analysis'!$N$176,'All Fsp Analysis'!$N$179,'All Fsp Analysis'!$N$182,'All Fsp Analysis'!$N$184,'All Fsp Analysis'!$N$189:$N$192,'All Fsp Analysis'!$N$199)</c:f>
                <c:numCache>
                  <c:formatCode>General</c:formatCode>
                  <c:ptCount val="10"/>
                  <c:pt idx="0">
                    <c:v>114.244</c:v>
                  </c:pt>
                  <c:pt idx="1">
                    <c:v>69.111400000000003</c:v>
                  </c:pt>
                  <c:pt idx="2">
                    <c:v>129.30000000000001</c:v>
                  </c:pt>
                  <c:pt idx="3">
                    <c:v>68.628900000000002</c:v>
                  </c:pt>
                  <c:pt idx="4">
                    <c:v>64.136899999999997</c:v>
                  </c:pt>
                  <c:pt idx="5">
                    <c:v>146.02699999999999</c:v>
                  </c:pt>
                  <c:pt idx="6">
                    <c:v>93.058700000000002</c:v>
                  </c:pt>
                  <c:pt idx="7">
                    <c:v>122.05800000000001</c:v>
                  </c:pt>
                  <c:pt idx="8">
                    <c:v>93.612799999999993</c:v>
                  </c:pt>
                  <c:pt idx="9">
                    <c:v>85.429900000000004</c:v>
                  </c:pt>
                </c:numCache>
              </c:numRef>
            </c:plus>
            <c:minus>
              <c:numRef>
                <c:f>('All Fsp Analysis'!$N$173,'All Fsp Analysis'!$N$176,'All Fsp Analysis'!$N$179,'All Fsp Analysis'!$N$182,'All Fsp Analysis'!$N$184,'All Fsp Analysis'!$N$189:$N$192,'All Fsp Analysis'!$N$199)</c:f>
                <c:numCache>
                  <c:formatCode>General</c:formatCode>
                  <c:ptCount val="10"/>
                  <c:pt idx="0">
                    <c:v>114.244</c:v>
                  </c:pt>
                  <c:pt idx="1">
                    <c:v>69.111400000000003</c:v>
                  </c:pt>
                  <c:pt idx="2">
                    <c:v>129.30000000000001</c:v>
                  </c:pt>
                  <c:pt idx="3">
                    <c:v>68.628900000000002</c:v>
                  </c:pt>
                  <c:pt idx="4">
                    <c:v>64.136899999999997</c:v>
                  </c:pt>
                  <c:pt idx="5">
                    <c:v>146.02699999999999</c:v>
                  </c:pt>
                  <c:pt idx="6">
                    <c:v>93.058700000000002</c:v>
                  </c:pt>
                  <c:pt idx="7">
                    <c:v>122.05800000000001</c:v>
                  </c:pt>
                  <c:pt idx="8">
                    <c:v>93.612799999999993</c:v>
                  </c:pt>
                  <c:pt idx="9">
                    <c:v>85.429900000000004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6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Analysis'!$CK$2,'All Fsp Analysis'!$CK$5,'All Fsp Analysis'!$CK$8,'All Fsp Analysis'!$CK$11,'All Fsp Analysis'!$CK$13,'All Fsp Analysis'!$CK$18:$CK$21,'All Fsp Analysis'!$CK$28)</c:f>
              <c:numCache>
                <c:formatCode>General</c:formatCode>
                <c:ptCount val="10"/>
                <c:pt idx="0">
                  <c:v>71600</c:v>
                </c:pt>
                <c:pt idx="1">
                  <c:v>63900</c:v>
                </c:pt>
                <c:pt idx="2">
                  <c:v>62000</c:v>
                </c:pt>
                <c:pt idx="3">
                  <c:v>69800</c:v>
                </c:pt>
                <c:pt idx="4">
                  <c:v>64700</c:v>
                </c:pt>
                <c:pt idx="5">
                  <c:v>71400</c:v>
                </c:pt>
                <c:pt idx="6">
                  <c:v>70000</c:v>
                </c:pt>
                <c:pt idx="7">
                  <c:v>69600</c:v>
                </c:pt>
                <c:pt idx="8">
                  <c:v>67200</c:v>
                </c:pt>
                <c:pt idx="9">
                  <c:v>66500</c:v>
                </c:pt>
              </c:numCache>
            </c:numRef>
          </c:xVal>
          <c:yVal>
            <c:numRef>
              <c:f>('All Fsp Analysis'!$BZ$2,'All Fsp Analysis'!$BZ$5,'All Fsp Analysis'!$BZ$8,'All Fsp Analysis'!$BZ$11,'All Fsp Analysis'!$BZ$13,'All Fsp Analysis'!$BZ$18:$BZ$21,'All Fsp Analysis'!$BZ$28)</c:f>
              <c:numCache>
                <c:formatCode>General</c:formatCode>
                <c:ptCount val="10"/>
                <c:pt idx="0">
                  <c:v>856.31100000000004</c:v>
                </c:pt>
                <c:pt idx="1">
                  <c:v>914.51400000000001</c:v>
                </c:pt>
                <c:pt idx="2">
                  <c:v>1237.57</c:v>
                </c:pt>
                <c:pt idx="3">
                  <c:v>749</c:v>
                </c:pt>
                <c:pt idx="4">
                  <c:v>925.452</c:v>
                </c:pt>
                <c:pt idx="5">
                  <c:v>1057.1099999999999</c:v>
                </c:pt>
                <c:pt idx="6">
                  <c:v>936.80899999999997</c:v>
                </c:pt>
                <c:pt idx="7">
                  <c:v>1081.19</c:v>
                </c:pt>
                <c:pt idx="8">
                  <c:v>1040.49</c:v>
                </c:pt>
                <c:pt idx="9">
                  <c:v>952.02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C0B-4117-9C19-4DE5BBEAE7D3}"/>
            </c:ext>
          </c:extLst>
        </c:ser>
        <c:ser>
          <c:idx val="1"/>
          <c:order val="1"/>
          <c:tx>
            <c:v>1.AS.H R Na v Sr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('All Fsp Analysis'!$N$174,'All Fsp Analysis'!$N$177,'All Fsp Analysis'!$N$183,'All Fsp Analysis'!$N$185:$N$188,'All Fsp Analysis'!$N$193:$N$194,'All Fsp Analysis'!$N$200,'All Fsp Analysis'!$N$204)</c:f>
                <c:numCache>
                  <c:formatCode>General</c:formatCode>
                  <c:ptCount val="11"/>
                  <c:pt idx="0">
                    <c:v>104.422</c:v>
                  </c:pt>
                  <c:pt idx="1">
                    <c:v>89.690600000000003</c:v>
                  </c:pt>
                  <c:pt idx="2">
                    <c:v>53.011299999999999</c:v>
                  </c:pt>
                  <c:pt idx="3">
                    <c:v>60.047600000000003</c:v>
                  </c:pt>
                  <c:pt idx="4">
                    <c:v>68.965500000000006</c:v>
                  </c:pt>
                  <c:pt idx="5">
                    <c:v>86.433599999999998</c:v>
                  </c:pt>
                  <c:pt idx="6">
                    <c:v>73.47</c:v>
                  </c:pt>
                  <c:pt idx="7">
                    <c:v>124.72</c:v>
                  </c:pt>
                  <c:pt idx="8">
                    <c:v>83.822900000000004</c:v>
                  </c:pt>
                  <c:pt idx="9">
                    <c:v>89.004099999999994</c:v>
                  </c:pt>
                  <c:pt idx="10">
                    <c:v>71.535399999999996</c:v>
                  </c:pt>
                </c:numCache>
              </c:numRef>
            </c:plus>
            <c:minus>
              <c:numRef>
                <c:f>('All Fsp Analysis'!$N$174,'All Fsp Analysis'!$N$177,'All Fsp Analysis'!$N$183,'All Fsp Analysis'!$N$185:$N$188,'All Fsp Analysis'!$N$193:$N$194,'All Fsp Analysis'!$N$200,'All Fsp Analysis'!$N$204)</c:f>
                <c:numCache>
                  <c:formatCode>General</c:formatCode>
                  <c:ptCount val="11"/>
                  <c:pt idx="0">
                    <c:v>104.422</c:v>
                  </c:pt>
                  <c:pt idx="1">
                    <c:v>89.690600000000003</c:v>
                  </c:pt>
                  <c:pt idx="2">
                    <c:v>53.011299999999999</c:v>
                  </c:pt>
                  <c:pt idx="3">
                    <c:v>60.047600000000003</c:v>
                  </c:pt>
                  <c:pt idx="4">
                    <c:v>68.965500000000006</c:v>
                  </c:pt>
                  <c:pt idx="5">
                    <c:v>86.433599999999998</c:v>
                  </c:pt>
                  <c:pt idx="6">
                    <c:v>73.47</c:v>
                  </c:pt>
                  <c:pt idx="7">
                    <c:v>124.72</c:v>
                  </c:pt>
                  <c:pt idx="8">
                    <c:v>83.822900000000004</c:v>
                  </c:pt>
                  <c:pt idx="9">
                    <c:v>89.004099999999994</c:v>
                  </c:pt>
                  <c:pt idx="10">
                    <c:v>71.535399999999996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6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Analysis'!$CK$3,'All Fsp Analysis'!$CK$6,'All Fsp Analysis'!$CK$12,'All Fsp Analysis'!$CK$14:$CK$17,'All Fsp Analysis'!$CK$22:$CK$23,'All Fsp Analysis'!$CK$29,'All Fsp Analysis'!$CK$33)</c:f>
              <c:numCache>
                <c:formatCode>General</c:formatCode>
                <c:ptCount val="11"/>
                <c:pt idx="0">
                  <c:v>71000</c:v>
                </c:pt>
                <c:pt idx="1">
                  <c:v>66000</c:v>
                </c:pt>
                <c:pt idx="2">
                  <c:v>70200</c:v>
                </c:pt>
                <c:pt idx="3">
                  <c:v>68000</c:v>
                </c:pt>
                <c:pt idx="4">
                  <c:v>67500</c:v>
                </c:pt>
                <c:pt idx="5">
                  <c:v>66500</c:v>
                </c:pt>
                <c:pt idx="6">
                  <c:v>63200</c:v>
                </c:pt>
                <c:pt idx="7">
                  <c:v>68000</c:v>
                </c:pt>
                <c:pt idx="8">
                  <c:v>69800</c:v>
                </c:pt>
                <c:pt idx="9">
                  <c:v>66800</c:v>
                </c:pt>
                <c:pt idx="10">
                  <c:v>70000</c:v>
                </c:pt>
              </c:numCache>
            </c:numRef>
          </c:xVal>
          <c:yVal>
            <c:numRef>
              <c:f>('All Fsp Analysis'!$BZ$3,'All Fsp Analysis'!$BZ$6,'All Fsp Analysis'!$BZ$12,'All Fsp Analysis'!$BZ$14:$BZ$17,'All Fsp Analysis'!$BZ$22:$BZ$23,'All Fsp Analysis'!$BZ$29,'All Fsp Analysis'!$BZ$33)</c:f>
              <c:numCache>
                <c:formatCode>General</c:formatCode>
                <c:ptCount val="11"/>
                <c:pt idx="0">
                  <c:v>822.96400000000006</c:v>
                </c:pt>
                <c:pt idx="1">
                  <c:v>892.78700000000003</c:v>
                </c:pt>
                <c:pt idx="2">
                  <c:v>845.40200000000004</c:v>
                </c:pt>
                <c:pt idx="3">
                  <c:v>787.40599999999995</c:v>
                </c:pt>
                <c:pt idx="4">
                  <c:v>962.03399999999999</c:v>
                </c:pt>
                <c:pt idx="5">
                  <c:v>974.41800000000001</c:v>
                </c:pt>
                <c:pt idx="6">
                  <c:v>963.68299999999999</c:v>
                </c:pt>
                <c:pt idx="7">
                  <c:v>935.68600000000004</c:v>
                </c:pt>
                <c:pt idx="8">
                  <c:v>933.18399999999997</c:v>
                </c:pt>
                <c:pt idx="9">
                  <c:v>1060.68</c:v>
                </c:pt>
                <c:pt idx="10">
                  <c:v>764.43899999999996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C0B-4117-9C19-4DE5BBEAE7D3}"/>
            </c:ext>
          </c:extLst>
        </c:ser>
        <c:ser>
          <c:idx val="2"/>
          <c:order val="2"/>
          <c:tx>
            <c:v>1.AS.H (M) Na v Sr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('All Fsp Analysis'!$N$175,'All Fsp Analysis'!$N$178,'All Fsp Analysis'!$N$180:$N$181,'All Fsp Analysis'!$N$195:$N$198,'All Fsp Analysis'!$N$201:$N$203,'All Fsp Analysis'!$N$205:$N$207)</c:f>
                <c:numCache>
                  <c:formatCode>General</c:formatCode>
                  <c:ptCount val="14"/>
                  <c:pt idx="0">
                    <c:v>87.323400000000007</c:v>
                  </c:pt>
                  <c:pt idx="1">
                    <c:v>71.686400000000006</c:v>
                  </c:pt>
                  <c:pt idx="2">
                    <c:v>66.391999999999996</c:v>
                  </c:pt>
                  <c:pt idx="3">
                    <c:v>127.929</c:v>
                  </c:pt>
                  <c:pt idx="4">
                    <c:v>119.113</c:v>
                  </c:pt>
                  <c:pt idx="5">
                    <c:v>79.496200000000002</c:v>
                  </c:pt>
                  <c:pt idx="6">
                    <c:v>76.064400000000006</c:v>
                  </c:pt>
                  <c:pt idx="7">
                    <c:v>84.569100000000006</c:v>
                  </c:pt>
                  <c:pt idx="8">
                    <c:v>76.024699999999996</c:v>
                  </c:pt>
                  <c:pt idx="9">
                    <c:v>52.522599999999997</c:v>
                  </c:pt>
                  <c:pt idx="10">
                    <c:v>118.711</c:v>
                  </c:pt>
                  <c:pt idx="11">
                    <c:v>92.139700000000005</c:v>
                  </c:pt>
                  <c:pt idx="12">
                    <c:v>64.363500000000002</c:v>
                  </c:pt>
                  <c:pt idx="13">
                    <c:v>133.51499999999999</c:v>
                  </c:pt>
                </c:numCache>
              </c:numRef>
            </c:plus>
            <c:minus>
              <c:numRef>
                <c:f>('All Fsp Analysis'!$N$175,'All Fsp Analysis'!$N$178,'All Fsp Analysis'!$N$180:$N$181,'All Fsp Analysis'!$N$195:$N$198,'All Fsp Analysis'!$N$201:$N$203,'All Fsp Analysis'!$N$205:$N$207)</c:f>
                <c:numCache>
                  <c:formatCode>General</c:formatCode>
                  <c:ptCount val="14"/>
                  <c:pt idx="0">
                    <c:v>87.323400000000007</c:v>
                  </c:pt>
                  <c:pt idx="1">
                    <c:v>71.686400000000006</c:v>
                  </c:pt>
                  <c:pt idx="2">
                    <c:v>66.391999999999996</c:v>
                  </c:pt>
                  <c:pt idx="3">
                    <c:v>127.929</c:v>
                  </c:pt>
                  <c:pt idx="4">
                    <c:v>119.113</c:v>
                  </c:pt>
                  <c:pt idx="5">
                    <c:v>79.496200000000002</c:v>
                  </c:pt>
                  <c:pt idx="6">
                    <c:v>76.064400000000006</c:v>
                  </c:pt>
                  <c:pt idx="7">
                    <c:v>84.569100000000006</c:v>
                  </c:pt>
                  <c:pt idx="8">
                    <c:v>76.024699999999996</c:v>
                  </c:pt>
                  <c:pt idx="9">
                    <c:v>52.522599999999997</c:v>
                  </c:pt>
                  <c:pt idx="10">
                    <c:v>118.711</c:v>
                  </c:pt>
                  <c:pt idx="11">
                    <c:v>92.139700000000005</c:v>
                  </c:pt>
                  <c:pt idx="12">
                    <c:v>64.363500000000002</c:v>
                  </c:pt>
                  <c:pt idx="13">
                    <c:v>133.51499999999999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6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Analysis'!$CK$4,'All Fsp Analysis'!$CK$7,'All Fsp Analysis'!$CK$9:$CK$10,'All Fsp Analysis'!$CK$24:$CK$27,'All Fsp Analysis'!$CK$30:$CK$32,'All Fsp Analysis'!$CK$34:$CK$36)</c:f>
              <c:numCache>
                <c:formatCode>General</c:formatCode>
                <c:ptCount val="14"/>
                <c:pt idx="0">
                  <c:v>67800</c:v>
                </c:pt>
                <c:pt idx="1">
                  <c:v>71200</c:v>
                </c:pt>
                <c:pt idx="2">
                  <c:v>63099.999999999993</c:v>
                </c:pt>
                <c:pt idx="3">
                  <c:v>68300</c:v>
                </c:pt>
                <c:pt idx="4">
                  <c:v>69700</c:v>
                </c:pt>
                <c:pt idx="5">
                  <c:v>69600</c:v>
                </c:pt>
                <c:pt idx="6">
                  <c:v>70400</c:v>
                </c:pt>
                <c:pt idx="7">
                  <c:v>63800</c:v>
                </c:pt>
                <c:pt idx="8">
                  <c:v>64500</c:v>
                </c:pt>
                <c:pt idx="9">
                  <c:v>64500</c:v>
                </c:pt>
                <c:pt idx="10">
                  <c:v>66600</c:v>
                </c:pt>
                <c:pt idx="11">
                  <c:v>68500</c:v>
                </c:pt>
                <c:pt idx="12">
                  <c:v>67400</c:v>
                </c:pt>
                <c:pt idx="13">
                  <c:v>67700</c:v>
                </c:pt>
              </c:numCache>
            </c:numRef>
          </c:xVal>
          <c:yVal>
            <c:numRef>
              <c:f>('All Fsp Analysis'!$BZ$4,'All Fsp Analysis'!$BZ$7,'All Fsp Analysis'!$BZ$9:$BZ$10,'All Fsp Analysis'!$BZ$24:$BZ$27,'All Fsp Analysis'!$BZ$30:$BZ$32,'All Fsp Analysis'!$BZ$34:$BZ$36)</c:f>
              <c:numCache>
                <c:formatCode>General</c:formatCode>
                <c:ptCount val="14"/>
                <c:pt idx="0">
                  <c:v>1000.29</c:v>
                </c:pt>
                <c:pt idx="1">
                  <c:v>843.45600000000002</c:v>
                </c:pt>
                <c:pt idx="2">
                  <c:v>963.86599999999999</c:v>
                </c:pt>
                <c:pt idx="3">
                  <c:v>949.34799999999996</c:v>
                </c:pt>
                <c:pt idx="4">
                  <c:v>973.34100000000001</c:v>
                </c:pt>
                <c:pt idx="5">
                  <c:v>890.93299999999999</c:v>
                </c:pt>
                <c:pt idx="6">
                  <c:v>851.04700000000003</c:v>
                </c:pt>
                <c:pt idx="7">
                  <c:v>949.20399999999995</c:v>
                </c:pt>
                <c:pt idx="8">
                  <c:v>932.86400000000003</c:v>
                </c:pt>
                <c:pt idx="9">
                  <c:v>899.33299999999997</c:v>
                </c:pt>
                <c:pt idx="10">
                  <c:v>1177.52</c:v>
                </c:pt>
                <c:pt idx="11">
                  <c:v>893.42499999999995</c:v>
                </c:pt>
                <c:pt idx="12">
                  <c:v>818.50300000000004</c:v>
                </c:pt>
                <c:pt idx="13">
                  <c:v>965.40700000000004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C0B-4117-9C19-4DE5BBEAE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4262607"/>
        <c:axId val="1394269327"/>
      </c:scatterChart>
      <c:valAx>
        <c:axId val="139426260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Na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4269327"/>
        <c:crosses val="autoZero"/>
        <c:crossBetween val="midCat"/>
      </c:valAx>
      <c:valAx>
        <c:axId val="13942693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Sr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426260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1.AS.H Na v </a:t>
            </a:r>
            <a:r>
              <a:rPr lang="en-GB" baseline="0"/>
              <a:t>Sr</a:t>
            </a:r>
            <a:endParaRPr lang="en-GB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v>1.AS C Na v Sr</c:v>
          </c:tx>
          <c:spPr>
            <a:ln>
              <a:noFill/>
            </a:ln>
          </c:spPr>
          <c:errBars>
            <c:errDir val="y"/>
            <c:errBarType val="both"/>
            <c:errValType val="cust"/>
            <c:noEndCap val="0"/>
            <c:plus>
              <c:numRef>
                <c:f>('All Fsp Analysis'!$N$80,'All Fsp Analysis'!$N$82:$N$83,'All Fsp Analysis'!$N$86:$N$87,'All Fsp Analysis'!$N$92,'All Fsp Analysis'!$N$96:$N$97,'All Fsp Analysis'!$N$101,'All Fsp Analysis'!$N$103,'All Fsp Analysis'!$N$105,'All Fsp Analysis'!$N$107,'All Fsp Analysis'!$N$112)</c:f>
                <c:numCache>
                  <c:formatCode>General</c:formatCode>
                  <c:ptCount val="13"/>
                  <c:pt idx="0">
                    <c:v>63.536700000000003</c:v>
                  </c:pt>
                  <c:pt idx="1">
                    <c:v>74.364800000000002</c:v>
                  </c:pt>
                  <c:pt idx="2">
                    <c:v>58.5505</c:v>
                  </c:pt>
                  <c:pt idx="3">
                    <c:v>69.838399999999993</c:v>
                  </c:pt>
                  <c:pt idx="4">
                    <c:v>74.231300000000005</c:v>
                  </c:pt>
                  <c:pt idx="5">
                    <c:v>51.799900000000001</c:v>
                  </c:pt>
                  <c:pt idx="6">
                    <c:v>63.5672</c:v>
                  </c:pt>
                  <c:pt idx="7">
                    <c:v>71.888800000000003</c:v>
                  </c:pt>
                  <c:pt idx="8">
                    <c:v>49.644199999999998</c:v>
                  </c:pt>
                  <c:pt idx="9">
                    <c:v>60.131</c:v>
                  </c:pt>
                  <c:pt idx="10">
                    <c:v>69.136600000000001</c:v>
                  </c:pt>
                  <c:pt idx="11">
                    <c:v>48.879399999999997</c:v>
                  </c:pt>
                  <c:pt idx="12">
                    <c:v>61.796700000000001</c:v>
                  </c:pt>
                </c:numCache>
              </c:numRef>
            </c:plus>
            <c:minus>
              <c:numRef>
                <c:f>('All Fsp Analysis'!$N$80,'All Fsp Analysis'!$N$82:$N$83,'All Fsp Analysis'!$N$86:$N$87,'All Fsp Analysis'!$N$92,'All Fsp Analysis'!$N$96:$N$97,'All Fsp Analysis'!$N$101,'All Fsp Analysis'!$N$103,'All Fsp Analysis'!$N$105,'All Fsp Analysis'!$N$107,'All Fsp Analysis'!$N$112)</c:f>
                <c:numCache>
                  <c:formatCode>General</c:formatCode>
                  <c:ptCount val="13"/>
                  <c:pt idx="0">
                    <c:v>63.536700000000003</c:v>
                  </c:pt>
                  <c:pt idx="1">
                    <c:v>74.364800000000002</c:v>
                  </c:pt>
                  <c:pt idx="2">
                    <c:v>58.5505</c:v>
                  </c:pt>
                  <c:pt idx="3">
                    <c:v>69.838399999999993</c:v>
                  </c:pt>
                  <c:pt idx="4">
                    <c:v>74.231300000000005</c:v>
                  </c:pt>
                  <c:pt idx="5">
                    <c:v>51.799900000000001</c:v>
                  </c:pt>
                  <c:pt idx="6">
                    <c:v>63.5672</c:v>
                  </c:pt>
                  <c:pt idx="7">
                    <c:v>71.888800000000003</c:v>
                  </c:pt>
                  <c:pt idx="8">
                    <c:v>49.644199999999998</c:v>
                  </c:pt>
                  <c:pt idx="9">
                    <c:v>60.131</c:v>
                  </c:pt>
                  <c:pt idx="10">
                    <c:v>69.136600000000001</c:v>
                  </c:pt>
                  <c:pt idx="11">
                    <c:v>48.879399999999997</c:v>
                  </c:pt>
                  <c:pt idx="12">
                    <c:v>61.796700000000001</c:v>
                  </c:pt>
                </c:numCache>
              </c:numRef>
            </c:minus>
          </c:errBars>
          <c:errBars>
            <c:errDir val="x"/>
            <c:errBarType val="both"/>
            <c:errValType val="fixedVal"/>
            <c:noEndCap val="0"/>
            <c:val val="558.33333330000005"/>
          </c:errBars>
          <c:xVal>
            <c:numRef>
              <c:f>('All Fsp Analysis'!$Y$3,'All Fsp Analysis'!$Y$5,'All Fsp Analysis'!$Y$6,'All Fsp Analysis'!$Y$9:$Y$10,'All Fsp Analysis'!$Y$15,'All Fsp Analysis'!$Y$19:$Y$20,'All Fsp Analysis'!$Y$24,'All Fsp Analysis'!$Y$26,'All Fsp Analysis'!$Y$28,'All Fsp Analysis'!$Y$30,'All Fsp Analysis'!$Y$35)</c:f>
              <c:numCache>
                <c:formatCode>General</c:formatCode>
                <c:ptCount val="13"/>
                <c:pt idx="0">
                  <c:v>51700</c:v>
                </c:pt>
                <c:pt idx="1">
                  <c:v>54100</c:v>
                </c:pt>
                <c:pt idx="2">
                  <c:v>54800.000000000007</c:v>
                </c:pt>
                <c:pt idx="3">
                  <c:v>54000</c:v>
                </c:pt>
                <c:pt idx="4">
                  <c:v>52400</c:v>
                </c:pt>
                <c:pt idx="5">
                  <c:v>64000</c:v>
                </c:pt>
                <c:pt idx="6">
                  <c:v>57000</c:v>
                </c:pt>
                <c:pt idx="7">
                  <c:v>61900.000000000007</c:v>
                </c:pt>
                <c:pt idx="8">
                  <c:v>54100</c:v>
                </c:pt>
                <c:pt idx="9">
                  <c:v>61300</c:v>
                </c:pt>
                <c:pt idx="10">
                  <c:v>59400.000000000007</c:v>
                </c:pt>
                <c:pt idx="11">
                  <c:v>62200</c:v>
                </c:pt>
                <c:pt idx="12">
                  <c:v>64600</c:v>
                </c:pt>
              </c:numCache>
            </c:numRef>
          </c:xVal>
          <c:yVal>
            <c:numRef>
              <c:f>('All Fsp Analysis'!$N$3,'All Fsp Analysis'!$N$5:$N$6,'All Fsp Analysis'!$N$9:$N$10,'All Fsp Analysis'!$N$15,'All Fsp Analysis'!$N$19:$N$20,'All Fsp Analysis'!$N$24,'All Fsp Analysis'!$N$26,'All Fsp Analysis'!$N$28,'All Fsp Analysis'!$N$30,'All Fsp Analysis'!$N$35)</c:f>
              <c:numCache>
                <c:formatCode>General</c:formatCode>
                <c:ptCount val="13"/>
                <c:pt idx="0">
                  <c:v>925.64800000000002</c:v>
                </c:pt>
                <c:pt idx="1">
                  <c:v>988.428</c:v>
                </c:pt>
                <c:pt idx="2">
                  <c:v>922.11199999999997</c:v>
                </c:pt>
                <c:pt idx="3">
                  <c:v>825.58600000000001</c:v>
                </c:pt>
                <c:pt idx="4">
                  <c:v>827.88099999999997</c:v>
                </c:pt>
                <c:pt idx="5">
                  <c:v>642.77700000000004</c:v>
                </c:pt>
                <c:pt idx="6">
                  <c:v>719.697</c:v>
                </c:pt>
                <c:pt idx="7">
                  <c:v>762.99800000000005</c:v>
                </c:pt>
                <c:pt idx="8">
                  <c:v>767.798</c:v>
                </c:pt>
                <c:pt idx="9">
                  <c:v>726.68499999999995</c:v>
                </c:pt>
                <c:pt idx="10">
                  <c:v>778.65800000000002</c:v>
                </c:pt>
                <c:pt idx="11">
                  <c:v>596.28099999999995</c:v>
                </c:pt>
                <c:pt idx="12">
                  <c:v>643.88300000000004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8F39-44B9-AC39-1B389BDC7CD2}"/>
            </c:ext>
          </c:extLst>
        </c:ser>
        <c:ser>
          <c:idx val="4"/>
          <c:order val="1"/>
          <c:tx>
            <c:v>1.AS R Na v Sr</c:v>
          </c:tx>
          <c:spPr>
            <a:ln w="25400">
              <a:noFill/>
            </a:ln>
          </c:spPr>
          <c:errBars>
            <c:errDir val="y"/>
            <c:errBarType val="both"/>
            <c:errValType val="cust"/>
            <c:noEndCap val="0"/>
            <c:plus>
              <c:numRef>
                <c:f>('All Fsp Analysis'!$N$79,'All Fsp Analysis'!$N$81,'All Fsp Analysis'!$N$84,'All Fsp Analysis'!$N$88,'All Fsp Analysis'!$N$93,'All Fsp Analysis'!$N$98,'All Fsp Analysis'!$N$102,'All Fsp Analysis'!$N$104,'All Fsp Analysis'!$N$106,'All Fsp Analysis'!$N$108,'All Fsp Analysis'!$N$111)</c:f>
                <c:numCache>
                  <c:formatCode>General</c:formatCode>
                  <c:ptCount val="11"/>
                  <c:pt idx="0">
                    <c:v>82.629099999999994</c:v>
                  </c:pt>
                  <c:pt idx="1">
                    <c:v>62.886699999999998</c:v>
                  </c:pt>
                  <c:pt idx="2">
                    <c:v>68.739699999999999</c:v>
                  </c:pt>
                  <c:pt idx="3">
                    <c:v>60.226999999999997</c:v>
                  </c:pt>
                  <c:pt idx="4">
                    <c:v>77.182199999999995</c:v>
                  </c:pt>
                  <c:pt idx="5">
                    <c:v>75.746099999999998</c:v>
                  </c:pt>
                  <c:pt idx="6">
                    <c:v>95.626800000000003</c:v>
                  </c:pt>
                  <c:pt idx="7">
                    <c:v>71.758700000000005</c:v>
                  </c:pt>
                  <c:pt idx="8">
                    <c:v>48.8474</c:v>
                  </c:pt>
                  <c:pt idx="9">
                    <c:v>80.356399999999994</c:v>
                  </c:pt>
                  <c:pt idx="10">
                    <c:v>55.871000000000002</c:v>
                  </c:pt>
                </c:numCache>
              </c:numRef>
            </c:plus>
            <c:minus>
              <c:numRef>
                <c:f>('All Fsp Analysis'!$N$79,'All Fsp Analysis'!$N$81,'All Fsp Analysis'!$N$84,'All Fsp Analysis'!$N$88,'All Fsp Analysis'!$N$93,'All Fsp Analysis'!$N$98,'All Fsp Analysis'!$N$102,'All Fsp Analysis'!$N$104,'All Fsp Analysis'!$N$106,'All Fsp Analysis'!$N$108,'All Fsp Analysis'!$N$111)</c:f>
                <c:numCache>
                  <c:formatCode>General</c:formatCode>
                  <c:ptCount val="11"/>
                  <c:pt idx="0">
                    <c:v>82.629099999999994</c:v>
                  </c:pt>
                  <c:pt idx="1">
                    <c:v>62.886699999999998</c:v>
                  </c:pt>
                  <c:pt idx="2">
                    <c:v>68.739699999999999</c:v>
                  </c:pt>
                  <c:pt idx="3">
                    <c:v>60.226999999999997</c:v>
                  </c:pt>
                  <c:pt idx="4">
                    <c:v>77.182199999999995</c:v>
                  </c:pt>
                  <c:pt idx="5">
                    <c:v>75.746099999999998</c:v>
                  </c:pt>
                  <c:pt idx="6">
                    <c:v>95.626800000000003</c:v>
                  </c:pt>
                  <c:pt idx="7">
                    <c:v>71.758700000000005</c:v>
                  </c:pt>
                  <c:pt idx="8">
                    <c:v>48.8474</c:v>
                  </c:pt>
                  <c:pt idx="9">
                    <c:v>80.356399999999994</c:v>
                  </c:pt>
                  <c:pt idx="10">
                    <c:v>55.871000000000002</c:v>
                  </c:pt>
                </c:numCache>
              </c:numRef>
            </c:minus>
          </c:errBars>
          <c:errBars>
            <c:errDir val="x"/>
            <c:errBarType val="both"/>
            <c:errValType val="fixedVal"/>
            <c:noEndCap val="0"/>
            <c:val val="558.33333330000005"/>
          </c:errBars>
          <c:xVal>
            <c:numRef>
              <c:f>('All Fsp Analysis'!$Y$2,'All Fsp Analysis'!$Y$4,'All Fsp Analysis'!$Y$7,'All Fsp Analysis'!$Y$11,'All Fsp Analysis'!$Y$16,'All Fsp Analysis'!$Y$21,'All Fsp Analysis'!$Y$25,'All Fsp Analysis'!$Y$27,'All Fsp Analysis'!$Y$29,'All Fsp Analysis'!$Y$31,'All Fsp Analysis'!$Y$34)</c:f>
              <c:numCache>
                <c:formatCode>General</c:formatCode>
                <c:ptCount val="11"/>
                <c:pt idx="0">
                  <c:v>62800</c:v>
                </c:pt>
                <c:pt idx="1">
                  <c:v>53500</c:v>
                </c:pt>
                <c:pt idx="2">
                  <c:v>72400</c:v>
                </c:pt>
                <c:pt idx="3">
                  <c:v>64400.000000000007</c:v>
                </c:pt>
                <c:pt idx="4">
                  <c:v>67100</c:v>
                </c:pt>
                <c:pt idx="5">
                  <c:v>68900</c:v>
                </c:pt>
                <c:pt idx="6">
                  <c:v>71600</c:v>
                </c:pt>
                <c:pt idx="7">
                  <c:v>58099.999999999993</c:v>
                </c:pt>
                <c:pt idx="8">
                  <c:v>56700</c:v>
                </c:pt>
                <c:pt idx="9">
                  <c:v>65700</c:v>
                </c:pt>
                <c:pt idx="10">
                  <c:v>64400.000000000007</c:v>
                </c:pt>
              </c:numCache>
            </c:numRef>
          </c:xVal>
          <c:yVal>
            <c:numRef>
              <c:f>('All Fsp Analysis'!$N$2,'All Fsp Analysis'!$N$4,'All Fsp Analysis'!$N$7,'All Fsp Analysis'!$N$11,'All Fsp Analysis'!$N$16,'All Fsp Analysis'!$N$21,'All Fsp Analysis'!$N$25,'All Fsp Analysis'!$N$27,'All Fsp Analysis'!$N$29,'All Fsp Analysis'!$N$31,'All Fsp Analysis'!$N$34)</c:f>
              <c:numCache>
                <c:formatCode>General</c:formatCode>
                <c:ptCount val="11"/>
                <c:pt idx="0">
                  <c:v>867.39800000000002</c:v>
                </c:pt>
                <c:pt idx="1">
                  <c:v>909.11099999999999</c:v>
                </c:pt>
                <c:pt idx="2">
                  <c:v>664.697</c:v>
                </c:pt>
                <c:pt idx="3">
                  <c:v>682.47199999999998</c:v>
                </c:pt>
                <c:pt idx="4">
                  <c:v>643.43299999999999</c:v>
                </c:pt>
                <c:pt idx="5">
                  <c:v>725.40300000000002</c:v>
                </c:pt>
                <c:pt idx="6">
                  <c:v>676.32100000000003</c:v>
                </c:pt>
                <c:pt idx="7">
                  <c:v>841.87199999999996</c:v>
                </c:pt>
                <c:pt idx="8">
                  <c:v>783.21100000000001</c:v>
                </c:pt>
                <c:pt idx="9">
                  <c:v>727.53099999999995</c:v>
                </c:pt>
                <c:pt idx="10">
                  <c:v>629.48299999999995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8F39-44B9-AC39-1B389BDC7CD2}"/>
            </c:ext>
          </c:extLst>
        </c:ser>
        <c:ser>
          <c:idx val="5"/>
          <c:order val="2"/>
          <c:tx>
            <c:v>1.AS (M) Na v Sr</c:v>
          </c:tx>
          <c:spPr>
            <a:ln w="25400">
              <a:noFill/>
            </a:ln>
          </c:spPr>
          <c:errBars>
            <c:errDir val="y"/>
            <c:errBarType val="both"/>
            <c:errValType val="cust"/>
            <c:noEndCap val="0"/>
            <c:plus>
              <c:numRef>
                <c:f>('All Fsp Analysis'!$N$89:$N$91,'All Fsp Analysis'!$N$95,'All Fsp Analysis'!$N$109:$N$110,'All Fsp Analysis'!$N$113:$N$114)</c:f>
                <c:numCache>
                  <c:formatCode>General</c:formatCode>
                  <c:ptCount val="8"/>
                  <c:pt idx="0">
                    <c:v>59.547800000000002</c:v>
                  </c:pt>
                  <c:pt idx="1">
                    <c:v>63.289000000000001</c:v>
                  </c:pt>
                  <c:pt idx="2">
                    <c:v>63.069699999999997</c:v>
                  </c:pt>
                  <c:pt idx="3">
                    <c:v>71.600300000000004</c:v>
                  </c:pt>
                  <c:pt idx="4">
                    <c:v>74.892399999999995</c:v>
                  </c:pt>
                  <c:pt idx="5">
                    <c:v>80.787499999999994</c:v>
                  </c:pt>
                  <c:pt idx="6">
                    <c:v>36.889899999999997</c:v>
                  </c:pt>
                  <c:pt idx="7">
                    <c:v>68.761200000000002</c:v>
                  </c:pt>
                </c:numCache>
              </c:numRef>
            </c:plus>
            <c:minus>
              <c:numRef>
                <c:f>('All Fsp Analysis'!$N$89:$N$91,'All Fsp Analysis'!$N$95,'All Fsp Analysis'!$N$109:$N$110,'All Fsp Analysis'!$N$113:$N$114)</c:f>
                <c:numCache>
                  <c:formatCode>General</c:formatCode>
                  <c:ptCount val="8"/>
                  <c:pt idx="0">
                    <c:v>59.547800000000002</c:v>
                  </c:pt>
                  <c:pt idx="1">
                    <c:v>63.289000000000001</c:v>
                  </c:pt>
                  <c:pt idx="2">
                    <c:v>63.069699999999997</c:v>
                  </c:pt>
                  <c:pt idx="3">
                    <c:v>71.600300000000004</c:v>
                  </c:pt>
                  <c:pt idx="4">
                    <c:v>74.892399999999995</c:v>
                  </c:pt>
                  <c:pt idx="5">
                    <c:v>80.787499999999994</c:v>
                  </c:pt>
                  <c:pt idx="6">
                    <c:v>36.889899999999997</c:v>
                  </c:pt>
                  <c:pt idx="7">
                    <c:v>68.761200000000002</c:v>
                  </c:pt>
                </c:numCache>
              </c:numRef>
            </c:minus>
          </c:errBars>
          <c:errBars>
            <c:errDir val="x"/>
            <c:errBarType val="both"/>
            <c:errValType val="fixedVal"/>
            <c:noEndCap val="0"/>
            <c:val val="558.33333330000005"/>
          </c:errBars>
          <c:xVal>
            <c:numRef>
              <c:f>('All Fsp Analysis'!$Y$12:$Y$14,'All Fsp Analysis'!$Y$18,'All Fsp Analysis'!$Y$32:$Y$33,'All Fsp Analysis'!$Y$36:$Y$37)</c:f>
              <c:numCache>
                <c:formatCode>General</c:formatCode>
                <c:ptCount val="8"/>
                <c:pt idx="0">
                  <c:v>70400</c:v>
                </c:pt>
                <c:pt idx="1">
                  <c:v>72400</c:v>
                </c:pt>
                <c:pt idx="2">
                  <c:v>57300.000000000007</c:v>
                </c:pt>
                <c:pt idx="3">
                  <c:v>69100</c:v>
                </c:pt>
                <c:pt idx="4">
                  <c:v>66900</c:v>
                </c:pt>
                <c:pt idx="5">
                  <c:v>67400</c:v>
                </c:pt>
                <c:pt idx="6">
                  <c:v>58300</c:v>
                </c:pt>
                <c:pt idx="7">
                  <c:v>67900</c:v>
                </c:pt>
              </c:numCache>
            </c:numRef>
          </c:xVal>
          <c:yVal>
            <c:numRef>
              <c:f>('All Fsp Analysis'!$N$12:$N$14,'All Fsp Analysis'!$N$18,'All Fsp Analysis'!$N$32:$N$33,'All Fsp Analysis'!$N$36:$N$37)</c:f>
              <c:numCache>
                <c:formatCode>General</c:formatCode>
                <c:ptCount val="8"/>
                <c:pt idx="0">
                  <c:v>606.89</c:v>
                </c:pt>
                <c:pt idx="1">
                  <c:v>640.75599999999997</c:v>
                </c:pt>
                <c:pt idx="2">
                  <c:v>820.35900000000004</c:v>
                </c:pt>
                <c:pt idx="3">
                  <c:v>683.60199999999998</c:v>
                </c:pt>
                <c:pt idx="4">
                  <c:v>684.56</c:v>
                </c:pt>
                <c:pt idx="5">
                  <c:v>640.78399999999999</c:v>
                </c:pt>
                <c:pt idx="6">
                  <c:v>593.59199999999998</c:v>
                </c:pt>
                <c:pt idx="7">
                  <c:v>632.17899999999997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8F39-44B9-AC39-1B389BDC7CD2}"/>
            </c:ext>
          </c:extLst>
        </c:ser>
        <c:ser>
          <c:idx val="6"/>
          <c:order val="3"/>
          <c:tx>
            <c:v>1.AS Other Na v Sr</c:v>
          </c:tx>
          <c:spPr>
            <a:ln w="25400">
              <a:noFill/>
            </a:ln>
          </c:spPr>
          <c:errBars>
            <c:errDir val="y"/>
            <c:errBarType val="both"/>
            <c:errValType val="cust"/>
            <c:noEndCap val="0"/>
            <c:plus>
              <c:numRef>
                <c:f>('All Fsp Analysis'!$N$85,'All Fsp Analysis'!$N$94,'All Fsp Analysis'!$N$99:$N$100)</c:f>
                <c:numCache>
                  <c:formatCode>General</c:formatCode>
                  <c:ptCount val="4"/>
                  <c:pt idx="0">
                    <c:v>77.716499999999996</c:v>
                  </c:pt>
                  <c:pt idx="1">
                    <c:v>46.070599999999999</c:v>
                  </c:pt>
                  <c:pt idx="2">
                    <c:v>49.944099999999999</c:v>
                  </c:pt>
                  <c:pt idx="3">
                    <c:v>46.813400000000001</c:v>
                  </c:pt>
                </c:numCache>
              </c:numRef>
            </c:plus>
            <c:minus>
              <c:numRef>
                <c:f>('All Fsp Analysis'!$N$85,'All Fsp Analysis'!$N$94,'All Fsp Analysis'!$N$99:$N$100)</c:f>
                <c:numCache>
                  <c:formatCode>General</c:formatCode>
                  <c:ptCount val="4"/>
                  <c:pt idx="0">
                    <c:v>77.716499999999996</c:v>
                  </c:pt>
                  <c:pt idx="1">
                    <c:v>46.070599999999999</c:v>
                  </c:pt>
                  <c:pt idx="2">
                    <c:v>49.944099999999999</c:v>
                  </c:pt>
                  <c:pt idx="3">
                    <c:v>46.813400000000001</c:v>
                  </c:pt>
                </c:numCache>
              </c:numRef>
            </c:minus>
          </c:errBars>
          <c:errBars>
            <c:errDir val="x"/>
            <c:errBarType val="both"/>
            <c:errValType val="fixedVal"/>
            <c:noEndCap val="0"/>
            <c:val val="558.33333330000005"/>
          </c:errBars>
          <c:xVal>
            <c:numRef>
              <c:f>('All Fsp Analysis'!$Y$8,'All Fsp Analysis'!$Y$17,'All Fsp Analysis'!$Y$22,'All Fsp Analysis'!$Y$23)</c:f>
              <c:numCache>
                <c:formatCode>General</c:formatCode>
                <c:ptCount val="4"/>
                <c:pt idx="0">
                  <c:v>53200</c:v>
                </c:pt>
                <c:pt idx="1">
                  <c:v>68300</c:v>
                </c:pt>
                <c:pt idx="2">
                  <c:v>56700</c:v>
                </c:pt>
                <c:pt idx="3">
                  <c:v>53300</c:v>
                </c:pt>
              </c:numCache>
            </c:numRef>
          </c:xVal>
          <c:yVal>
            <c:numRef>
              <c:f>('All Fsp Analysis'!$N$8,'All Fsp Analysis'!$N$17,'All Fsp Analysis'!$N$22:$N$23)</c:f>
              <c:numCache>
                <c:formatCode>General</c:formatCode>
                <c:ptCount val="4"/>
                <c:pt idx="0">
                  <c:v>973.45600000000002</c:v>
                </c:pt>
                <c:pt idx="1">
                  <c:v>633.03099999999995</c:v>
                </c:pt>
                <c:pt idx="2">
                  <c:v>703.27200000000005</c:v>
                </c:pt>
                <c:pt idx="3">
                  <c:v>779.64700000000005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8F39-44B9-AC39-1B389BDC7CD2}"/>
            </c:ext>
          </c:extLst>
        </c:ser>
        <c:ser>
          <c:idx val="7"/>
          <c:order val="4"/>
          <c:tx>
            <c:v>1(B)MP C Na v Sr</c:v>
          </c:tx>
          <c:spPr>
            <a:ln w="19050" cap="rnd">
              <a:noFill/>
              <a:round/>
            </a:ln>
            <a:effectLst/>
          </c:spPr>
          <c:errBars>
            <c:errDir val="y"/>
            <c:errBarType val="both"/>
            <c:errValType val="cust"/>
            <c:noEndCap val="0"/>
            <c:plus>
              <c:numRef>
                <c:f>('All Fsp Analysis'!$N$122:$N$124,'All Fsp Analysis'!$N$128,'All Fsp Analysis'!$N$132,'All Fsp Analysis'!$N$139,'All Fsp Analysis'!$N$142,'All Fsp Analysis'!$N$145,'All Fsp Analysis'!$N$149:$N$150,'All Fsp Analysis'!$N$154:$N$156,'All Fsp Analysis'!$N$159:$N$162)</c:f>
                <c:numCache>
                  <c:formatCode>General</c:formatCode>
                  <c:ptCount val="17"/>
                  <c:pt idx="0">
                    <c:v>49.089700000000001</c:v>
                  </c:pt>
                  <c:pt idx="1">
                    <c:v>47.2256</c:v>
                  </c:pt>
                  <c:pt idx="2">
                    <c:v>64.002399999999994</c:v>
                  </c:pt>
                  <c:pt idx="3">
                    <c:v>45.538699999999999</c:v>
                  </c:pt>
                  <c:pt idx="4">
                    <c:v>32.628399999999999</c:v>
                  </c:pt>
                  <c:pt idx="5">
                    <c:v>48.049100000000003</c:v>
                  </c:pt>
                  <c:pt idx="6">
                    <c:v>40.087899999999998</c:v>
                  </c:pt>
                  <c:pt idx="7">
                    <c:v>71.860399999999998</c:v>
                  </c:pt>
                  <c:pt idx="8">
                    <c:v>46.295499999999997</c:v>
                  </c:pt>
                  <c:pt idx="9">
                    <c:v>36.925600000000003</c:v>
                  </c:pt>
                  <c:pt idx="10">
                    <c:v>90.762600000000006</c:v>
                  </c:pt>
                  <c:pt idx="11">
                    <c:v>44.4009</c:v>
                  </c:pt>
                  <c:pt idx="12">
                    <c:v>43.815100000000001</c:v>
                  </c:pt>
                  <c:pt idx="13">
                    <c:v>34.135399999999997</c:v>
                  </c:pt>
                  <c:pt idx="14">
                    <c:v>38.785200000000003</c:v>
                  </c:pt>
                  <c:pt idx="15">
                    <c:v>57.7104</c:v>
                  </c:pt>
                  <c:pt idx="16">
                    <c:v>66.778099999999995</c:v>
                  </c:pt>
                </c:numCache>
              </c:numRef>
            </c:plus>
            <c:minus>
              <c:numRef>
                <c:f>('All Fsp Analysis'!$N$122:$N$124,'All Fsp Analysis'!$N$128,'All Fsp Analysis'!$N$132,'All Fsp Analysis'!$N$139,'All Fsp Analysis'!$N$142,'All Fsp Analysis'!$N$145,'All Fsp Analysis'!$N$149:$N$150,'All Fsp Analysis'!$N$154:$N$156,'All Fsp Analysis'!$N$159:$N$162)</c:f>
                <c:numCache>
                  <c:formatCode>General</c:formatCode>
                  <c:ptCount val="17"/>
                  <c:pt idx="0">
                    <c:v>49.089700000000001</c:v>
                  </c:pt>
                  <c:pt idx="1">
                    <c:v>47.2256</c:v>
                  </c:pt>
                  <c:pt idx="2">
                    <c:v>64.002399999999994</c:v>
                  </c:pt>
                  <c:pt idx="3">
                    <c:v>45.538699999999999</c:v>
                  </c:pt>
                  <c:pt idx="4">
                    <c:v>32.628399999999999</c:v>
                  </c:pt>
                  <c:pt idx="5">
                    <c:v>48.049100000000003</c:v>
                  </c:pt>
                  <c:pt idx="6">
                    <c:v>40.087899999999998</c:v>
                  </c:pt>
                  <c:pt idx="7">
                    <c:v>71.860399999999998</c:v>
                  </c:pt>
                  <c:pt idx="8">
                    <c:v>46.295499999999997</c:v>
                  </c:pt>
                  <c:pt idx="9">
                    <c:v>36.925600000000003</c:v>
                  </c:pt>
                  <c:pt idx="10">
                    <c:v>90.762600000000006</c:v>
                  </c:pt>
                  <c:pt idx="11">
                    <c:v>44.4009</c:v>
                  </c:pt>
                  <c:pt idx="12">
                    <c:v>43.815100000000001</c:v>
                  </c:pt>
                  <c:pt idx="13">
                    <c:v>34.135399999999997</c:v>
                  </c:pt>
                  <c:pt idx="14">
                    <c:v>38.785200000000003</c:v>
                  </c:pt>
                  <c:pt idx="15">
                    <c:v>57.7104</c:v>
                  </c:pt>
                  <c:pt idx="16">
                    <c:v>66.778099999999995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1208.3333329999998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Analysis'!$BE$2:$BE$4,'All Fsp Analysis'!$BE$8,'All Fsp Analysis'!$BE$12,'All Fsp Analysis'!$BE$19,'All Fsp Analysis'!$BE$22,'All Fsp Analysis'!$BE$25,'All Fsp Analysis'!$BE$29:$BE$30,'All Fsp Analysis'!$BE$34:$BE$36,'All Fsp Analysis'!$BE$39:$BE$42)</c:f>
              <c:numCache>
                <c:formatCode>General</c:formatCode>
                <c:ptCount val="17"/>
                <c:pt idx="0">
                  <c:v>75600</c:v>
                </c:pt>
                <c:pt idx="1">
                  <c:v>72500</c:v>
                </c:pt>
                <c:pt idx="2">
                  <c:v>73800</c:v>
                </c:pt>
                <c:pt idx="3">
                  <c:v>72300</c:v>
                </c:pt>
                <c:pt idx="4">
                  <c:v>73800</c:v>
                </c:pt>
                <c:pt idx="5">
                  <c:v>73800</c:v>
                </c:pt>
                <c:pt idx="6">
                  <c:v>75900</c:v>
                </c:pt>
                <c:pt idx="7">
                  <c:v>75100</c:v>
                </c:pt>
                <c:pt idx="8">
                  <c:v>71700</c:v>
                </c:pt>
                <c:pt idx="9">
                  <c:v>69500</c:v>
                </c:pt>
                <c:pt idx="10">
                  <c:v>67700</c:v>
                </c:pt>
                <c:pt idx="11">
                  <c:v>73300</c:v>
                </c:pt>
                <c:pt idx="12">
                  <c:v>70500</c:v>
                </c:pt>
                <c:pt idx="13">
                  <c:v>72200</c:v>
                </c:pt>
                <c:pt idx="14">
                  <c:v>72900</c:v>
                </c:pt>
                <c:pt idx="15">
                  <c:v>71900</c:v>
                </c:pt>
                <c:pt idx="16">
                  <c:v>70500</c:v>
                </c:pt>
              </c:numCache>
            </c:numRef>
          </c:xVal>
          <c:yVal>
            <c:numRef>
              <c:f>('All Fsp Analysis'!$AT$2:$AT$4,'All Fsp Analysis'!$AT$8,'All Fsp Analysis'!$AT$12,'All Fsp Analysis'!$AT$19,'All Fsp Analysis'!$AT$22,'All Fsp Analysis'!$AT$25,'All Fsp Analysis'!$AT$29:$AT$30,'All Fsp Analysis'!$AT$34:$AT$36,'All Fsp Analysis'!$AT$39:$AT$42)</c:f>
              <c:numCache>
                <c:formatCode>General</c:formatCode>
                <c:ptCount val="17"/>
                <c:pt idx="0">
                  <c:v>406.09699999999998</c:v>
                </c:pt>
                <c:pt idx="1">
                  <c:v>442.42899999999997</c:v>
                </c:pt>
                <c:pt idx="2">
                  <c:v>508.06799999999998</c:v>
                </c:pt>
                <c:pt idx="3">
                  <c:v>489.42</c:v>
                </c:pt>
                <c:pt idx="4">
                  <c:v>453.33300000000003</c:v>
                </c:pt>
                <c:pt idx="5">
                  <c:v>497.86500000000001</c:v>
                </c:pt>
                <c:pt idx="6">
                  <c:v>426.56299999999999</c:v>
                </c:pt>
                <c:pt idx="7">
                  <c:v>598.88499999999999</c:v>
                </c:pt>
                <c:pt idx="8">
                  <c:v>461.47199999999998</c:v>
                </c:pt>
                <c:pt idx="9">
                  <c:v>466.18700000000001</c:v>
                </c:pt>
                <c:pt idx="10">
                  <c:v>687.98299999999995</c:v>
                </c:pt>
                <c:pt idx="11">
                  <c:v>517.86099999999999</c:v>
                </c:pt>
                <c:pt idx="12">
                  <c:v>465.52</c:v>
                </c:pt>
                <c:pt idx="13">
                  <c:v>405.47899999999998</c:v>
                </c:pt>
                <c:pt idx="14">
                  <c:v>413.70699999999999</c:v>
                </c:pt>
                <c:pt idx="15">
                  <c:v>462.35199999999998</c:v>
                </c:pt>
                <c:pt idx="16">
                  <c:v>599.59100000000001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8F39-44B9-AC39-1B389BDC7CD2}"/>
            </c:ext>
          </c:extLst>
        </c:ser>
        <c:ser>
          <c:idx val="8"/>
          <c:order val="5"/>
          <c:tx>
            <c:v>1(B)MP R Na v Sr</c:v>
          </c:tx>
          <c:spPr>
            <a:ln w="25400" cap="rnd">
              <a:noFill/>
              <a:round/>
            </a:ln>
            <a:effectLst/>
          </c:spPr>
          <c:errBars>
            <c:errDir val="y"/>
            <c:errBarType val="both"/>
            <c:errValType val="cust"/>
            <c:noEndCap val="0"/>
            <c:plus>
              <c:numRef>
                <c:f>('All Fsp Analysis'!$N$125:$N$127,'All Fsp Analysis'!$N$129,'All Fsp Analysis'!$N$130,'All Fsp Analysis'!$N$133,'All Fsp Analysis'!$N$140:$N$141,'All Fsp Analysis'!$N$143,'All Fsp Analysis'!$N$146:$N$147,'All Fsp Analysis'!$N$151,'All Fsp Analysis'!$N$157:$N$158,'All Fsp Analysis'!$N$163:$N$165)</c:f>
                <c:numCache>
                  <c:formatCode>General</c:formatCode>
                  <c:ptCount val="17"/>
                  <c:pt idx="0">
                    <c:v>39.217100000000002</c:v>
                  </c:pt>
                  <c:pt idx="1">
                    <c:v>41.562399999999997</c:v>
                  </c:pt>
                  <c:pt idx="2">
                    <c:v>67.750399999999999</c:v>
                  </c:pt>
                  <c:pt idx="3">
                    <c:v>38.827100000000002</c:v>
                  </c:pt>
                  <c:pt idx="4">
                    <c:v>39.7181</c:v>
                  </c:pt>
                  <c:pt idx="5">
                    <c:v>55.677799999999998</c:v>
                  </c:pt>
                  <c:pt idx="6">
                    <c:v>68.852400000000003</c:v>
                  </c:pt>
                  <c:pt idx="7">
                    <c:v>44.941499999999998</c:v>
                  </c:pt>
                  <c:pt idx="8">
                    <c:v>64.995800000000003</c:v>
                  </c:pt>
                  <c:pt idx="9">
                    <c:v>124.38</c:v>
                  </c:pt>
                  <c:pt idx="10">
                    <c:v>54.6083</c:v>
                  </c:pt>
                  <c:pt idx="11">
                    <c:v>55.7727</c:v>
                  </c:pt>
                  <c:pt idx="12">
                    <c:v>57.703499999999998</c:v>
                  </c:pt>
                  <c:pt idx="13">
                    <c:v>46.648699999999998</c:v>
                  </c:pt>
                  <c:pt idx="14">
                    <c:v>46.985399999999998</c:v>
                  </c:pt>
                  <c:pt idx="15">
                    <c:v>56.697600000000001</c:v>
                  </c:pt>
                  <c:pt idx="16">
                    <c:v>151.13900000000001</c:v>
                  </c:pt>
                </c:numCache>
              </c:numRef>
            </c:plus>
            <c:minus>
              <c:numRef>
                <c:f>('All Fsp Analysis'!$N$125:$N$127,'All Fsp Analysis'!$N$129,'All Fsp Analysis'!$N$130,'All Fsp Analysis'!$N$133,'All Fsp Analysis'!$N$140:$N$141,'All Fsp Analysis'!$N$143,'All Fsp Analysis'!$N$146:$N$147,'All Fsp Analysis'!$N$151,'All Fsp Analysis'!$N$157:$N$158,'All Fsp Analysis'!$N$163:$N$165)</c:f>
                <c:numCache>
                  <c:formatCode>General</c:formatCode>
                  <c:ptCount val="17"/>
                  <c:pt idx="0">
                    <c:v>39.217100000000002</c:v>
                  </c:pt>
                  <c:pt idx="1">
                    <c:v>41.562399999999997</c:v>
                  </c:pt>
                  <c:pt idx="2">
                    <c:v>67.750399999999999</c:v>
                  </c:pt>
                  <c:pt idx="3">
                    <c:v>38.827100000000002</c:v>
                  </c:pt>
                  <c:pt idx="4">
                    <c:v>39.7181</c:v>
                  </c:pt>
                  <c:pt idx="5">
                    <c:v>55.677799999999998</c:v>
                  </c:pt>
                  <c:pt idx="6">
                    <c:v>68.852400000000003</c:v>
                  </c:pt>
                  <c:pt idx="7">
                    <c:v>44.941499999999998</c:v>
                  </c:pt>
                  <c:pt idx="8">
                    <c:v>64.995800000000003</c:v>
                  </c:pt>
                  <c:pt idx="9">
                    <c:v>124.38</c:v>
                  </c:pt>
                  <c:pt idx="10">
                    <c:v>54.6083</c:v>
                  </c:pt>
                  <c:pt idx="11">
                    <c:v>55.7727</c:v>
                  </c:pt>
                  <c:pt idx="12">
                    <c:v>57.703499999999998</c:v>
                  </c:pt>
                  <c:pt idx="13">
                    <c:v>46.648699999999998</c:v>
                  </c:pt>
                  <c:pt idx="14">
                    <c:v>46.985399999999998</c:v>
                  </c:pt>
                  <c:pt idx="15">
                    <c:v>56.697600000000001</c:v>
                  </c:pt>
                  <c:pt idx="16">
                    <c:v>151.13900000000001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1208.3333329999998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Analysis'!$BE$5:$BE$7,'All Fsp Analysis'!$BE$9:$BE$10,'All Fsp Analysis'!$BE$13,'All Fsp Analysis'!$BE$20:$BE$21,'All Fsp Analysis'!$BE$23,'All Fsp Analysis'!$BE$26:$BE$27,'All Fsp Analysis'!$BE$31,'All Fsp Analysis'!$BE$37:$BE$38,'All Fsp Analysis'!$BE$43:$BE$45)</c:f>
              <c:numCache>
                <c:formatCode>General</c:formatCode>
                <c:ptCount val="17"/>
                <c:pt idx="0">
                  <c:v>72000</c:v>
                </c:pt>
                <c:pt idx="1">
                  <c:v>73700</c:v>
                </c:pt>
                <c:pt idx="2">
                  <c:v>75700</c:v>
                </c:pt>
                <c:pt idx="3">
                  <c:v>70400</c:v>
                </c:pt>
                <c:pt idx="4">
                  <c:v>73200</c:v>
                </c:pt>
                <c:pt idx="5">
                  <c:v>74000</c:v>
                </c:pt>
                <c:pt idx="6">
                  <c:v>74800</c:v>
                </c:pt>
                <c:pt idx="7">
                  <c:v>73300</c:v>
                </c:pt>
                <c:pt idx="8">
                  <c:v>74400</c:v>
                </c:pt>
                <c:pt idx="9">
                  <c:v>73500</c:v>
                </c:pt>
                <c:pt idx="10">
                  <c:v>76200</c:v>
                </c:pt>
                <c:pt idx="11">
                  <c:v>73500</c:v>
                </c:pt>
                <c:pt idx="12">
                  <c:v>71600</c:v>
                </c:pt>
                <c:pt idx="13">
                  <c:v>74900</c:v>
                </c:pt>
                <c:pt idx="14">
                  <c:v>72300</c:v>
                </c:pt>
                <c:pt idx="15">
                  <c:v>75100</c:v>
                </c:pt>
                <c:pt idx="16">
                  <c:v>74400</c:v>
                </c:pt>
              </c:numCache>
            </c:numRef>
          </c:xVal>
          <c:yVal>
            <c:numRef>
              <c:f>('All Fsp Analysis'!$AT$5:$AT$7,'All Fsp Analysis'!$AT$9:$AT$10,'All Fsp Analysis'!$AT$13,'All Fsp Analysis'!$AT$20:$AT$21,'All Fsp Analysis'!$AT$23,'All Fsp Analysis'!$AT$26:$AT$27,'All Fsp Analysis'!$AT$31,'All Fsp Analysis'!$AT$37:$AT$38,'All Fsp Analysis'!$AT$43:$AT$45)</c:f>
              <c:numCache>
                <c:formatCode>General</c:formatCode>
                <c:ptCount val="17"/>
                <c:pt idx="0">
                  <c:v>514.94600000000003</c:v>
                </c:pt>
                <c:pt idx="1">
                  <c:v>427.94099999999997</c:v>
                </c:pt>
                <c:pt idx="2">
                  <c:v>605.005</c:v>
                </c:pt>
                <c:pt idx="3">
                  <c:v>481.97399999999999</c:v>
                </c:pt>
                <c:pt idx="4">
                  <c:v>431.72300000000001</c:v>
                </c:pt>
                <c:pt idx="5">
                  <c:v>487.26299999999998</c:v>
                </c:pt>
                <c:pt idx="6">
                  <c:v>537.98199999999997</c:v>
                </c:pt>
                <c:pt idx="7">
                  <c:v>471.05900000000003</c:v>
                </c:pt>
                <c:pt idx="8">
                  <c:v>565.18499999999995</c:v>
                </c:pt>
                <c:pt idx="9">
                  <c:v>726.73599999999999</c:v>
                </c:pt>
                <c:pt idx="10">
                  <c:v>518.15700000000004</c:v>
                </c:pt>
                <c:pt idx="11">
                  <c:v>555.76800000000003</c:v>
                </c:pt>
                <c:pt idx="12">
                  <c:v>559.37599999999998</c:v>
                </c:pt>
                <c:pt idx="13">
                  <c:v>459.363</c:v>
                </c:pt>
                <c:pt idx="14">
                  <c:v>519.48699999999997</c:v>
                </c:pt>
                <c:pt idx="15">
                  <c:v>499.09199999999998</c:v>
                </c:pt>
                <c:pt idx="16">
                  <c:v>631.57899999999995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8F39-44B9-AC39-1B389BDC7CD2}"/>
            </c:ext>
          </c:extLst>
        </c:ser>
        <c:ser>
          <c:idx val="9"/>
          <c:order val="6"/>
          <c:tx>
            <c:v>1(B)MP (M) Na v Sr</c:v>
          </c:tx>
          <c:spPr>
            <a:ln w="25400" cap="rnd">
              <a:noFill/>
              <a:round/>
            </a:ln>
            <a:effectLst/>
          </c:spPr>
          <c:errBars>
            <c:errDir val="y"/>
            <c:errBarType val="both"/>
            <c:errValType val="cust"/>
            <c:noEndCap val="0"/>
            <c:plus>
              <c:numRef>
                <c:f>('All Fsp Analysis'!$N$131,'All Fsp Analysis'!$N$134:$N$138,'All Fsp Analysis'!$N$144,'All Fsp Analysis'!$N$148,'All Fsp Analysis'!$N$152:$N$153)</c:f>
                <c:numCache>
                  <c:formatCode>General</c:formatCode>
                  <c:ptCount val="10"/>
                  <c:pt idx="0">
                    <c:v>47.839199999999998</c:v>
                  </c:pt>
                  <c:pt idx="1">
                    <c:v>43.0867</c:v>
                  </c:pt>
                  <c:pt idx="2">
                    <c:v>57.941400000000002</c:v>
                  </c:pt>
                  <c:pt idx="3">
                    <c:v>53.331000000000003</c:v>
                  </c:pt>
                  <c:pt idx="4">
                    <c:v>48.470100000000002</c:v>
                  </c:pt>
                  <c:pt idx="5">
                    <c:v>44.779899999999998</c:v>
                  </c:pt>
                  <c:pt idx="6">
                    <c:v>50.194600000000001</c:v>
                  </c:pt>
                  <c:pt idx="7">
                    <c:v>51.3765</c:v>
                  </c:pt>
                  <c:pt idx="8">
                    <c:v>35.910400000000003</c:v>
                  </c:pt>
                  <c:pt idx="9">
                    <c:v>39.332099999999997</c:v>
                  </c:pt>
                </c:numCache>
              </c:numRef>
            </c:plus>
            <c:minus>
              <c:numRef>
                <c:f>('All Fsp Analysis'!$N$131,'All Fsp Analysis'!$N$134:$N$138,'All Fsp Analysis'!$N$144,'All Fsp Analysis'!$N$148,'All Fsp Analysis'!$N$152:$N$153)</c:f>
                <c:numCache>
                  <c:formatCode>General</c:formatCode>
                  <c:ptCount val="10"/>
                  <c:pt idx="0">
                    <c:v>47.839199999999998</c:v>
                  </c:pt>
                  <c:pt idx="1">
                    <c:v>43.0867</c:v>
                  </c:pt>
                  <c:pt idx="2">
                    <c:v>57.941400000000002</c:v>
                  </c:pt>
                  <c:pt idx="3">
                    <c:v>53.331000000000003</c:v>
                  </c:pt>
                  <c:pt idx="4">
                    <c:v>48.470100000000002</c:v>
                  </c:pt>
                  <c:pt idx="5">
                    <c:v>44.779899999999998</c:v>
                  </c:pt>
                  <c:pt idx="6">
                    <c:v>50.194600000000001</c:v>
                  </c:pt>
                  <c:pt idx="7">
                    <c:v>51.3765</c:v>
                  </c:pt>
                  <c:pt idx="8">
                    <c:v>35.910400000000003</c:v>
                  </c:pt>
                  <c:pt idx="9">
                    <c:v>39.332099999999997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1208.3333329999998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Analysis'!$BE$11,'All Fsp Analysis'!$BE$14:$BE$18,'All Fsp Analysis'!$BE$24,'All Fsp Analysis'!$BE$28,'All Fsp Analysis'!$BE$32:$BE$33)</c:f>
              <c:numCache>
                <c:formatCode>General</c:formatCode>
                <c:ptCount val="10"/>
                <c:pt idx="0">
                  <c:v>71200</c:v>
                </c:pt>
                <c:pt idx="1">
                  <c:v>72800</c:v>
                </c:pt>
                <c:pt idx="2">
                  <c:v>71900</c:v>
                </c:pt>
                <c:pt idx="3">
                  <c:v>70800</c:v>
                </c:pt>
                <c:pt idx="4">
                  <c:v>73900</c:v>
                </c:pt>
                <c:pt idx="5">
                  <c:v>71800</c:v>
                </c:pt>
                <c:pt idx="6">
                  <c:v>74700</c:v>
                </c:pt>
                <c:pt idx="7">
                  <c:v>75300</c:v>
                </c:pt>
                <c:pt idx="8">
                  <c:v>71700</c:v>
                </c:pt>
                <c:pt idx="9">
                  <c:v>71600</c:v>
                </c:pt>
              </c:numCache>
            </c:numRef>
          </c:xVal>
          <c:yVal>
            <c:numRef>
              <c:f>('All Fsp Analysis'!$AT$11,'All Fsp Analysis'!$AT$14:$AT$18,'All Fsp Analysis'!$AT$24,'All Fsp Analysis'!$AT$28,'All Fsp Analysis'!$AT$32:$AT$33)</c:f>
              <c:numCache>
                <c:formatCode>General</c:formatCode>
                <c:ptCount val="10"/>
                <c:pt idx="0">
                  <c:v>509.19799999999998</c:v>
                </c:pt>
                <c:pt idx="1">
                  <c:v>487.72899999999998</c:v>
                </c:pt>
                <c:pt idx="2">
                  <c:v>560.447</c:v>
                </c:pt>
                <c:pt idx="3">
                  <c:v>517.14599999999996</c:v>
                </c:pt>
                <c:pt idx="4">
                  <c:v>480.43099999999998</c:v>
                </c:pt>
                <c:pt idx="5">
                  <c:v>513.36599999999999</c:v>
                </c:pt>
                <c:pt idx="6">
                  <c:v>469.673</c:v>
                </c:pt>
                <c:pt idx="7">
                  <c:v>436.887</c:v>
                </c:pt>
                <c:pt idx="8">
                  <c:v>470.35599999999999</c:v>
                </c:pt>
                <c:pt idx="9">
                  <c:v>470.24400000000003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8F39-44B9-AC39-1B389BDC7CD2}"/>
            </c:ext>
          </c:extLst>
        </c:ser>
        <c:ser>
          <c:idx val="0"/>
          <c:order val="7"/>
          <c:tx>
            <c:v>1.AS.H C Na v Sr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('All Fsp Analysis'!$N$173,'All Fsp Analysis'!$N$176,'All Fsp Analysis'!$N$179,'All Fsp Analysis'!$N$182,'All Fsp Analysis'!$N$184,'All Fsp Analysis'!$N$189:$N$192,'All Fsp Analysis'!$N$199)</c:f>
                <c:numCache>
                  <c:formatCode>General</c:formatCode>
                  <c:ptCount val="10"/>
                  <c:pt idx="0">
                    <c:v>114.244</c:v>
                  </c:pt>
                  <c:pt idx="1">
                    <c:v>69.111400000000003</c:v>
                  </c:pt>
                  <c:pt idx="2">
                    <c:v>129.30000000000001</c:v>
                  </c:pt>
                  <c:pt idx="3">
                    <c:v>68.628900000000002</c:v>
                  </c:pt>
                  <c:pt idx="4">
                    <c:v>64.136899999999997</c:v>
                  </c:pt>
                  <c:pt idx="5">
                    <c:v>146.02699999999999</c:v>
                  </c:pt>
                  <c:pt idx="6">
                    <c:v>93.058700000000002</c:v>
                  </c:pt>
                  <c:pt idx="7">
                    <c:v>122.05800000000001</c:v>
                  </c:pt>
                  <c:pt idx="8">
                    <c:v>93.612799999999993</c:v>
                  </c:pt>
                  <c:pt idx="9">
                    <c:v>85.429900000000004</c:v>
                  </c:pt>
                </c:numCache>
              </c:numRef>
            </c:plus>
            <c:minus>
              <c:numRef>
                <c:f>('All Fsp Analysis'!$N$173,'All Fsp Analysis'!$N$176,'All Fsp Analysis'!$N$179,'All Fsp Analysis'!$N$182,'All Fsp Analysis'!$N$184,'All Fsp Analysis'!$N$189:$N$192,'All Fsp Analysis'!$N$199)</c:f>
                <c:numCache>
                  <c:formatCode>General</c:formatCode>
                  <c:ptCount val="10"/>
                  <c:pt idx="0">
                    <c:v>114.244</c:v>
                  </c:pt>
                  <c:pt idx="1">
                    <c:v>69.111400000000003</c:v>
                  </c:pt>
                  <c:pt idx="2">
                    <c:v>129.30000000000001</c:v>
                  </c:pt>
                  <c:pt idx="3">
                    <c:v>68.628900000000002</c:v>
                  </c:pt>
                  <c:pt idx="4">
                    <c:v>64.136899999999997</c:v>
                  </c:pt>
                  <c:pt idx="5">
                    <c:v>146.02699999999999</c:v>
                  </c:pt>
                  <c:pt idx="6">
                    <c:v>93.058700000000002</c:v>
                  </c:pt>
                  <c:pt idx="7">
                    <c:v>122.05800000000001</c:v>
                  </c:pt>
                  <c:pt idx="8">
                    <c:v>93.612799999999993</c:v>
                  </c:pt>
                  <c:pt idx="9">
                    <c:v>85.429900000000004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6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Analysis'!$CK$2,'All Fsp Analysis'!$CK$5,'All Fsp Analysis'!$CK$8,'All Fsp Analysis'!$CK$11,'All Fsp Analysis'!$CK$13,'All Fsp Analysis'!$CK$18:$CK$21,'All Fsp Analysis'!$CK$28)</c:f>
              <c:numCache>
                <c:formatCode>General</c:formatCode>
                <c:ptCount val="10"/>
                <c:pt idx="0">
                  <c:v>71600</c:v>
                </c:pt>
                <c:pt idx="1">
                  <c:v>63900</c:v>
                </c:pt>
                <c:pt idx="2">
                  <c:v>62000</c:v>
                </c:pt>
                <c:pt idx="3">
                  <c:v>69800</c:v>
                </c:pt>
                <c:pt idx="4">
                  <c:v>64700</c:v>
                </c:pt>
                <c:pt idx="5">
                  <c:v>71400</c:v>
                </c:pt>
                <c:pt idx="6">
                  <c:v>70000</c:v>
                </c:pt>
                <c:pt idx="7">
                  <c:v>69600</c:v>
                </c:pt>
                <c:pt idx="8">
                  <c:v>67200</c:v>
                </c:pt>
                <c:pt idx="9">
                  <c:v>66500</c:v>
                </c:pt>
              </c:numCache>
            </c:numRef>
          </c:xVal>
          <c:yVal>
            <c:numRef>
              <c:f>('All Fsp Analysis'!$BZ$2,'All Fsp Analysis'!$BZ$5,'All Fsp Analysis'!$BZ$8,'All Fsp Analysis'!$BZ$11,'All Fsp Analysis'!$BZ$13,'All Fsp Analysis'!$BZ$18:$BZ$21,'All Fsp Analysis'!$BZ$28)</c:f>
              <c:numCache>
                <c:formatCode>General</c:formatCode>
                <c:ptCount val="10"/>
                <c:pt idx="0">
                  <c:v>856.31100000000004</c:v>
                </c:pt>
                <c:pt idx="1">
                  <c:v>914.51400000000001</c:v>
                </c:pt>
                <c:pt idx="2">
                  <c:v>1237.57</c:v>
                </c:pt>
                <c:pt idx="3">
                  <c:v>749</c:v>
                </c:pt>
                <c:pt idx="4">
                  <c:v>925.452</c:v>
                </c:pt>
                <c:pt idx="5">
                  <c:v>1057.1099999999999</c:v>
                </c:pt>
                <c:pt idx="6">
                  <c:v>936.80899999999997</c:v>
                </c:pt>
                <c:pt idx="7">
                  <c:v>1081.19</c:v>
                </c:pt>
                <c:pt idx="8">
                  <c:v>1040.49</c:v>
                </c:pt>
                <c:pt idx="9">
                  <c:v>952.02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8F39-44B9-AC39-1B389BDC7CD2}"/>
            </c:ext>
          </c:extLst>
        </c:ser>
        <c:ser>
          <c:idx val="1"/>
          <c:order val="8"/>
          <c:tx>
            <c:v>1.AS.H R Na v Sr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('All Fsp Analysis'!$N$174,'All Fsp Analysis'!$N$177,'All Fsp Analysis'!$N$183,'All Fsp Analysis'!$N$185:$N$188,'All Fsp Analysis'!$N$193:$N$194,'All Fsp Analysis'!$N$200,'All Fsp Analysis'!$N$204)</c:f>
                <c:numCache>
                  <c:formatCode>General</c:formatCode>
                  <c:ptCount val="11"/>
                  <c:pt idx="0">
                    <c:v>104.422</c:v>
                  </c:pt>
                  <c:pt idx="1">
                    <c:v>89.690600000000003</c:v>
                  </c:pt>
                  <c:pt idx="2">
                    <c:v>53.011299999999999</c:v>
                  </c:pt>
                  <c:pt idx="3">
                    <c:v>60.047600000000003</c:v>
                  </c:pt>
                  <c:pt idx="4">
                    <c:v>68.965500000000006</c:v>
                  </c:pt>
                  <c:pt idx="5">
                    <c:v>86.433599999999998</c:v>
                  </c:pt>
                  <c:pt idx="6">
                    <c:v>73.47</c:v>
                  </c:pt>
                  <c:pt idx="7">
                    <c:v>124.72</c:v>
                  </c:pt>
                  <c:pt idx="8">
                    <c:v>83.822900000000004</c:v>
                  </c:pt>
                  <c:pt idx="9">
                    <c:v>89.004099999999994</c:v>
                  </c:pt>
                  <c:pt idx="10">
                    <c:v>71.535399999999996</c:v>
                  </c:pt>
                </c:numCache>
              </c:numRef>
            </c:plus>
            <c:minus>
              <c:numRef>
                <c:f>('All Fsp Analysis'!$N$174,'All Fsp Analysis'!$N$177,'All Fsp Analysis'!$N$183,'All Fsp Analysis'!$N$185:$N$188,'All Fsp Analysis'!$N$193:$N$194,'All Fsp Analysis'!$N$200,'All Fsp Analysis'!$N$204)</c:f>
                <c:numCache>
                  <c:formatCode>General</c:formatCode>
                  <c:ptCount val="11"/>
                  <c:pt idx="0">
                    <c:v>104.422</c:v>
                  </c:pt>
                  <c:pt idx="1">
                    <c:v>89.690600000000003</c:v>
                  </c:pt>
                  <c:pt idx="2">
                    <c:v>53.011299999999999</c:v>
                  </c:pt>
                  <c:pt idx="3">
                    <c:v>60.047600000000003</c:v>
                  </c:pt>
                  <c:pt idx="4">
                    <c:v>68.965500000000006</c:v>
                  </c:pt>
                  <c:pt idx="5">
                    <c:v>86.433599999999998</c:v>
                  </c:pt>
                  <c:pt idx="6">
                    <c:v>73.47</c:v>
                  </c:pt>
                  <c:pt idx="7">
                    <c:v>124.72</c:v>
                  </c:pt>
                  <c:pt idx="8">
                    <c:v>83.822900000000004</c:v>
                  </c:pt>
                  <c:pt idx="9">
                    <c:v>89.004099999999994</c:v>
                  </c:pt>
                  <c:pt idx="10">
                    <c:v>71.535399999999996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6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Analysis'!$CK$3,'All Fsp Analysis'!$CK$6,'All Fsp Analysis'!$CK$12,'All Fsp Analysis'!$CK$14:$CK$17,'All Fsp Analysis'!$CK$22:$CK$23,'All Fsp Analysis'!$CK$29,'All Fsp Analysis'!$CK$33)</c:f>
              <c:numCache>
                <c:formatCode>General</c:formatCode>
                <c:ptCount val="11"/>
                <c:pt idx="0">
                  <c:v>71000</c:v>
                </c:pt>
                <c:pt idx="1">
                  <c:v>66000</c:v>
                </c:pt>
                <c:pt idx="2">
                  <c:v>70200</c:v>
                </c:pt>
                <c:pt idx="3">
                  <c:v>68000</c:v>
                </c:pt>
                <c:pt idx="4">
                  <c:v>67500</c:v>
                </c:pt>
                <c:pt idx="5">
                  <c:v>66500</c:v>
                </c:pt>
                <c:pt idx="6">
                  <c:v>63200</c:v>
                </c:pt>
                <c:pt idx="7">
                  <c:v>68000</c:v>
                </c:pt>
                <c:pt idx="8">
                  <c:v>69800</c:v>
                </c:pt>
                <c:pt idx="9">
                  <c:v>66800</c:v>
                </c:pt>
                <c:pt idx="10">
                  <c:v>70000</c:v>
                </c:pt>
              </c:numCache>
            </c:numRef>
          </c:xVal>
          <c:yVal>
            <c:numRef>
              <c:f>('All Fsp Analysis'!$BZ$3,'All Fsp Analysis'!$BZ$6,'All Fsp Analysis'!$BZ$12,'All Fsp Analysis'!$BZ$14:$BZ$17,'All Fsp Analysis'!$BZ$22:$BZ$23,'All Fsp Analysis'!$BZ$29,'All Fsp Analysis'!$BZ$33)</c:f>
              <c:numCache>
                <c:formatCode>General</c:formatCode>
                <c:ptCount val="11"/>
                <c:pt idx="0">
                  <c:v>822.96400000000006</c:v>
                </c:pt>
                <c:pt idx="1">
                  <c:v>892.78700000000003</c:v>
                </c:pt>
                <c:pt idx="2">
                  <c:v>845.40200000000004</c:v>
                </c:pt>
                <c:pt idx="3">
                  <c:v>787.40599999999995</c:v>
                </c:pt>
                <c:pt idx="4">
                  <c:v>962.03399999999999</c:v>
                </c:pt>
                <c:pt idx="5">
                  <c:v>974.41800000000001</c:v>
                </c:pt>
                <c:pt idx="6">
                  <c:v>963.68299999999999</c:v>
                </c:pt>
                <c:pt idx="7">
                  <c:v>935.68600000000004</c:v>
                </c:pt>
                <c:pt idx="8">
                  <c:v>933.18399999999997</c:v>
                </c:pt>
                <c:pt idx="9">
                  <c:v>1060.68</c:v>
                </c:pt>
                <c:pt idx="10">
                  <c:v>764.43899999999996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8F39-44B9-AC39-1B389BDC7CD2}"/>
            </c:ext>
          </c:extLst>
        </c:ser>
        <c:ser>
          <c:idx val="2"/>
          <c:order val="9"/>
          <c:tx>
            <c:v>1.AS.H (M) Na v Sr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('All Fsp Analysis'!$N$175,'All Fsp Analysis'!$N$178,'All Fsp Analysis'!$N$180:$N$181,'All Fsp Analysis'!$N$195:$N$198,'All Fsp Analysis'!$N$201:$N$203,'All Fsp Analysis'!$N$205:$N$207)</c:f>
                <c:numCache>
                  <c:formatCode>General</c:formatCode>
                  <c:ptCount val="14"/>
                  <c:pt idx="0">
                    <c:v>87.323400000000007</c:v>
                  </c:pt>
                  <c:pt idx="1">
                    <c:v>71.686400000000006</c:v>
                  </c:pt>
                  <c:pt idx="2">
                    <c:v>66.391999999999996</c:v>
                  </c:pt>
                  <c:pt idx="3">
                    <c:v>127.929</c:v>
                  </c:pt>
                  <c:pt idx="4">
                    <c:v>119.113</c:v>
                  </c:pt>
                  <c:pt idx="5">
                    <c:v>79.496200000000002</c:v>
                  </c:pt>
                  <c:pt idx="6">
                    <c:v>76.064400000000006</c:v>
                  </c:pt>
                  <c:pt idx="7">
                    <c:v>84.569100000000006</c:v>
                  </c:pt>
                  <c:pt idx="8">
                    <c:v>76.024699999999996</c:v>
                  </c:pt>
                  <c:pt idx="9">
                    <c:v>52.522599999999997</c:v>
                  </c:pt>
                  <c:pt idx="10">
                    <c:v>118.711</c:v>
                  </c:pt>
                  <c:pt idx="11">
                    <c:v>92.139700000000005</c:v>
                  </c:pt>
                  <c:pt idx="12">
                    <c:v>64.363500000000002</c:v>
                  </c:pt>
                  <c:pt idx="13">
                    <c:v>133.51499999999999</c:v>
                  </c:pt>
                </c:numCache>
              </c:numRef>
            </c:plus>
            <c:minus>
              <c:numRef>
                <c:f>('All Fsp Analysis'!$N$175,'All Fsp Analysis'!$N$178,'All Fsp Analysis'!$N$180:$N$181,'All Fsp Analysis'!$N$195:$N$198,'All Fsp Analysis'!$N$201:$N$203,'All Fsp Analysis'!$N$205:$N$207)</c:f>
                <c:numCache>
                  <c:formatCode>General</c:formatCode>
                  <c:ptCount val="14"/>
                  <c:pt idx="0">
                    <c:v>87.323400000000007</c:v>
                  </c:pt>
                  <c:pt idx="1">
                    <c:v>71.686400000000006</c:v>
                  </c:pt>
                  <c:pt idx="2">
                    <c:v>66.391999999999996</c:v>
                  </c:pt>
                  <c:pt idx="3">
                    <c:v>127.929</c:v>
                  </c:pt>
                  <c:pt idx="4">
                    <c:v>119.113</c:v>
                  </c:pt>
                  <c:pt idx="5">
                    <c:v>79.496200000000002</c:v>
                  </c:pt>
                  <c:pt idx="6">
                    <c:v>76.064400000000006</c:v>
                  </c:pt>
                  <c:pt idx="7">
                    <c:v>84.569100000000006</c:v>
                  </c:pt>
                  <c:pt idx="8">
                    <c:v>76.024699999999996</c:v>
                  </c:pt>
                  <c:pt idx="9">
                    <c:v>52.522599999999997</c:v>
                  </c:pt>
                  <c:pt idx="10">
                    <c:v>118.711</c:v>
                  </c:pt>
                  <c:pt idx="11">
                    <c:v>92.139700000000005</c:v>
                  </c:pt>
                  <c:pt idx="12">
                    <c:v>64.363500000000002</c:v>
                  </c:pt>
                  <c:pt idx="13">
                    <c:v>133.51499999999999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6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Analysis'!$CK$4,'All Fsp Analysis'!$CK$7,'All Fsp Analysis'!$CK$9:$CK$10,'All Fsp Analysis'!$CK$24:$CK$27,'All Fsp Analysis'!$CK$30:$CK$32,'All Fsp Analysis'!$CK$34:$CK$36)</c:f>
              <c:numCache>
                <c:formatCode>General</c:formatCode>
                <c:ptCount val="14"/>
                <c:pt idx="0">
                  <c:v>67800</c:v>
                </c:pt>
                <c:pt idx="1">
                  <c:v>71200</c:v>
                </c:pt>
                <c:pt idx="2">
                  <c:v>63099.999999999993</c:v>
                </c:pt>
                <c:pt idx="3">
                  <c:v>68300</c:v>
                </c:pt>
                <c:pt idx="4">
                  <c:v>69700</c:v>
                </c:pt>
                <c:pt idx="5">
                  <c:v>69600</c:v>
                </c:pt>
                <c:pt idx="6">
                  <c:v>70400</c:v>
                </c:pt>
                <c:pt idx="7">
                  <c:v>63800</c:v>
                </c:pt>
                <c:pt idx="8">
                  <c:v>64500</c:v>
                </c:pt>
                <c:pt idx="9">
                  <c:v>64500</c:v>
                </c:pt>
                <c:pt idx="10">
                  <c:v>66600</c:v>
                </c:pt>
                <c:pt idx="11">
                  <c:v>68500</c:v>
                </c:pt>
                <c:pt idx="12">
                  <c:v>67400</c:v>
                </c:pt>
                <c:pt idx="13">
                  <c:v>67700</c:v>
                </c:pt>
              </c:numCache>
            </c:numRef>
          </c:xVal>
          <c:yVal>
            <c:numRef>
              <c:f>('All Fsp Analysis'!$BZ$4,'All Fsp Analysis'!$BZ$7,'All Fsp Analysis'!$BZ$9:$BZ$10,'All Fsp Analysis'!$BZ$24:$BZ$27,'All Fsp Analysis'!$BZ$30:$BZ$32,'All Fsp Analysis'!$BZ$34:$BZ$36)</c:f>
              <c:numCache>
                <c:formatCode>General</c:formatCode>
                <c:ptCount val="14"/>
                <c:pt idx="0">
                  <c:v>1000.29</c:v>
                </c:pt>
                <c:pt idx="1">
                  <c:v>843.45600000000002</c:v>
                </c:pt>
                <c:pt idx="2">
                  <c:v>963.86599999999999</c:v>
                </c:pt>
                <c:pt idx="3">
                  <c:v>949.34799999999996</c:v>
                </c:pt>
                <c:pt idx="4">
                  <c:v>973.34100000000001</c:v>
                </c:pt>
                <c:pt idx="5">
                  <c:v>890.93299999999999</c:v>
                </c:pt>
                <c:pt idx="6">
                  <c:v>851.04700000000003</c:v>
                </c:pt>
                <c:pt idx="7">
                  <c:v>949.20399999999995</c:v>
                </c:pt>
                <c:pt idx="8">
                  <c:v>932.86400000000003</c:v>
                </c:pt>
                <c:pt idx="9">
                  <c:v>899.33299999999997</c:v>
                </c:pt>
                <c:pt idx="10">
                  <c:v>1177.52</c:v>
                </c:pt>
                <c:pt idx="11">
                  <c:v>893.42499999999995</c:v>
                </c:pt>
                <c:pt idx="12">
                  <c:v>818.50300000000004</c:v>
                </c:pt>
                <c:pt idx="13">
                  <c:v>965.40700000000004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8F39-44B9-AC39-1B389BDC7C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4262607"/>
        <c:axId val="1394269327"/>
      </c:scatterChart>
      <c:valAx>
        <c:axId val="139426260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Na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4269327"/>
        <c:crosses val="autoZero"/>
        <c:crossBetween val="midCat"/>
      </c:valAx>
      <c:valAx>
        <c:axId val="13942693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Sr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4262607"/>
        <c:crosses val="autoZero"/>
        <c:crossBetween val="midCat"/>
      </c:valAx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1.AS.H Na v </a:t>
            </a:r>
            <a:r>
              <a:rPr lang="en-GB" baseline="0"/>
              <a:t>Sr</a:t>
            </a:r>
            <a:endParaRPr lang="en-GB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v>1.AS C Na v Sr</c:v>
          </c:tx>
          <c:spPr>
            <a:ln>
              <a:noFill/>
            </a:ln>
          </c:spPr>
          <c:errBars>
            <c:errDir val="y"/>
            <c:errBarType val="both"/>
            <c:errValType val="cust"/>
            <c:noEndCap val="0"/>
            <c:plus>
              <c:numRef>
                <c:f>('All Fsp Analysis'!$N$80,'All Fsp Analysis'!$N$82:$N$83,'All Fsp Analysis'!$N$86:$N$87,'All Fsp Analysis'!$N$92,'All Fsp Analysis'!$N$96:$N$97,'All Fsp Analysis'!$N$101,'All Fsp Analysis'!$N$103,'All Fsp Analysis'!$N$105,'All Fsp Analysis'!$N$107,'All Fsp Analysis'!$N$112)</c:f>
                <c:numCache>
                  <c:formatCode>General</c:formatCode>
                  <c:ptCount val="13"/>
                  <c:pt idx="0">
                    <c:v>63.536700000000003</c:v>
                  </c:pt>
                  <c:pt idx="1">
                    <c:v>74.364800000000002</c:v>
                  </c:pt>
                  <c:pt idx="2">
                    <c:v>58.5505</c:v>
                  </c:pt>
                  <c:pt idx="3">
                    <c:v>69.838399999999993</c:v>
                  </c:pt>
                  <c:pt idx="4">
                    <c:v>74.231300000000005</c:v>
                  </c:pt>
                  <c:pt idx="5">
                    <c:v>51.799900000000001</c:v>
                  </c:pt>
                  <c:pt idx="6">
                    <c:v>63.5672</c:v>
                  </c:pt>
                  <c:pt idx="7">
                    <c:v>71.888800000000003</c:v>
                  </c:pt>
                  <c:pt idx="8">
                    <c:v>49.644199999999998</c:v>
                  </c:pt>
                  <c:pt idx="9">
                    <c:v>60.131</c:v>
                  </c:pt>
                  <c:pt idx="10">
                    <c:v>69.136600000000001</c:v>
                  </c:pt>
                  <c:pt idx="11">
                    <c:v>48.879399999999997</c:v>
                  </c:pt>
                  <c:pt idx="12">
                    <c:v>61.796700000000001</c:v>
                  </c:pt>
                </c:numCache>
              </c:numRef>
            </c:plus>
            <c:minus>
              <c:numRef>
                <c:f>('All Fsp Analysis'!$N$80,'All Fsp Analysis'!$N$82:$N$83,'All Fsp Analysis'!$N$86:$N$87,'All Fsp Analysis'!$N$92,'All Fsp Analysis'!$N$96:$N$97,'All Fsp Analysis'!$N$101,'All Fsp Analysis'!$N$103,'All Fsp Analysis'!$N$105,'All Fsp Analysis'!$N$107,'All Fsp Analysis'!$N$112)</c:f>
                <c:numCache>
                  <c:formatCode>General</c:formatCode>
                  <c:ptCount val="13"/>
                  <c:pt idx="0">
                    <c:v>63.536700000000003</c:v>
                  </c:pt>
                  <c:pt idx="1">
                    <c:v>74.364800000000002</c:v>
                  </c:pt>
                  <c:pt idx="2">
                    <c:v>58.5505</c:v>
                  </c:pt>
                  <c:pt idx="3">
                    <c:v>69.838399999999993</c:v>
                  </c:pt>
                  <c:pt idx="4">
                    <c:v>74.231300000000005</c:v>
                  </c:pt>
                  <c:pt idx="5">
                    <c:v>51.799900000000001</c:v>
                  </c:pt>
                  <c:pt idx="6">
                    <c:v>63.5672</c:v>
                  </c:pt>
                  <c:pt idx="7">
                    <c:v>71.888800000000003</c:v>
                  </c:pt>
                  <c:pt idx="8">
                    <c:v>49.644199999999998</c:v>
                  </c:pt>
                  <c:pt idx="9">
                    <c:v>60.131</c:v>
                  </c:pt>
                  <c:pt idx="10">
                    <c:v>69.136600000000001</c:v>
                  </c:pt>
                  <c:pt idx="11">
                    <c:v>48.879399999999997</c:v>
                  </c:pt>
                  <c:pt idx="12">
                    <c:v>61.796700000000001</c:v>
                  </c:pt>
                </c:numCache>
              </c:numRef>
            </c:minus>
          </c:errBars>
          <c:errBars>
            <c:errDir val="x"/>
            <c:errBarType val="both"/>
            <c:errValType val="fixedVal"/>
            <c:noEndCap val="0"/>
            <c:val val="558.33333330000005"/>
          </c:errBars>
          <c:xVal>
            <c:numRef>
              <c:f>('All Fsp Analysis'!$Y$3,'All Fsp Analysis'!$Y$5,'All Fsp Analysis'!$Y$6,'All Fsp Analysis'!$Y$9:$Y$10,'All Fsp Analysis'!$Y$15,'All Fsp Analysis'!$Y$19:$Y$20,'All Fsp Analysis'!$Y$24,'All Fsp Analysis'!$Y$26,'All Fsp Analysis'!$Y$28,'All Fsp Analysis'!$Y$30,'All Fsp Analysis'!$Y$35)</c:f>
              <c:numCache>
                <c:formatCode>General</c:formatCode>
                <c:ptCount val="13"/>
                <c:pt idx="0">
                  <c:v>51700</c:v>
                </c:pt>
                <c:pt idx="1">
                  <c:v>54100</c:v>
                </c:pt>
                <c:pt idx="2">
                  <c:v>54800.000000000007</c:v>
                </c:pt>
                <c:pt idx="3">
                  <c:v>54000</c:v>
                </c:pt>
                <c:pt idx="4">
                  <c:v>52400</c:v>
                </c:pt>
                <c:pt idx="5">
                  <c:v>64000</c:v>
                </c:pt>
                <c:pt idx="6">
                  <c:v>57000</c:v>
                </c:pt>
                <c:pt idx="7">
                  <c:v>61900.000000000007</c:v>
                </c:pt>
                <c:pt idx="8">
                  <c:v>54100</c:v>
                </c:pt>
                <c:pt idx="9">
                  <c:v>61300</c:v>
                </c:pt>
                <c:pt idx="10">
                  <c:v>59400.000000000007</c:v>
                </c:pt>
                <c:pt idx="11">
                  <c:v>62200</c:v>
                </c:pt>
                <c:pt idx="12">
                  <c:v>64600</c:v>
                </c:pt>
              </c:numCache>
            </c:numRef>
          </c:xVal>
          <c:yVal>
            <c:numRef>
              <c:f>('All Fsp Analysis'!$N$3,'All Fsp Analysis'!$N$5:$N$6,'All Fsp Analysis'!$N$9:$N$10,'All Fsp Analysis'!$N$15,'All Fsp Analysis'!$N$19:$N$20,'All Fsp Analysis'!$N$24,'All Fsp Analysis'!$N$26,'All Fsp Analysis'!$N$28,'All Fsp Analysis'!$N$30,'All Fsp Analysis'!$N$35)</c:f>
              <c:numCache>
                <c:formatCode>General</c:formatCode>
                <c:ptCount val="13"/>
                <c:pt idx="0">
                  <c:v>925.64800000000002</c:v>
                </c:pt>
                <c:pt idx="1">
                  <c:v>988.428</c:v>
                </c:pt>
                <c:pt idx="2">
                  <c:v>922.11199999999997</c:v>
                </c:pt>
                <c:pt idx="3">
                  <c:v>825.58600000000001</c:v>
                </c:pt>
                <c:pt idx="4">
                  <c:v>827.88099999999997</c:v>
                </c:pt>
                <c:pt idx="5">
                  <c:v>642.77700000000004</c:v>
                </c:pt>
                <c:pt idx="6">
                  <c:v>719.697</c:v>
                </c:pt>
                <c:pt idx="7">
                  <c:v>762.99800000000005</c:v>
                </c:pt>
                <c:pt idx="8">
                  <c:v>767.798</c:v>
                </c:pt>
                <c:pt idx="9">
                  <c:v>726.68499999999995</c:v>
                </c:pt>
                <c:pt idx="10">
                  <c:v>778.65800000000002</c:v>
                </c:pt>
                <c:pt idx="11">
                  <c:v>596.28099999999995</c:v>
                </c:pt>
                <c:pt idx="12">
                  <c:v>643.88300000000004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64E-45CF-93CC-37062AE03807}"/>
            </c:ext>
          </c:extLst>
        </c:ser>
        <c:ser>
          <c:idx val="4"/>
          <c:order val="1"/>
          <c:tx>
            <c:v>1.AS R Na v Sr</c:v>
          </c:tx>
          <c:spPr>
            <a:ln w="25400">
              <a:noFill/>
            </a:ln>
          </c:spPr>
          <c:errBars>
            <c:errDir val="y"/>
            <c:errBarType val="both"/>
            <c:errValType val="cust"/>
            <c:noEndCap val="0"/>
            <c:plus>
              <c:numRef>
                <c:f>('All Fsp Analysis'!$N$79,'All Fsp Analysis'!$N$81,'All Fsp Analysis'!$N$84,'All Fsp Analysis'!$N$88,'All Fsp Analysis'!$N$93,'All Fsp Analysis'!$N$98,'All Fsp Analysis'!$N$102,'All Fsp Analysis'!$N$104,'All Fsp Analysis'!$N$106,'All Fsp Analysis'!$N$108,'All Fsp Analysis'!$N$111)</c:f>
                <c:numCache>
                  <c:formatCode>General</c:formatCode>
                  <c:ptCount val="11"/>
                  <c:pt idx="0">
                    <c:v>82.629099999999994</c:v>
                  </c:pt>
                  <c:pt idx="1">
                    <c:v>62.886699999999998</c:v>
                  </c:pt>
                  <c:pt idx="2">
                    <c:v>68.739699999999999</c:v>
                  </c:pt>
                  <c:pt idx="3">
                    <c:v>60.226999999999997</c:v>
                  </c:pt>
                  <c:pt idx="4">
                    <c:v>77.182199999999995</c:v>
                  </c:pt>
                  <c:pt idx="5">
                    <c:v>75.746099999999998</c:v>
                  </c:pt>
                  <c:pt idx="6">
                    <c:v>95.626800000000003</c:v>
                  </c:pt>
                  <c:pt idx="7">
                    <c:v>71.758700000000005</c:v>
                  </c:pt>
                  <c:pt idx="8">
                    <c:v>48.8474</c:v>
                  </c:pt>
                  <c:pt idx="9">
                    <c:v>80.356399999999994</c:v>
                  </c:pt>
                  <c:pt idx="10">
                    <c:v>55.871000000000002</c:v>
                  </c:pt>
                </c:numCache>
              </c:numRef>
            </c:plus>
            <c:minus>
              <c:numRef>
                <c:f>('All Fsp Analysis'!$N$79,'All Fsp Analysis'!$N$81,'All Fsp Analysis'!$N$84,'All Fsp Analysis'!$N$88,'All Fsp Analysis'!$N$93,'All Fsp Analysis'!$N$98,'All Fsp Analysis'!$N$102,'All Fsp Analysis'!$N$104,'All Fsp Analysis'!$N$106,'All Fsp Analysis'!$N$108,'All Fsp Analysis'!$N$111)</c:f>
                <c:numCache>
                  <c:formatCode>General</c:formatCode>
                  <c:ptCount val="11"/>
                  <c:pt idx="0">
                    <c:v>82.629099999999994</c:v>
                  </c:pt>
                  <c:pt idx="1">
                    <c:v>62.886699999999998</c:v>
                  </c:pt>
                  <c:pt idx="2">
                    <c:v>68.739699999999999</c:v>
                  </c:pt>
                  <c:pt idx="3">
                    <c:v>60.226999999999997</c:v>
                  </c:pt>
                  <c:pt idx="4">
                    <c:v>77.182199999999995</c:v>
                  </c:pt>
                  <c:pt idx="5">
                    <c:v>75.746099999999998</c:v>
                  </c:pt>
                  <c:pt idx="6">
                    <c:v>95.626800000000003</c:v>
                  </c:pt>
                  <c:pt idx="7">
                    <c:v>71.758700000000005</c:v>
                  </c:pt>
                  <c:pt idx="8">
                    <c:v>48.8474</c:v>
                  </c:pt>
                  <c:pt idx="9">
                    <c:v>80.356399999999994</c:v>
                  </c:pt>
                  <c:pt idx="10">
                    <c:v>55.871000000000002</c:v>
                  </c:pt>
                </c:numCache>
              </c:numRef>
            </c:minus>
          </c:errBars>
          <c:errBars>
            <c:errDir val="x"/>
            <c:errBarType val="both"/>
            <c:errValType val="fixedVal"/>
            <c:noEndCap val="0"/>
            <c:val val="558.33333330000005"/>
          </c:errBars>
          <c:xVal>
            <c:numRef>
              <c:f>('All Fsp Analysis'!$Y$2,'All Fsp Analysis'!$Y$4,'All Fsp Analysis'!$Y$7,'All Fsp Analysis'!$Y$11,'All Fsp Analysis'!$Y$16,'All Fsp Analysis'!$Y$21,'All Fsp Analysis'!$Y$25,'All Fsp Analysis'!$Y$27,'All Fsp Analysis'!$Y$29,'All Fsp Analysis'!$Y$31,'All Fsp Analysis'!$Y$34)</c:f>
              <c:numCache>
                <c:formatCode>General</c:formatCode>
                <c:ptCount val="11"/>
                <c:pt idx="0">
                  <c:v>62800</c:v>
                </c:pt>
                <c:pt idx="1">
                  <c:v>53500</c:v>
                </c:pt>
                <c:pt idx="2">
                  <c:v>72400</c:v>
                </c:pt>
                <c:pt idx="3">
                  <c:v>64400.000000000007</c:v>
                </c:pt>
                <c:pt idx="4">
                  <c:v>67100</c:v>
                </c:pt>
                <c:pt idx="5">
                  <c:v>68900</c:v>
                </c:pt>
                <c:pt idx="6">
                  <c:v>71600</c:v>
                </c:pt>
                <c:pt idx="7">
                  <c:v>58099.999999999993</c:v>
                </c:pt>
                <c:pt idx="8">
                  <c:v>56700</c:v>
                </c:pt>
                <c:pt idx="9">
                  <c:v>65700</c:v>
                </c:pt>
                <c:pt idx="10">
                  <c:v>64400.000000000007</c:v>
                </c:pt>
              </c:numCache>
            </c:numRef>
          </c:xVal>
          <c:yVal>
            <c:numRef>
              <c:f>('All Fsp Analysis'!$N$2,'All Fsp Analysis'!$N$4,'All Fsp Analysis'!$N$7,'All Fsp Analysis'!$N$11,'All Fsp Analysis'!$N$16,'All Fsp Analysis'!$N$21,'All Fsp Analysis'!$N$25,'All Fsp Analysis'!$N$27,'All Fsp Analysis'!$N$29,'All Fsp Analysis'!$N$31,'All Fsp Analysis'!$N$34)</c:f>
              <c:numCache>
                <c:formatCode>General</c:formatCode>
                <c:ptCount val="11"/>
                <c:pt idx="0">
                  <c:v>867.39800000000002</c:v>
                </c:pt>
                <c:pt idx="1">
                  <c:v>909.11099999999999</c:v>
                </c:pt>
                <c:pt idx="2">
                  <c:v>664.697</c:v>
                </c:pt>
                <c:pt idx="3">
                  <c:v>682.47199999999998</c:v>
                </c:pt>
                <c:pt idx="4">
                  <c:v>643.43299999999999</c:v>
                </c:pt>
                <c:pt idx="5">
                  <c:v>725.40300000000002</c:v>
                </c:pt>
                <c:pt idx="6">
                  <c:v>676.32100000000003</c:v>
                </c:pt>
                <c:pt idx="7">
                  <c:v>841.87199999999996</c:v>
                </c:pt>
                <c:pt idx="8">
                  <c:v>783.21100000000001</c:v>
                </c:pt>
                <c:pt idx="9">
                  <c:v>727.53099999999995</c:v>
                </c:pt>
                <c:pt idx="10">
                  <c:v>629.48299999999995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64E-45CF-93CC-37062AE03807}"/>
            </c:ext>
          </c:extLst>
        </c:ser>
        <c:ser>
          <c:idx val="5"/>
          <c:order val="2"/>
          <c:tx>
            <c:v>1.AS (M) Na v Sr</c:v>
          </c:tx>
          <c:spPr>
            <a:ln w="25400">
              <a:noFill/>
            </a:ln>
          </c:spPr>
          <c:errBars>
            <c:errDir val="y"/>
            <c:errBarType val="both"/>
            <c:errValType val="cust"/>
            <c:noEndCap val="0"/>
            <c:plus>
              <c:numRef>
                <c:f>('All Fsp Analysis'!$N$89:$N$91,'All Fsp Analysis'!$N$95,'All Fsp Analysis'!$N$109:$N$110,'All Fsp Analysis'!$N$113:$N$114)</c:f>
                <c:numCache>
                  <c:formatCode>General</c:formatCode>
                  <c:ptCount val="8"/>
                  <c:pt idx="0">
                    <c:v>59.547800000000002</c:v>
                  </c:pt>
                  <c:pt idx="1">
                    <c:v>63.289000000000001</c:v>
                  </c:pt>
                  <c:pt idx="2">
                    <c:v>63.069699999999997</c:v>
                  </c:pt>
                  <c:pt idx="3">
                    <c:v>71.600300000000004</c:v>
                  </c:pt>
                  <c:pt idx="4">
                    <c:v>74.892399999999995</c:v>
                  </c:pt>
                  <c:pt idx="5">
                    <c:v>80.787499999999994</c:v>
                  </c:pt>
                  <c:pt idx="6">
                    <c:v>36.889899999999997</c:v>
                  </c:pt>
                  <c:pt idx="7">
                    <c:v>68.761200000000002</c:v>
                  </c:pt>
                </c:numCache>
              </c:numRef>
            </c:plus>
            <c:minus>
              <c:numRef>
                <c:f>('All Fsp Analysis'!$N$89:$N$91,'All Fsp Analysis'!$N$95,'All Fsp Analysis'!$N$109:$N$110,'All Fsp Analysis'!$N$113:$N$114)</c:f>
                <c:numCache>
                  <c:formatCode>General</c:formatCode>
                  <c:ptCount val="8"/>
                  <c:pt idx="0">
                    <c:v>59.547800000000002</c:v>
                  </c:pt>
                  <c:pt idx="1">
                    <c:v>63.289000000000001</c:v>
                  </c:pt>
                  <c:pt idx="2">
                    <c:v>63.069699999999997</c:v>
                  </c:pt>
                  <c:pt idx="3">
                    <c:v>71.600300000000004</c:v>
                  </c:pt>
                  <c:pt idx="4">
                    <c:v>74.892399999999995</c:v>
                  </c:pt>
                  <c:pt idx="5">
                    <c:v>80.787499999999994</c:v>
                  </c:pt>
                  <c:pt idx="6">
                    <c:v>36.889899999999997</c:v>
                  </c:pt>
                  <c:pt idx="7">
                    <c:v>68.761200000000002</c:v>
                  </c:pt>
                </c:numCache>
              </c:numRef>
            </c:minus>
          </c:errBars>
          <c:errBars>
            <c:errDir val="x"/>
            <c:errBarType val="both"/>
            <c:errValType val="fixedVal"/>
            <c:noEndCap val="0"/>
            <c:val val="558.33333330000005"/>
          </c:errBars>
          <c:xVal>
            <c:numRef>
              <c:f>('All Fsp Analysis'!$Y$12:$Y$14,'All Fsp Analysis'!$Y$18,'All Fsp Analysis'!$Y$32:$Y$33,'All Fsp Analysis'!$Y$36:$Y$37)</c:f>
              <c:numCache>
                <c:formatCode>General</c:formatCode>
                <c:ptCount val="8"/>
                <c:pt idx="0">
                  <c:v>70400</c:v>
                </c:pt>
                <c:pt idx="1">
                  <c:v>72400</c:v>
                </c:pt>
                <c:pt idx="2">
                  <c:v>57300.000000000007</c:v>
                </c:pt>
                <c:pt idx="3">
                  <c:v>69100</c:v>
                </c:pt>
                <c:pt idx="4">
                  <c:v>66900</c:v>
                </c:pt>
                <c:pt idx="5">
                  <c:v>67400</c:v>
                </c:pt>
                <c:pt idx="6">
                  <c:v>58300</c:v>
                </c:pt>
                <c:pt idx="7">
                  <c:v>67900</c:v>
                </c:pt>
              </c:numCache>
            </c:numRef>
          </c:xVal>
          <c:yVal>
            <c:numRef>
              <c:f>('All Fsp Analysis'!$N$12:$N$14,'All Fsp Analysis'!$N$18,'All Fsp Analysis'!$N$32:$N$33,'All Fsp Analysis'!$N$36:$N$37)</c:f>
              <c:numCache>
                <c:formatCode>General</c:formatCode>
                <c:ptCount val="8"/>
                <c:pt idx="0">
                  <c:v>606.89</c:v>
                </c:pt>
                <c:pt idx="1">
                  <c:v>640.75599999999997</c:v>
                </c:pt>
                <c:pt idx="2">
                  <c:v>820.35900000000004</c:v>
                </c:pt>
                <c:pt idx="3">
                  <c:v>683.60199999999998</c:v>
                </c:pt>
                <c:pt idx="4">
                  <c:v>684.56</c:v>
                </c:pt>
                <c:pt idx="5">
                  <c:v>640.78399999999999</c:v>
                </c:pt>
                <c:pt idx="6">
                  <c:v>593.59199999999998</c:v>
                </c:pt>
                <c:pt idx="7">
                  <c:v>632.17899999999997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64E-45CF-93CC-37062AE03807}"/>
            </c:ext>
          </c:extLst>
        </c:ser>
        <c:ser>
          <c:idx val="6"/>
          <c:order val="3"/>
          <c:tx>
            <c:v>1.AS Other Na v Sr</c:v>
          </c:tx>
          <c:spPr>
            <a:ln w="25400">
              <a:noFill/>
            </a:ln>
          </c:spPr>
          <c:errBars>
            <c:errDir val="y"/>
            <c:errBarType val="both"/>
            <c:errValType val="cust"/>
            <c:noEndCap val="0"/>
            <c:plus>
              <c:numRef>
                <c:f>('All Fsp Analysis'!$N$85,'All Fsp Analysis'!$N$94,'All Fsp Analysis'!$N$99:$N$100)</c:f>
                <c:numCache>
                  <c:formatCode>General</c:formatCode>
                  <c:ptCount val="4"/>
                  <c:pt idx="0">
                    <c:v>77.716499999999996</c:v>
                  </c:pt>
                  <c:pt idx="1">
                    <c:v>46.070599999999999</c:v>
                  </c:pt>
                  <c:pt idx="2">
                    <c:v>49.944099999999999</c:v>
                  </c:pt>
                  <c:pt idx="3">
                    <c:v>46.813400000000001</c:v>
                  </c:pt>
                </c:numCache>
              </c:numRef>
            </c:plus>
            <c:minus>
              <c:numRef>
                <c:f>('All Fsp Analysis'!$N$85,'All Fsp Analysis'!$N$94,'All Fsp Analysis'!$N$99:$N$100)</c:f>
                <c:numCache>
                  <c:formatCode>General</c:formatCode>
                  <c:ptCount val="4"/>
                  <c:pt idx="0">
                    <c:v>77.716499999999996</c:v>
                  </c:pt>
                  <c:pt idx="1">
                    <c:v>46.070599999999999</c:v>
                  </c:pt>
                  <c:pt idx="2">
                    <c:v>49.944099999999999</c:v>
                  </c:pt>
                  <c:pt idx="3">
                    <c:v>46.813400000000001</c:v>
                  </c:pt>
                </c:numCache>
              </c:numRef>
            </c:minus>
          </c:errBars>
          <c:errBars>
            <c:errDir val="x"/>
            <c:errBarType val="both"/>
            <c:errValType val="fixedVal"/>
            <c:noEndCap val="0"/>
            <c:val val="558.33333330000005"/>
          </c:errBars>
          <c:xVal>
            <c:numRef>
              <c:f>('All Fsp Analysis'!$Y$8,'All Fsp Analysis'!$Y$17,'All Fsp Analysis'!$Y$22,'All Fsp Analysis'!$Y$23)</c:f>
              <c:numCache>
                <c:formatCode>General</c:formatCode>
                <c:ptCount val="4"/>
                <c:pt idx="0">
                  <c:v>53200</c:v>
                </c:pt>
                <c:pt idx="1">
                  <c:v>68300</c:v>
                </c:pt>
                <c:pt idx="2">
                  <c:v>56700</c:v>
                </c:pt>
                <c:pt idx="3">
                  <c:v>53300</c:v>
                </c:pt>
              </c:numCache>
            </c:numRef>
          </c:xVal>
          <c:yVal>
            <c:numRef>
              <c:f>('All Fsp Analysis'!$N$8,'All Fsp Analysis'!$N$17,'All Fsp Analysis'!$N$22:$N$23)</c:f>
              <c:numCache>
                <c:formatCode>General</c:formatCode>
                <c:ptCount val="4"/>
                <c:pt idx="0">
                  <c:v>973.45600000000002</c:v>
                </c:pt>
                <c:pt idx="1">
                  <c:v>633.03099999999995</c:v>
                </c:pt>
                <c:pt idx="2">
                  <c:v>703.27200000000005</c:v>
                </c:pt>
                <c:pt idx="3">
                  <c:v>779.64700000000005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64E-45CF-93CC-37062AE03807}"/>
            </c:ext>
          </c:extLst>
        </c:ser>
        <c:ser>
          <c:idx val="7"/>
          <c:order val="4"/>
          <c:tx>
            <c:v>1(B)MP C Na v Sr</c:v>
          </c:tx>
          <c:spPr>
            <a:ln w="19050" cap="rnd">
              <a:noFill/>
              <a:round/>
            </a:ln>
            <a:effectLst/>
          </c:spPr>
          <c:errBars>
            <c:errDir val="y"/>
            <c:errBarType val="both"/>
            <c:errValType val="cust"/>
            <c:noEndCap val="0"/>
            <c:plus>
              <c:numRef>
                <c:f>('All Fsp Analysis'!$N$122:$N$124,'All Fsp Analysis'!$N$128,'All Fsp Analysis'!$N$132,'All Fsp Analysis'!$N$139,'All Fsp Analysis'!$N$142,'All Fsp Analysis'!$N$145,'All Fsp Analysis'!$N$149:$N$150,'All Fsp Analysis'!$N$154:$N$156,'All Fsp Analysis'!$N$159:$N$162)</c:f>
                <c:numCache>
                  <c:formatCode>General</c:formatCode>
                  <c:ptCount val="17"/>
                  <c:pt idx="0">
                    <c:v>49.089700000000001</c:v>
                  </c:pt>
                  <c:pt idx="1">
                    <c:v>47.2256</c:v>
                  </c:pt>
                  <c:pt idx="2">
                    <c:v>64.002399999999994</c:v>
                  </c:pt>
                  <c:pt idx="3">
                    <c:v>45.538699999999999</c:v>
                  </c:pt>
                  <c:pt idx="4">
                    <c:v>32.628399999999999</c:v>
                  </c:pt>
                  <c:pt idx="5">
                    <c:v>48.049100000000003</c:v>
                  </c:pt>
                  <c:pt idx="6">
                    <c:v>40.087899999999998</c:v>
                  </c:pt>
                  <c:pt idx="7">
                    <c:v>71.860399999999998</c:v>
                  </c:pt>
                  <c:pt idx="8">
                    <c:v>46.295499999999997</c:v>
                  </c:pt>
                  <c:pt idx="9">
                    <c:v>36.925600000000003</c:v>
                  </c:pt>
                  <c:pt idx="10">
                    <c:v>90.762600000000006</c:v>
                  </c:pt>
                  <c:pt idx="11">
                    <c:v>44.4009</c:v>
                  </c:pt>
                  <c:pt idx="12">
                    <c:v>43.815100000000001</c:v>
                  </c:pt>
                  <c:pt idx="13">
                    <c:v>34.135399999999997</c:v>
                  </c:pt>
                  <c:pt idx="14">
                    <c:v>38.785200000000003</c:v>
                  </c:pt>
                  <c:pt idx="15">
                    <c:v>57.7104</c:v>
                  </c:pt>
                  <c:pt idx="16">
                    <c:v>66.778099999999995</c:v>
                  </c:pt>
                </c:numCache>
              </c:numRef>
            </c:plus>
            <c:minus>
              <c:numRef>
                <c:f>('All Fsp Analysis'!$N$122:$N$124,'All Fsp Analysis'!$N$128,'All Fsp Analysis'!$N$132,'All Fsp Analysis'!$N$139,'All Fsp Analysis'!$N$142,'All Fsp Analysis'!$N$145,'All Fsp Analysis'!$N$149:$N$150,'All Fsp Analysis'!$N$154:$N$156,'All Fsp Analysis'!$N$159:$N$162)</c:f>
                <c:numCache>
                  <c:formatCode>General</c:formatCode>
                  <c:ptCount val="17"/>
                  <c:pt idx="0">
                    <c:v>49.089700000000001</c:v>
                  </c:pt>
                  <c:pt idx="1">
                    <c:v>47.2256</c:v>
                  </c:pt>
                  <c:pt idx="2">
                    <c:v>64.002399999999994</c:v>
                  </c:pt>
                  <c:pt idx="3">
                    <c:v>45.538699999999999</c:v>
                  </c:pt>
                  <c:pt idx="4">
                    <c:v>32.628399999999999</c:v>
                  </c:pt>
                  <c:pt idx="5">
                    <c:v>48.049100000000003</c:v>
                  </c:pt>
                  <c:pt idx="6">
                    <c:v>40.087899999999998</c:v>
                  </c:pt>
                  <c:pt idx="7">
                    <c:v>71.860399999999998</c:v>
                  </c:pt>
                  <c:pt idx="8">
                    <c:v>46.295499999999997</c:v>
                  </c:pt>
                  <c:pt idx="9">
                    <c:v>36.925600000000003</c:v>
                  </c:pt>
                  <c:pt idx="10">
                    <c:v>90.762600000000006</c:v>
                  </c:pt>
                  <c:pt idx="11">
                    <c:v>44.4009</c:v>
                  </c:pt>
                  <c:pt idx="12">
                    <c:v>43.815100000000001</c:v>
                  </c:pt>
                  <c:pt idx="13">
                    <c:v>34.135399999999997</c:v>
                  </c:pt>
                  <c:pt idx="14">
                    <c:v>38.785200000000003</c:v>
                  </c:pt>
                  <c:pt idx="15">
                    <c:v>57.7104</c:v>
                  </c:pt>
                  <c:pt idx="16">
                    <c:v>66.778099999999995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1208.3333329999998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Analysis'!$BE$2:$BE$4,'All Fsp Analysis'!$BE$8,'All Fsp Analysis'!$BE$12,'All Fsp Analysis'!$BE$19,'All Fsp Analysis'!$BE$22,'All Fsp Analysis'!$BE$25,'All Fsp Analysis'!$BE$29:$BE$30,'All Fsp Analysis'!$BE$34:$BE$36,'All Fsp Analysis'!$BE$39:$BE$42)</c:f>
              <c:numCache>
                <c:formatCode>General</c:formatCode>
                <c:ptCount val="17"/>
                <c:pt idx="0">
                  <c:v>75600</c:v>
                </c:pt>
                <c:pt idx="1">
                  <c:v>72500</c:v>
                </c:pt>
                <c:pt idx="2">
                  <c:v>73800</c:v>
                </c:pt>
                <c:pt idx="3">
                  <c:v>72300</c:v>
                </c:pt>
                <c:pt idx="4">
                  <c:v>73800</c:v>
                </c:pt>
                <c:pt idx="5">
                  <c:v>73800</c:v>
                </c:pt>
                <c:pt idx="6">
                  <c:v>75900</c:v>
                </c:pt>
                <c:pt idx="7">
                  <c:v>75100</c:v>
                </c:pt>
                <c:pt idx="8">
                  <c:v>71700</c:v>
                </c:pt>
                <c:pt idx="9">
                  <c:v>69500</c:v>
                </c:pt>
                <c:pt idx="10">
                  <c:v>67700</c:v>
                </c:pt>
                <c:pt idx="11">
                  <c:v>73300</c:v>
                </c:pt>
                <c:pt idx="12">
                  <c:v>70500</c:v>
                </c:pt>
                <c:pt idx="13">
                  <c:v>72200</c:v>
                </c:pt>
                <c:pt idx="14">
                  <c:v>72900</c:v>
                </c:pt>
                <c:pt idx="15">
                  <c:v>71900</c:v>
                </c:pt>
                <c:pt idx="16">
                  <c:v>70500</c:v>
                </c:pt>
              </c:numCache>
            </c:numRef>
          </c:xVal>
          <c:yVal>
            <c:numRef>
              <c:f>('All Fsp Analysis'!$AT$2:$AT$4,'All Fsp Analysis'!$AT$8,'All Fsp Analysis'!$AT$12,'All Fsp Analysis'!$AT$19,'All Fsp Analysis'!$AT$22,'All Fsp Analysis'!$AT$25,'All Fsp Analysis'!$AT$29:$AT$30,'All Fsp Analysis'!$AT$34:$AT$36,'All Fsp Analysis'!$AT$39:$AT$42)</c:f>
              <c:numCache>
                <c:formatCode>General</c:formatCode>
                <c:ptCount val="17"/>
                <c:pt idx="0">
                  <c:v>406.09699999999998</c:v>
                </c:pt>
                <c:pt idx="1">
                  <c:v>442.42899999999997</c:v>
                </c:pt>
                <c:pt idx="2">
                  <c:v>508.06799999999998</c:v>
                </c:pt>
                <c:pt idx="3">
                  <c:v>489.42</c:v>
                </c:pt>
                <c:pt idx="4">
                  <c:v>453.33300000000003</c:v>
                </c:pt>
                <c:pt idx="5">
                  <c:v>497.86500000000001</c:v>
                </c:pt>
                <c:pt idx="6">
                  <c:v>426.56299999999999</c:v>
                </c:pt>
                <c:pt idx="7">
                  <c:v>598.88499999999999</c:v>
                </c:pt>
                <c:pt idx="8">
                  <c:v>461.47199999999998</c:v>
                </c:pt>
                <c:pt idx="9">
                  <c:v>466.18700000000001</c:v>
                </c:pt>
                <c:pt idx="10">
                  <c:v>687.98299999999995</c:v>
                </c:pt>
                <c:pt idx="11">
                  <c:v>517.86099999999999</c:v>
                </c:pt>
                <c:pt idx="12">
                  <c:v>465.52</c:v>
                </c:pt>
                <c:pt idx="13">
                  <c:v>405.47899999999998</c:v>
                </c:pt>
                <c:pt idx="14">
                  <c:v>413.70699999999999</c:v>
                </c:pt>
                <c:pt idx="15">
                  <c:v>462.35199999999998</c:v>
                </c:pt>
                <c:pt idx="16">
                  <c:v>599.59100000000001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64E-45CF-93CC-37062AE03807}"/>
            </c:ext>
          </c:extLst>
        </c:ser>
        <c:ser>
          <c:idx val="8"/>
          <c:order val="5"/>
          <c:tx>
            <c:v>1(B)MP R Na v Sr</c:v>
          </c:tx>
          <c:spPr>
            <a:ln w="25400" cap="rnd">
              <a:noFill/>
              <a:round/>
            </a:ln>
            <a:effectLst/>
          </c:spPr>
          <c:errBars>
            <c:errDir val="y"/>
            <c:errBarType val="both"/>
            <c:errValType val="cust"/>
            <c:noEndCap val="0"/>
            <c:plus>
              <c:numRef>
                <c:f>('All Fsp Analysis'!$N$125:$N$127,'All Fsp Analysis'!$N$129,'All Fsp Analysis'!$N$130,'All Fsp Analysis'!$N$133,'All Fsp Analysis'!$N$140:$N$141,'All Fsp Analysis'!$N$143,'All Fsp Analysis'!$N$146:$N$147,'All Fsp Analysis'!$N$151,'All Fsp Analysis'!$N$157:$N$158,'All Fsp Analysis'!$N$163:$N$165)</c:f>
                <c:numCache>
                  <c:formatCode>General</c:formatCode>
                  <c:ptCount val="17"/>
                  <c:pt idx="0">
                    <c:v>39.217100000000002</c:v>
                  </c:pt>
                  <c:pt idx="1">
                    <c:v>41.562399999999997</c:v>
                  </c:pt>
                  <c:pt idx="2">
                    <c:v>67.750399999999999</c:v>
                  </c:pt>
                  <c:pt idx="3">
                    <c:v>38.827100000000002</c:v>
                  </c:pt>
                  <c:pt idx="4">
                    <c:v>39.7181</c:v>
                  </c:pt>
                  <c:pt idx="5">
                    <c:v>55.677799999999998</c:v>
                  </c:pt>
                  <c:pt idx="6">
                    <c:v>68.852400000000003</c:v>
                  </c:pt>
                  <c:pt idx="7">
                    <c:v>44.941499999999998</c:v>
                  </c:pt>
                  <c:pt idx="8">
                    <c:v>64.995800000000003</c:v>
                  </c:pt>
                  <c:pt idx="9">
                    <c:v>124.38</c:v>
                  </c:pt>
                  <c:pt idx="10">
                    <c:v>54.6083</c:v>
                  </c:pt>
                  <c:pt idx="11">
                    <c:v>55.7727</c:v>
                  </c:pt>
                  <c:pt idx="12">
                    <c:v>57.703499999999998</c:v>
                  </c:pt>
                  <c:pt idx="13">
                    <c:v>46.648699999999998</c:v>
                  </c:pt>
                  <c:pt idx="14">
                    <c:v>46.985399999999998</c:v>
                  </c:pt>
                  <c:pt idx="15">
                    <c:v>56.697600000000001</c:v>
                  </c:pt>
                  <c:pt idx="16">
                    <c:v>151.13900000000001</c:v>
                  </c:pt>
                </c:numCache>
              </c:numRef>
            </c:plus>
            <c:minus>
              <c:numRef>
                <c:f>('All Fsp Analysis'!$N$125:$N$127,'All Fsp Analysis'!$N$129,'All Fsp Analysis'!$N$130,'All Fsp Analysis'!$N$133,'All Fsp Analysis'!$N$140:$N$141,'All Fsp Analysis'!$N$143,'All Fsp Analysis'!$N$146:$N$147,'All Fsp Analysis'!$N$151,'All Fsp Analysis'!$N$157:$N$158,'All Fsp Analysis'!$N$163:$N$165)</c:f>
                <c:numCache>
                  <c:formatCode>General</c:formatCode>
                  <c:ptCount val="17"/>
                  <c:pt idx="0">
                    <c:v>39.217100000000002</c:v>
                  </c:pt>
                  <c:pt idx="1">
                    <c:v>41.562399999999997</c:v>
                  </c:pt>
                  <c:pt idx="2">
                    <c:v>67.750399999999999</c:v>
                  </c:pt>
                  <c:pt idx="3">
                    <c:v>38.827100000000002</c:v>
                  </c:pt>
                  <c:pt idx="4">
                    <c:v>39.7181</c:v>
                  </c:pt>
                  <c:pt idx="5">
                    <c:v>55.677799999999998</c:v>
                  </c:pt>
                  <c:pt idx="6">
                    <c:v>68.852400000000003</c:v>
                  </c:pt>
                  <c:pt idx="7">
                    <c:v>44.941499999999998</c:v>
                  </c:pt>
                  <c:pt idx="8">
                    <c:v>64.995800000000003</c:v>
                  </c:pt>
                  <c:pt idx="9">
                    <c:v>124.38</c:v>
                  </c:pt>
                  <c:pt idx="10">
                    <c:v>54.6083</c:v>
                  </c:pt>
                  <c:pt idx="11">
                    <c:v>55.7727</c:v>
                  </c:pt>
                  <c:pt idx="12">
                    <c:v>57.703499999999998</c:v>
                  </c:pt>
                  <c:pt idx="13">
                    <c:v>46.648699999999998</c:v>
                  </c:pt>
                  <c:pt idx="14">
                    <c:v>46.985399999999998</c:v>
                  </c:pt>
                  <c:pt idx="15">
                    <c:v>56.697600000000001</c:v>
                  </c:pt>
                  <c:pt idx="16">
                    <c:v>151.13900000000001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1208.3333329999998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Analysis'!$BE$5:$BE$7,'All Fsp Analysis'!$BE$9:$BE$10,'All Fsp Analysis'!$BE$13,'All Fsp Analysis'!$BE$20:$BE$21,'All Fsp Analysis'!$BE$23,'All Fsp Analysis'!$BE$26:$BE$27,'All Fsp Analysis'!$BE$31,'All Fsp Analysis'!$BE$37:$BE$38,'All Fsp Analysis'!$BE$43:$BE$45)</c:f>
              <c:numCache>
                <c:formatCode>General</c:formatCode>
                <c:ptCount val="17"/>
                <c:pt idx="0">
                  <c:v>72000</c:v>
                </c:pt>
                <c:pt idx="1">
                  <c:v>73700</c:v>
                </c:pt>
                <c:pt idx="2">
                  <c:v>75700</c:v>
                </c:pt>
                <c:pt idx="3">
                  <c:v>70400</c:v>
                </c:pt>
                <c:pt idx="4">
                  <c:v>73200</c:v>
                </c:pt>
                <c:pt idx="5">
                  <c:v>74000</c:v>
                </c:pt>
                <c:pt idx="6">
                  <c:v>74800</c:v>
                </c:pt>
                <c:pt idx="7">
                  <c:v>73300</c:v>
                </c:pt>
                <c:pt idx="8">
                  <c:v>74400</c:v>
                </c:pt>
                <c:pt idx="9">
                  <c:v>73500</c:v>
                </c:pt>
                <c:pt idx="10">
                  <c:v>76200</c:v>
                </c:pt>
                <c:pt idx="11">
                  <c:v>73500</c:v>
                </c:pt>
                <c:pt idx="12">
                  <c:v>71600</c:v>
                </c:pt>
                <c:pt idx="13">
                  <c:v>74900</c:v>
                </c:pt>
                <c:pt idx="14">
                  <c:v>72300</c:v>
                </c:pt>
                <c:pt idx="15">
                  <c:v>75100</c:v>
                </c:pt>
                <c:pt idx="16">
                  <c:v>74400</c:v>
                </c:pt>
              </c:numCache>
            </c:numRef>
          </c:xVal>
          <c:yVal>
            <c:numRef>
              <c:f>('All Fsp Analysis'!$AT$5:$AT$7,'All Fsp Analysis'!$AT$9:$AT$10,'All Fsp Analysis'!$AT$13,'All Fsp Analysis'!$AT$20:$AT$21,'All Fsp Analysis'!$AT$23,'All Fsp Analysis'!$AT$26:$AT$27,'All Fsp Analysis'!$AT$31,'All Fsp Analysis'!$AT$37:$AT$38,'All Fsp Analysis'!$AT$43:$AT$45)</c:f>
              <c:numCache>
                <c:formatCode>General</c:formatCode>
                <c:ptCount val="17"/>
                <c:pt idx="0">
                  <c:v>514.94600000000003</c:v>
                </c:pt>
                <c:pt idx="1">
                  <c:v>427.94099999999997</c:v>
                </c:pt>
                <c:pt idx="2">
                  <c:v>605.005</c:v>
                </c:pt>
                <c:pt idx="3">
                  <c:v>481.97399999999999</c:v>
                </c:pt>
                <c:pt idx="4">
                  <c:v>431.72300000000001</c:v>
                </c:pt>
                <c:pt idx="5">
                  <c:v>487.26299999999998</c:v>
                </c:pt>
                <c:pt idx="6">
                  <c:v>537.98199999999997</c:v>
                </c:pt>
                <c:pt idx="7">
                  <c:v>471.05900000000003</c:v>
                </c:pt>
                <c:pt idx="8">
                  <c:v>565.18499999999995</c:v>
                </c:pt>
                <c:pt idx="9">
                  <c:v>726.73599999999999</c:v>
                </c:pt>
                <c:pt idx="10">
                  <c:v>518.15700000000004</c:v>
                </c:pt>
                <c:pt idx="11">
                  <c:v>555.76800000000003</c:v>
                </c:pt>
                <c:pt idx="12">
                  <c:v>559.37599999999998</c:v>
                </c:pt>
                <c:pt idx="13">
                  <c:v>459.363</c:v>
                </c:pt>
                <c:pt idx="14">
                  <c:v>519.48699999999997</c:v>
                </c:pt>
                <c:pt idx="15">
                  <c:v>499.09199999999998</c:v>
                </c:pt>
                <c:pt idx="16">
                  <c:v>631.57899999999995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64E-45CF-93CC-37062AE03807}"/>
            </c:ext>
          </c:extLst>
        </c:ser>
        <c:ser>
          <c:idx val="9"/>
          <c:order val="6"/>
          <c:tx>
            <c:v>1(B)MP (M) Na v Sr</c:v>
          </c:tx>
          <c:spPr>
            <a:ln w="25400" cap="rnd">
              <a:noFill/>
              <a:round/>
            </a:ln>
            <a:effectLst/>
          </c:spPr>
          <c:errBars>
            <c:errDir val="y"/>
            <c:errBarType val="both"/>
            <c:errValType val="cust"/>
            <c:noEndCap val="0"/>
            <c:plus>
              <c:numRef>
                <c:f>('All Fsp Analysis'!$N$131,'All Fsp Analysis'!$N$134:$N$138,'All Fsp Analysis'!$N$144,'All Fsp Analysis'!$N$148,'All Fsp Analysis'!$N$152:$N$153)</c:f>
                <c:numCache>
                  <c:formatCode>General</c:formatCode>
                  <c:ptCount val="10"/>
                  <c:pt idx="0">
                    <c:v>47.839199999999998</c:v>
                  </c:pt>
                  <c:pt idx="1">
                    <c:v>43.0867</c:v>
                  </c:pt>
                  <c:pt idx="2">
                    <c:v>57.941400000000002</c:v>
                  </c:pt>
                  <c:pt idx="3">
                    <c:v>53.331000000000003</c:v>
                  </c:pt>
                  <c:pt idx="4">
                    <c:v>48.470100000000002</c:v>
                  </c:pt>
                  <c:pt idx="5">
                    <c:v>44.779899999999998</c:v>
                  </c:pt>
                  <c:pt idx="6">
                    <c:v>50.194600000000001</c:v>
                  </c:pt>
                  <c:pt idx="7">
                    <c:v>51.3765</c:v>
                  </c:pt>
                  <c:pt idx="8">
                    <c:v>35.910400000000003</c:v>
                  </c:pt>
                  <c:pt idx="9">
                    <c:v>39.332099999999997</c:v>
                  </c:pt>
                </c:numCache>
              </c:numRef>
            </c:plus>
            <c:minus>
              <c:numRef>
                <c:f>('All Fsp Analysis'!$N$131,'All Fsp Analysis'!$N$134:$N$138,'All Fsp Analysis'!$N$144,'All Fsp Analysis'!$N$148,'All Fsp Analysis'!$N$152:$N$153)</c:f>
                <c:numCache>
                  <c:formatCode>General</c:formatCode>
                  <c:ptCount val="10"/>
                  <c:pt idx="0">
                    <c:v>47.839199999999998</c:v>
                  </c:pt>
                  <c:pt idx="1">
                    <c:v>43.0867</c:v>
                  </c:pt>
                  <c:pt idx="2">
                    <c:v>57.941400000000002</c:v>
                  </c:pt>
                  <c:pt idx="3">
                    <c:v>53.331000000000003</c:v>
                  </c:pt>
                  <c:pt idx="4">
                    <c:v>48.470100000000002</c:v>
                  </c:pt>
                  <c:pt idx="5">
                    <c:v>44.779899999999998</c:v>
                  </c:pt>
                  <c:pt idx="6">
                    <c:v>50.194600000000001</c:v>
                  </c:pt>
                  <c:pt idx="7">
                    <c:v>51.3765</c:v>
                  </c:pt>
                  <c:pt idx="8">
                    <c:v>35.910400000000003</c:v>
                  </c:pt>
                  <c:pt idx="9">
                    <c:v>39.332099999999997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1208.3333329999998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Analysis'!$BE$11,'All Fsp Analysis'!$BE$14:$BE$18,'All Fsp Analysis'!$BE$24,'All Fsp Analysis'!$BE$28,'All Fsp Analysis'!$BE$32:$BE$33)</c:f>
              <c:numCache>
                <c:formatCode>General</c:formatCode>
                <c:ptCount val="10"/>
                <c:pt idx="0">
                  <c:v>71200</c:v>
                </c:pt>
                <c:pt idx="1">
                  <c:v>72800</c:v>
                </c:pt>
                <c:pt idx="2">
                  <c:v>71900</c:v>
                </c:pt>
                <c:pt idx="3">
                  <c:v>70800</c:v>
                </c:pt>
                <c:pt idx="4">
                  <c:v>73900</c:v>
                </c:pt>
                <c:pt idx="5">
                  <c:v>71800</c:v>
                </c:pt>
                <c:pt idx="6">
                  <c:v>74700</c:v>
                </c:pt>
                <c:pt idx="7">
                  <c:v>75300</c:v>
                </c:pt>
                <c:pt idx="8">
                  <c:v>71700</c:v>
                </c:pt>
                <c:pt idx="9">
                  <c:v>71600</c:v>
                </c:pt>
              </c:numCache>
            </c:numRef>
          </c:xVal>
          <c:yVal>
            <c:numRef>
              <c:f>('All Fsp Analysis'!$AT$11,'All Fsp Analysis'!$AT$14:$AT$18,'All Fsp Analysis'!$AT$24,'All Fsp Analysis'!$AT$28,'All Fsp Analysis'!$AT$32:$AT$33)</c:f>
              <c:numCache>
                <c:formatCode>General</c:formatCode>
                <c:ptCount val="10"/>
                <c:pt idx="0">
                  <c:v>509.19799999999998</c:v>
                </c:pt>
                <c:pt idx="1">
                  <c:v>487.72899999999998</c:v>
                </c:pt>
                <c:pt idx="2">
                  <c:v>560.447</c:v>
                </c:pt>
                <c:pt idx="3">
                  <c:v>517.14599999999996</c:v>
                </c:pt>
                <c:pt idx="4">
                  <c:v>480.43099999999998</c:v>
                </c:pt>
                <c:pt idx="5">
                  <c:v>513.36599999999999</c:v>
                </c:pt>
                <c:pt idx="6">
                  <c:v>469.673</c:v>
                </c:pt>
                <c:pt idx="7">
                  <c:v>436.887</c:v>
                </c:pt>
                <c:pt idx="8">
                  <c:v>470.35599999999999</c:v>
                </c:pt>
                <c:pt idx="9">
                  <c:v>470.24400000000003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64E-45CF-93CC-37062AE03807}"/>
            </c:ext>
          </c:extLst>
        </c:ser>
        <c:ser>
          <c:idx val="0"/>
          <c:order val="7"/>
          <c:tx>
            <c:v>1.AS.H C Na v Sr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('All Fsp Analysis'!$N$173,'All Fsp Analysis'!$N$176,'All Fsp Analysis'!$N$179,'All Fsp Analysis'!$N$182,'All Fsp Analysis'!$N$184,'All Fsp Analysis'!$N$189:$N$192,'All Fsp Analysis'!$N$199)</c:f>
                <c:numCache>
                  <c:formatCode>General</c:formatCode>
                  <c:ptCount val="10"/>
                  <c:pt idx="0">
                    <c:v>114.244</c:v>
                  </c:pt>
                  <c:pt idx="1">
                    <c:v>69.111400000000003</c:v>
                  </c:pt>
                  <c:pt idx="2">
                    <c:v>129.30000000000001</c:v>
                  </c:pt>
                  <c:pt idx="3">
                    <c:v>68.628900000000002</c:v>
                  </c:pt>
                  <c:pt idx="4">
                    <c:v>64.136899999999997</c:v>
                  </c:pt>
                  <c:pt idx="5">
                    <c:v>146.02699999999999</c:v>
                  </c:pt>
                  <c:pt idx="6">
                    <c:v>93.058700000000002</c:v>
                  </c:pt>
                  <c:pt idx="7">
                    <c:v>122.05800000000001</c:v>
                  </c:pt>
                  <c:pt idx="8">
                    <c:v>93.612799999999993</c:v>
                  </c:pt>
                  <c:pt idx="9">
                    <c:v>85.429900000000004</c:v>
                  </c:pt>
                </c:numCache>
              </c:numRef>
            </c:plus>
            <c:minus>
              <c:numRef>
                <c:f>('All Fsp Analysis'!$N$173,'All Fsp Analysis'!$N$176,'All Fsp Analysis'!$N$179,'All Fsp Analysis'!$N$182,'All Fsp Analysis'!$N$184,'All Fsp Analysis'!$N$189:$N$192,'All Fsp Analysis'!$N$199)</c:f>
                <c:numCache>
                  <c:formatCode>General</c:formatCode>
                  <c:ptCount val="10"/>
                  <c:pt idx="0">
                    <c:v>114.244</c:v>
                  </c:pt>
                  <c:pt idx="1">
                    <c:v>69.111400000000003</c:v>
                  </c:pt>
                  <c:pt idx="2">
                    <c:v>129.30000000000001</c:v>
                  </c:pt>
                  <c:pt idx="3">
                    <c:v>68.628900000000002</c:v>
                  </c:pt>
                  <c:pt idx="4">
                    <c:v>64.136899999999997</c:v>
                  </c:pt>
                  <c:pt idx="5">
                    <c:v>146.02699999999999</c:v>
                  </c:pt>
                  <c:pt idx="6">
                    <c:v>93.058700000000002</c:v>
                  </c:pt>
                  <c:pt idx="7">
                    <c:v>122.05800000000001</c:v>
                  </c:pt>
                  <c:pt idx="8">
                    <c:v>93.612799999999993</c:v>
                  </c:pt>
                  <c:pt idx="9">
                    <c:v>85.429900000000004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6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Analysis'!$CK$2,'All Fsp Analysis'!$CK$5,'All Fsp Analysis'!$CK$8,'All Fsp Analysis'!$CK$11,'All Fsp Analysis'!$CK$13,'All Fsp Analysis'!$CK$18:$CK$21,'All Fsp Analysis'!$CK$28)</c:f>
              <c:numCache>
                <c:formatCode>General</c:formatCode>
                <c:ptCount val="10"/>
                <c:pt idx="0">
                  <c:v>71600</c:v>
                </c:pt>
                <c:pt idx="1">
                  <c:v>63900</c:v>
                </c:pt>
                <c:pt idx="2">
                  <c:v>62000</c:v>
                </c:pt>
                <c:pt idx="3">
                  <c:v>69800</c:v>
                </c:pt>
                <c:pt idx="4">
                  <c:v>64700</c:v>
                </c:pt>
                <c:pt idx="5">
                  <c:v>71400</c:v>
                </c:pt>
                <c:pt idx="6">
                  <c:v>70000</c:v>
                </c:pt>
                <c:pt idx="7">
                  <c:v>69600</c:v>
                </c:pt>
                <c:pt idx="8">
                  <c:v>67200</c:v>
                </c:pt>
                <c:pt idx="9">
                  <c:v>66500</c:v>
                </c:pt>
              </c:numCache>
            </c:numRef>
          </c:xVal>
          <c:yVal>
            <c:numRef>
              <c:f>('All Fsp Analysis'!$BZ$2,'All Fsp Analysis'!$BZ$5,'All Fsp Analysis'!$BZ$8,'All Fsp Analysis'!$BZ$11,'All Fsp Analysis'!$BZ$13,'All Fsp Analysis'!$BZ$18:$BZ$21,'All Fsp Analysis'!$BZ$28)</c:f>
              <c:numCache>
                <c:formatCode>General</c:formatCode>
                <c:ptCount val="10"/>
                <c:pt idx="0">
                  <c:v>856.31100000000004</c:v>
                </c:pt>
                <c:pt idx="1">
                  <c:v>914.51400000000001</c:v>
                </c:pt>
                <c:pt idx="2">
                  <c:v>1237.57</c:v>
                </c:pt>
                <c:pt idx="3">
                  <c:v>749</c:v>
                </c:pt>
                <c:pt idx="4">
                  <c:v>925.452</c:v>
                </c:pt>
                <c:pt idx="5">
                  <c:v>1057.1099999999999</c:v>
                </c:pt>
                <c:pt idx="6">
                  <c:v>936.80899999999997</c:v>
                </c:pt>
                <c:pt idx="7">
                  <c:v>1081.19</c:v>
                </c:pt>
                <c:pt idx="8">
                  <c:v>1040.49</c:v>
                </c:pt>
                <c:pt idx="9">
                  <c:v>952.02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64E-45CF-93CC-37062AE03807}"/>
            </c:ext>
          </c:extLst>
        </c:ser>
        <c:ser>
          <c:idx val="1"/>
          <c:order val="8"/>
          <c:tx>
            <c:v>1.AS.H R Na v Sr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('All Fsp Analysis'!$N$174,'All Fsp Analysis'!$N$177,'All Fsp Analysis'!$N$183,'All Fsp Analysis'!$N$185:$N$188,'All Fsp Analysis'!$N$193:$N$194,'All Fsp Analysis'!$N$200,'All Fsp Analysis'!$N$204)</c:f>
                <c:numCache>
                  <c:formatCode>General</c:formatCode>
                  <c:ptCount val="11"/>
                  <c:pt idx="0">
                    <c:v>104.422</c:v>
                  </c:pt>
                  <c:pt idx="1">
                    <c:v>89.690600000000003</c:v>
                  </c:pt>
                  <c:pt idx="2">
                    <c:v>53.011299999999999</c:v>
                  </c:pt>
                  <c:pt idx="3">
                    <c:v>60.047600000000003</c:v>
                  </c:pt>
                  <c:pt idx="4">
                    <c:v>68.965500000000006</c:v>
                  </c:pt>
                  <c:pt idx="5">
                    <c:v>86.433599999999998</c:v>
                  </c:pt>
                  <c:pt idx="6">
                    <c:v>73.47</c:v>
                  </c:pt>
                  <c:pt idx="7">
                    <c:v>124.72</c:v>
                  </c:pt>
                  <c:pt idx="8">
                    <c:v>83.822900000000004</c:v>
                  </c:pt>
                  <c:pt idx="9">
                    <c:v>89.004099999999994</c:v>
                  </c:pt>
                  <c:pt idx="10">
                    <c:v>71.535399999999996</c:v>
                  </c:pt>
                </c:numCache>
              </c:numRef>
            </c:plus>
            <c:minus>
              <c:numRef>
                <c:f>('All Fsp Analysis'!$N$174,'All Fsp Analysis'!$N$177,'All Fsp Analysis'!$N$183,'All Fsp Analysis'!$N$185:$N$188,'All Fsp Analysis'!$N$193:$N$194,'All Fsp Analysis'!$N$200,'All Fsp Analysis'!$N$204)</c:f>
                <c:numCache>
                  <c:formatCode>General</c:formatCode>
                  <c:ptCount val="11"/>
                  <c:pt idx="0">
                    <c:v>104.422</c:v>
                  </c:pt>
                  <c:pt idx="1">
                    <c:v>89.690600000000003</c:v>
                  </c:pt>
                  <c:pt idx="2">
                    <c:v>53.011299999999999</c:v>
                  </c:pt>
                  <c:pt idx="3">
                    <c:v>60.047600000000003</c:v>
                  </c:pt>
                  <c:pt idx="4">
                    <c:v>68.965500000000006</c:v>
                  </c:pt>
                  <c:pt idx="5">
                    <c:v>86.433599999999998</c:v>
                  </c:pt>
                  <c:pt idx="6">
                    <c:v>73.47</c:v>
                  </c:pt>
                  <c:pt idx="7">
                    <c:v>124.72</c:v>
                  </c:pt>
                  <c:pt idx="8">
                    <c:v>83.822900000000004</c:v>
                  </c:pt>
                  <c:pt idx="9">
                    <c:v>89.004099999999994</c:v>
                  </c:pt>
                  <c:pt idx="10">
                    <c:v>71.535399999999996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6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Analysis'!$CK$3,'All Fsp Analysis'!$CK$6,'All Fsp Analysis'!$CK$12,'All Fsp Analysis'!$CK$14:$CK$17,'All Fsp Analysis'!$CK$22:$CK$23,'All Fsp Analysis'!$CK$29,'All Fsp Analysis'!$CK$33)</c:f>
              <c:numCache>
                <c:formatCode>General</c:formatCode>
                <c:ptCount val="11"/>
                <c:pt idx="0">
                  <c:v>71000</c:v>
                </c:pt>
                <c:pt idx="1">
                  <c:v>66000</c:v>
                </c:pt>
                <c:pt idx="2">
                  <c:v>70200</c:v>
                </c:pt>
                <c:pt idx="3">
                  <c:v>68000</c:v>
                </c:pt>
                <c:pt idx="4">
                  <c:v>67500</c:v>
                </c:pt>
                <c:pt idx="5">
                  <c:v>66500</c:v>
                </c:pt>
                <c:pt idx="6">
                  <c:v>63200</c:v>
                </c:pt>
                <c:pt idx="7">
                  <c:v>68000</c:v>
                </c:pt>
                <c:pt idx="8">
                  <c:v>69800</c:v>
                </c:pt>
                <c:pt idx="9">
                  <c:v>66800</c:v>
                </c:pt>
                <c:pt idx="10">
                  <c:v>70000</c:v>
                </c:pt>
              </c:numCache>
            </c:numRef>
          </c:xVal>
          <c:yVal>
            <c:numRef>
              <c:f>('All Fsp Analysis'!$BZ$3,'All Fsp Analysis'!$BZ$6,'All Fsp Analysis'!$BZ$12,'All Fsp Analysis'!$BZ$14:$BZ$17,'All Fsp Analysis'!$BZ$22:$BZ$23,'All Fsp Analysis'!$BZ$29,'All Fsp Analysis'!$BZ$33)</c:f>
              <c:numCache>
                <c:formatCode>General</c:formatCode>
                <c:ptCount val="11"/>
                <c:pt idx="0">
                  <c:v>822.96400000000006</c:v>
                </c:pt>
                <c:pt idx="1">
                  <c:v>892.78700000000003</c:v>
                </c:pt>
                <c:pt idx="2">
                  <c:v>845.40200000000004</c:v>
                </c:pt>
                <c:pt idx="3">
                  <c:v>787.40599999999995</c:v>
                </c:pt>
                <c:pt idx="4">
                  <c:v>962.03399999999999</c:v>
                </c:pt>
                <c:pt idx="5">
                  <c:v>974.41800000000001</c:v>
                </c:pt>
                <c:pt idx="6">
                  <c:v>963.68299999999999</c:v>
                </c:pt>
                <c:pt idx="7">
                  <c:v>935.68600000000004</c:v>
                </c:pt>
                <c:pt idx="8">
                  <c:v>933.18399999999997</c:v>
                </c:pt>
                <c:pt idx="9">
                  <c:v>1060.68</c:v>
                </c:pt>
                <c:pt idx="10">
                  <c:v>764.43899999999996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A64E-45CF-93CC-37062AE03807}"/>
            </c:ext>
          </c:extLst>
        </c:ser>
        <c:ser>
          <c:idx val="2"/>
          <c:order val="9"/>
          <c:tx>
            <c:v>1.AS.H (M) Na v Sr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('All Fsp Analysis'!$N$175,'All Fsp Analysis'!$N$178,'All Fsp Analysis'!$N$180:$N$181,'All Fsp Analysis'!$N$195:$N$198,'All Fsp Analysis'!$N$201:$N$203,'All Fsp Analysis'!$N$205:$N$207)</c:f>
                <c:numCache>
                  <c:formatCode>General</c:formatCode>
                  <c:ptCount val="14"/>
                  <c:pt idx="0">
                    <c:v>87.323400000000007</c:v>
                  </c:pt>
                  <c:pt idx="1">
                    <c:v>71.686400000000006</c:v>
                  </c:pt>
                  <c:pt idx="2">
                    <c:v>66.391999999999996</c:v>
                  </c:pt>
                  <c:pt idx="3">
                    <c:v>127.929</c:v>
                  </c:pt>
                  <c:pt idx="4">
                    <c:v>119.113</c:v>
                  </c:pt>
                  <c:pt idx="5">
                    <c:v>79.496200000000002</c:v>
                  </c:pt>
                  <c:pt idx="6">
                    <c:v>76.064400000000006</c:v>
                  </c:pt>
                  <c:pt idx="7">
                    <c:v>84.569100000000006</c:v>
                  </c:pt>
                  <c:pt idx="8">
                    <c:v>76.024699999999996</c:v>
                  </c:pt>
                  <c:pt idx="9">
                    <c:v>52.522599999999997</c:v>
                  </c:pt>
                  <c:pt idx="10">
                    <c:v>118.711</c:v>
                  </c:pt>
                  <c:pt idx="11">
                    <c:v>92.139700000000005</c:v>
                  </c:pt>
                  <c:pt idx="12">
                    <c:v>64.363500000000002</c:v>
                  </c:pt>
                  <c:pt idx="13">
                    <c:v>133.51499999999999</c:v>
                  </c:pt>
                </c:numCache>
              </c:numRef>
            </c:plus>
            <c:minus>
              <c:numRef>
                <c:f>('All Fsp Analysis'!$N$175,'All Fsp Analysis'!$N$178,'All Fsp Analysis'!$N$180:$N$181,'All Fsp Analysis'!$N$195:$N$198,'All Fsp Analysis'!$N$201:$N$203,'All Fsp Analysis'!$N$205:$N$207)</c:f>
                <c:numCache>
                  <c:formatCode>General</c:formatCode>
                  <c:ptCount val="14"/>
                  <c:pt idx="0">
                    <c:v>87.323400000000007</c:v>
                  </c:pt>
                  <c:pt idx="1">
                    <c:v>71.686400000000006</c:v>
                  </c:pt>
                  <c:pt idx="2">
                    <c:v>66.391999999999996</c:v>
                  </c:pt>
                  <c:pt idx="3">
                    <c:v>127.929</c:v>
                  </c:pt>
                  <c:pt idx="4">
                    <c:v>119.113</c:v>
                  </c:pt>
                  <c:pt idx="5">
                    <c:v>79.496200000000002</c:v>
                  </c:pt>
                  <c:pt idx="6">
                    <c:v>76.064400000000006</c:v>
                  </c:pt>
                  <c:pt idx="7">
                    <c:v>84.569100000000006</c:v>
                  </c:pt>
                  <c:pt idx="8">
                    <c:v>76.024699999999996</c:v>
                  </c:pt>
                  <c:pt idx="9">
                    <c:v>52.522599999999997</c:v>
                  </c:pt>
                  <c:pt idx="10">
                    <c:v>118.711</c:v>
                  </c:pt>
                  <c:pt idx="11">
                    <c:v>92.139700000000005</c:v>
                  </c:pt>
                  <c:pt idx="12">
                    <c:v>64.363500000000002</c:v>
                  </c:pt>
                  <c:pt idx="13">
                    <c:v>133.51499999999999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6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Analysis'!$CK$4,'All Fsp Analysis'!$CK$7,'All Fsp Analysis'!$CK$9:$CK$10,'All Fsp Analysis'!$CK$24:$CK$27,'All Fsp Analysis'!$CK$30:$CK$32,'All Fsp Analysis'!$CK$34:$CK$36)</c:f>
              <c:numCache>
                <c:formatCode>General</c:formatCode>
                <c:ptCount val="14"/>
                <c:pt idx="0">
                  <c:v>67800</c:v>
                </c:pt>
                <c:pt idx="1">
                  <c:v>71200</c:v>
                </c:pt>
                <c:pt idx="2">
                  <c:v>63099.999999999993</c:v>
                </c:pt>
                <c:pt idx="3">
                  <c:v>68300</c:v>
                </c:pt>
                <c:pt idx="4">
                  <c:v>69700</c:v>
                </c:pt>
                <c:pt idx="5">
                  <c:v>69600</c:v>
                </c:pt>
                <c:pt idx="6">
                  <c:v>70400</c:v>
                </c:pt>
                <c:pt idx="7">
                  <c:v>63800</c:v>
                </c:pt>
                <c:pt idx="8">
                  <c:v>64500</c:v>
                </c:pt>
                <c:pt idx="9">
                  <c:v>64500</c:v>
                </c:pt>
                <c:pt idx="10">
                  <c:v>66600</c:v>
                </c:pt>
                <c:pt idx="11">
                  <c:v>68500</c:v>
                </c:pt>
                <c:pt idx="12">
                  <c:v>67400</c:v>
                </c:pt>
                <c:pt idx="13">
                  <c:v>67700</c:v>
                </c:pt>
              </c:numCache>
            </c:numRef>
          </c:xVal>
          <c:yVal>
            <c:numRef>
              <c:f>('All Fsp Analysis'!$BZ$4,'All Fsp Analysis'!$BZ$7,'All Fsp Analysis'!$BZ$9:$BZ$10,'All Fsp Analysis'!$BZ$24:$BZ$27,'All Fsp Analysis'!$BZ$30:$BZ$32,'All Fsp Analysis'!$BZ$34:$BZ$36)</c:f>
              <c:numCache>
                <c:formatCode>General</c:formatCode>
                <c:ptCount val="14"/>
                <c:pt idx="0">
                  <c:v>1000.29</c:v>
                </c:pt>
                <c:pt idx="1">
                  <c:v>843.45600000000002</c:v>
                </c:pt>
                <c:pt idx="2">
                  <c:v>963.86599999999999</c:v>
                </c:pt>
                <c:pt idx="3">
                  <c:v>949.34799999999996</c:v>
                </c:pt>
                <c:pt idx="4">
                  <c:v>973.34100000000001</c:v>
                </c:pt>
                <c:pt idx="5">
                  <c:v>890.93299999999999</c:v>
                </c:pt>
                <c:pt idx="6">
                  <c:v>851.04700000000003</c:v>
                </c:pt>
                <c:pt idx="7">
                  <c:v>949.20399999999995</c:v>
                </c:pt>
                <c:pt idx="8">
                  <c:v>932.86400000000003</c:v>
                </c:pt>
                <c:pt idx="9">
                  <c:v>899.33299999999997</c:v>
                </c:pt>
                <c:pt idx="10">
                  <c:v>1177.52</c:v>
                </c:pt>
                <c:pt idx="11">
                  <c:v>893.42499999999995</c:v>
                </c:pt>
                <c:pt idx="12">
                  <c:v>818.50300000000004</c:v>
                </c:pt>
                <c:pt idx="13">
                  <c:v>965.40700000000004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A64E-45CF-93CC-37062AE03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4262607"/>
        <c:axId val="1394269327"/>
      </c:scatterChart>
      <c:valAx>
        <c:axId val="1394262607"/>
        <c:scaling>
          <c:orientation val="minMax"/>
          <c:min val="50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Na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4269327"/>
        <c:crosses val="autoZero"/>
        <c:crossBetween val="midCat"/>
      </c:valAx>
      <c:valAx>
        <c:axId val="1394269327"/>
        <c:scaling>
          <c:orientation val="minMax"/>
          <c:min val="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Sr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4262607"/>
        <c:crosses val="autoZero"/>
        <c:crossBetween val="midCat"/>
      </c:valAx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1.AS Na v Pb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1.AS C Na v Pb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('All Fsp Analysis'!$V$80,'All Fsp Analysis'!$V$82:$V$83,'All Fsp Analysis'!$V$86:$V$87,'All Fsp Analysis'!$V$92,'All Fsp Analysis'!$V$96:$V$97,'All Fsp Analysis'!$V$101,'All Fsp Analysis'!$V$103,'All Fsp Analysis'!$V$105,'All Fsp Analysis'!$V$107,'All Fsp Analysis'!$V$112)</c:f>
                <c:numCache>
                  <c:formatCode>General</c:formatCode>
                  <c:ptCount val="13"/>
                  <c:pt idx="0">
                    <c:v>3.0091299999999999</c:v>
                  </c:pt>
                  <c:pt idx="1">
                    <c:v>2.95303</c:v>
                  </c:pt>
                  <c:pt idx="2">
                    <c:v>2.7596400000000001</c:v>
                  </c:pt>
                  <c:pt idx="3">
                    <c:v>3.2291099999999999</c:v>
                  </c:pt>
                  <c:pt idx="4">
                    <c:v>2.8445299999999998</c:v>
                  </c:pt>
                  <c:pt idx="5">
                    <c:v>3.40659</c:v>
                  </c:pt>
                  <c:pt idx="6">
                    <c:v>2.3464999999999998</c:v>
                  </c:pt>
                  <c:pt idx="7">
                    <c:v>2.6837499999999999</c:v>
                  </c:pt>
                  <c:pt idx="8">
                    <c:v>3.2169599999999998</c:v>
                  </c:pt>
                  <c:pt idx="9">
                    <c:v>2.3646199999999999</c:v>
                  </c:pt>
                  <c:pt idx="10">
                    <c:v>2.8196599999999998</c:v>
                  </c:pt>
                  <c:pt idx="11">
                    <c:v>4.5779800000000002</c:v>
                  </c:pt>
                  <c:pt idx="12">
                    <c:v>3.5855800000000002</c:v>
                  </c:pt>
                </c:numCache>
              </c:numRef>
            </c:plus>
            <c:minus>
              <c:numRef>
                <c:f>('All Fsp Analysis'!$V$80,'All Fsp Analysis'!$V$82:$V$83,'All Fsp Analysis'!$V$86:$V$87,'All Fsp Analysis'!$V$92,'All Fsp Analysis'!$V$96:$V$97,'All Fsp Analysis'!$V$101,'All Fsp Analysis'!$V$103,'All Fsp Analysis'!$V$105,'All Fsp Analysis'!$V$107,'All Fsp Analysis'!$V$112)</c:f>
                <c:numCache>
                  <c:formatCode>General</c:formatCode>
                  <c:ptCount val="13"/>
                  <c:pt idx="0">
                    <c:v>3.0091299999999999</c:v>
                  </c:pt>
                  <c:pt idx="1">
                    <c:v>2.95303</c:v>
                  </c:pt>
                  <c:pt idx="2">
                    <c:v>2.7596400000000001</c:v>
                  </c:pt>
                  <c:pt idx="3">
                    <c:v>3.2291099999999999</c:v>
                  </c:pt>
                  <c:pt idx="4">
                    <c:v>2.8445299999999998</c:v>
                  </c:pt>
                  <c:pt idx="5">
                    <c:v>3.40659</c:v>
                  </c:pt>
                  <c:pt idx="6">
                    <c:v>2.3464999999999998</c:v>
                  </c:pt>
                  <c:pt idx="7">
                    <c:v>2.6837499999999999</c:v>
                  </c:pt>
                  <c:pt idx="8">
                    <c:v>3.2169599999999998</c:v>
                  </c:pt>
                  <c:pt idx="9">
                    <c:v>2.3646199999999999</c:v>
                  </c:pt>
                  <c:pt idx="10">
                    <c:v>2.8196599999999998</c:v>
                  </c:pt>
                  <c:pt idx="11">
                    <c:v>4.5779800000000002</c:v>
                  </c:pt>
                  <c:pt idx="12">
                    <c:v>3.5855800000000002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558.33333330000005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Analysis'!$Y$3,'All Fsp Analysis'!$Y$5:$Y$6,'All Fsp Analysis'!$Y$9:$Y$10,'All Fsp Analysis'!$Y$15,'All Fsp Analysis'!$Y$19:$Y$20,'All Fsp Analysis'!$Y$24,'All Fsp Analysis'!$Y$26,'All Fsp Analysis'!$Y$27,'All Fsp Analysis'!$Y$30,'All Fsp Analysis'!$Y$35)</c:f>
              <c:numCache>
                <c:formatCode>General</c:formatCode>
                <c:ptCount val="13"/>
                <c:pt idx="0">
                  <c:v>51700</c:v>
                </c:pt>
                <c:pt idx="1">
                  <c:v>54100</c:v>
                </c:pt>
                <c:pt idx="2">
                  <c:v>54800.000000000007</c:v>
                </c:pt>
                <c:pt idx="3">
                  <c:v>54000</c:v>
                </c:pt>
                <c:pt idx="4">
                  <c:v>52400</c:v>
                </c:pt>
                <c:pt idx="5">
                  <c:v>64000</c:v>
                </c:pt>
                <c:pt idx="6">
                  <c:v>57000</c:v>
                </c:pt>
                <c:pt idx="7">
                  <c:v>61900.000000000007</c:v>
                </c:pt>
                <c:pt idx="8">
                  <c:v>54100</c:v>
                </c:pt>
                <c:pt idx="9">
                  <c:v>61300</c:v>
                </c:pt>
                <c:pt idx="10">
                  <c:v>58099.999999999993</c:v>
                </c:pt>
                <c:pt idx="11">
                  <c:v>62200</c:v>
                </c:pt>
                <c:pt idx="12">
                  <c:v>64600</c:v>
                </c:pt>
              </c:numCache>
            </c:numRef>
          </c:xVal>
          <c:yVal>
            <c:numRef>
              <c:f>('All Fsp Analysis'!$V$3,'All Fsp Analysis'!$V$5:$V$6,'All Fsp Analysis'!$V$9:$V$10,'All Fsp Analysis'!$V$15,'All Fsp Analysis'!$V$19:$V$20,'All Fsp Analysis'!$V$24,'All Fsp Analysis'!$V$26,'All Fsp Analysis'!$V$28,'All Fsp Analysis'!$V$30,'All Fsp Analysis'!$V$35)</c:f>
              <c:numCache>
                <c:formatCode>General</c:formatCode>
                <c:ptCount val="13"/>
                <c:pt idx="0">
                  <c:v>37.064</c:v>
                </c:pt>
                <c:pt idx="1">
                  <c:v>35.695799999999998</c:v>
                </c:pt>
                <c:pt idx="2">
                  <c:v>33.638100000000001</c:v>
                </c:pt>
                <c:pt idx="3">
                  <c:v>37.071199999999997</c:v>
                </c:pt>
                <c:pt idx="4">
                  <c:v>32.8003</c:v>
                </c:pt>
                <c:pt idx="5">
                  <c:v>31.3657</c:v>
                </c:pt>
                <c:pt idx="6">
                  <c:v>31.2881</c:v>
                </c:pt>
                <c:pt idx="7">
                  <c:v>30.564</c:v>
                </c:pt>
                <c:pt idx="8">
                  <c:v>34.501199999999997</c:v>
                </c:pt>
                <c:pt idx="9">
                  <c:v>28.3858</c:v>
                </c:pt>
                <c:pt idx="10">
                  <c:v>32.173099999999998</c:v>
                </c:pt>
                <c:pt idx="11">
                  <c:v>53.936700000000002</c:v>
                </c:pt>
                <c:pt idx="12">
                  <c:v>31.041499999999999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749-4E96-B149-9839B347C95B}"/>
            </c:ext>
          </c:extLst>
        </c:ser>
        <c:ser>
          <c:idx val="1"/>
          <c:order val="1"/>
          <c:tx>
            <c:v>1.AS R Na v Pb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('All Fsp Analysis'!$V$79,'All Fsp Analysis'!$V$81,'All Fsp Analysis'!$V$84,'All Fsp Analysis'!$V$88,'All Fsp Analysis'!$V$93,'All Fsp Analysis'!$V$98,'All Fsp Analysis'!$V$102,'All Fsp Analysis'!$V$104,'All Fsp Analysis'!$V$106,'All Fsp Analysis'!$V$108,'All Fsp Analysis'!$V$111)</c:f>
                <c:numCache>
                  <c:formatCode>General</c:formatCode>
                  <c:ptCount val="11"/>
                  <c:pt idx="0">
                    <c:v>5.2043699999999999</c:v>
                  </c:pt>
                  <c:pt idx="1">
                    <c:v>2.9544000000000001</c:v>
                  </c:pt>
                  <c:pt idx="2">
                    <c:v>3.0455899999999998</c:v>
                  </c:pt>
                  <c:pt idx="3">
                    <c:v>2.7088899999999998</c:v>
                  </c:pt>
                  <c:pt idx="4">
                    <c:v>3.36625</c:v>
                  </c:pt>
                  <c:pt idx="5">
                    <c:v>4.6155799999999996</c:v>
                  </c:pt>
                  <c:pt idx="6">
                    <c:v>3.8618399999999999</c:v>
                  </c:pt>
                  <c:pt idx="7">
                    <c:v>3.49925</c:v>
                  </c:pt>
                  <c:pt idx="8">
                    <c:v>2.1490999999999998</c:v>
                  </c:pt>
                  <c:pt idx="9">
                    <c:v>3.7593899999999998</c:v>
                  </c:pt>
                  <c:pt idx="10">
                    <c:v>3.5026799999999998</c:v>
                  </c:pt>
                </c:numCache>
              </c:numRef>
            </c:plus>
            <c:minus>
              <c:numRef>
                <c:f>('All Fsp Analysis'!$V$79,'All Fsp Analysis'!$V$81,'All Fsp Analysis'!$V$84,'All Fsp Analysis'!$V$88,'All Fsp Analysis'!$V$93,'All Fsp Analysis'!$V$98,'All Fsp Analysis'!$V$102,'All Fsp Analysis'!$V$104,'All Fsp Analysis'!$V$106,'All Fsp Analysis'!$V$108,'All Fsp Analysis'!$V$111)</c:f>
                <c:numCache>
                  <c:formatCode>General</c:formatCode>
                  <c:ptCount val="11"/>
                  <c:pt idx="0">
                    <c:v>5.2043699999999999</c:v>
                  </c:pt>
                  <c:pt idx="1">
                    <c:v>2.9544000000000001</c:v>
                  </c:pt>
                  <c:pt idx="2">
                    <c:v>3.0455899999999998</c:v>
                  </c:pt>
                  <c:pt idx="3">
                    <c:v>2.7088899999999998</c:v>
                  </c:pt>
                  <c:pt idx="4">
                    <c:v>3.36625</c:v>
                  </c:pt>
                  <c:pt idx="5">
                    <c:v>4.6155799999999996</c:v>
                  </c:pt>
                  <c:pt idx="6">
                    <c:v>3.8618399999999999</c:v>
                  </c:pt>
                  <c:pt idx="7">
                    <c:v>3.49925</c:v>
                  </c:pt>
                  <c:pt idx="8">
                    <c:v>2.1490999999999998</c:v>
                  </c:pt>
                  <c:pt idx="9">
                    <c:v>3.7593899999999998</c:v>
                  </c:pt>
                  <c:pt idx="10">
                    <c:v>3.5026799999999998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558.33333330000005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Analysis'!$Y$2,'All Fsp Analysis'!$Y$4,'All Fsp Analysis'!$Y$7,'All Fsp Analysis'!$Y$11,'All Fsp Analysis'!$Y$16,'All Fsp Analysis'!$Y$21,'All Fsp Analysis'!$Y$25,'All Fsp Analysis'!$Y$27,'All Fsp Analysis'!$Y$29,'All Fsp Analysis'!$Y$31,'All Fsp Analysis'!$Y$34)</c:f>
              <c:numCache>
                <c:formatCode>General</c:formatCode>
                <c:ptCount val="11"/>
                <c:pt idx="0">
                  <c:v>62800</c:v>
                </c:pt>
                <c:pt idx="1">
                  <c:v>53500</c:v>
                </c:pt>
                <c:pt idx="2">
                  <c:v>72400</c:v>
                </c:pt>
                <c:pt idx="3">
                  <c:v>64400.000000000007</c:v>
                </c:pt>
                <c:pt idx="4">
                  <c:v>67100</c:v>
                </c:pt>
                <c:pt idx="5">
                  <c:v>68900</c:v>
                </c:pt>
                <c:pt idx="6">
                  <c:v>71600</c:v>
                </c:pt>
                <c:pt idx="7">
                  <c:v>58099.999999999993</c:v>
                </c:pt>
                <c:pt idx="8">
                  <c:v>56700</c:v>
                </c:pt>
                <c:pt idx="9">
                  <c:v>65700</c:v>
                </c:pt>
                <c:pt idx="10">
                  <c:v>64400.000000000007</c:v>
                </c:pt>
              </c:numCache>
            </c:numRef>
          </c:xVal>
          <c:yVal>
            <c:numRef>
              <c:f>('All Fsp Analysis'!$V$2,'All Fsp Analysis'!$V$4,'All Fsp Analysis'!$V$7,'All Fsp Analysis'!$V$11,'All Fsp Analysis'!$V$16,'All Fsp Analysis'!$V$21,'All Fsp Analysis'!$V$25,'All Fsp Analysis'!$V$27,'All Fsp Analysis'!$V$29,'All Fsp Analysis'!$V$31,'All Fsp Analysis'!$V$34)</c:f>
              <c:numCache>
                <c:formatCode>General</c:formatCode>
                <c:ptCount val="11"/>
                <c:pt idx="0">
                  <c:v>38.602499999999999</c:v>
                </c:pt>
                <c:pt idx="1">
                  <c:v>32.665900000000001</c:v>
                </c:pt>
                <c:pt idx="2">
                  <c:v>28.347000000000001</c:v>
                </c:pt>
                <c:pt idx="3">
                  <c:v>29.578600000000002</c:v>
                </c:pt>
                <c:pt idx="4">
                  <c:v>30.466699999999999</c:v>
                </c:pt>
                <c:pt idx="5">
                  <c:v>33.490699999999997</c:v>
                </c:pt>
                <c:pt idx="6">
                  <c:v>28.2791</c:v>
                </c:pt>
                <c:pt idx="7">
                  <c:v>35.010399999999997</c:v>
                </c:pt>
                <c:pt idx="8">
                  <c:v>34.786999999999999</c:v>
                </c:pt>
                <c:pt idx="9">
                  <c:v>34.132800000000003</c:v>
                </c:pt>
                <c:pt idx="10">
                  <c:v>35.7776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749-4E96-B149-9839B347C95B}"/>
            </c:ext>
          </c:extLst>
        </c:ser>
        <c:ser>
          <c:idx val="2"/>
          <c:order val="2"/>
          <c:tx>
            <c:v>1.AS (M) Na v Pb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('All Fsp Analysis'!$V$89:$V$91,'All Fsp Analysis'!$V$95,'All Fsp Analysis'!$V$109:$V$110,'All Fsp Analysis'!$V$113:$V$114)</c:f>
                <c:numCache>
                  <c:formatCode>General</c:formatCode>
                  <c:ptCount val="8"/>
                  <c:pt idx="0">
                    <c:v>2.5949</c:v>
                  </c:pt>
                  <c:pt idx="1">
                    <c:v>2.7823000000000002</c:v>
                  </c:pt>
                  <c:pt idx="2">
                    <c:v>2.5781900000000002</c:v>
                  </c:pt>
                  <c:pt idx="3">
                    <c:v>2.9083899999999998</c:v>
                  </c:pt>
                  <c:pt idx="4">
                    <c:v>3.9420500000000001</c:v>
                  </c:pt>
                  <c:pt idx="5">
                    <c:v>5.5975700000000002</c:v>
                  </c:pt>
                  <c:pt idx="6">
                    <c:v>3.6393</c:v>
                  </c:pt>
                  <c:pt idx="7">
                    <c:v>3.78627</c:v>
                  </c:pt>
                </c:numCache>
              </c:numRef>
            </c:plus>
            <c:minus>
              <c:numRef>
                <c:f>('All Fsp Analysis'!$V$89:$V$91,'All Fsp Analysis'!$V$95,'All Fsp Analysis'!$V$109:$V$110,'All Fsp Analysis'!$V$113:$V$114)</c:f>
                <c:numCache>
                  <c:formatCode>General</c:formatCode>
                  <c:ptCount val="8"/>
                  <c:pt idx="0">
                    <c:v>2.5949</c:v>
                  </c:pt>
                  <c:pt idx="1">
                    <c:v>2.7823000000000002</c:v>
                  </c:pt>
                  <c:pt idx="2">
                    <c:v>2.5781900000000002</c:v>
                  </c:pt>
                  <c:pt idx="3">
                    <c:v>2.9083899999999998</c:v>
                  </c:pt>
                  <c:pt idx="4">
                    <c:v>3.9420500000000001</c:v>
                  </c:pt>
                  <c:pt idx="5">
                    <c:v>5.5975700000000002</c:v>
                  </c:pt>
                  <c:pt idx="6">
                    <c:v>3.6393</c:v>
                  </c:pt>
                  <c:pt idx="7">
                    <c:v>3.78627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558.33333330000005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Analysis'!$Y$12:$Y$14,'All Fsp Analysis'!$Y$18,'All Fsp Analysis'!$Y$32:$Y$33,'All Fsp Analysis'!$Y$36:$Y$37)</c:f>
              <c:numCache>
                <c:formatCode>General</c:formatCode>
                <c:ptCount val="8"/>
                <c:pt idx="0">
                  <c:v>70400</c:v>
                </c:pt>
                <c:pt idx="1">
                  <c:v>72400</c:v>
                </c:pt>
                <c:pt idx="2">
                  <c:v>57300.000000000007</c:v>
                </c:pt>
                <c:pt idx="3">
                  <c:v>69100</c:v>
                </c:pt>
                <c:pt idx="4">
                  <c:v>66900</c:v>
                </c:pt>
                <c:pt idx="5">
                  <c:v>67400</c:v>
                </c:pt>
                <c:pt idx="6">
                  <c:v>58300</c:v>
                </c:pt>
                <c:pt idx="7">
                  <c:v>67900</c:v>
                </c:pt>
              </c:numCache>
            </c:numRef>
          </c:xVal>
          <c:yVal>
            <c:numRef>
              <c:f>('All Fsp Analysis'!$V$12:$V$14,'All Fsp Analysis'!$V$18,'All Fsp Analysis'!$V$32:$V$33,'All Fsp Analysis'!$V$36:$V$37)</c:f>
              <c:numCache>
                <c:formatCode>General</c:formatCode>
                <c:ptCount val="8"/>
                <c:pt idx="0">
                  <c:v>26.7698</c:v>
                </c:pt>
                <c:pt idx="1">
                  <c:v>28.975300000000001</c:v>
                </c:pt>
                <c:pt idx="2">
                  <c:v>32.324199999999998</c:v>
                </c:pt>
                <c:pt idx="3">
                  <c:v>29.406199999999998</c:v>
                </c:pt>
                <c:pt idx="4">
                  <c:v>35.366199999999999</c:v>
                </c:pt>
                <c:pt idx="5">
                  <c:v>40.631300000000003</c:v>
                </c:pt>
                <c:pt idx="6">
                  <c:v>49.313200000000002</c:v>
                </c:pt>
                <c:pt idx="7">
                  <c:v>28.636500000000002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749-4E96-B149-9839B347C95B}"/>
            </c:ext>
          </c:extLst>
        </c:ser>
        <c:ser>
          <c:idx val="3"/>
          <c:order val="3"/>
          <c:tx>
            <c:v>1.AS Other Na v Pb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('All Fsp Analysis'!$V$85,'All Fsp Analysis'!$V$94,'All Fsp Analysis'!$V$99:$V$100)</c:f>
                <c:numCache>
                  <c:formatCode>General</c:formatCode>
                  <c:ptCount val="4"/>
                  <c:pt idx="0">
                    <c:v>2.70912</c:v>
                  </c:pt>
                  <c:pt idx="1">
                    <c:v>2.3007599999999999</c:v>
                  </c:pt>
                  <c:pt idx="2">
                    <c:v>3.2044999999999999</c:v>
                  </c:pt>
                  <c:pt idx="3">
                    <c:v>2.8075999999999999</c:v>
                  </c:pt>
                </c:numCache>
              </c:numRef>
            </c:plus>
            <c:minus>
              <c:numRef>
                <c:f>('All Fsp Analysis'!$V$85,'All Fsp Analysis'!$V$94,'All Fsp Analysis'!$V$99:$V$100)</c:f>
                <c:numCache>
                  <c:formatCode>General</c:formatCode>
                  <c:ptCount val="4"/>
                  <c:pt idx="0">
                    <c:v>2.70912</c:v>
                  </c:pt>
                  <c:pt idx="1">
                    <c:v>2.3007599999999999</c:v>
                  </c:pt>
                  <c:pt idx="2">
                    <c:v>3.2044999999999999</c:v>
                  </c:pt>
                  <c:pt idx="3">
                    <c:v>2.8075999999999999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558.33333330000005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Analysis'!$Y$8,'All Fsp Analysis'!$Y$17,'All Fsp Analysis'!$Y$22:$Y$23)</c:f>
              <c:numCache>
                <c:formatCode>General</c:formatCode>
                <c:ptCount val="4"/>
                <c:pt idx="0">
                  <c:v>53200</c:v>
                </c:pt>
                <c:pt idx="1">
                  <c:v>68300</c:v>
                </c:pt>
                <c:pt idx="2">
                  <c:v>56700</c:v>
                </c:pt>
                <c:pt idx="3">
                  <c:v>53300</c:v>
                </c:pt>
              </c:numCache>
            </c:numRef>
          </c:xVal>
          <c:yVal>
            <c:numRef>
              <c:f>('All Fsp Analysis'!$V$8,'All Fsp Analysis'!$V$17,'All Fsp Analysis'!$V$22:$V$23)</c:f>
              <c:numCache>
                <c:formatCode>General</c:formatCode>
                <c:ptCount val="4"/>
                <c:pt idx="0">
                  <c:v>35.6952</c:v>
                </c:pt>
                <c:pt idx="1">
                  <c:v>28.984100000000002</c:v>
                </c:pt>
                <c:pt idx="2">
                  <c:v>35.873800000000003</c:v>
                </c:pt>
                <c:pt idx="3">
                  <c:v>35.613799999999998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749-4E96-B149-9839B347C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3547536"/>
        <c:axId val="1713549936"/>
      </c:scatterChart>
      <c:valAx>
        <c:axId val="17135475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Na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13549936"/>
        <c:crosses val="autoZero"/>
        <c:crossBetween val="midCat"/>
      </c:valAx>
      <c:valAx>
        <c:axId val="171354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Pb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135475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1(B)MP Na v Pb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1(B)MP C Na v Pb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('All Fsp Analysis'!$V$122:$V$124,'All Fsp Analysis'!$V$128,'All Fsp Analysis'!$V$132,'All Fsp Analysis'!$V$139,'All Fsp Analysis'!$V$142,'All Fsp Analysis'!$V$145,'All Fsp Analysis'!$V$149:$V$150,'All Fsp Analysis'!$V$154:$V$156,'All Fsp Analysis'!$V$159:$V$162)</c:f>
                <c:numCache>
                  <c:formatCode>General</c:formatCode>
                  <c:ptCount val="17"/>
                  <c:pt idx="0">
                    <c:v>1.9876199999999999</c:v>
                  </c:pt>
                  <c:pt idx="1">
                    <c:v>2.5733899999999998</c:v>
                  </c:pt>
                  <c:pt idx="2">
                    <c:v>2.2437900000000002</c:v>
                  </c:pt>
                  <c:pt idx="3">
                    <c:v>1.77162</c:v>
                  </c:pt>
                  <c:pt idx="4">
                    <c:v>1.18279</c:v>
                  </c:pt>
                  <c:pt idx="5">
                    <c:v>2.99919</c:v>
                  </c:pt>
                  <c:pt idx="6">
                    <c:v>1.61328</c:v>
                  </c:pt>
                  <c:pt idx="7">
                    <c:v>4.6470799999999999</c:v>
                  </c:pt>
                  <c:pt idx="8">
                    <c:v>1.87158</c:v>
                  </c:pt>
                  <c:pt idx="9">
                    <c:v>1.72631</c:v>
                  </c:pt>
                  <c:pt idx="10">
                    <c:v>4.1452799999999996</c:v>
                  </c:pt>
                  <c:pt idx="11">
                    <c:v>2.4985400000000002</c:v>
                  </c:pt>
                  <c:pt idx="12">
                    <c:v>2.0644999999999998</c:v>
                  </c:pt>
                  <c:pt idx="13">
                    <c:v>2.1868400000000001</c:v>
                  </c:pt>
                  <c:pt idx="14">
                    <c:v>2.0060099999999998</c:v>
                  </c:pt>
                  <c:pt idx="15">
                    <c:v>2.6569099999999999</c:v>
                  </c:pt>
                  <c:pt idx="16">
                    <c:v>4.0654599999999999</c:v>
                  </c:pt>
                </c:numCache>
              </c:numRef>
            </c:plus>
            <c:minus>
              <c:numRef>
                <c:f>('All Fsp Analysis'!$V$122:$V$124,'All Fsp Analysis'!$V$128,'All Fsp Analysis'!$V$132,'All Fsp Analysis'!$V$139,'All Fsp Analysis'!$V$142,'All Fsp Analysis'!$V$145,'All Fsp Analysis'!$V$149:$V$150,'All Fsp Analysis'!$V$154:$V$156,'All Fsp Analysis'!$V$159:$V$162)</c:f>
                <c:numCache>
                  <c:formatCode>General</c:formatCode>
                  <c:ptCount val="17"/>
                  <c:pt idx="0">
                    <c:v>1.9876199999999999</c:v>
                  </c:pt>
                  <c:pt idx="1">
                    <c:v>2.5733899999999998</c:v>
                  </c:pt>
                  <c:pt idx="2">
                    <c:v>2.2437900000000002</c:v>
                  </c:pt>
                  <c:pt idx="3">
                    <c:v>1.77162</c:v>
                  </c:pt>
                  <c:pt idx="4">
                    <c:v>1.18279</c:v>
                  </c:pt>
                  <c:pt idx="5">
                    <c:v>2.99919</c:v>
                  </c:pt>
                  <c:pt idx="6">
                    <c:v>1.61328</c:v>
                  </c:pt>
                  <c:pt idx="7">
                    <c:v>4.6470799999999999</c:v>
                  </c:pt>
                  <c:pt idx="8">
                    <c:v>1.87158</c:v>
                  </c:pt>
                  <c:pt idx="9">
                    <c:v>1.72631</c:v>
                  </c:pt>
                  <c:pt idx="10">
                    <c:v>4.1452799999999996</c:v>
                  </c:pt>
                  <c:pt idx="11">
                    <c:v>2.4985400000000002</c:v>
                  </c:pt>
                  <c:pt idx="12">
                    <c:v>2.0644999999999998</c:v>
                  </c:pt>
                  <c:pt idx="13">
                    <c:v>2.1868400000000001</c:v>
                  </c:pt>
                  <c:pt idx="14">
                    <c:v>2.0060099999999998</c:v>
                  </c:pt>
                  <c:pt idx="15">
                    <c:v>2.6569099999999999</c:v>
                  </c:pt>
                  <c:pt idx="16">
                    <c:v>4.0654599999999999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1208.3333329999998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Analysis'!$BE$2:$BE$4,'All Fsp Analysis'!$BE$8,'All Fsp Analysis'!$BE$12,'All Fsp Analysis'!$BE$19,'All Fsp Analysis'!$BE$22,'All Fsp Analysis'!$BE$25,'All Fsp Analysis'!$BE$29:$BE$30,'All Fsp Analysis'!$BE$34:$BE$36,'All Fsp Analysis'!$BE$39:$BE$42)</c:f>
              <c:numCache>
                <c:formatCode>General</c:formatCode>
                <c:ptCount val="17"/>
                <c:pt idx="0">
                  <c:v>75600</c:v>
                </c:pt>
                <c:pt idx="1">
                  <c:v>72500</c:v>
                </c:pt>
                <c:pt idx="2">
                  <c:v>73800</c:v>
                </c:pt>
                <c:pt idx="3">
                  <c:v>72300</c:v>
                </c:pt>
                <c:pt idx="4">
                  <c:v>73800</c:v>
                </c:pt>
                <c:pt idx="5">
                  <c:v>73800</c:v>
                </c:pt>
                <c:pt idx="6">
                  <c:v>75900</c:v>
                </c:pt>
                <c:pt idx="7">
                  <c:v>75100</c:v>
                </c:pt>
                <c:pt idx="8">
                  <c:v>71700</c:v>
                </c:pt>
                <c:pt idx="9">
                  <c:v>69500</c:v>
                </c:pt>
                <c:pt idx="10">
                  <c:v>67700</c:v>
                </c:pt>
                <c:pt idx="11">
                  <c:v>73300</c:v>
                </c:pt>
                <c:pt idx="12">
                  <c:v>70500</c:v>
                </c:pt>
                <c:pt idx="13">
                  <c:v>72200</c:v>
                </c:pt>
                <c:pt idx="14">
                  <c:v>72900</c:v>
                </c:pt>
                <c:pt idx="15">
                  <c:v>71900</c:v>
                </c:pt>
                <c:pt idx="16">
                  <c:v>70500</c:v>
                </c:pt>
              </c:numCache>
            </c:numRef>
          </c:xVal>
          <c:yVal>
            <c:numRef>
              <c:f>('All Fsp Analysis'!$BB$2:$BB$4,'All Fsp Analysis'!$BB$8,'All Fsp Analysis'!$BB$12,'All Fsp Analysis'!$BB$19,'All Fsp Analysis'!$BB$22,'All Fsp Analysis'!$BB$25,'All Fsp Analysis'!$BB$29:$BB$30,'All Fsp Analysis'!$BB$34:$BB$36,'All Fsp Analysis'!$BB$39:$BB$42)</c:f>
              <c:numCache>
                <c:formatCode>General</c:formatCode>
                <c:ptCount val="17"/>
                <c:pt idx="0">
                  <c:v>17.9954</c:v>
                </c:pt>
                <c:pt idx="1">
                  <c:v>21.134799999999998</c:v>
                </c:pt>
                <c:pt idx="2">
                  <c:v>22.7319</c:v>
                </c:pt>
                <c:pt idx="3">
                  <c:v>16.290299999999998</c:v>
                </c:pt>
                <c:pt idx="4">
                  <c:v>15.065</c:v>
                </c:pt>
                <c:pt idx="5">
                  <c:v>22.8993</c:v>
                </c:pt>
                <c:pt idx="6">
                  <c:v>14.3461</c:v>
                </c:pt>
                <c:pt idx="7">
                  <c:v>32.9099</c:v>
                </c:pt>
                <c:pt idx="8">
                  <c:v>16.232700000000001</c:v>
                </c:pt>
                <c:pt idx="9">
                  <c:v>17.4221</c:v>
                </c:pt>
                <c:pt idx="10">
                  <c:v>25.999600000000001</c:v>
                </c:pt>
                <c:pt idx="11">
                  <c:v>27.516400000000001</c:v>
                </c:pt>
                <c:pt idx="12">
                  <c:v>18.580400000000001</c:v>
                </c:pt>
                <c:pt idx="13">
                  <c:v>18.641100000000002</c:v>
                </c:pt>
                <c:pt idx="14">
                  <c:v>18.7346</c:v>
                </c:pt>
                <c:pt idx="15">
                  <c:v>21.396100000000001</c:v>
                </c:pt>
                <c:pt idx="16">
                  <c:v>32.754600000000003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1B9-441F-BA6F-976923CAE28E}"/>
            </c:ext>
          </c:extLst>
        </c:ser>
        <c:ser>
          <c:idx val="1"/>
          <c:order val="1"/>
          <c:tx>
            <c:v>1(B)MP R Na v Pb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('All Fsp Analysis'!$V$125:$V$127,'All Fsp Analysis'!$V$129:$V$130,'All Fsp Analysis'!$V$133,'All Fsp Analysis'!$V$140,'All Fsp Analysis'!$V$141,'All Fsp Analysis'!$V$143,'All Fsp Analysis'!$V$146:$V$147,'All Fsp Analysis'!$V$151,'All Fsp Analysis'!$V$157:$V$158,'All Fsp Analysis'!$V$163:$V$165)</c:f>
                <c:numCache>
                  <c:formatCode>General</c:formatCode>
                  <c:ptCount val="17"/>
                  <c:pt idx="0">
                    <c:v>2.6387800000000001</c:v>
                  </c:pt>
                  <c:pt idx="1">
                    <c:v>2.1410100000000001</c:v>
                  </c:pt>
                  <c:pt idx="2">
                    <c:v>3.7457099999999999</c:v>
                  </c:pt>
                  <c:pt idx="3">
                    <c:v>1.71387</c:v>
                  </c:pt>
                  <c:pt idx="4">
                    <c:v>1.8455999999999999</c:v>
                  </c:pt>
                  <c:pt idx="5">
                    <c:v>2.08236</c:v>
                  </c:pt>
                  <c:pt idx="6">
                    <c:v>3.0103399999999998</c:v>
                  </c:pt>
                  <c:pt idx="7">
                    <c:v>2.34219</c:v>
                  </c:pt>
                  <c:pt idx="8">
                    <c:v>3.1686200000000002</c:v>
                  </c:pt>
                  <c:pt idx="9">
                    <c:v>7.4638</c:v>
                  </c:pt>
                  <c:pt idx="10">
                    <c:v>3.4785699999999999</c:v>
                  </c:pt>
                  <c:pt idx="11">
                    <c:v>3.6712799999999999</c:v>
                  </c:pt>
                  <c:pt idx="12">
                    <c:v>2.3442500000000002</c:v>
                  </c:pt>
                  <c:pt idx="13">
                    <c:v>2.5827100000000001</c:v>
                  </c:pt>
                  <c:pt idx="14">
                    <c:v>2.5129000000000001</c:v>
                  </c:pt>
                  <c:pt idx="15">
                    <c:v>2.7583199999999999</c:v>
                  </c:pt>
                  <c:pt idx="16">
                    <c:v>10.112299999999999</c:v>
                  </c:pt>
                </c:numCache>
              </c:numRef>
            </c:plus>
            <c:minus>
              <c:numRef>
                <c:f>('All Fsp Analysis'!$V$125:$V$127,'All Fsp Analysis'!$V$129:$V$130,'All Fsp Analysis'!$V$133,'All Fsp Analysis'!$V$140,'All Fsp Analysis'!$V$141,'All Fsp Analysis'!$V$143,'All Fsp Analysis'!$V$146:$V$147,'All Fsp Analysis'!$V$151,'All Fsp Analysis'!$V$157:$V$158,'All Fsp Analysis'!$V$163:$V$165)</c:f>
                <c:numCache>
                  <c:formatCode>General</c:formatCode>
                  <c:ptCount val="17"/>
                  <c:pt idx="0">
                    <c:v>2.6387800000000001</c:v>
                  </c:pt>
                  <c:pt idx="1">
                    <c:v>2.1410100000000001</c:v>
                  </c:pt>
                  <c:pt idx="2">
                    <c:v>3.7457099999999999</c:v>
                  </c:pt>
                  <c:pt idx="3">
                    <c:v>1.71387</c:v>
                  </c:pt>
                  <c:pt idx="4">
                    <c:v>1.8455999999999999</c:v>
                  </c:pt>
                  <c:pt idx="5">
                    <c:v>2.08236</c:v>
                  </c:pt>
                  <c:pt idx="6">
                    <c:v>3.0103399999999998</c:v>
                  </c:pt>
                  <c:pt idx="7">
                    <c:v>2.34219</c:v>
                  </c:pt>
                  <c:pt idx="8">
                    <c:v>3.1686200000000002</c:v>
                  </c:pt>
                  <c:pt idx="9">
                    <c:v>7.4638</c:v>
                  </c:pt>
                  <c:pt idx="10">
                    <c:v>3.4785699999999999</c:v>
                  </c:pt>
                  <c:pt idx="11">
                    <c:v>3.6712799999999999</c:v>
                  </c:pt>
                  <c:pt idx="12">
                    <c:v>2.3442500000000002</c:v>
                  </c:pt>
                  <c:pt idx="13">
                    <c:v>2.5827100000000001</c:v>
                  </c:pt>
                  <c:pt idx="14">
                    <c:v>2.5129000000000001</c:v>
                  </c:pt>
                  <c:pt idx="15">
                    <c:v>2.7583199999999999</c:v>
                  </c:pt>
                  <c:pt idx="16">
                    <c:v>10.112299999999999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1208.3333329999998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Analysis'!$BE$5:$BE$7,'All Fsp Analysis'!$BE$9:$BE$10,'All Fsp Analysis'!$BE$13,'All Fsp Analysis'!$BE$20:$BE$21,'All Fsp Analysis'!$BE$23,'All Fsp Analysis'!$BE$26:$BE$27,'All Fsp Analysis'!$BE$31,'All Fsp Analysis'!$BE$37:$BE$38,'All Fsp Analysis'!$BE$43:$BE$45)</c:f>
              <c:numCache>
                <c:formatCode>General</c:formatCode>
                <c:ptCount val="17"/>
                <c:pt idx="0">
                  <c:v>72000</c:v>
                </c:pt>
                <c:pt idx="1">
                  <c:v>73700</c:v>
                </c:pt>
                <c:pt idx="2">
                  <c:v>75700</c:v>
                </c:pt>
                <c:pt idx="3">
                  <c:v>70400</c:v>
                </c:pt>
                <c:pt idx="4">
                  <c:v>73200</c:v>
                </c:pt>
                <c:pt idx="5">
                  <c:v>74000</c:v>
                </c:pt>
                <c:pt idx="6">
                  <c:v>74800</c:v>
                </c:pt>
                <c:pt idx="7">
                  <c:v>73300</c:v>
                </c:pt>
                <c:pt idx="8">
                  <c:v>74400</c:v>
                </c:pt>
                <c:pt idx="9">
                  <c:v>73500</c:v>
                </c:pt>
                <c:pt idx="10">
                  <c:v>76200</c:v>
                </c:pt>
                <c:pt idx="11">
                  <c:v>73500</c:v>
                </c:pt>
                <c:pt idx="12">
                  <c:v>71600</c:v>
                </c:pt>
                <c:pt idx="13">
                  <c:v>74900</c:v>
                </c:pt>
                <c:pt idx="14">
                  <c:v>72300</c:v>
                </c:pt>
                <c:pt idx="15">
                  <c:v>75100</c:v>
                </c:pt>
                <c:pt idx="16">
                  <c:v>74400</c:v>
                </c:pt>
              </c:numCache>
            </c:numRef>
          </c:xVal>
          <c:yVal>
            <c:numRef>
              <c:f>('All Fsp Analysis'!$BB$5:$BB$7,'All Fsp Analysis'!$BB$9:$BB$10,'All Fsp Analysis'!$BB$13,'All Fsp Analysis'!$BB$20:$BB$21,'All Fsp Analysis'!$BB$23,'All Fsp Analysis'!$BB$26:$BB$27,'All Fsp Analysis'!$BB$31,'All Fsp Analysis'!$BB$37:$BB$38,'All Fsp Analysis'!$BB$43:$BB$45)</c:f>
              <c:numCache>
                <c:formatCode>General</c:formatCode>
                <c:ptCount val="17"/>
                <c:pt idx="0">
                  <c:v>26.657</c:v>
                </c:pt>
                <c:pt idx="1">
                  <c:v>17.6479</c:v>
                </c:pt>
                <c:pt idx="2">
                  <c:v>29.4651</c:v>
                </c:pt>
                <c:pt idx="3">
                  <c:v>19.565799999999999</c:v>
                </c:pt>
                <c:pt idx="4">
                  <c:v>16.8703</c:v>
                </c:pt>
                <c:pt idx="5">
                  <c:v>17.1995</c:v>
                </c:pt>
                <c:pt idx="6">
                  <c:v>23.4785</c:v>
                </c:pt>
                <c:pt idx="7">
                  <c:v>18.265899999999998</c:v>
                </c:pt>
                <c:pt idx="8">
                  <c:v>28.999199999999998</c:v>
                </c:pt>
                <c:pt idx="9">
                  <c:v>36.658299999999997</c:v>
                </c:pt>
                <c:pt idx="10">
                  <c:v>28.934100000000001</c:v>
                </c:pt>
                <c:pt idx="11">
                  <c:v>25.226400000000002</c:v>
                </c:pt>
                <c:pt idx="12">
                  <c:v>21.913499999999999</c:v>
                </c:pt>
                <c:pt idx="13">
                  <c:v>23.291</c:v>
                </c:pt>
                <c:pt idx="14">
                  <c:v>24.9283</c:v>
                </c:pt>
                <c:pt idx="15">
                  <c:v>22.070399999999999</c:v>
                </c:pt>
                <c:pt idx="16">
                  <c:v>40.443199999999997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1B9-441F-BA6F-976923CAE28E}"/>
            </c:ext>
          </c:extLst>
        </c:ser>
        <c:ser>
          <c:idx val="2"/>
          <c:order val="2"/>
          <c:tx>
            <c:v>1(B)MP (M) Na v Pb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('All Fsp Analysis'!$V$131,'All Fsp Analysis'!$V$134:$V$138,'All Fsp Analysis'!$V$144,'All Fsp Analysis'!$V$148,'All Fsp Analysis'!$V$152:$V$153)</c:f>
                <c:numCache>
                  <c:formatCode>General</c:formatCode>
                  <c:ptCount val="10"/>
                  <c:pt idx="0">
                    <c:v>1.8260700000000001</c:v>
                  </c:pt>
                  <c:pt idx="1">
                    <c:v>1.8065199999999999</c:v>
                  </c:pt>
                  <c:pt idx="2">
                    <c:v>2.2814399999999999</c:v>
                  </c:pt>
                  <c:pt idx="3">
                    <c:v>2.5729500000000001</c:v>
                  </c:pt>
                  <c:pt idx="4">
                    <c:v>1.88245</c:v>
                  </c:pt>
                  <c:pt idx="5">
                    <c:v>2.5876700000000001</c:v>
                  </c:pt>
                  <c:pt idx="6">
                    <c:v>2.6936300000000002</c:v>
                  </c:pt>
                  <c:pt idx="7">
                    <c:v>2.7145999999999999</c:v>
                  </c:pt>
                  <c:pt idx="8">
                    <c:v>1.4330499999999999</c:v>
                  </c:pt>
                  <c:pt idx="9">
                    <c:v>1.7173799999999999</c:v>
                  </c:pt>
                </c:numCache>
              </c:numRef>
            </c:plus>
            <c:minus>
              <c:numRef>
                <c:f>('All Fsp Analysis'!$V$131,'All Fsp Analysis'!$V$134:$V$138,'All Fsp Analysis'!$V$144,'All Fsp Analysis'!$V$148,'All Fsp Analysis'!$V$152:$V$153)</c:f>
                <c:numCache>
                  <c:formatCode>General</c:formatCode>
                  <c:ptCount val="10"/>
                  <c:pt idx="0">
                    <c:v>1.8260700000000001</c:v>
                  </c:pt>
                  <c:pt idx="1">
                    <c:v>1.8065199999999999</c:v>
                  </c:pt>
                  <c:pt idx="2">
                    <c:v>2.2814399999999999</c:v>
                  </c:pt>
                  <c:pt idx="3">
                    <c:v>2.5729500000000001</c:v>
                  </c:pt>
                  <c:pt idx="4">
                    <c:v>1.88245</c:v>
                  </c:pt>
                  <c:pt idx="5">
                    <c:v>2.5876700000000001</c:v>
                  </c:pt>
                  <c:pt idx="6">
                    <c:v>2.6936300000000002</c:v>
                  </c:pt>
                  <c:pt idx="7">
                    <c:v>2.7145999999999999</c:v>
                  </c:pt>
                  <c:pt idx="8">
                    <c:v>1.4330499999999999</c:v>
                  </c:pt>
                  <c:pt idx="9">
                    <c:v>1.7173799999999999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1208.3333329999998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Analysis'!$BE$11,'All Fsp Analysis'!$BE$14:$BE$18,'All Fsp Analysis'!$BE$24,'All Fsp Analysis'!$BE$28,'All Fsp Analysis'!$BE$32:$BE$33)</c:f>
              <c:numCache>
                <c:formatCode>General</c:formatCode>
                <c:ptCount val="10"/>
                <c:pt idx="0">
                  <c:v>71200</c:v>
                </c:pt>
                <c:pt idx="1">
                  <c:v>72800</c:v>
                </c:pt>
                <c:pt idx="2">
                  <c:v>71900</c:v>
                </c:pt>
                <c:pt idx="3">
                  <c:v>70800</c:v>
                </c:pt>
                <c:pt idx="4">
                  <c:v>73900</c:v>
                </c:pt>
                <c:pt idx="5">
                  <c:v>71800</c:v>
                </c:pt>
                <c:pt idx="6">
                  <c:v>74700</c:v>
                </c:pt>
                <c:pt idx="7">
                  <c:v>75300</c:v>
                </c:pt>
                <c:pt idx="8">
                  <c:v>71700</c:v>
                </c:pt>
                <c:pt idx="9">
                  <c:v>71600</c:v>
                </c:pt>
              </c:numCache>
            </c:numRef>
          </c:xVal>
          <c:yVal>
            <c:numRef>
              <c:f>('All Fsp Analysis'!$BB$11,'All Fsp Analysis'!$BB$14:$BB$18,'All Fsp Analysis'!$BB$24,'All Fsp Analysis'!$BB$28,'All Fsp Analysis'!$BB$32:$BB$33)</c:f>
              <c:numCache>
                <c:formatCode>General</c:formatCode>
                <c:ptCount val="10"/>
                <c:pt idx="0">
                  <c:v>22.5091</c:v>
                </c:pt>
                <c:pt idx="1">
                  <c:v>17.775200000000002</c:v>
                </c:pt>
                <c:pt idx="2">
                  <c:v>25.169499999999999</c:v>
                </c:pt>
                <c:pt idx="3">
                  <c:v>21.751200000000001</c:v>
                </c:pt>
                <c:pt idx="4">
                  <c:v>21.985499999999998</c:v>
                </c:pt>
                <c:pt idx="5">
                  <c:v>26.414400000000001</c:v>
                </c:pt>
                <c:pt idx="6">
                  <c:v>21.541799999999999</c:v>
                </c:pt>
                <c:pt idx="7">
                  <c:v>19.299700000000001</c:v>
                </c:pt>
                <c:pt idx="8">
                  <c:v>16.169699999999999</c:v>
                </c:pt>
                <c:pt idx="9">
                  <c:v>16.718599999999999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1B9-441F-BA6F-976923CAE2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3587856"/>
        <c:axId val="1713592176"/>
      </c:scatterChart>
      <c:valAx>
        <c:axId val="17135878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Na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13592176"/>
        <c:crosses val="autoZero"/>
        <c:crossBetween val="midCat"/>
      </c:valAx>
      <c:valAx>
        <c:axId val="1713592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Pb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135878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1.AS.H Na v Pb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1.AS.H C Na v Pb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('All Fsp Analysis'!$V$173,'All Fsp Analysis'!$V$176,'All Fsp Analysis'!$V$179,'All Fsp Analysis'!$V$182,'All Fsp Analysis'!$V$184,'All Fsp Analysis'!$V$189:$V$192,'All Fsp Analysis'!$V$199)</c:f>
                <c:numCache>
                  <c:formatCode>General</c:formatCode>
                  <c:ptCount val="10"/>
                  <c:pt idx="0">
                    <c:v>5.3428500000000003</c:v>
                  </c:pt>
                  <c:pt idx="1">
                    <c:v>4.5000799999999996</c:v>
                  </c:pt>
                  <c:pt idx="2">
                    <c:v>6.2748400000000002</c:v>
                  </c:pt>
                  <c:pt idx="3">
                    <c:v>3.2043499999999998</c:v>
                  </c:pt>
                  <c:pt idx="4">
                    <c:v>3.42441</c:v>
                  </c:pt>
                  <c:pt idx="5">
                    <c:v>6.5628599999999997</c:v>
                  </c:pt>
                  <c:pt idx="6">
                    <c:v>4.7904200000000001</c:v>
                  </c:pt>
                  <c:pt idx="7">
                    <c:v>5.9711499999999997</c:v>
                  </c:pt>
                  <c:pt idx="8">
                    <c:v>5.1713199999999997</c:v>
                  </c:pt>
                  <c:pt idx="9">
                    <c:v>4.40944</c:v>
                  </c:pt>
                </c:numCache>
              </c:numRef>
            </c:plus>
            <c:minus>
              <c:numRef>
                <c:f>('All Fsp Analysis'!$V$173,'All Fsp Analysis'!$V$176,'All Fsp Analysis'!$V$179,'All Fsp Analysis'!$V$182,'All Fsp Analysis'!$V$184,'All Fsp Analysis'!$V$189:$V$192,'All Fsp Analysis'!$V$199)</c:f>
                <c:numCache>
                  <c:formatCode>General</c:formatCode>
                  <c:ptCount val="10"/>
                  <c:pt idx="0">
                    <c:v>5.3428500000000003</c:v>
                  </c:pt>
                  <c:pt idx="1">
                    <c:v>4.5000799999999996</c:v>
                  </c:pt>
                  <c:pt idx="2">
                    <c:v>6.2748400000000002</c:v>
                  </c:pt>
                  <c:pt idx="3">
                    <c:v>3.2043499999999998</c:v>
                  </c:pt>
                  <c:pt idx="4">
                    <c:v>3.42441</c:v>
                  </c:pt>
                  <c:pt idx="5">
                    <c:v>6.5628599999999997</c:v>
                  </c:pt>
                  <c:pt idx="6">
                    <c:v>4.7904200000000001</c:v>
                  </c:pt>
                  <c:pt idx="7">
                    <c:v>5.9711499999999997</c:v>
                  </c:pt>
                  <c:pt idx="8">
                    <c:v>5.1713199999999997</c:v>
                  </c:pt>
                  <c:pt idx="9">
                    <c:v>4.40944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6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Analysis'!$CK$2,'All Fsp Analysis'!$CK$5,'All Fsp Analysis'!$CK$8,'All Fsp Analysis'!$CK$11,'All Fsp Analysis'!$CK$13,'All Fsp Analysis'!$CK$18:$CK$21,'All Fsp Analysis'!$CK$28)</c:f>
              <c:numCache>
                <c:formatCode>General</c:formatCode>
                <c:ptCount val="10"/>
                <c:pt idx="0">
                  <c:v>71600</c:v>
                </c:pt>
                <c:pt idx="1">
                  <c:v>63900</c:v>
                </c:pt>
                <c:pt idx="2">
                  <c:v>62000</c:v>
                </c:pt>
                <c:pt idx="3">
                  <c:v>69800</c:v>
                </c:pt>
                <c:pt idx="4">
                  <c:v>64700</c:v>
                </c:pt>
                <c:pt idx="5">
                  <c:v>71400</c:v>
                </c:pt>
                <c:pt idx="6">
                  <c:v>70000</c:v>
                </c:pt>
                <c:pt idx="7">
                  <c:v>69600</c:v>
                </c:pt>
                <c:pt idx="8">
                  <c:v>67200</c:v>
                </c:pt>
                <c:pt idx="9">
                  <c:v>66500</c:v>
                </c:pt>
              </c:numCache>
            </c:numRef>
          </c:xVal>
          <c:yVal>
            <c:numRef>
              <c:f>('All Fsp Analysis'!$CH$2,'All Fsp Analysis'!$CH$5,'All Fsp Analysis'!$CH$8,'All Fsp Analysis'!$CH$11,'All Fsp Analysis'!$CH$13,'All Fsp Analysis'!$CH$18:$CH$21,'All Fsp Analysis'!$CH$28)</c:f>
              <c:numCache>
                <c:formatCode>General</c:formatCode>
                <c:ptCount val="10"/>
                <c:pt idx="0">
                  <c:v>44.157800000000002</c:v>
                </c:pt>
                <c:pt idx="1">
                  <c:v>47.4255</c:v>
                </c:pt>
                <c:pt idx="2">
                  <c:v>58.816800000000001</c:v>
                </c:pt>
                <c:pt idx="3">
                  <c:v>37.566000000000003</c:v>
                </c:pt>
                <c:pt idx="4">
                  <c:v>44.712899999999998</c:v>
                </c:pt>
                <c:pt idx="5">
                  <c:v>45.606200000000001</c:v>
                </c:pt>
                <c:pt idx="6">
                  <c:v>42.010599999999997</c:v>
                </c:pt>
                <c:pt idx="7">
                  <c:v>51.2943</c:v>
                </c:pt>
                <c:pt idx="8">
                  <c:v>49.110799999999998</c:v>
                </c:pt>
                <c:pt idx="9">
                  <c:v>48.864199999999997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D53-42EF-8195-19C5F8BB30B2}"/>
            </c:ext>
          </c:extLst>
        </c:ser>
        <c:ser>
          <c:idx val="1"/>
          <c:order val="1"/>
          <c:tx>
            <c:v>1.AS.H R Na v Pb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('All Fsp Analysis'!$V$174,'All Fsp Analysis'!$V$177,'All Fsp Analysis'!$V$183,'All Fsp Analysis'!$V$185:$V$188,'All Fsp Analysis'!$V$193:$V$194,'All Fsp Analysis'!$V$200,'All Fsp Analysis'!$V$204)</c:f>
                <c:numCache>
                  <c:formatCode>General</c:formatCode>
                  <c:ptCount val="11"/>
                  <c:pt idx="0">
                    <c:v>5.4414600000000002</c:v>
                  </c:pt>
                  <c:pt idx="1">
                    <c:v>4.2891300000000001</c:v>
                  </c:pt>
                  <c:pt idx="2">
                    <c:v>3.0693700000000002</c:v>
                  </c:pt>
                  <c:pt idx="3">
                    <c:v>3.2437299999999998</c:v>
                  </c:pt>
                  <c:pt idx="4">
                    <c:v>3.7609499999999998</c:v>
                  </c:pt>
                  <c:pt idx="5">
                    <c:v>3.78084</c:v>
                  </c:pt>
                  <c:pt idx="6">
                    <c:v>3.1327600000000002</c:v>
                  </c:pt>
                  <c:pt idx="7">
                    <c:v>5.1651300000000004</c:v>
                  </c:pt>
                  <c:pt idx="8">
                    <c:v>5.6131099999999998</c:v>
                  </c:pt>
                  <c:pt idx="9">
                    <c:v>4.5860000000000003</c:v>
                  </c:pt>
                  <c:pt idx="10">
                    <c:v>5.3551900000000003</c:v>
                  </c:pt>
                </c:numCache>
              </c:numRef>
            </c:plus>
            <c:minus>
              <c:numRef>
                <c:f>('All Fsp Analysis'!$V$174,'All Fsp Analysis'!$V$177,'All Fsp Analysis'!$V$183,'All Fsp Analysis'!$V$185:$V$188,'All Fsp Analysis'!$V$193:$V$194,'All Fsp Analysis'!$V$200,'All Fsp Analysis'!$V$204)</c:f>
                <c:numCache>
                  <c:formatCode>General</c:formatCode>
                  <c:ptCount val="11"/>
                  <c:pt idx="0">
                    <c:v>5.4414600000000002</c:v>
                  </c:pt>
                  <c:pt idx="1">
                    <c:v>4.2891300000000001</c:v>
                  </c:pt>
                  <c:pt idx="2">
                    <c:v>3.0693700000000002</c:v>
                  </c:pt>
                  <c:pt idx="3">
                    <c:v>3.2437299999999998</c:v>
                  </c:pt>
                  <c:pt idx="4">
                    <c:v>3.7609499999999998</c:v>
                  </c:pt>
                  <c:pt idx="5">
                    <c:v>3.78084</c:v>
                  </c:pt>
                  <c:pt idx="6">
                    <c:v>3.1327600000000002</c:v>
                  </c:pt>
                  <c:pt idx="7">
                    <c:v>5.1651300000000004</c:v>
                  </c:pt>
                  <c:pt idx="8">
                    <c:v>5.6131099999999998</c:v>
                  </c:pt>
                  <c:pt idx="9">
                    <c:v>4.5860000000000003</c:v>
                  </c:pt>
                  <c:pt idx="10">
                    <c:v>5.3551900000000003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6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Analysis'!$CK$3,'All Fsp Analysis'!$CK$6,'All Fsp Analysis'!$CK$12,'All Fsp Analysis'!$CK$14:$CK$17,'All Fsp Analysis'!$CK$22:$CK$23,'All Fsp Analysis'!$CK$29,'All Fsp Analysis'!$CK$33)</c:f>
              <c:numCache>
                <c:formatCode>General</c:formatCode>
                <c:ptCount val="11"/>
                <c:pt idx="0">
                  <c:v>71000</c:v>
                </c:pt>
                <c:pt idx="1">
                  <c:v>66000</c:v>
                </c:pt>
                <c:pt idx="2">
                  <c:v>70200</c:v>
                </c:pt>
                <c:pt idx="3">
                  <c:v>68000</c:v>
                </c:pt>
                <c:pt idx="4">
                  <c:v>67500</c:v>
                </c:pt>
                <c:pt idx="5">
                  <c:v>66500</c:v>
                </c:pt>
                <c:pt idx="6">
                  <c:v>63200</c:v>
                </c:pt>
                <c:pt idx="7">
                  <c:v>68000</c:v>
                </c:pt>
                <c:pt idx="8">
                  <c:v>69800</c:v>
                </c:pt>
                <c:pt idx="9">
                  <c:v>66800</c:v>
                </c:pt>
                <c:pt idx="10">
                  <c:v>70000</c:v>
                </c:pt>
              </c:numCache>
            </c:numRef>
          </c:xVal>
          <c:yVal>
            <c:numRef>
              <c:f>('All Fsp Analysis'!$CH$3,'All Fsp Analysis'!$CH$6,'All Fsp Analysis'!$CH$12,'All Fsp Analysis'!$CH$14:$CH$17,'All Fsp Analysis'!$CH$22:$CH$23,'All Fsp Analysis'!$CH$29,'All Fsp Analysis'!$CH$33)</c:f>
              <c:numCache>
                <c:formatCode>General</c:formatCode>
                <c:ptCount val="11"/>
                <c:pt idx="0">
                  <c:v>41.519100000000002</c:v>
                </c:pt>
                <c:pt idx="1">
                  <c:v>45.308500000000002</c:v>
                </c:pt>
                <c:pt idx="2">
                  <c:v>44.223500000000001</c:v>
                </c:pt>
                <c:pt idx="3">
                  <c:v>39.808199999999999</c:v>
                </c:pt>
                <c:pt idx="4">
                  <c:v>49.972000000000001</c:v>
                </c:pt>
                <c:pt idx="5">
                  <c:v>50.625300000000003</c:v>
                </c:pt>
                <c:pt idx="6">
                  <c:v>45.068800000000003</c:v>
                </c:pt>
                <c:pt idx="7">
                  <c:v>44.563000000000002</c:v>
                </c:pt>
                <c:pt idx="8">
                  <c:v>48.066699999999997</c:v>
                </c:pt>
                <c:pt idx="9">
                  <c:v>50.218200000000003</c:v>
                </c:pt>
                <c:pt idx="10">
                  <c:v>41.479900000000001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D53-42EF-8195-19C5F8BB30B2}"/>
            </c:ext>
          </c:extLst>
        </c:ser>
        <c:ser>
          <c:idx val="2"/>
          <c:order val="2"/>
          <c:tx>
            <c:v>1.AS.H (M) Na v Pb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('All Fsp Analysis'!$V$175,'All Fsp Analysis'!$V$178,'All Fsp Analysis'!$V$180:$V$181,'All Fsp Analysis'!$V$195:$V$198,'All Fsp Analysis'!$V$201:$V$203,'All Fsp Analysis'!$V$205:$V$207)</c:f>
                <c:numCache>
                  <c:formatCode>General</c:formatCode>
                  <c:ptCount val="14"/>
                  <c:pt idx="0">
                    <c:v>4.3473899999999999</c:v>
                  </c:pt>
                  <c:pt idx="1">
                    <c:v>3.8437899999999998</c:v>
                  </c:pt>
                  <c:pt idx="2">
                    <c:v>3.11904</c:v>
                  </c:pt>
                  <c:pt idx="3">
                    <c:v>6.5311300000000001</c:v>
                  </c:pt>
                  <c:pt idx="4">
                    <c:v>6.2983599999999997</c:v>
                  </c:pt>
                  <c:pt idx="5">
                    <c:v>5.3181099999999999</c:v>
                  </c:pt>
                  <c:pt idx="6">
                    <c:v>3.3540399999999999</c:v>
                  </c:pt>
                  <c:pt idx="7">
                    <c:v>4.0125299999999999</c:v>
                  </c:pt>
                  <c:pt idx="8">
                    <c:v>3.9013900000000001</c:v>
                  </c:pt>
                  <c:pt idx="9">
                    <c:v>3.9661499999999998</c:v>
                  </c:pt>
                  <c:pt idx="10">
                    <c:v>5.32559</c:v>
                  </c:pt>
                  <c:pt idx="11">
                    <c:v>3.8885700000000001</c:v>
                  </c:pt>
                  <c:pt idx="12">
                    <c:v>3.0895999999999999</c:v>
                  </c:pt>
                  <c:pt idx="13">
                    <c:v>9.9124700000000008</c:v>
                  </c:pt>
                </c:numCache>
              </c:numRef>
            </c:plus>
            <c:minus>
              <c:numRef>
                <c:f>('All Fsp Analysis'!$V$175,'All Fsp Analysis'!$V$178,'All Fsp Analysis'!$V$180:$V$181,'All Fsp Analysis'!$V$195:$V$198,'All Fsp Analysis'!$V$201:$V$203,'All Fsp Analysis'!$V$205:$V$207)</c:f>
                <c:numCache>
                  <c:formatCode>General</c:formatCode>
                  <c:ptCount val="14"/>
                  <c:pt idx="0">
                    <c:v>4.3473899999999999</c:v>
                  </c:pt>
                  <c:pt idx="1">
                    <c:v>3.8437899999999998</c:v>
                  </c:pt>
                  <c:pt idx="2">
                    <c:v>3.11904</c:v>
                  </c:pt>
                  <c:pt idx="3">
                    <c:v>6.5311300000000001</c:v>
                  </c:pt>
                  <c:pt idx="4">
                    <c:v>6.2983599999999997</c:v>
                  </c:pt>
                  <c:pt idx="5">
                    <c:v>5.3181099999999999</c:v>
                  </c:pt>
                  <c:pt idx="6">
                    <c:v>3.3540399999999999</c:v>
                  </c:pt>
                  <c:pt idx="7">
                    <c:v>4.0125299999999999</c:v>
                  </c:pt>
                  <c:pt idx="8">
                    <c:v>3.9013900000000001</c:v>
                  </c:pt>
                  <c:pt idx="9">
                    <c:v>3.9661499999999998</c:v>
                  </c:pt>
                  <c:pt idx="10">
                    <c:v>5.32559</c:v>
                  </c:pt>
                  <c:pt idx="11">
                    <c:v>3.8885700000000001</c:v>
                  </c:pt>
                  <c:pt idx="12">
                    <c:v>3.0895999999999999</c:v>
                  </c:pt>
                  <c:pt idx="13">
                    <c:v>9.9124700000000008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6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Analysis'!$CK$4,'All Fsp Analysis'!$CK$7,'All Fsp Analysis'!$CK$9:$CK$10,'All Fsp Analysis'!$CK$24:$CK$27,'All Fsp Analysis'!$CK$30:$CK$32,'All Fsp Analysis'!$CK$34:$CK$36)</c:f>
              <c:numCache>
                <c:formatCode>General</c:formatCode>
                <c:ptCount val="14"/>
                <c:pt idx="0">
                  <c:v>67800</c:v>
                </c:pt>
                <c:pt idx="1">
                  <c:v>71200</c:v>
                </c:pt>
                <c:pt idx="2">
                  <c:v>63099.999999999993</c:v>
                </c:pt>
                <c:pt idx="3">
                  <c:v>68300</c:v>
                </c:pt>
                <c:pt idx="4">
                  <c:v>69700</c:v>
                </c:pt>
                <c:pt idx="5">
                  <c:v>69600</c:v>
                </c:pt>
                <c:pt idx="6">
                  <c:v>70400</c:v>
                </c:pt>
                <c:pt idx="7">
                  <c:v>63800</c:v>
                </c:pt>
                <c:pt idx="8">
                  <c:v>64500</c:v>
                </c:pt>
                <c:pt idx="9">
                  <c:v>64500</c:v>
                </c:pt>
                <c:pt idx="10">
                  <c:v>66600</c:v>
                </c:pt>
                <c:pt idx="11">
                  <c:v>68500</c:v>
                </c:pt>
                <c:pt idx="12">
                  <c:v>67400</c:v>
                </c:pt>
                <c:pt idx="13">
                  <c:v>67700</c:v>
                </c:pt>
              </c:numCache>
            </c:numRef>
          </c:xVal>
          <c:yVal>
            <c:numRef>
              <c:f>('All Fsp Analysis'!$CH$4,'All Fsp Analysis'!$CH$7,'All Fsp Analysis'!$CH$9:$CH$10,'All Fsp Analysis'!$CH$24:$CH$27,'All Fsp Analysis'!$CH$30:$CH$32,'All Fsp Analysis'!$CH$34:$CH$36)</c:f>
              <c:numCache>
                <c:formatCode>General</c:formatCode>
                <c:ptCount val="14"/>
                <c:pt idx="0">
                  <c:v>48.120800000000003</c:v>
                </c:pt>
                <c:pt idx="1">
                  <c:v>39.030200000000001</c:v>
                </c:pt>
                <c:pt idx="2">
                  <c:v>46.116599999999998</c:v>
                </c:pt>
                <c:pt idx="3">
                  <c:v>49.895099999999999</c:v>
                </c:pt>
                <c:pt idx="4">
                  <c:v>48.144500000000001</c:v>
                </c:pt>
                <c:pt idx="5">
                  <c:v>47.918999999999997</c:v>
                </c:pt>
                <c:pt idx="6">
                  <c:v>42.700600000000001</c:v>
                </c:pt>
                <c:pt idx="7">
                  <c:v>49.915100000000002</c:v>
                </c:pt>
                <c:pt idx="8">
                  <c:v>46.280799999999999</c:v>
                </c:pt>
                <c:pt idx="9">
                  <c:v>46.2667</c:v>
                </c:pt>
                <c:pt idx="10">
                  <c:v>53.476999999999997</c:v>
                </c:pt>
                <c:pt idx="11">
                  <c:v>43.728700000000003</c:v>
                </c:pt>
                <c:pt idx="12">
                  <c:v>41.011000000000003</c:v>
                </c:pt>
                <c:pt idx="13">
                  <c:v>55.964500000000001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D53-42EF-8195-19C5F8BB3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54076672"/>
        <c:axId val="1754078592"/>
      </c:scatterChart>
      <c:valAx>
        <c:axId val="17540766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Na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4078592"/>
        <c:crosses val="autoZero"/>
        <c:crossBetween val="midCat"/>
      </c:valAx>
      <c:valAx>
        <c:axId val="1754078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Pb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40766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Fsp Na vs Pb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1.AS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'Fsp SEM+ICP Tidy (2)'!$W$2:$W$37</c:f>
              <c:numCache>
                <c:formatCode>General</c:formatCode>
                <c:ptCount val="36"/>
                <c:pt idx="0">
                  <c:v>62800</c:v>
                </c:pt>
                <c:pt idx="1">
                  <c:v>51700</c:v>
                </c:pt>
                <c:pt idx="2">
                  <c:v>53500</c:v>
                </c:pt>
                <c:pt idx="3">
                  <c:v>54100</c:v>
                </c:pt>
                <c:pt idx="4">
                  <c:v>54800.000000000007</c:v>
                </c:pt>
                <c:pt idx="5">
                  <c:v>72400</c:v>
                </c:pt>
                <c:pt idx="6">
                  <c:v>53200</c:v>
                </c:pt>
                <c:pt idx="7">
                  <c:v>54000</c:v>
                </c:pt>
                <c:pt idx="8">
                  <c:v>52400</c:v>
                </c:pt>
                <c:pt idx="9">
                  <c:v>64400.000000000007</c:v>
                </c:pt>
                <c:pt idx="10">
                  <c:v>70400</c:v>
                </c:pt>
                <c:pt idx="11">
                  <c:v>72400</c:v>
                </c:pt>
                <c:pt idx="12">
                  <c:v>57300.000000000007</c:v>
                </c:pt>
                <c:pt idx="13">
                  <c:v>64000</c:v>
                </c:pt>
                <c:pt idx="14">
                  <c:v>67100</c:v>
                </c:pt>
                <c:pt idx="15">
                  <c:v>68300</c:v>
                </c:pt>
                <c:pt idx="16">
                  <c:v>69100</c:v>
                </c:pt>
                <c:pt idx="17">
                  <c:v>57000</c:v>
                </c:pt>
                <c:pt idx="18">
                  <c:v>61900.000000000007</c:v>
                </c:pt>
                <c:pt idx="19">
                  <c:v>68900</c:v>
                </c:pt>
                <c:pt idx="20">
                  <c:v>56700</c:v>
                </c:pt>
                <c:pt idx="21">
                  <c:v>53300</c:v>
                </c:pt>
                <c:pt idx="22">
                  <c:v>54100</c:v>
                </c:pt>
                <c:pt idx="23">
                  <c:v>71600</c:v>
                </c:pt>
                <c:pt idx="24">
                  <c:v>61300</c:v>
                </c:pt>
                <c:pt idx="25">
                  <c:v>58099.999999999993</c:v>
                </c:pt>
                <c:pt idx="26">
                  <c:v>59400.000000000007</c:v>
                </c:pt>
                <c:pt idx="27">
                  <c:v>56700</c:v>
                </c:pt>
                <c:pt idx="28">
                  <c:v>62200</c:v>
                </c:pt>
                <c:pt idx="29">
                  <c:v>65700</c:v>
                </c:pt>
                <c:pt idx="30">
                  <c:v>66900</c:v>
                </c:pt>
                <c:pt idx="31">
                  <c:v>67400</c:v>
                </c:pt>
                <c:pt idx="32">
                  <c:v>64400.000000000007</c:v>
                </c:pt>
                <c:pt idx="33">
                  <c:v>64600</c:v>
                </c:pt>
                <c:pt idx="34">
                  <c:v>58300</c:v>
                </c:pt>
                <c:pt idx="35">
                  <c:v>67900</c:v>
                </c:pt>
              </c:numCache>
            </c:numRef>
          </c:xVal>
          <c:yVal>
            <c:numRef>
              <c:f>'Fsp SEM+ICP Tidy (2)'!$U$2:$U$37</c:f>
              <c:numCache>
                <c:formatCode>General</c:formatCode>
                <c:ptCount val="36"/>
                <c:pt idx="0">
                  <c:v>38.602499999999999</c:v>
                </c:pt>
                <c:pt idx="1">
                  <c:v>37.064</c:v>
                </c:pt>
                <c:pt idx="2">
                  <c:v>32.665900000000001</c:v>
                </c:pt>
                <c:pt idx="3">
                  <c:v>35.695799999999998</c:v>
                </c:pt>
                <c:pt idx="4">
                  <c:v>33.638100000000001</c:v>
                </c:pt>
                <c:pt idx="5">
                  <c:v>28.347000000000001</c:v>
                </c:pt>
                <c:pt idx="6">
                  <c:v>35.6952</c:v>
                </c:pt>
                <c:pt idx="7">
                  <c:v>37.071199999999997</c:v>
                </c:pt>
                <c:pt idx="8">
                  <c:v>32.8003</c:v>
                </c:pt>
                <c:pt idx="9">
                  <c:v>29.578600000000002</c:v>
                </c:pt>
                <c:pt idx="10">
                  <c:v>26.7698</c:v>
                </c:pt>
                <c:pt idx="11">
                  <c:v>28.975300000000001</c:v>
                </c:pt>
                <c:pt idx="12">
                  <c:v>32.324199999999998</c:v>
                </c:pt>
                <c:pt idx="13">
                  <c:v>31.3657</c:v>
                </c:pt>
                <c:pt idx="14">
                  <c:v>30.466699999999999</c:v>
                </c:pt>
                <c:pt idx="15">
                  <c:v>28.984100000000002</c:v>
                </c:pt>
                <c:pt idx="16">
                  <c:v>29.406199999999998</c:v>
                </c:pt>
                <c:pt idx="17">
                  <c:v>31.2881</c:v>
                </c:pt>
                <c:pt idx="18">
                  <c:v>30.564</c:v>
                </c:pt>
                <c:pt idx="19">
                  <c:v>33.490699999999997</c:v>
                </c:pt>
                <c:pt idx="20">
                  <c:v>35.873800000000003</c:v>
                </c:pt>
                <c:pt idx="21">
                  <c:v>35.613799999999998</c:v>
                </c:pt>
                <c:pt idx="22">
                  <c:v>34.501199999999997</c:v>
                </c:pt>
                <c:pt idx="23">
                  <c:v>28.2791</c:v>
                </c:pt>
                <c:pt idx="24">
                  <c:v>28.3858</c:v>
                </c:pt>
                <c:pt idx="25">
                  <c:v>35.010399999999997</c:v>
                </c:pt>
                <c:pt idx="26">
                  <c:v>32.173099999999998</c:v>
                </c:pt>
                <c:pt idx="27">
                  <c:v>34.786999999999999</c:v>
                </c:pt>
                <c:pt idx="28">
                  <c:v>53.936700000000002</c:v>
                </c:pt>
                <c:pt idx="29">
                  <c:v>34.132800000000003</c:v>
                </c:pt>
                <c:pt idx="30">
                  <c:v>35.366199999999999</c:v>
                </c:pt>
                <c:pt idx="31">
                  <c:v>40.631300000000003</c:v>
                </c:pt>
                <c:pt idx="32">
                  <c:v>35.7776</c:v>
                </c:pt>
                <c:pt idx="33">
                  <c:v>31.041499999999999</c:v>
                </c:pt>
                <c:pt idx="34">
                  <c:v>49.313200000000002</c:v>
                </c:pt>
                <c:pt idx="35">
                  <c:v>28.636500000000002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7E3-420F-86A2-D5B0EB7BE6F3}"/>
            </c:ext>
          </c:extLst>
        </c:ser>
        <c:ser>
          <c:idx val="1"/>
          <c:order val="1"/>
          <c:tx>
            <c:v>1(B)MP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'Fsp SEM+ICP Tidy (2)'!$W$39:$W$82</c:f>
              <c:numCache>
                <c:formatCode>General</c:formatCode>
                <c:ptCount val="44"/>
                <c:pt idx="0">
                  <c:v>75600</c:v>
                </c:pt>
                <c:pt idx="1">
                  <c:v>72500</c:v>
                </c:pt>
                <c:pt idx="2">
                  <c:v>73800</c:v>
                </c:pt>
                <c:pt idx="3">
                  <c:v>72000</c:v>
                </c:pt>
                <c:pt idx="4">
                  <c:v>73700</c:v>
                </c:pt>
                <c:pt idx="5">
                  <c:v>75700</c:v>
                </c:pt>
                <c:pt idx="6">
                  <c:v>72300</c:v>
                </c:pt>
                <c:pt idx="7">
                  <c:v>70400</c:v>
                </c:pt>
                <c:pt idx="8">
                  <c:v>73200</c:v>
                </c:pt>
                <c:pt idx="9">
                  <c:v>71200</c:v>
                </c:pt>
                <c:pt idx="10">
                  <c:v>73800</c:v>
                </c:pt>
                <c:pt idx="11">
                  <c:v>74000</c:v>
                </c:pt>
                <c:pt idx="12">
                  <c:v>72800</c:v>
                </c:pt>
                <c:pt idx="13">
                  <c:v>71900</c:v>
                </c:pt>
                <c:pt idx="14">
                  <c:v>70800</c:v>
                </c:pt>
                <c:pt idx="15">
                  <c:v>73900</c:v>
                </c:pt>
                <c:pt idx="16">
                  <c:v>71800</c:v>
                </c:pt>
                <c:pt idx="17">
                  <c:v>73800</c:v>
                </c:pt>
                <c:pt idx="18">
                  <c:v>74800</c:v>
                </c:pt>
                <c:pt idx="19">
                  <c:v>73300</c:v>
                </c:pt>
                <c:pt idx="20">
                  <c:v>75900</c:v>
                </c:pt>
                <c:pt idx="21">
                  <c:v>74400</c:v>
                </c:pt>
                <c:pt idx="22">
                  <c:v>74700</c:v>
                </c:pt>
                <c:pt idx="23">
                  <c:v>75100</c:v>
                </c:pt>
                <c:pt idx="24">
                  <c:v>73500</c:v>
                </c:pt>
                <c:pt idx="25">
                  <c:v>76200</c:v>
                </c:pt>
                <c:pt idx="26">
                  <c:v>75300</c:v>
                </c:pt>
                <c:pt idx="27">
                  <c:v>71700</c:v>
                </c:pt>
                <c:pt idx="28">
                  <c:v>69500</c:v>
                </c:pt>
                <c:pt idx="29">
                  <c:v>73500</c:v>
                </c:pt>
                <c:pt idx="30">
                  <c:v>71700</c:v>
                </c:pt>
                <c:pt idx="31">
                  <c:v>71600</c:v>
                </c:pt>
                <c:pt idx="32">
                  <c:v>67700</c:v>
                </c:pt>
                <c:pt idx="33">
                  <c:v>73300</c:v>
                </c:pt>
                <c:pt idx="34">
                  <c:v>70500</c:v>
                </c:pt>
                <c:pt idx="35">
                  <c:v>71600</c:v>
                </c:pt>
                <c:pt idx="36">
                  <c:v>74900</c:v>
                </c:pt>
                <c:pt idx="37">
                  <c:v>72200</c:v>
                </c:pt>
                <c:pt idx="38">
                  <c:v>72900</c:v>
                </c:pt>
                <c:pt idx="39">
                  <c:v>71900</c:v>
                </c:pt>
                <c:pt idx="40">
                  <c:v>70500</c:v>
                </c:pt>
                <c:pt idx="41">
                  <c:v>72300</c:v>
                </c:pt>
                <c:pt idx="42">
                  <c:v>75100</c:v>
                </c:pt>
                <c:pt idx="43">
                  <c:v>74400</c:v>
                </c:pt>
              </c:numCache>
            </c:numRef>
          </c:xVal>
          <c:yVal>
            <c:numRef>
              <c:f>'Fsp SEM+ICP Tidy (2)'!$U$39:$U$82</c:f>
              <c:numCache>
                <c:formatCode>General</c:formatCode>
                <c:ptCount val="44"/>
                <c:pt idx="0">
                  <c:v>17.9954</c:v>
                </c:pt>
                <c:pt idx="1">
                  <c:v>21.134799999999998</c:v>
                </c:pt>
                <c:pt idx="2">
                  <c:v>22.7319</c:v>
                </c:pt>
                <c:pt idx="3">
                  <c:v>26.657</c:v>
                </c:pt>
                <c:pt idx="4">
                  <c:v>17.6479</c:v>
                </c:pt>
                <c:pt idx="5">
                  <c:v>29.4651</c:v>
                </c:pt>
                <c:pt idx="6">
                  <c:v>16.290299999999998</c:v>
                </c:pt>
                <c:pt idx="7">
                  <c:v>19.565799999999999</c:v>
                </c:pt>
                <c:pt idx="8">
                  <c:v>16.8703</c:v>
                </c:pt>
                <c:pt idx="9">
                  <c:v>22.5091</c:v>
                </c:pt>
                <c:pt idx="10">
                  <c:v>15.065</c:v>
                </c:pt>
                <c:pt idx="11">
                  <c:v>17.1995</c:v>
                </c:pt>
                <c:pt idx="12">
                  <c:v>17.775200000000002</c:v>
                </c:pt>
                <c:pt idx="13">
                  <c:v>25.169499999999999</c:v>
                </c:pt>
                <c:pt idx="14">
                  <c:v>21.751200000000001</c:v>
                </c:pt>
                <c:pt idx="15">
                  <c:v>21.985499999999998</c:v>
                </c:pt>
                <c:pt idx="16">
                  <c:v>26.414400000000001</c:v>
                </c:pt>
                <c:pt idx="17">
                  <c:v>22.8993</c:v>
                </c:pt>
                <c:pt idx="18">
                  <c:v>23.4785</c:v>
                </c:pt>
                <c:pt idx="19">
                  <c:v>18.265899999999998</c:v>
                </c:pt>
                <c:pt idx="20">
                  <c:v>14.3461</c:v>
                </c:pt>
                <c:pt idx="21">
                  <c:v>28.999199999999998</c:v>
                </c:pt>
                <c:pt idx="22">
                  <c:v>21.541799999999999</c:v>
                </c:pt>
                <c:pt idx="23">
                  <c:v>32.9099</c:v>
                </c:pt>
                <c:pt idx="24">
                  <c:v>36.658299999999997</c:v>
                </c:pt>
                <c:pt idx="25">
                  <c:v>28.934100000000001</c:v>
                </c:pt>
                <c:pt idx="26">
                  <c:v>19.299700000000001</c:v>
                </c:pt>
                <c:pt idx="27">
                  <c:v>16.232700000000001</c:v>
                </c:pt>
                <c:pt idx="28">
                  <c:v>17.4221</c:v>
                </c:pt>
                <c:pt idx="29">
                  <c:v>25.226400000000002</c:v>
                </c:pt>
                <c:pt idx="30">
                  <c:v>16.169699999999999</c:v>
                </c:pt>
                <c:pt idx="31">
                  <c:v>16.718599999999999</c:v>
                </c:pt>
                <c:pt idx="32">
                  <c:v>25.999600000000001</c:v>
                </c:pt>
                <c:pt idx="33">
                  <c:v>27.516400000000001</c:v>
                </c:pt>
                <c:pt idx="34">
                  <c:v>18.580400000000001</c:v>
                </c:pt>
                <c:pt idx="35">
                  <c:v>21.913499999999999</c:v>
                </c:pt>
                <c:pt idx="36">
                  <c:v>23.291</c:v>
                </c:pt>
                <c:pt idx="37">
                  <c:v>18.641100000000002</c:v>
                </c:pt>
                <c:pt idx="38">
                  <c:v>18.7346</c:v>
                </c:pt>
                <c:pt idx="39">
                  <c:v>21.396100000000001</c:v>
                </c:pt>
                <c:pt idx="40">
                  <c:v>32.754600000000003</c:v>
                </c:pt>
                <c:pt idx="41">
                  <c:v>24.9283</c:v>
                </c:pt>
                <c:pt idx="42">
                  <c:v>22.070399999999999</c:v>
                </c:pt>
                <c:pt idx="43">
                  <c:v>40.443199999999997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D7E3-420F-86A2-D5B0EB7BE6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2785263"/>
        <c:axId val="703121103"/>
      </c:scatterChart>
      <c:valAx>
        <c:axId val="10827852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Na (ppm)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3121103"/>
        <c:crosses val="autoZero"/>
        <c:crossBetween val="midCat"/>
      </c:valAx>
      <c:valAx>
        <c:axId val="7031211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Pb (ppm)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78526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1.AS Na v Pb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1.AS C Na v Pb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('All Fsp Analysis'!$V$80,'All Fsp Analysis'!$V$82:$V$83,'All Fsp Analysis'!$V$86:$V$87,'All Fsp Analysis'!$V$92,'All Fsp Analysis'!$V$96:$V$97,'All Fsp Analysis'!$V$101,'All Fsp Analysis'!$V$103,'All Fsp Analysis'!$V$105,'All Fsp Analysis'!$V$107,'All Fsp Analysis'!$V$112)</c:f>
                <c:numCache>
                  <c:formatCode>General</c:formatCode>
                  <c:ptCount val="13"/>
                  <c:pt idx="0">
                    <c:v>3.0091299999999999</c:v>
                  </c:pt>
                  <c:pt idx="1">
                    <c:v>2.95303</c:v>
                  </c:pt>
                  <c:pt idx="2">
                    <c:v>2.7596400000000001</c:v>
                  </c:pt>
                  <c:pt idx="3">
                    <c:v>3.2291099999999999</c:v>
                  </c:pt>
                  <c:pt idx="4">
                    <c:v>2.8445299999999998</c:v>
                  </c:pt>
                  <c:pt idx="5">
                    <c:v>3.40659</c:v>
                  </c:pt>
                  <c:pt idx="6">
                    <c:v>2.3464999999999998</c:v>
                  </c:pt>
                  <c:pt idx="7">
                    <c:v>2.6837499999999999</c:v>
                  </c:pt>
                  <c:pt idx="8">
                    <c:v>3.2169599999999998</c:v>
                  </c:pt>
                  <c:pt idx="9">
                    <c:v>2.3646199999999999</c:v>
                  </c:pt>
                  <c:pt idx="10">
                    <c:v>2.8196599999999998</c:v>
                  </c:pt>
                  <c:pt idx="11">
                    <c:v>4.5779800000000002</c:v>
                  </c:pt>
                  <c:pt idx="12">
                    <c:v>3.5855800000000002</c:v>
                  </c:pt>
                </c:numCache>
              </c:numRef>
            </c:plus>
            <c:minus>
              <c:numRef>
                <c:f>('All Fsp Analysis'!$V$80,'All Fsp Analysis'!$V$82:$V$83,'All Fsp Analysis'!$V$86:$V$87,'All Fsp Analysis'!$V$92,'All Fsp Analysis'!$V$96:$V$97,'All Fsp Analysis'!$V$101,'All Fsp Analysis'!$V$103,'All Fsp Analysis'!$V$105,'All Fsp Analysis'!$V$107,'All Fsp Analysis'!$V$112)</c:f>
                <c:numCache>
                  <c:formatCode>General</c:formatCode>
                  <c:ptCount val="13"/>
                  <c:pt idx="0">
                    <c:v>3.0091299999999999</c:v>
                  </c:pt>
                  <c:pt idx="1">
                    <c:v>2.95303</c:v>
                  </c:pt>
                  <c:pt idx="2">
                    <c:v>2.7596400000000001</c:v>
                  </c:pt>
                  <c:pt idx="3">
                    <c:v>3.2291099999999999</c:v>
                  </c:pt>
                  <c:pt idx="4">
                    <c:v>2.8445299999999998</c:v>
                  </c:pt>
                  <c:pt idx="5">
                    <c:v>3.40659</c:v>
                  </c:pt>
                  <c:pt idx="6">
                    <c:v>2.3464999999999998</c:v>
                  </c:pt>
                  <c:pt idx="7">
                    <c:v>2.6837499999999999</c:v>
                  </c:pt>
                  <c:pt idx="8">
                    <c:v>3.2169599999999998</c:v>
                  </c:pt>
                  <c:pt idx="9">
                    <c:v>2.3646199999999999</c:v>
                  </c:pt>
                  <c:pt idx="10">
                    <c:v>2.8196599999999998</c:v>
                  </c:pt>
                  <c:pt idx="11">
                    <c:v>4.5779800000000002</c:v>
                  </c:pt>
                  <c:pt idx="12">
                    <c:v>3.5855800000000002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558.33333330000005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Analysis'!$Y$3,'All Fsp Analysis'!$Y$5:$Y$6,'All Fsp Analysis'!$Y$9:$Y$10,'All Fsp Analysis'!$Y$15,'All Fsp Analysis'!$Y$19:$Y$20,'All Fsp Analysis'!$Y$24,'All Fsp Analysis'!$Y$26,'All Fsp Analysis'!$Y$27,'All Fsp Analysis'!$Y$30,'All Fsp Analysis'!$Y$35)</c:f>
              <c:numCache>
                <c:formatCode>General</c:formatCode>
                <c:ptCount val="13"/>
                <c:pt idx="0">
                  <c:v>51700</c:v>
                </c:pt>
                <c:pt idx="1">
                  <c:v>54100</c:v>
                </c:pt>
                <c:pt idx="2">
                  <c:v>54800.000000000007</c:v>
                </c:pt>
                <c:pt idx="3">
                  <c:v>54000</c:v>
                </c:pt>
                <c:pt idx="4">
                  <c:v>52400</c:v>
                </c:pt>
                <c:pt idx="5">
                  <c:v>64000</c:v>
                </c:pt>
                <c:pt idx="6">
                  <c:v>57000</c:v>
                </c:pt>
                <c:pt idx="7">
                  <c:v>61900.000000000007</c:v>
                </c:pt>
                <c:pt idx="8">
                  <c:v>54100</c:v>
                </c:pt>
                <c:pt idx="9">
                  <c:v>61300</c:v>
                </c:pt>
                <c:pt idx="10">
                  <c:v>58099.999999999993</c:v>
                </c:pt>
                <c:pt idx="11">
                  <c:v>62200</c:v>
                </c:pt>
                <c:pt idx="12">
                  <c:v>64600</c:v>
                </c:pt>
              </c:numCache>
            </c:numRef>
          </c:xVal>
          <c:yVal>
            <c:numRef>
              <c:f>('All Fsp Analysis'!$V$3,'All Fsp Analysis'!$V$5:$V$6,'All Fsp Analysis'!$V$9:$V$10,'All Fsp Analysis'!$V$15,'All Fsp Analysis'!$V$19:$V$20,'All Fsp Analysis'!$V$24,'All Fsp Analysis'!$V$26,'All Fsp Analysis'!$V$28,'All Fsp Analysis'!$V$30,'All Fsp Analysis'!$V$35)</c:f>
              <c:numCache>
                <c:formatCode>General</c:formatCode>
                <c:ptCount val="13"/>
                <c:pt idx="0">
                  <c:v>37.064</c:v>
                </c:pt>
                <c:pt idx="1">
                  <c:v>35.695799999999998</c:v>
                </c:pt>
                <c:pt idx="2">
                  <c:v>33.638100000000001</c:v>
                </c:pt>
                <c:pt idx="3">
                  <c:v>37.071199999999997</c:v>
                </c:pt>
                <c:pt idx="4">
                  <c:v>32.8003</c:v>
                </c:pt>
                <c:pt idx="5">
                  <c:v>31.3657</c:v>
                </c:pt>
                <c:pt idx="6">
                  <c:v>31.2881</c:v>
                </c:pt>
                <c:pt idx="7">
                  <c:v>30.564</c:v>
                </c:pt>
                <c:pt idx="8">
                  <c:v>34.501199999999997</c:v>
                </c:pt>
                <c:pt idx="9">
                  <c:v>28.3858</c:v>
                </c:pt>
                <c:pt idx="10">
                  <c:v>32.173099999999998</c:v>
                </c:pt>
                <c:pt idx="11">
                  <c:v>53.936700000000002</c:v>
                </c:pt>
                <c:pt idx="12">
                  <c:v>31.041499999999999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D66-4AAF-B9F6-10792483A274}"/>
            </c:ext>
          </c:extLst>
        </c:ser>
        <c:ser>
          <c:idx val="1"/>
          <c:order val="1"/>
          <c:tx>
            <c:v>1.AS R Na v Pb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('All Fsp Analysis'!$V$79,'All Fsp Analysis'!$V$81,'All Fsp Analysis'!$V$84,'All Fsp Analysis'!$V$88,'All Fsp Analysis'!$V$93,'All Fsp Analysis'!$V$98,'All Fsp Analysis'!$V$102,'All Fsp Analysis'!$V$104,'All Fsp Analysis'!$V$106,'All Fsp Analysis'!$V$108,'All Fsp Analysis'!$V$111)</c:f>
                <c:numCache>
                  <c:formatCode>General</c:formatCode>
                  <c:ptCount val="11"/>
                  <c:pt idx="0">
                    <c:v>5.2043699999999999</c:v>
                  </c:pt>
                  <c:pt idx="1">
                    <c:v>2.9544000000000001</c:v>
                  </c:pt>
                  <c:pt idx="2">
                    <c:v>3.0455899999999998</c:v>
                  </c:pt>
                  <c:pt idx="3">
                    <c:v>2.7088899999999998</c:v>
                  </c:pt>
                  <c:pt idx="4">
                    <c:v>3.36625</c:v>
                  </c:pt>
                  <c:pt idx="5">
                    <c:v>4.6155799999999996</c:v>
                  </c:pt>
                  <c:pt idx="6">
                    <c:v>3.8618399999999999</c:v>
                  </c:pt>
                  <c:pt idx="7">
                    <c:v>3.49925</c:v>
                  </c:pt>
                  <c:pt idx="8">
                    <c:v>2.1490999999999998</c:v>
                  </c:pt>
                  <c:pt idx="9">
                    <c:v>3.7593899999999998</c:v>
                  </c:pt>
                  <c:pt idx="10">
                    <c:v>3.5026799999999998</c:v>
                  </c:pt>
                </c:numCache>
              </c:numRef>
            </c:plus>
            <c:minus>
              <c:numRef>
                <c:f>('All Fsp Analysis'!$V$79,'All Fsp Analysis'!$V$81,'All Fsp Analysis'!$V$84,'All Fsp Analysis'!$V$88,'All Fsp Analysis'!$V$93,'All Fsp Analysis'!$V$98,'All Fsp Analysis'!$V$102,'All Fsp Analysis'!$V$104,'All Fsp Analysis'!$V$106,'All Fsp Analysis'!$V$108,'All Fsp Analysis'!$V$111)</c:f>
                <c:numCache>
                  <c:formatCode>General</c:formatCode>
                  <c:ptCount val="11"/>
                  <c:pt idx="0">
                    <c:v>5.2043699999999999</c:v>
                  </c:pt>
                  <c:pt idx="1">
                    <c:v>2.9544000000000001</c:v>
                  </c:pt>
                  <c:pt idx="2">
                    <c:v>3.0455899999999998</c:v>
                  </c:pt>
                  <c:pt idx="3">
                    <c:v>2.7088899999999998</c:v>
                  </c:pt>
                  <c:pt idx="4">
                    <c:v>3.36625</c:v>
                  </c:pt>
                  <c:pt idx="5">
                    <c:v>4.6155799999999996</c:v>
                  </c:pt>
                  <c:pt idx="6">
                    <c:v>3.8618399999999999</c:v>
                  </c:pt>
                  <c:pt idx="7">
                    <c:v>3.49925</c:v>
                  </c:pt>
                  <c:pt idx="8">
                    <c:v>2.1490999999999998</c:v>
                  </c:pt>
                  <c:pt idx="9">
                    <c:v>3.7593899999999998</c:v>
                  </c:pt>
                  <c:pt idx="10">
                    <c:v>3.5026799999999998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558.33333330000005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Analysis'!$Y$2,'All Fsp Analysis'!$Y$4,'All Fsp Analysis'!$Y$7,'All Fsp Analysis'!$Y$11,'All Fsp Analysis'!$Y$16,'All Fsp Analysis'!$Y$21,'All Fsp Analysis'!$Y$25,'All Fsp Analysis'!$Y$27,'All Fsp Analysis'!$Y$29,'All Fsp Analysis'!$Y$31,'All Fsp Analysis'!$Y$34)</c:f>
              <c:numCache>
                <c:formatCode>General</c:formatCode>
                <c:ptCount val="11"/>
                <c:pt idx="0">
                  <c:v>62800</c:v>
                </c:pt>
                <c:pt idx="1">
                  <c:v>53500</c:v>
                </c:pt>
                <c:pt idx="2">
                  <c:v>72400</c:v>
                </c:pt>
                <c:pt idx="3">
                  <c:v>64400.000000000007</c:v>
                </c:pt>
                <c:pt idx="4">
                  <c:v>67100</c:v>
                </c:pt>
                <c:pt idx="5">
                  <c:v>68900</c:v>
                </c:pt>
                <c:pt idx="6">
                  <c:v>71600</c:v>
                </c:pt>
                <c:pt idx="7">
                  <c:v>58099.999999999993</c:v>
                </c:pt>
                <c:pt idx="8">
                  <c:v>56700</c:v>
                </c:pt>
                <c:pt idx="9">
                  <c:v>65700</c:v>
                </c:pt>
                <c:pt idx="10">
                  <c:v>64400.000000000007</c:v>
                </c:pt>
              </c:numCache>
            </c:numRef>
          </c:xVal>
          <c:yVal>
            <c:numRef>
              <c:f>('All Fsp Analysis'!$V$2,'All Fsp Analysis'!$V$4,'All Fsp Analysis'!$V$7,'All Fsp Analysis'!$V$11,'All Fsp Analysis'!$V$16,'All Fsp Analysis'!$V$21,'All Fsp Analysis'!$V$25,'All Fsp Analysis'!$V$27,'All Fsp Analysis'!$V$29,'All Fsp Analysis'!$V$31,'All Fsp Analysis'!$V$34)</c:f>
              <c:numCache>
                <c:formatCode>General</c:formatCode>
                <c:ptCount val="11"/>
                <c:pt idx="0">
                  <c:v>38.602499999999999</c:v>
                </c:pt>
                <c:pt idx="1">
                  <c:v>32.665900000000001</c:v>
                </c:pt>
                <c:pt idx="2">
                  <c:v>28.347000000000001</c:v>
                </c:pt>
                <c:pt idx="3">
                  <c:v>29.578600000000002</c:v>
                </c:pt>
                <c:pt idx="4">
                  <c:v>30.466699999999999</c:v>
                </c:pt>
                <c:pt idx="5">
                  <c:v>33.490699999999997</c:v>
                </c:pt>
                <c:pt idx="6">
                  <c:v>28.2791</c:v>
                </c:pt>
                <c:pt idx="7">
                  <c:v>35.010399999999997</c:v>
                </c:pt>
                <c:pt idx="8">
                  <c:v>34.786999999999999</c:v>
                </c:pt>
                <c:pt idx="9">
                  <c:v>34.132800000000003</c:v>
                </c:pt>
                <c:pt idx="10">
                  <c:v>35.7776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D66-4AAF-B9F6-10792483A274}"/>
            </c:ext>
          </c:extLst>
        </c:ser>
        <c:ser>
          <c:idx val="2"/>
          <c:order val="2"/>
          <c:tx>
            <c:v>1.AS (M) Na v Pb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('All Fsp Analysis'!$V$89:$V$91,'All Fsp Analysis'!$V$95,'All Fsp Analysis'!$V$109:$V$110,'All Fsp Analysis'!$V$113:$V$114)</c:f>
                <c:numCache>
                  <c:formatCode>General</c:formatCode>
                  <c:ptCount val="8"/>
                  <c:pt idx="0">
                    <c:v>2.5949</c:v>
                  </c:pt>
                  <c:pt idx="1">
                    <c:v>2.7823000000000002</c:v>
                  </c:pt>
                  <c:pt idx="2">
                    <c:v>2.5781900000000002</c:v>
                  </c:pt>
                  <c:pt idx="3">
                    <c:v>2.9083899999999998</c:v>
                  </c:pt>
                  <c:pt idx="4">
                    <c:v>3.9420500000000001</c:v>
                  </c:pt>
                  <c:pt idx="5">
                    <c:v>5.5975700000000002</c:v>
                  </c:pt>
                  <c:pt idx="6">
                    <c:v>3.6393</c:v>
                  </c:pt>
                  <c:pt idx="7">
                    <c:v>3.78627</c:v>
                  </c:pt>
                </c:numCache>
              </c:numRef>
            </c:plus>
            <c:minus>
              <c:numRef>
                <c:f>('All Fsp Analysis'!$V$89:$V$91,'All Fsp Analysis'!$V$95,'All Fsp Analysis'!$V$109:$V$110,'All Fsp Analysis'!$V$113:$V$114)</c:f>
                <c:numCache>
                  <c:formatCode>General</c:formatCode>
                  <c:ptCount val="8"/>
                  <c:pt idx="0">
                    <c:v>2.5949</c:v>
                  </c:pt>
                  <c:pt idx="1">
                    <c:v>2.7823000000000002</c:v>
                  </c:pt>
                  <c:pt idx="2">
                    <c:v>2.5781900000000002</c:v>
                  </c:pt>
                  <c:pt idx="3">
                    <c:v>2.9083899999999998</c:v>
                  </c:pt>
                  <c:pt idx="4">
                    <c:v>3.9420500000000001</c:v>
                  </c:pt>
                  <c:pt idx="5">
                    <c:v>5.5975700000000002</c:v>
                  </c:pt>
                  <c:pt idx="6">
                    <c:v>3.6393</c:v>
                  </c:pt>
                  <c:pt idx="7">
                    <c:v>3.78627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558.33333330000005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Analysis'!$Y$12:$Y$14,'All Fsp Analysis'!$Y$18,'All Fsp Analysis'!$Y$32:$Y$33,'All Fsp Analysis'!$Y$36:$Y$37)</c:f>
              <c:numCache>
                <c:formatCode>General</c:formatCode>
                <c:ptCount val="8"/>
                <c:pt idx="0">
                  <c:v>70400</c:v>
                </c:pt>
                <c:pt idx="1">
                  <c:v>72400</c:v>
                </c:pt>
                <c:pt idx="2">
                  <c:v>57300.000000000007</c:v>
                </c:pt>
                <c:pt idx="3">
                  <c:v>69100</c:v>
                </c:pt>
                <c:pt idx="4">
                  <c:v>66900</c:v>
                </c:pt>
                <c:pt idx="5">
                  <c:v>67400</c:v>
                </c:pt>
                <c:pt idx="6">
                  <c:v>58300</c:v>
                </c:pt>
                <c:pt idx="7">
                  <c:v>67900</c:v>
                </c:pt>
              </c:numCache>
            </c:numRef>
          </c:xVal>
          <c:yVal>
            <c:numRef>
              <c:f>('All Fsp Analysis'!$V$12:$V$14,'All Fsp Analysis'!$V$18,'All Fsp Analysis'!$V$32:$V$33,'All Fsp Analysis'!$V$36:$V$37)</c:f>
              <c:numCache>
                <c:formatCode>General</c:formatCode>
                <c:ptCount val="8"/>
                <c:pt idx="0">
                  <c:v>26.7698</c:v>
                </c:pt>
                <c:pt idx="1">
                  <c:v>28.975300000000001</c:v>
                </c:pt>
                <c:pt idx="2">
                  <c:v>32.324199999999998</c:v>
                </c:pt>
                <c:pt idx="3">
                  <c:v>29.406199999999998</c:v>
                </c:pt>
                <c:pt idx="4">
                  <c:v>35.366199999999999</c:v>
                </c:pt>
                <c:pt idx="5">
                  <c:v>40.631300000000003</c:v>
                </c:pt>
                <c:pt idx="6">
                  <c:v>49.313200000000002</c:v>
                </c:pt>
                <c:pt idx="7">
                  <c:v>28.636500000000002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D66-4AAF-B9F6-10792483A274}"/>
            </c:ext>
          </c:extLst>
        </c:ser>
        <c:ser>
          <c:idx val="3"/>
          <c:order val="3"/>
          <c:tx>
            <c:v>1.AS Other Na v Pb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('All Fsp Analysis'!$V$85,'All Fsp Analysis'!$V$94,'All Fsp Analysis'!$V$99:$V$100)</c:f>
                <c:numCache>
                  <c:formatCode>General</c:formatCode>
                  <c:ptCount val="4"/>
                  <c:pt idx="0">
                    <c:v>2.70912</c:v>
                  </c:pt>
                  <c:pt idx="1">
                    <c:v>2.3007599999999999</c:v>
                  </c:pt>
                  <c:pt idx="2">
                    <c:v>3.2044999999999999</c:v>
                  </c:pt>
                  <c:pt idx="3">
                    <c:v>2.8075999999999999</c:v>
                  </c:pt>
                </c:numCache>
              </c:numRef>
            </c:plus>
            <c:minus>
              <c:numRef>
                <c:f>('All Fsp Analysis'!$V$85,'All Fsp Analysis'!$V$94,'All Fsp Analysis'!$V$99:$V$100)</c:f>
                <c:numCache>
                  <c:formatCode>General</c:formatCode>
                  <c:ptCount val="4"/>
                  <c:pt idx="0">
                    <c:v>2.70912</c:v>
                  </c:pt>
                  <c:pt idx="1">
                    <c:v>2.3007599999999999</c:v>
                  </c:pt>
                  <c:pt idx="2">
                    <c:v>3.2044999999999999</c:v>
                  </c:pt>
                  <c:pt idx="3">
                    <c:v>2.8075999999999999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558.33333330000005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Analysis'!$Y$8,'All Fsp Analysis'!$Y$17,'All Fsp Analysis'!$Y$22:$Y$23)</c:f>
              <c:numCache>
                <c:formatCode>General</c:formatCode>
                <c:ptCount val="4"/>
                <c:pt idx="0">
                  <c:v>53200</c:v>
                </c:pt>
                <c:pt idx="1">
                  <c:v>68300</c:v>
                </c:pt>
                <c:pt idx="2">
                  <c:v>56700</c:v>
                </c:pt>
                <c:pt idx="3">
                  <c:v>53300</c:v>
                </c:pt>
              </c:numCache>
            </c:numRef>
          </c:xVal>
          <c:yVal>
            <c:numRef>
              <c:f>('All Fsp Analysis'!$V$8,'All Fsp Analysis'!$V$17,'All Fsp Analysis'!$V$22:$V$23)</c:f>
              <c:numCache>
                <c:formatCode>General</c:formatCode>
                <c:ptCount val="4"/>
                <c:pt idx="0">
                  <c:v>35.6952</c:v>
                </c:pt>
                <c:pt idx="1">
                  <c:v>28.984100000000002</c:v>
                </c:pt>
                <c:pt idx="2">
                  <c:v>35.873800000000003</c:v>
                </c:pt>
                <c:pt idx="3">
                  <c:v>35.613799999999998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D66-4AAF-B9F6-10792483A2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3547536"/>
        <c:axId val="1713549936"/>
      </c:scatterChart>
      <c:valAx>
        <c:axId val="1713547536"/>
        <c:scaling>
          <c:orientation val="minMax"/>
          <c:min val="50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Na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13549936"/>
        <c:crosses val="autoZero"/>
        <c:crossBetween val="midCat"/>
      </c:valAx>
      <c:valAx>
        <c:axId val="171354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Pb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135475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Na v Pb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v>1.AS C Na v Pb</c:v>
          </c:tx>
          <c:spPr>
            <a:ln>
              <a:noFill/>
            </a:ln>
          </c:spPr>
          <c:errBars>
            <c:errDir val="y"/>
            <c:errBarType val="both"/>
            <c:errValType val="cust"/>
            <c:noEndCap val="0"/>
            <c:plus>
              <c:numRef>
                <c:f>('All Fsp Analysis'!$V$80,'All Fsp Analysis'!$V$82:$V$83,'All Fsp Analysis'!$V$86:$V$87,'All Fsp Analysis'!$V$92,'All Fsp Analysis'!$V$96:$V$97,'All Fsp Analysis'!$V$101,'All Fsp Analysis'!$V$103,'All Fsp Analysis'!$V$105,'All Fsp Analysis'!$V$107,'All Fsp Analysis'!$V$112)</c:f>
                <c:numCache>
                  <c:formatCode>General</c:formatCode>
                  <c:ptCount val="13"/>
                  <c:pt idx="0">
                    <c:v>3.0091299999999999</c:v>
                  </c:pt>
                  <c:pt idx="1">
                    <c:v>2.95303</c:v>
                  </c:pt>
                  <c:pt idx="2">
                    <c:v>2.7596400000000001</c:v>
                  </c:pt>
                  <c:pt idx="3">
                    <c:v>3.2291099999999999</c:v>
                  </c:pt>
                  <c:pt idx="4">
                    <c:v>2.8445299999999998</c:v>
                  </c:pt>
                  <c:pt idx="5">
                    <c:v>3.40659</c:v>
                  </c:pt>
                  <c:pt idx="6">
                    <c:v>2.3464999999999998</c:v>
                  </c:pt>
                  <c:pt idx="7">
                    <c:v>2.6837499999999999</c:v>
                  </c:pt>
                  <c:pt idx="8">
                    <c:v>3.2169599999999998</c:v>
                  </c:pt>
                  <c:pt idx="9">
                    <c:v>2.3646199999999999</c:v>
                  </c:pt>
                  <c:pt idx="10">
                    <c:v>2.8196599999999998</c:v>
                  </c:pt>
                  <c:pt idx="11">
                    <c:v>4.5779800000000002</c:v>
                  </c:pt>
                  <c:pt idx="12">
                    <c:v>3.5855800000000002</c:v>
                  </c:pt>
                </c:numCache>
              </c:numRef>
            </c:plus>
            <c:minus>
              <c:numRef>
                <c:f>('All Fsp Analysis'!$V$80,'All Fsp Analysis'!$V$82:$V$83,'All Fsp Analysis'!$V$86:$V$87,'All Fsp Analysis'!$V$92,'All Fsp Analysis'!$V$96:$V$97,'All Fsp Analysis'!$V$101,'All Fsp Analysis'!$V$103,'All Fsp Analysis'!$V$105,'All Fsp Analysis'!$V$107,'All Fsp Analysis'!$V$112)</c:f>
                <c:numCache>
                  <c:formatCode>General</c:formatCode>
                  <c:ptCount val="13"/>
                  <c:pt idx="0">
                    <c:v>3.0091299999999999</c:v>
                  </c:pt>
                  <c:pt idx="1">
                    <c:v>2.95303</c:v>
                  </c:pt>
                  <c:pt idx="2">
                    <c:v>2.7596400000000001</c:v>
                  </c:pt>
                  <c:pt idx="3">
                    <c:v>3.2291099999999999</c:v>
                  </c:pt>
                  <c:pt idx="4">
                    <c:v>2.8445299999999998</c:v>
                  </c:pt>
                  <c:pt idx="5">
                    <c:v>3.40659</c:v>
                  </c:pt>
                  <c:pt idx="6">
                    <c:v>2.3464999999999998</c:v>
                  </c:pt>
                  <c:pt idx="7">
                    <c:v>2.6837499999999999</c:v>
                  </c:pt>
                  <c:pt idx="8">
                    <c:v>3.2169599999999998</c:v>
                  </c:pt>
                  <c:pt idx="9">
                    <c:v>2.3646199999999999</c:v>
                  </c:pt>
                  <c:pt idx="10">
                    <c:v>2.8196599999999998</c:v>
                  </c:pt>
                  <c:pt idx="11">
                    <c:v>4.5779800000000002</c:v>
                  </c:pt>
                  <c:pt idx="12">
                    <c:v>3.5855800000000002</c:v>
                  </c:pt>
                </c:numCache>
              </c:numRef>
            </c:minus>
          </c:errBars>
          <c:errBars>
            <c:errDir val="x"/>
            <c:errBarType val="both"/>
            <c:errValType val="fixedVal"/>
            <c:noEndCap val="0"/>
            <c:val val="558.33333330000005"/>
          </c:errBars>
          <c:xVal>
            <c:numRef>
              <c:f>('All Fsp Analysis'!$Y$3,'All Fsp Analysis'!$Y$5:$Y$6,'All Fsp Analysis'!$Y$9:$Y$10,'All Fsp Analysis'!$Y$15,'All Fsp Analysis'!$Y$19:$Y$20,'All Fsp Analysis'!$Y$24,'All Fsp Analysis'!$Y$26,'All Fsp Analysis'!$Y$27,'All Fsp Analysis'!$Y$30,'All Fsp Analysis'!$Y$35)</c:f>
              <c:numCache>
                <c:formatCode>General</c:formatCode>
                <c:ptCount val="13"/>
                <c:pt idx="0">
                  <c:v>51700</c:v>
                </c:pt>
                <c:pt idx="1">
                  <c:v>54100</c:v>
                </c:pt>
                <c:pt idx="2">
                  <c:v>54800.000000000007</c:v>
                </c:pt>
                <c:pt idx="3">
                  <c:v>54000</c:v>
                </c:pt>
                <c:pt idx="4">
                  <c:v>52400</c:v>
                </c:pt>
                <c:pt idx="5">
                  <c:v>64000</c:v>
                </c:pt>
                <c:pt idx="6">
                  <c:v>57000</c:v>
                </c:pt>
                <c:pt idx="7">
                  <c:v>61900.000000000007</c:v>
                </c:pt>
                <c:pt idx="8">
                  <c:v>54100</c:v>
                </c:pt>
                <c:pt idx="9">
                  <c:v>61300</c:v>
                </c:pt>
                <c:pt idx="10">
                  <c:v>58099.999999999993</c:v>
                </c:pt>
                <c:pt idx="11">
                  <c:v>62200</c:v>
                </c:pt>
                <c:pt idx="12">
                  <c:v>64600</c:v>
                </c:pt>
              </c:numCache>
            </c:numRef>
          </c:xVal>
          <c:yVal>
            <c:numRef>
              <c:f>('All Fsp Analysis'!$V$3,'All Fsp Analysis'!$V$5:$V$6,'All Fsp Analysis'!$V$9:$V$10,'All Fsp Analysis'!$V$15,'All Fsp Analysis'!$V$19:$V$20,'All Fsp Analysis'!$V$24,'All Fsp Analysis'!$V$26,'All Fsp Analysis'!$V$28,'All Fsp Analysis'!$V$30,'All Fsp Analysis'!$V$35)</c:f>
              <c:numCache>
                <c:formatCode>General</c:formatCode>
                <c:ptCount val="13"/>
                <c:pt idx="0">
                  <c:v>37.064</c:v>
                </c:pt>
                <c:pt idx="1">
                  <c:v>35.695799999999998</c:v>
                </c:pt>
                <c:pt idx="2">
                  <c:v>33.638100000000001</c:v>
                </c:pt>
                <c:pt idx="3">
                  <c:v>37.071199999999997</c:v>
                </c:pt>
                <c:pt idx="4">
                  <c:v>32.8003</c:v>
                </c:pt>
                <c:pt idx="5">
                  <c:v>31.3657</c:v>
                </c:pt>
                <c:pt idx="6">
                  <c:v>31.2881</c:v>
                </c:pt>
                <c:pt idx="7">
                  <c:v>30.564</c:v>
                </c:pt>
                <c:pt idx="8">
                  <c:v>34.501199999999997</c:v>
                </c:pt>
                <c:pt idx="9">
                  <c:v>28.3858</c:v>
                </c:pt>
                <c:pt idx="10">
                  <c:v>32.173099999999998</c:v>
                </c:pt>
                <c:pt idx="11">
                  <c:v>53.936700000000002</c:v>
                </c:pt>
                <c:pt idx="12">
                  <c:v>31.041499999999999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DA85-473B-B014-3FE203CD43BB}"/>
            </c:ext>
          </c:extLst>
        </c:ser>
        <c:ser>
          <c:idx val="4"/>
          <c:order val="1"/>
          <c:tx>
            <c:v>1.AS R Na v Pb</c:v>
          </c:tx>
          <c:spPr>
            <a:ln w="25400">
              <a:noFill/>
            </a:ln>
          </c:spPr>
          <c:errBars>
            <c:errDir val="y"/>
            <c:errBarType val="both"/>
            <c:errValType val="cust"/>
            <c:noEndCap val="0"/>
            <c:plus>
              <c:numRef>
                <c:f>('All Fsp Analysis'!$V$79,'All Fsp Analysis'!$V$81,'All Fsp Analysis'!$V$84,'All Fsp Analysis'!$V$88,'All Fsp Analysis'!$V$93,'All Fsp Analysis'!$V$98,'All Fsp Analysis'!$V$102,'All Fsp Analysis'!$V$104,'All Fsp Analysis'!$V$106,'All Fsp Analysis'!$V$108,'All Fsp Analysis'!$V$111)</c:f>
                <c:numCache>
                  <c:formatCode>General</c:formatCode>
                  <c:ptCount val="11"/>
                  <c:pt idx="0">
                    <c:v>5.2043699999999999</c:v>
                  </c:pt>
                  <c:pt idx="1">
                    <c:v>2.9544000000000001</c:v>
                  </c:pt>
                  <c:pt idx="2">
                    <c:v>3.0455899999999998</c:v>
                  </c:pt>
                  <c:pt idx="3">
                    <c:v>2.7088899999999998</c:v>
                  </c:pt>
                  <c:pt idx="4">
                    <c:v>3.36625</c:v>
                  </c:pt>
                  <c:pt idx="5">
                    <c:v>4.6155799999999996</c:v>
                  </c:pt>
                  <c:pt idx="6">
                    <c:v>3.8618399999999999</c:v>
                  </c:pt>
                  <c:pt idx="7">
                    <c:v>3.49925</c:v>
                  </c:pt>
                  <c:pt idx="8">
                    <c:v>2.1490999999999998</c:v>
                  </c:pt>
                  <c:pt idx="9">
                    <c:v>3.7593899999999998</c:v>
                  </c:pt>
                  <c:pt idx="10">
                    <c:v>3.5026799999999998</c:v>
                  </c:pt>
                </c:numCache>
              </c:numRef>
            </c:plus>
            <c:minus>
              <c:numRef>
                <c:f>('All Fsp Analysis'!$V$79,'All Fsp Analysis'!$V$81,'All Fsp Analysis'!$V$84,'All Fsp Analysis'!$V$88,'All Fsp Analysis'!$V$93,'All Fsp Analysis'!$V$98,'All Fsp Analysis'!$V$102,'All Fsp Analysis'!$V$104,'All Fsp Analysis'!$V$106,'All Fsp Analysis'!$V$108,'All Fsp Analysis'!$V$111)</c:f>
                <c:numCache>
                  <c:formatCode>General</c:formatCode>
                  <c:ptCount val="11"/>
                  <c:pt idx="0">
                    <c:v>5.2043699999999999</c:v>
                  </c:pt>
                  <c:pt idx="1">
                    <c:v>2.9544000000000001</c:v>
                  </c:pt>
                  <c:pt idx="2">
                    <c:v>3.0455899999999998</c:v>
                  </c:pt>
                  <c:pt idx="3">
                    <c:v>2.7088899999999998</c:v>
                  </c:pt>
                  <c:pt idx="4">
                    <c:v>3.36625</c:v>
                  </c:pt>
                  <c:pt idx="5">
                    <c:v>4.6155799999999996</c:v>
                  </c:pt>
                  <c:pt idx="6">
                    <c:v>3.8618399999999999</c:v>
                  </c:pt>
                  <c:pt idx="7">
                    <c:v>3.49925</c:v>
                  </c:pt>
                  <c:pt idx="8">
                    <c:v>2.1490999999999998</c:v>
                  </c:pt>
                  <c:pt idx="9">
                    <c:v>3.7593899999999998</c:v>
                  </c:pt>
                  <c:pt idx="10">
                    <c:v>3.5026799999999998</c:v>
                  </c:pt>
                </c:numCache>
              </c:numRef>
            </c:minus>
          </c:errBars>
          <c:errBars>
            <c:errDir val="x"/>
            <c:errBarType val="both"/>
            <c:errValType val="fixedVal"/>
            <c:noEndCap val="0"/>
            <c:val val="558.33333330000005"/>
          </c:errBars>
          <c:xVal>
            <c:numRef>
              <c:f>('All Fsp Analysis'!$Y$2,'All Fsp Analysis'!$Y$4,'All Fsp Analysis'!$Y$7,'All Fsp Analysis'!$Y$11,'All Fsp Analysis'!$Y$16,'All Fsp Analysis'!$Y$21,'All Fsp Analysis'!$Y$25,'All Fsp Analysis'!$Y$27,'All Fsp Analysis'!$Y$29,'All Fsp Analysis'!$Y$31,'All Fsp Analysis'!$Y$34)</c:f>
              <c:numCache>
                <c:formatCode>General</c:formatCode>
                <c:ptCount val="11"/>
                <c:pt idx="0">
                  <c:v>62800</c:v>
                </c:pt>
                <c:pt idx="1">
                  <c:v>53500</c:v>
                </c:pt>
                <c:pt idx="2">
                  <c:v>72400</c:v>
                </c:pt>
                <c:pt idx="3">
                  <c:v>64400.000000000007</c:v>
                </c:pt>
                <c:pt idx="4">
                  <c:v>67100</c:v>
                </c:pt>
                <c:pt idx="5">
                  <c:v>68900</c:v>
                </c:pt>
                <c:pt idx="6">
                  <c:v>71600</c:v>
                </c:pt>
                <c:pt idx="7">
                  <c:v>58099.999999999993</c:v>
                </c:pt>
                <c:pt idx="8">
                  <c:v>56700</c:v>
                </c:pt>
                <c:pt idx="9">
                  <c:v>65700</c:v>
                </c:pt>
                <c:pt idx="10">
                  <c:v>64400.000000000007</c:v>
                </c:pt>
              </c:numCache>
            </c:numRef>
          </c:xVal>
          <c:yVal>
            <c:numRef>
              <c:f>('All Fsp Analysis'!$V$2,'All Fsp Analysis'!$V$4,'All Fsp Analysis'!$V$7,'All Fsp Analysis'!$V$11,'All Fsp Analysis'!$V$16,'All Fsp Analysis'!$V$21,'All Fsp Analysis'!$V$25,'All Fsp Analysis'!$V$27,'All Fsp Analysis'!$V$29,'All Fsp Analysis'!$V$31,'All Fsp Analysis'!$V$34)</c:f>
              <c:numCache>
                <c:formatCode>General</c:formatCode>
                <c:ptCount val="11"/>
                <c:pt idx="0">
                  <c:v>38.602499999999999</c:v>
                </c:pt>
                <c:pt idx="1">
                  <c:v>32.665900000000001</c:v>
                </c:pt>
                <c:pt idx="2">
                  <c:v>28.347000000000001</c:v>
                </c:pt>
                <c:pt idx="3">
                  <c:v>29.578600000000002</c:v>
                </c:pt>
                <c:pt idx="4">
                  <c:v>30.466699999999999</c:v>
                </c:pt>
                <c:pt idx="5">
                  <c:v>33.490699999999997</c:v>
                </c:pt>
                <c:pt idx="6">
                  <c:v>28.2791</c:v>
                </c:pt>
                <c:pt idx="7">
                  <c:v>35.010399999999997</c:v>
                </c:pt>
                <c:pt idx="8">
                  <c:v>34.786999999999999</c:v>
                </c:pt>
                <c:pt idx="9">
                  <c:v>34.132800000000003</c:v>
                </c:pt>
                <c:pt idx="10">
                  <c:v>35.7776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DA85-473B-B014-3FE203CD43BB}"/>
            </c:ext>
          </c:extLst>
        </c:ser>
        <c:ser>
          <c:idx val="5"/>
          <c:order val="2"/>
          <c:tx>
            <c:v>1.AS (M) Na v Pb</c:v>
          </c:tx>
          <c:spPr>
            <a:ln w="25400">
              <a:noFill/>
            </a:ln>
          </c:spPr>
          <c:errBars>
            <c:errDir val="y"/>
            <c:errBarType val="both"/>
            <c:errValType val="cust"/>
            <c:noEndCap val="0"/>
            <c:plus>
              <c:numRef>
                <c:f>('All Fsp Analysis'!$V$89:$V$91,'All Fsp Analysis'!$V$95,'All Fsp Analysis'!$V$109:$V$110,'All Fsp Analysis'!$V$113:$V$114)</c:f>
                <c:numCache>
                  <c:formatCode>General</c:formatCode>
                  <c:ptCount val="8"/>
                  <c:pt idx="0">
                    <c:v>2.5949</c:v>
                  </c:pt>
                  <c:pt idx="1">
                    <c:v>2.7823000000000002</c:v>
                  </c:pt>
                  <c:pt idx="2">
                    <c:v>2.5781900000000002</c:v>
                  </c:pt>
                  <c:pt idx="3">
                    <c:v>2.9083899999999998</c:v>
                  </c:pt>
                  <c:pt idx="4">
                    <c:v>3.9420500000000001</c:v>
                  </c:pt>
                  <c:pt idx="5">
                    <c:v>5.5975700000000002</c:v>
                  </c:pt>
                  <c:pt idx="6">
                    <c:v>3.6393</c:v>
                  </c:pt>
                  <c:pt idx="7">
                    <c:v>3.78627</c:v>
                  </c:pt>
                </c:numCache>
              </c:numRef>
            </c:plus>
            <c:minus>
              <c:numRef>
                <c:f>('All Fsp Analysis'!$V$89:$V$91,'All Fsp Analysis'!$V$95,'All Fsp Analysis'!$V$109:$V$110,'All Fsp Analysis'!$V$113:$V$114)</c:f>
                <c:numCache>
                  <c:formatCode>General</c:formatCode>
                  <c:ptCount val="8"/>
                  <c:pt idx="0">
                    <c:v>2.5949</c:v>
                  </c:pt>
                  <c:pt idx="1">
                    <c:v>2.7823000000000002</c:v>
                  </c:pt>
                  <c:pt idx="2">
                    <c:v>2.5781900000000002</c:v>
                  </c:pt>
                  <c:pt idx="3">
                    <c:v>2.9083899999999998</c:v>
                  </c:pt>
                  <c:pt idx="4">
                    <c:v>3.9420500000000001</c:v>
                  </c:pt>
                  <c:pt idx="5">
                    <c:v>5.5975700000000002</c:v>
                  </c:pt>
                  <c:pt idx="6">
                    <c:v>3.6393</c:v>
                  </c:pt>
                  <c:pt idx="7">
                    <c:v>3.78627</c:v>
                  </c:pt>
                </c:numCache>
              </c:numRef>
            </c:minus>
          </c:errBars>
          <c:errBars>
            <c:errDir val="x"/>
            <c:errBarType val="both"/>
            <c:errValType val="fixedVal"/>
            <c:noEndCap val="0"/>
            <c:val val="558.33333330000005"/>
          </c:errBars>
          <c:xVal>
            <c:numRef>
              <c:f>('All Fsp Analysis'!$Y$12:$Y$14,'All Fsp Analysis'!$Y$18,'All Fsp Analysis'!$Y$32:$Y$33,'All Fsp Analysis'!$Y$36:$Y$37)</c:f>
              <c:numCache>
                <c:formatCode>General</c:formatCode>
                <c:ptCount val="8"/>
                <c:pt idx="0">
                  <c:v>70400</c:v>
                </c:pt>
                <c:pt idx="1">
                  <c:v>72400</c:v>
                </c:pt>
                <c:pt idx="2">
                  <c:v>57300.000000000007</c:v>
                </c:pt>
                <c:pt idx="3">
                  <c:v>69100</c:v>
                </c:pt>
                <c:pt idx="4">
                  <c:v>66900</c:v>
                </c:pt>
                <c:pt idx="5">
                  <c:v>67400</c:v>
                </c:pt>
                <c:pt idx="6">
                  <c:v>58300</c:v>
                </c:pt>
                <c:pt idx="7">
                  <c:v>67900</c:v>
                </c:pt>
              </c:numCache>
            </c:numRef>
          </c:xVal>
          <c:yVal>
            <c:numRef>
              <c:f>('All Fsp Analysis'!$V$12:$V$14,'All Fsp Analysis'!$V$18,'All Fsp Analysis'!$V$32:$V$33,'All Fsp Analysis'!$V$36:$V$37)</c:f>
              <c:numCache>
                <c:formatCode>General</c:formatCode>
                <c:ptCount val="8"/>
                <c:pt idx="0">
                  <c:v>26.7698</c:v>
                </c:pt>
                <c:pt idx="1">
                  <c:v>28.975300000000001</c:v>
                </c:pt>
                <c:pt idx="2">
                  <c:v>32.324199999999998</c:v>
                </c:pt>
                <c:pt idx="3">
                  <c:v>29.406199999999998</c:v>
                </c:pt>
                <c:pt idx="4">
                  <c:v>35.366199999999999</c:v>
                </c:pt>
                <c:pt idx="5">
                  <c:v>40.631300000000003</c:v>
                </c:pt>
                <c:pt idx="6">
                  <c:v>49.313200000000002</c:v>
                </c:pt>
                <c:pt idx="7">
                  <c:v>28.636500000000002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DA85-473B-B014-3FE203CD43BB}"/>
            </c:ext>
          </c:extLst>
        </c:ser>
        <c:ser>
          <c:idx val="6"/>
          <c:order val="3"/>
          <c:tx>
            <c:v>1.AS Other Na v Pb</c:v>
          </c:tx>
          <c:spPr>
            <a:ln w="25400">
              <a:noFill/>
            </a:ln>
          </c:spPr>
          <c:errBars>
            <c:errDir val="y"/>
            <c:errBarType val="both"/>
            <c:errValType val="cust"/>
            <c:noEndCap val="0"/>
            <c:plus>
              <c:numRef>
                <c:f>('All Fsp Analysis'!$V$85,'All Fsp Analysis'!$V$94,'All Fsp Analysis'!$V$99:$V$100)</c:f>
                <c:numCache>
                  <c:formatCode>General</c:formatCode>
                  <c:ptCount val="4"/>
                  <c:pt idx="0">
                    <c:v>2.70912</c:v>
                  </c:pt>
                  <c:pt idx="1">
                    <c:v>2.3007599999999999</c:v>
                  </c:pt>
                  <c:pt idx="2">
                    <c:v>3.2044999999999999</c:v>
                  </c:pt>
                  <c:pt idx="3">
                    <c:v>2.8075999999999999</c:v>
                  </c:pt>
                </c:numCache>
              </c:numRef>
            </c:plus>
            <c:minus>
              <c:numRef>
                <c:f>('All Fsp Analysis'!$V$85,'All Fsp Analysis'!$V$94,'All Fsp Analysis'!$V$99:$V$100)</c:f>
                <c:numCache>
                  <c:formatCode>General</c:formatCode>
                  <c:ptCount val="4"/>
                  <c:pt idx="0">
                    <c:v>2.70912</c:v>
                  </c:pt>
                  <c:pt idx="1">
                    <c:v>2.3007599999999999</c:v>
                  </c:pt>
                  <c:pt idx="2">
                    <c:v>3.2044999999999999</c:v>
                  </c:pt>
                  <c:pt idx="3">
                    <c:v>2.8075999999999999</c:v>
                  </c:pt>
                </c:numCache>
              </c:numRef>
            </c:minus>
          </c:errBars>
          <c:errBars>
            <c:errDir val="x"/>
            <c:errBarType val="both"/>
            <c:errValType val="fixedVal"/>
            <c:noEndCap val="0"/>
            <c:val val="558.33333330000005"/>
          </c:errBars>
          <c:xVal>
            <c:numRef>
              <c:f>('All Fsp Analysis'!$Y$8,'All Fsp Analysis'!$Y$17,'All Fsp Analysis'!$Y$22:$Y$23)</c:f>
              <c:numCache>
                <c:formatCode>General</c:formatCode>
                <c:ptCount val="4"/>
                <c:pt idx="0">
                  <c:v>53200</c:v>
                </c:pt>
                <c:pt idx="1">
                  <c:v>68300</c:v>
                </c:pt>
                <c:pt idx="2">
                  <c:v>56700</c:v>
                </c:pt>
                <c:pt idx="3">
                  <c:v>53300</c:v>
                </c:pt>
              </c:numCache>
            </c:numRef>
          </c:xVal>
          <c:yVal>
            <c:numRef>
              <c:f>('All Fsp Analysis'!$V$8,'All Fsp Analysis'!$V$17,'All Fsp Analysis'!$V$22:$V$23)</c:f>
              <c:numCache>
                <c:formatCode>General</c:formatCode>
                <c:ptCount val="4"/>
                <c:pt idx="0">
                  <c:v>35.6952</c:v>
                </c:pt>
                <c:pt idx="1">
                  <c:v>28.984100000000002</c:v>
                </c:pt>
                <c:pt idx="2">
                  <c:v>35.873800000000003</c:v>
                </c:pt>
                <c:pt idx="3">
                  <c:v>35.613799999999998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DA85-473B-B014-3FE203CD43BB}"/>
            </c:ext>
          </c:extLst>
        </c:ser>
        <c:ser>
          <c:idx val="7"/>
          <c:order val="4"/>
          <c:tx>
            <c:v>1(B)MP C Na v Pb</c:v>
          </c:tx>
          <c:spPr>
            <a:ln w="19050" cap="rnd">
              <a:noFill/>
              <a:round/>
            </a:ln>
            <a:effectLst/>
          </c:spPr>
          <c:errBars>
            <c:errDir val="y"/>
            <c:errBarType val="both"/>
            <c:errValType val="cust"/>
            <c:noEndCap val="0"/>
            <c:plus>
              <c:numRef>
                <c:f>('All Fsp Analysis'!$V$122:$V$124,'All Fsp Analysis'!$V$128,'All Fsp Analysis'!$V$132,'All Fsp Analysis'!$V$139,'All Fsp Analysis'!$V$142,'All Fsp Analysis'!$V$145,'All Fsp Analysis'!$V$149:$V$150,'All Fsp Analysis'!$V$154:$V$156,'All Fsp Analysis'!$V$159:$V$162)</c:f>
                <c:numCache>
                  <c:formatCode>General</c:formatCode>
                  <c:ptCount val="17"/>
                  <c:pt idx="0">
                    <c:v>1.9876199999999999</c:v>
                  </c:pt>
                  <c:pt idx="1">
                    <c:v>2.5733899999999998</c:v>
                  </c:pt>
                  <c:pt idx="2">
                    <c:v>2.2437900000000002</c:v>
                  </c:pt>
                  <c:pt idx="3">
                    <c:v>1.77162</c:v>
                  </c:pt>
                  <c:pt idx="4">
                    <c:v>1.18279</c:v>
                  </c:pt>
                  <c:pt idx="5">
                    <c:v>2.99919</c:v>
                  </c:pt>
                  <c:pt idx="6">
                    <c:v>1.61328</c:v>
                  </c:pt>
                  <c:pt idx="7">
                    <c:v>4.6470799999999999</c:v>
                  </c:pt>
                  <c:pt idx="8">
                    <c:v>1.87158</c:v>
                  </c:pt>
                  <c:pt idx="9">
                    <c:v>1.72631</c:v>
                  </c:pt>
                  <c:pt idx="10">
                    <c:v>4.1452799999999996</c:v>
                  </c:pt>
                  <c:pt idx="11">
                    <c:v>2.4985400000000002</c:v>
                  </c:pt>
                  <c:pt idx="12">
                    <c:v>2.0644999999999998</c:v>
                  </c:pt>
                  <c:pt idx="13">
                    <c:v>2.1868400000000001</c:v>
                  </c:pt>
                  <c:pt idx="14">
                    <c:v>2.0060099999999998</c:v>
                  </c:pt>
                  <c:pt idx="15">
                    <c:v>2.6569099999999999</c:v>
                  </c:pt>
                  <c:pt idx="16">
                    <c:v>4.0654599999999999</c:v>
                  </c:pt>
                </c:numCache>
              </c:numRef>
            </c:plus>
            <c:minus>
              <c:numRef>
                <c:f>('All Fsp Analysis'!$V$122:$V$124,'All Fsp Analysis'!$V$128,'All Fsp Analysis'!$V$132,'All Fsp Analysis'!$V$139,'All Fsp Analysis'!$V$142,'All Fsp Analysis'!$V$145,'All Fsp Analysis'!$V$149:$V$150,'All Fsp Analysis'!$V$154:$V$156,'All Fsp Analysis'!$V$159:$V$162)</c:f>
                <c:numCache>
                  <c:formatCode>General</c:formatCode>
                  <c:ptCount val="17"/>
                  <c:pt idx="0">
                    <c:v>1.9876199999999999</c:v>
                  </c:pt>
                  <c:pt idx="1">
                    <c:v>2.5733899999999998</c:v>
                  </c:pt>
                  <c:pt idx="2">
                    <c:v>2.2437900000000002</c:v>
                  </c:pt>
                  <c:pt idx="3">
                    <c:v>1.77162</c:v>
                  </c:pt>
                  <c:pt idx="4">
                    <c:v>1.18279</c:v>
                  </c:pt>
                  <c:pt idx="5">
                    <c:v>2.99919</c:v>
                  </c:pt>
                  <c:pt idx="6">
                    <c:v>1.61328</c:v>
                  </c:pt>
                  <c:pt idx="7">
                    <c:v>4.6470799999999999</c:v>
                  </c:pt>
                  <c:pt idx="8">
                    <c:v>1.87158</c:v>
                  </c:pt>
                  <c:pt idx="9">
                    <c:v>1.72631</c:v>
                  </c:pt>
                  <c:pt idx="10">
                    <c:v>4.1452799999999996</c:v>
                  </c:pt>
                  <c:pt idx="11">
                    <c:v>2.4985400000000002</c:v>
                  </c:pt>
                  <c:pt idx="12">
                    <c:v>2.0644999999999998</c:v>
                  </c:pt>
                  <c:pt idx="13">
                    <c:v>2.1868400000000001</c:v>
                  </c:pt>
                  <c:pt idx="14">
                    <c:v>2.0060099999999998</c:v>
                  </c:pt>
                  <c:pt idx="15">
                    <c:v>2.6569099999999999</c:v>
                  </c:pt>
                  <c:pt idx="16">
                    <c:v>4.0654599999999999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1208.3333329999998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Analysis'!$BE$2:$BE$4,'All Fsp Analysis'!$BE$8,'All Fsp Analysis'!$BE$12,'All Fsp Analysis'!$BE$19,'All Fsp Analysis'!$BE$22,'All Fsp Analysis'!$BE$25,'All Fsp Analysis'!$BE$29:$BE$30,'All Fsp Analysis'!$BE$34:$BE$36,'All Fsp Analysis'!$BE$39:$BE$42)</c:f>
              <c:numCache>
                <c:formatCode>General</c:formatCode>
                <c:ptCount val="17"/>
                <c:pt idx="0">
                  <c:v>75600</c:v>
                </c:pt>
                <c:pt idx="1">
                  <c:v>72500</c:v>
                </c:pt>
                <c:pt idx="2">
                  <c:v>73800</c:v>
                </c:pt>
                <c:pt idx="3">
                  <c:v>72300</c:v>
                </c:pt>
                <c:pt idx="4">
                  <c:v>73800</c:v>
                </c:pt>
                <c:pt idx="5">
                  <c:v>73800</c:v>
                </c:pt>
                <c:pt idx="6">
                  <c:v>75900</c:v>
                </c:pt>
                <c:pt idx="7">
                  <c:v>75100</c:v>
                </c:pt>
                <c:pt idx="8">
                  <c:v>71700</c:v>
                </c:pt>
                <c:pt idx="9">
                  <c:v>69500</c:v>
                </c:pt>
                <c:pt idx="10">
                  <c:v>67700</c:v>
                </c:pt>
                <c:pt idx="11">
                  <c:v>73300</c:v>
                </c:pt>
                <c:pt idx="12">
                  <c:v>70500</c:v>
                </c:pt>
                <c:pt idx="13">
                  <c:v>72200</c:v>
                </c:pt>
                <c:pt idx="14">
                  <c:v>72900</c:v>
                </c:pt>
                <c:pt idx="15">
                  <c:v>71900</c:v>
                </c:pt>
                <c:pt idx="16">
                  <c:v>70500</c:v>
                </c:pt>
              </c:numCache>
            </c:numRef>
          </c:xVal>
          <c:yVal>
            <c:numRef>
              <c:f>('All Fsp Analysis'!$BB$2:$BB$4,'All Fsp Analysis'!$BB$8,'All Fsp Analysis'!$BB$12,'All Fsp Analysis'!$BB$19,'All Fsp Analysis'!$BB$22,'All Fsp Analysis'!$BB$25,'All Fsp Analysis'!$BB$29:$BB$30,'All Fsp Analysis'!$BB$34:$BB$36,'All Fsp Analysis'!$BB$39:$BB$42)</c:f>
              <c:numCache>
                <c:formatCode>General</c:formatCode>
                <c:ptCount val="17"/>
                <c:pt idx="0">
                  <c:v>17.9954</c:v>
                </c:pt>
                <c:pt idx="1">
                  <c:v>21.134799999999998</c:v>
                </c:pt>
                <c:pt idx="2">
                  <c:v>22.7319</c:v>
                </c:pt>
                <c:pt idx="3">
                  <c:v>16.290299999999998</c:v>
                </c:pt>
                <c:pt idx="4">
                  <c:v>15.065</c:v>
                </c:pt>
                <c:pt idx="5">
                  <c:v>22.8993</c:v>
                </c:pt>
                <c:pt idx="6">
                  <c:v>14.3461</c:v>
                </c:pt>
                <c:pt idx="7">
                  <c:v>32.9099</c:v>
                </c:pt>
                <c:pt idx="8">
                  <c:v>16.232700000000001</c:v>
                </c:pt>
                <c:pt idx="9">
                  <c:v>17.4221</c:v>
                </c:pt>
                <c:pt idx="10">
                  <c:v>25.999600000000001</c:v>
                </c:pt>
                <c:pt idx="11">
                  <c:v>27.516400000000001</c:v>
                </c:pt>
                <c:pt idx="12">
                  <c:v>18.580400000000001</c:v>
                </c:pt>
                <c:pt idx="13">
                  <c:v>18.641100000000002</c:v>
                </c:pt>
                <c:pt idx="14">
                  <c:v>18.7346</c:v>
                </c:pt>
                <c:pt idx="15">
                  <c:v>21.396100000000001</c:v>
                </c:pt>
                <c:pt idx="16">
                  <c:v>32.754600000000003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DA85-473B-B014-3FE203CD43BB}"/>
            </c:ext>
          </c:extLst>
        </c:ser>
        <c:ser>
          <c:idx val="8"/>
          <c:order val="5"/>
          <c:tx>
            <c:v>1(B)MP R Na v Pb</c:v>
          </c:tx>
          <c:spPr>
            <a:ln w="25400" cap="rnd">
              <a:noFill/>
              <a:round/>
            </a:ln>
            <a:effectLst/>
          </c:spPr>
          <c:errBars>
            <c:errDir val="y"/>
            <c:errBarType val="both"/>
            <c:errValType val="cust"/>
            <c:noEndCap val="0"/>
            <c:plus>
              <c:numRef>
                <c:f>('All Fsp Analysis'!$V$125:$V$127,'All Fsp Analysis'!$V$129:$V$130,'All Fsp Analysis'!$V$133,'All Fsp Analysis'!$V$140,'All Fsp Analysis'!$V$141,'All Fsp Analysis'!$V$143,'All Fsp Analysis'!$V$146:$V$147,'All Fsp Analysis'!$V$151,'All Fsp Analysis'!$V$157:$V$158,'All Fsp Analysis'!$V$163:$V$165)</c:f>
                <c:numCache>
                  <c:formatCode>General</c:formatCode>
                  <c:ptCount val="17"/>
                  <c:pt idx="0">
                    <c:v>2.6387800000000001</c:v>
                  </c:pt>
                  <c:pt idx="1">
                    <c:v>2.1410100000000001</c:v>
                  </c:pt>
                  <c:pt idx="2">
                    <c:v>3.7457099999999999</c:v>
                  </c:pt>
                  <c:pt idx="3">
                    <c:v>1.71387</c:v>
                  </c:pt>
                  <c:pt idx="4">
                    <c:v>1.8455999999999999</c:v>
                  </c:pt>
                  <c:pt idx="5">
                    <c:v>2.08236</c:v>
                  </c:pt>
                  <c:pt idx="6">
                    <c:v>3.0103399999999998</c:v>
                  </c:pt>
                  <c:pt idx="7">
                    <c:v>2.34219</c:v>
                  </c:pt>
                  <c:pt idx="8">
                    <c:v>3.1686200000000002</c:v>
                  </c:pt>
                  <c:pt idx="9">
                    <c:v>7.4638</c:v>
                  </c:pt>
                  <c:pt idx="10">
                    <c:v>3.4785699999999999</c:v>
                  </c:pt>
                  <c:pt idx="11">
                    <c:v>3.6712799999999999</c:v>
                  </c:pt>
                  <c:pt idx="12">
                    <c:v>2.3442500000000002</c:v>
                  </c:pt>
                  <c:pt idx="13">
                    <c:v>2.5827100000000001</c:v>
                  </c:pt>
                  <c:pt idx="14">
                    <c:v>2.5129000000000001</c:v>
                  </c:pt>
                  <c:pt idx="15">
                    <c:v>2.7583199999999999</c:v>
                  </c:pt>
                  <c:pt idx="16">
                    <c:v>10.112299999999999</c:v>
                  </c:pt>
                </c:numCache>
              </c:numRef>
            </c:plus>
            <c:minus>
              <c:numRef>
                <c:f>('All Fsp Analysis'!$V$125:$V$127,'All Fsp Analysis'!$V$129:$V$130,'All Fsp Analysis'!$V$133,'All Fsp Analysis'!$V$140,'All Fsp Analysis'!$V$141,'All Fsp Analysis'!$V$143,'All Fsp Analysis'!$V$146:$V$147,'All Fsp Analysis'!$V$151,'All Fsp Analysis'!$V$157:$V$158,'All Fsp Analysis'!$V$163:$V$165)</c:f>
                <c:numCache>
                  <c:formatCode>General</c:formatCode>
                  <c:ptCount val="17"/>
                  <c:pt idx="0">
                    <c:v>2.6387800000000001</c:v>
                  </c:pt>
                  <c:pt idx="1">
                    <c:v>2.1410100000000001</c:v>
                  </c:pt>
                  <c:pt idx="2">
                    <c:v>3.7457099999999999</c:v>
                  </c:pt>
                  <c:pt idx="3">
                    <c:v>1.71387</c:v>
                  </c:pt>
                  <c:pt idx="4">
                    <c:v>1.8455999999999999</c:v>
                  </c:pt>
                  <c:pt idx="5">
                    <c:v>2.08236</c:v>
                  </c:pt>
                  <c:pt idx="6">
                    <c:v>3.0103399999999998</c:v>
                  </c:pt>
                  <c:pt idx="7">
                    <c:v>2.34219</c:v>
                  </c:pt>
                  <c:pt idx="8">
                    <c:v>3.1686200000000002</c:v>
                  </c:pt>
                  <c:pt idx="9">
                    <c:v>7.4638</c:v>
                  </c:pt>
                  <c:pt idx="10">
                    <c:v>3.4785699999999999</c:v>
                  </c:pt>
                  <c:pt idx="11">
                    <c:v>3.6712799999999999</c:v>
                  </c:pt>
                  <c:pt idx="12">
                    <c:v>2.3442500000000002</c:v>
                  </c:pt>
                  <c:pt idx="13">
                    <c:v>2.5827100000000001</c:v>
                  </c:pt>
                  <c:pt idx="14">
                    <c:v>2.5129000000000001</c:v>
                  </c:pt>
                  <c:pt idx="15">
                    <c:v>2.7583199999999999</c:v>
                  </c:pt>
                  <c:pt idx="16">
                    <c:v>10.112299999999999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1208.3333329999998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Analysis'!$BE$5:$BE$7,'All Fsp Analysis'!$BE$9:$BE$10,'All Fsp Analysis'!$BE$13,'All Fsp Analysis'!$BE$20:$BE$21,'All Fsp Analysis'!$BE$23,'All Fsp Analysis'!$BE$26:$BE$27,'All Fsp Analysis'!$BE$31,'All Fsp Analysis'!$BE$37:$BE$38,'All Fsp Analysis'!$BE$43:$BE$45)</c:f>
              <c:numCache>
                <c:formatCode>General</c:formatCode>
                <c:ptCount val="17"/>
                <c:pt idx="0">
                  <c:v>72000</c:v>
                </c:pt>
                <c:pt idx="1">
                  <c:v>73700</c:v>
                </c:pt>
                <c:pt idx="2">
                  <c:v>75700</c:v>
                </c:pt>
                <c:pt idx="3">
                  <c:v>70400</c:v>
                </c:pt>
                <c:pt idx="4">
                  <c:v>73200</c:v>
                </c:pt>
                <c:pt idx="5">
                  <c:v>74000</c:v>
                </c:pt>
                <c:pt idx="6">
                  <c:v>74800</c:v>
                </c:pt>
                <c:pt idx="7">
                  <c:v>73300</c:v>
                </c:pt>
                <c:pt idx="8">
                  <c:v>74400</c:v>
                </c:pt>
                <c:pt idx="9">
                  <c:v>73500</c:v>
                </c:pt>
                <c:pt idx="10">
                  <c:v>76200</c:v>
                </c:pt>
                <c:pt idx="11">
                  <c:v>73500</c:v>
                </c:pt>
                <c:pt idx="12">
                  <c:v>71600</c:v>
                </c:pt>
                <c:pt idx="13">
                  <c:v>74900</c:v>
                </c:pt>
                <c:pt idx="14">
                  <c:v>72300</c:v>
                </c:pt>
                <c:pt idx="15">
                  <c:v>75100</c:v>
                </c:pt>
                <c:pt idx="16">
                  <c:v>74400</c:v>
                </c:pt>
              </c:numCache>
            </c:numRef>
          </c:xVal>
          <c:yVal>
            <c:numRef>
              <c:f>('All Fsp Analysis'!$BB$5:$BB$7,'All Fsp Analysis'!$BB$9:$BB$10,'All Fsp Analysis'!$BB$13,'All Fsp Analysis'!$BB$20:$BB$21,'All Fsp Analysis'!$BB$23,'All Fsp Analysis'!$BB$26:$BB$27,'All Fsp Analysis'!$BB$31,'All Fsp Analysis'!$BB$37:$BB$38,'All Fsp Analysis'!$BB$43:$BB$45)</c:f>
              <c:numCache>
                <c:formatCode>General</c:formatCode>
                <c:ptCount val="17"/>
                <c:pt idx="0">
                  <c:v>26.657</c:v>
                </c:pt>
                <c:pt idx="1">
                  <c:v>17.6479</c:v>
                </c:pt>
                <c:pt idx="2">
                  <c:v>29.4651</c:v>
                </c:pt>
                <c:pt idx="3">
                  <c:v>19.565799999999999</c:v>
                </c:pt>
                <c:pt idx="4">
                  <c:v>16.8703</c:v>
                </c:pt>
                <c:pt idx="5">
                  <c:v>17.1995</c:v>
                </c:pt>
                <c:pt idx="6">
                  <c:v>23.4785</c:v>
                </c:pt>
                <c:pt idx="7">
                  <c:v>18.265899999999998</c:v>
                </c:pt>
                <c:pt idx="8">
                  <c:v>28.999199999999998</c:v>
                </c:pt>
                <c:pt idx="9">
                  <c:v>36.658299999999997</c:v>
                </c:pt>
                <c:pt idx="10">
                  <c:v>28.934100000000001</c:v>
                </c:pt>
                <c:pt idx="11">
                  <c:v>25.226400000000002</c:v>
                </c:pt>
                <c:pt idx="12">
                  <c:v>21.913499999999999</c:v>
                </c:pt>
                <c:pt idx="13">
                  <c:v>23.291</c:v>
                </c:pt>
                <c:pt idx="14">
                  <c:v>24.9283</c:v>
                </c:pt>
                <c:pt idx="15">
                  <c:v>22.070399999999999</c:v>
                </c:pt>
                <c:pt idx="16">
                  <c:v>40.443199999999997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DA85-473B-B014-3FE203CD43BB}"/>
            </c:ext>
          </c:extLst>
        </c:ser>
        <c:ser>
          <c:idx val="9"/>
          <c:order val="6"/>
          <c:tx>
            <c:v>1(B)MP (M) Na v Pb</c:v>
          </c:tx>
          <c:spPr>
            <a:ln w="25400" cap="rnd">
              <a:noFill/>
              <a:round/>
            </a:ln>
            <a:effectLst/>
          </c:spPr>
          <c:errBars>
            <c:errDir val="y"/>
            <c:errBarType val="both"/>
            <c:errValType val="cust"/>
            <c:noEndCap val="0"/>
            <c:plus>
              <c:numRef>
                <c:f>('All Fsp Analysis'!$V$131,'All Fsp Analysis'!$V$134:$V$138,'All Fsp Analysis'!$V$144,'All Fsp Analysis'!$V$148,'All Fsp Analysis'!$V$152:$V$153)</c:f>
                <c:numCache>
                  <c:formatCode>General</c:formatCode>
                  <c:ptCount val="10"/>
                  <c:pt idx="0">
                    <c:v>1.8260700000000001</c:v>
                  </c:pt>
                  <c:pt idx="1">
                    <c:v>1.8065199999999999</c:v>
                  </c:pt>
                  <c:pt idx="2">
                    <c:v>2.2814399999999999</c:v>
                  </c:pt>
                  <c:pt idx="3">
                    <c:v>2.5729500000000001</c:v>
                  </c:pt>
                  <c:pt idx="4">
                    <c:v>1.88245</c:v>
                  </c:pt>
                  <c:pt idx="5">
                    <c:v>2.5876700000000001</c:v>
                  </c:pt>
                  <c:pt idx="6">
                    <c:v>2.6936300000000002</c:v>
                  </c:pt>
                  <c:pt idx="7">
                    <c:v>2.7145999999999999</c:v>
                  </c:pt>
                  <c:pt idx="8">
                    <c:v>1.4330499999999999</c:v>
                  </c:pt>
                  <c:pt idx="9">
                    <c:v>1.7173799999999999</c:v>
                  </c:pt>
                </c:numCache>
              </c:numRef>
            </c:plus>
            <c:minus>
              <c:numRef>
                <c:f>('All Fsp Analysis'!$V$131,'All Fsp Analysis'!$V$134:$V$138,'All Fsp Analysis'!$V$144,'All Fsp Analysis'!$V$148,'All Fsp Analysis'!$V$152:$V$153)</c:f>
                <c:numCache>
                  <c:formatCode>General</c:formatCode>
                  <c:ptCount val="10"/>
                  <c:pt idx="0">
                    <c:v>1.8260700000000001</c:v>
                  </c:pt>
                  <c:pt idx="1">
                    <c:v>1.8065199999999999</c:v>
                  </c:pt>
                  <c:pt idx="2">
                    <c:v>2.2814399999999999</c:v>
                  </c:pt>
                  <c:pt idx="3">
                    <c:v>2.5729500000000001</c:v>
                  </c:pt>
                  <c:pt idx="4">
                    <c:v>1.88245</c:v>
                  </c:pt>
                  <c:pt idx="5">
                    <c:v>2.5876700000000001</c:v>
                  </c:pt>
                  <c:pt idx="6">
                    <c:v>2.6936300000000002</c:v>
                  </c:pt>
                  <c:pt idx="7">
                    <c:v>2.7145999999999999</c:v>
                  </c:pt>
                  <c:pt idx="8">
                    <c:v>1.4330499999999999</c:v>
                  </c:pt>
                  <c:pt idx="9">
                    <c:v>1.7173799999999999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1208.3333329999998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Analysis'!$BE$11,'All Fsp Analysis'!$BE$14:$BE$18,'All Fsp Analysis'!$BE$24,'All Fsp Analysis'!$BE$28,'All Fsp Analysis'!$BE$32:$BE$33)</c:f>
              <c:numCache>
                <c:formatCode>General</c:formatCode>
                <c:ptCount val="10"/>
                <c:pt idx="0">
                  <c:v>71200</c:v>
                </c:pt>
                <c:pt idx="1">
                  <c:v>72800</c:v>
                </c:pt>
                <c:pt idx="2">
                  <c:v>71900</c:v>
                </c:pt>
                <c:pt idx="3">
                  <c:v>70800</c:v>
                </c:pt>
                <c:pt idx="4">
                  <c:v>73900</c:v>
                </c:pt>
                <c:pt idx="5">
                  <c:v>71800</c:v>
                </c:pt>
                <c:pt idx="6">
                  <c:v>74700</c:v>
                </c:pt>
                <c:pt idx="7">
                  <c:v>75300</c:v>
                </c:pt>
                <c:pt idx="8">
                  <c:v>71700</c:v>
                </c:pt>
                <c:pt idx="9">
                  <c:v>71600</c:v>
                </c:pt>
              </c:numCache>
            </c:numRef>
          </c:xVal>
          <c:yVal>
            <c:numRef>
              <c:f>('All Fsp Analysis'!$BB$11,'All Fsp Analysis'!$BB$14:$BB$18,'All Fsp Analysis'!$BB$24,'All Fsp Analysis'!$BB$28,'All Fsp Analysis'!$BB$32:$BB$33)</c:f>
              <c:numCache>
                <c:formatCode>General</c:formatCode>
                <c:ptCount val="10"/>
                <c:pt idx="0">
                  <c:v>22.5091</c:v>
                </c:pt>
                <c:pt idx="1">
                  <c:v>17.775200000000002</c:v>
                </c:pt>
                <c:pt idx="2">
                  <c:v>25.169499999999999</c:v>
                </c:pt>
                <c:pt idx="3">
                  <c:v>21.751200000000001</c:v>
                </c:pt>
                <c:pt idx="4">
                  <c:v>21.985499999999998</c:v>
                </c:pt>
                <c:pt idx="5">
                  <c:v>26.414400000000001</c:v>
                </c:pt>
                <c:pt idx="6">
                  <c:v>21.541799999999999</c:v>
                </c:pt>
                <c:pt idx="7">
                  <c:v>19.299700000000001</c:v>
                </c:pt>
                <c:pt idx="8">
                  <c:v>16.169699999999999</c:v>
                </c:pt>
                <c:pt idx="9">
                  <c:v>16.718599999999999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DA85-473B-B014-3FE203CD43BB}"/>
            </c:ext>
          </c:extLst>
        </c:ser>
        <c:ser>
          <c:idx val="0"/>
          <c:order val="7"/>
          <c:tx>
            <c:v>1.AS.H C Na v Pb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('All Fsp Analysis'!$V$173,'All Fsp Analysis'!$V$176,'All Fsp Analysis'!$V$179,'All Fsp Analysis'!$V$182,'All Fsp Analysis'!$V$184,'All Fsp Analysis'!$V$189:$V$192,'All Fsp Analysis'!$V$199)</c:f>
                <c:numCache>
                  <c:formatCode>General</c:formatCode>
                  <c:ptCount val="10"/>
                  <c:pt idx="0">
                    <c:v>5.3428500000000003</c:v>
                  </c:pt>
                  <c:pt idx="1">
                    <c:v>4.5000799999999996</c:v>
                  </c:pt>
                  <c:pt idx="2">
                    <c:v>6.2748400000000002</c:v>
                  </c:pt>
                  <c:pt idx="3">
                    <c:v>3.2043499999999998</c:v>
                  </c:pt>
                  <c:pt idx="4">
                    <c:v>3.42441</c:v>
                  </c:pt>
                  <c:pt idx="5">
                    <c:v>6.5628599999999997</c:v>
                  </c:pt>
                  <c:pt idx="6">
                    <c:v>4.7904200000000001</c:v>
                  </c:pt>
                  <c:pt idx="7">
                    <c:v>5.9711499999999997</c:v>
                  </c:pt>
                  <c:pt idx="8">
                    <c:v>5.1713199999999997</c:v>
                  </c:pt>
                  <c:pt idx="9">
                    <c:v>4.40944</c:v>
                  </c:pt>
                </c:numCache>
              </c:numRef>
            </c:plus>
            <c:minus>
              <c:numRef>
                <c:f>('All Fsp Analysis'!$V$173,'All Fsp Analysis'!$V$176,'All Fsp Analysis'!$V$179,'All Fsp Analysis'!$V$182,'All Fsp Analysis'!$V$184,'All Fsp Analysis'!$V$189:$V$192,'All Fsp Analysis'!$V$199)</c:f>
                <c:numCache>
                  <c:formatCode>General</c:formatCode>
                  <c:ptCount val="10"/>
                  <c:pt idx="0">
                    <c:v>5.3428500000000003</c:v>
                  </c:pt>
                  <c:pt idx="1">
                    <c:v>4.5000799999999996</c:v>
                  </c:pt>
                  <c:pt idx="2">
                    <c:v>6.2748400000000002</c:v>
                  </c:pt>
                  <c:pt idx="3">
                    <c:v>3.2043499999999998</c:v>
                  </c:pt>
                  <c:pt idx="4">
                    <c:v>3.42441</c:v>
                  </c:pt>
                  <c:pt idx="5">
                    <c:v>6.5628599999999997</c:v>
                  </c:pt>
                  <c:pt idx="6">
                    <c:v>4.7904200000000001</c:v>
                  </c:pt>
                  <c:pt idx="7">
                    <c:v>5.9711499999999997</c:v>
                  </c:pt>
                  <c:pt idx="8">
                    <c:v>5.1713199999999997</c:v>
                  </c:pt>
                  <c:pt idx="9">
                    <c:v>4.40944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6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Analysis'!$CK$2,'All Fsp Analysis'!$CK$5,'All Fsp Analysis'!$CK$8,'All Fsp Analysis'!$CK$11,'All Fsp Analysis'!$CK$13,'All Fsp Analysis'!$CK$18:$CK$21,'All Fsp Analysis'!$CK$28)</c:f>
              <c:numCache>
                <c:formatCode>General</c:formatCode>
                <c:ptCount val="10"/>
                <c:pt idx="0">
                  <c:v>71600</c:v>
                </c:pt>
                <c:pt idx="1">
                  <c:v>63900</c:v>
                </c:pt>
                <c:pt idx="2">
                  <c:v>62000</c:v>
                </c:pt>
                <c:pt idx="3">
                  <c:v>69800</c:v>
                </c:pt>
                <c:pt idx="4">
                  <c:v>64700</c:v>
                </c:pt>
                <c:pt idx="5">
                  <c:v>71400</c:v>
                </c:pt>
                <c:pt idx="6">
                  <c:v>70000</c:v>
                </c:pt>
                <c:pt idx="7">
                  <c:v>69600</c:v>
                </c:pt>
                <c:pt idx="8">
                  <c:v>67200</c:v>
                </c:pt>
                <c:pt idx="9">
                  <c:v>66500</c:v>
                </c:pt>
              </c:numCache>
            </c:numRef>
          </c:xVal>
          <c:yVal>
            <c:numRef>
              <c:f>('All Fsp Analysis'!$CH$2,'All Fsp Analysis'!$CH$5,'All Fsp Analysis'!$CH$8,'All Fsp Analysis'!$CH$11,'All Fsp Analysis'!$CH$13,'All Fsp Analysis'!$CH$18:$CH$21,'All Fsp Analysis'!$CH$28)</c:f>
              <c:numCache>
                <c:formatCode>General</c:formatCode>
                <c:ptCount val="10"/>
                <c:pt idx="0">
                  <c:v>44.157800000000002</c:v>
                </c:pt>
                <c:pt idx="1">
                  <c:v>47.4255</c:v>
                </c:pt>
                <c:pt idx="2">
                  <c:v>58.816800000000001</c:v>
                </c:pt>
                <c:pt idx="3">
                  <c:v>37.566000000000003</c:v>
                </c:pt>
                <c:pt idx="4">
                  <c:v>44.712899999999998</c:v>
                </c:pt>
                <c:pt idx="5">
                  <c:v>45.606200000000001</c:v>
                </c:pt>
                <c:pt idx="6">
                  <c:v>42.010599999999997</c:v>
                </c:pt>
                <c:pt idx="7">
                  <c:v>51.2943</c:v>
                </c:pt>
                <c:pt idx="8">
                  <c:v>49.110799999999998</c:v>
                </c:pt>
                <c:pt idx="9">
                  <c:v>48.864199999999997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DA85-473B-B014-3FE203CD43BB}"/>
            </c:ext>
          </c:extLst>
        </c:ser>
        <c:ser>
          <c:idx val="1"/>
          <c:order val="8"/>
          <c:tx>
            <c:v>1.AS.H R Na v Pb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('All Fsp Analysis'!$V$174,'All Fsp Analysis'!$V$177,'All Fsp Analysis'!$V$183,'All Fsp Analysis'!$V$185:$V$188,'All Fsp Analysis'!$V$193:$V$194,'All Fsp Analysis'!$V$200,'All Fsp Analysis'!$V$204)</c:f>
                <c:numCache>
                  <c:formatCode>General</c:formatCode>
                  <c:ptCount val="11"/>
                  <c:pt idx="0">
                    <c:v>5.4414600000000002</c:v>
                  </c:pt>
                  <c:pt idx="1">
                    <c:v>4.2891300000000001</c:v>
                  </c:pt>
                  <c:pt idx="2">
                    <c:v>3.0693700000000002</c:v>
                  </c:pt>
                  <c:pt idx="3">
                    <c:v>3.2437299999999998</c:v>
                  </c:pt>
                  <c:pt idx="4">
                    <c:v>3.7609499999999998</c:v>
                  </c:pt>
                  <c:pt idx="5">
                    <c:v>3.78084</c:v>
                  </c:pt>
                  <c:pt idx="6">
                    <c:v>3.1327600000000002</c:v>
                  </c:pt>
                  <c:pt idx="7">
                    <c:v>5.1651300000000004</c:v>
                  </c:pt>
                  <c:pt idx="8">
                    <c:v>5.6131099999999998</c:v>
                  </c:pt>
                  <c:pt idx="9">
                    <c:v>4.5860000000000003</c:v>
                  </c:pt>
                  <c:pt idx="10">
                    <c:v>5.3551900000000003</c:v>
                  </c:pt>
                </c:numCache>
              </c:numRef>
            </c:plus>
            <c:minus>
              <c:numRef>
                <c:f>('All Fsp Analysis'!$V$174,'All Fsp Analysis'!$V$177,'All Fsp Analysis'!$V$183,'All Fsp Analysis'!$V$185:$V$188,'All Fsp Analysis'!$V$193:$V$194,'All Fsp Analysis'!$V$200,'All Fsp Analysis'!$V$204)</c:f>
                <c:numCache>
                  <c:formatCode>General</c:formatCode>
                  <c:ptCount val="11"/>
                  <c:pt idx="0">
                    <c:v>5.4414600000000002</c:v>
                  </c:pt>
                  <c:pt idx="1">
                    <c:v>4.2891300000000001</c:v>
                  </c:pt>
                  <c:pt idx="2">
                    <c:v>3.0693700000000002</c:v>
                  </c:pt>
                  <c:pt idx="3">
                    <c:v>3.2437299999999998</c:v>
                  </c:pt>
                  <c:pt idx="4">
                    <c:v>3.7609499999999998</c:v>
                  </c:pt>
                  <c:pt idx="5">
                    <c:v>3.78084</c:v>
                  </c:pt>
                  <c:pt idx="6">
                    <c:v>3.1327600000000002</c:v>
                  </c:pt>
                  <c:pt idx="7">
                    <c:v>5.1651300000000004</c:v>
                  </c:pt>
                  <c:pt idx="8">
                    <c:v>5.6131099999999998</c:v>
                  </c:pt>
                  <c:pt idx="9">
                    <c:v>4.5860000000000003</c:v>
                  </c:pt>
                  <c:pt idx="10">
                    <c:v>5.3551900000000003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6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Analysis'!$CK$3,'All Fsp Analysis'!$CK$6,'All Fsp Analysis'!$CK$12,'All Fsp Analysis'!$CK$14:$CK$17,'All Fsp Analysis'!$CK$22:$CK$23,'All Fsp Analysis'!$CK$29,'All Fsp Analysis'!$CK$33)</c:f>
              <c:numCache>
                <c:formatCode>General</c:formatCode>
                <c:ptCount val="11"/>
                <c:pt idx="0">
                  <c:v>71000</c:v>
                </c:pt>
                <c:pt idx="1">
                  <c:v>66000</c:v>
                </c:pt>
                <c:pt idx="2">
                  <c:v>70200</c:v>
                </c:pt>
                <c:pt idx="3">
                  <c:v>68000</c:v>
                </c:pt>
                <c:pt idx="4">
                  <c:v>67500</c:v>
                </c:pt>
                <c:pt idx="5">
                  <c:v>66500</c:v>
                </c:pt>
                <c:pt idx="6">
                  <c:v>63200</c:v>
                </c:pt>
                <c:pt idx="7">
                  <c:v>68000</c:v>
                </c:pt>
                <c:pt idx="8">
                  <c:v>69800</c:v>
                </c:pt>
                <c:pt idx="9">
                  <c:v>66800</c:v>
                </c:pt>
                <c:pt idx="10">
                  <c:v>70000</c:v>
                </c:pt>
              </c:numCache>
            </c:numRef>
          </c:xVal>
          <c:yVal>
            <c:numRef>
              <c:f>('All Fsp Analysis'!$CH$3,'All Fsp Analysis'!$CH$6,'All Fsp Analysis'!$CH$12,'All Fsp Analysis'!$CH$14:$CH$17,'All Fsp Analysis'!$CH$22:$CH$23,'All Fsp Analysis'!$CH$29,'All Fsp Analysis'!$CH$33)</c:f>
              <c:numCache>
                <c:formatCode>General</c:formatCode>
                <c:ptCount val="11"/>
                <c:pt idx="0">
                  <c:v>41.519100000000002</c:v>
                </c:pt>
                <c:pt idx="1">
                  <c:v>45.308500000000002</c:v>
                </c:pt>
                <c:pt idx="2">
                  <c:v>44.223500000000001</c:v>
                </c:pt>
                <c:pt idx="3">
                  <c:v>39.808199999999999</c:v>
                </c:pt>
                <c:pt idx="4">
                  <c:v>49.972000000000001</c:v>
                </c:pt>
                <c:pt idx="5">
                  <c:v>50.625300000000003</c:v>
                </c:pt>
                <c:pt idx="6">
                  <c:v>45.068800000000003</c:v>
                </c:pt>
                <c:pt idx="7">
                  <c:v>44.563000000000002</c:v>
                </c:pt>
                <c:pt idx="8">
                  <c:v>48.066699999999997</c:v>
                </c:pt>
                <c:pt idx="9">
                  <c:v>50.218200000000003</c:v>
                </c:pt>
                <c:pt idx="10">
                  <c:v>41.479900000000001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DA85-473B-B014-3FE203CD43BB}"/>
            </c:ext>
          </c:extLst>
        </c:ser>
        <c:ser>
          <c:idx val="2"/>
          <c:order val="9"/>
          <c:tx>
            <c:v>1.AS.H (M) Na v Pb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('All Fsp Analysis'!$V$175,'All Fsp Analysis'!$V$178,'All Fsp Analysis'!$V$180:$V$181,'All Fsp Analysis'!$V$195:$V$198,'All Fsp Analysis'!$V$201:$V$203,'All Fsp Analysis'!$V$205:$V$207)</c:f>
                <c:numCache>
                  <c:formatCode>General</c:formatCode>
                  <c:ptCount val="14"/>
                  <c:pt idx="0">
                    <c:v>4.3473899999999999</c:v>
                  </c:pt>
                  <c:pt idx="1">
                    <c:v>3.8437899999999998</c:v>
                  </c:pt>
                  <c:pt idx="2">
                    <c:v>3.11904</c:v>
                  </c:pt>
                  <c:pt idx="3">
                    <c:v>6.5311300000000001</c:v>
                  </c:pt>
                  <c:pt idx="4">
                    <c:v>6.2983599999999997</c:v>
                  </c:pt>
                  <c:pt idx="5">
                    <c:v>5.3181099999999999</c:v>
                  </c:pt>
                  <c:pt idx="6">
                    <c:v>3.3540399999999999</c:v>
                  </c:pt>
                  <c:pt idx="7">
                    <c:v>4.0125299999999999</c:v>
                  </c:pt>
                  <c:pt idx="8">
                    <c:v>3.9013900000000001</c:v>
                  </c:pt>
                  <c:pt idx="9">
                    <c:v>3.9661499999999998</c:v>
                  </c:pt>
                  <c:pt idx="10">
                    <c:v>5.32559</c:v>
                  </c:pt>
                  <c:pt idx="11">
                    <c:v>3.8885700000000001</c:v>
                  </c:pt>
                  <c:pt idx="12">
                    <c:v>3.0895999999999999</c:v>
                  </c:pt>
                  <c:pt idx="13">
                    <c:v>9.9124700000000008</c:v>
                  </c:pt>
                </c:numCache>
              </c:numRef>
            </c:plus>
            <c:minus>
              <c:numRef>
                <c:f>('All Fsp Analysis'!$V$175,'All Fsp Analysis'!$V$178,'All Fsp Analysis'!$V$180:$V$181,'All Fsp Analysis'!$V$195:$V$198,'All Fsp Analysis'!$V$201:$V$203,'All Fsp Analysis'!$V$205:$V$207)</c:f>
                <c:numCache>
                  <c:formatCode>General</c:formatCode>
                  <c:ptCount val="14"/>
                  <c:pt idx="0">
                    <c:v>4.3473899999999999</c:v>
                  </c:pt>
                  <c:pt idx="1">
                    <c:v>3.8437899999999998</c:v>
                  </c:pt>
                  <c:pt idx="2">
                    <c:v>3.11904</c:v>
                  </c:pt>
                  <c:pt idx="3">
                    <c:v>6.5311300000000001</c:v>
                  </c:pt>
                  <c:pt idx="4">
                    <c:v>6.2983599999999997</c:v>
                  </c:pt>
                  <c:pt idx="5">
                    <c:v>5.3181099999999999</c:v>
                  </c:pt>
                  <c:pt idx="6">
                    <c:v>3.3540399999999999</c:v>
                  </c:pt>
                  <c:pt idx="7">
                    <c:v>4.0125299999999999</c:v>
                  </c:pt>
                  <c:pt idx="8">
                    <c:v>3.9013900000000001</c:v>
                  </c:pt>
                  <c:pt idx="9">
                    <c:v>3.9661499999999998</c:v>
                  </c:pt>
                  <c:pt idx="10">
                    <c:v>5.32559</c:v>
                  </c:pt>
                  <c:pt idx="11">
                    <c:v>3.8885700000000001</c:v>
                  </c:pt>
                  <c:pt idx="12">
                    <c:v>3.0895999999999999</c:v>
                  </c:pt>
                  <c:pt idx="13">
                    <c:v>9.9124700000000008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6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Analysis'!$CK$4,'All Fsp Analysis'!$CK$7,'All Fsp Analysis'!$CK$9:$CK$10,'All Fsp Analysis'!$CK$24:$CK$27,'All Fsp Analysis'!$CK$30:$CK$32,'All Fsp Analysis'!$CK$34:$CK$36)</c:f>
              <c:numCache>
                <c:formatCode>General</c:formatCode>
                <c:ptCount val="14"/>
                <c:pt idx="0">
                  <c:v>67800</c:v>
                </c:pt>
                <c:pt idx="1">
                  <c:v>71200</c:v>
                </c:pt>
                <c:pt idx="2">
                  <c:v>63099.999999999993</c:v>
                </c:pt>
                <c:pt idx="3">
                  <c:v>68300</c:v>
                </c:pt>
                <c:pt idx="4">
                  <c:v>69700</c:v>
                </c:pt>
                <c:pt idx="5">
                  <c:v>69600</c:v>
                </c:pt>
                <c:pt idx="6">
                  <c:v>70400</c:v>
                </c:pt>
                <c:pt idx="7">
                  <c:v>63800</c:v>
                </c:pt>
                <c:pt idx="8">
                  <c:v>64500</c:v>
                </c:pt>
                <c:pt idx="9">
                  <c:v>64500</c:v>
                </c:pt>
                <c:pt idx="10">
                  <c:v>66600</c:v>
                </c:pt>
                <c:pt idx="11">
                  <c:v>68500</c:v>
                </c:pt>
                <c:pt idx="12">
                  <c:v>67400</c:v>
                </c:pt>
                <c:pt idx="13">
                  <c:v>67700</c:v>
                </c:pt>
              </c:numCache>
            </c:numRef>
          </c:xVal>
          <c:yVal>
            <c:numRef>
              <c:f>('All Fsp Analysis'!$CH$4,'All Fsp Analysis'!$CH$7,'All Fsp Analysis'!$CH$9:$CH$10,'All Fsp Analysis'!$CH$24:$CH$27,'All Fsp Analysis'!$CH$30:$CH$32,'All Fsp Analysis'!$CH$34:$CH$36)</c:f>
              <c:numCache>
                <c:formatCode>General</c:formatCode>
                <c:ptCount val="14"/>
                <c:pt idx="0">
                  <c:v>48.120800000000003</c:v>
                </c:pt>
                <c:pt idx="1">
                  <c:v>39.030200000000001</c:v>
                </c:pt>
                <c:pt idx="2">
                  <c:v>46.116599999999998</c:v>
                </c:pt>
                <c:pt idx="3">
                  <c:v>49.895099999999999</c:v>
                </c:pt>
                <c:pt idx="4">
                  <c:v>48.144500000000001</c:v>
                </c:pt>
                <c:pt idx="5">
                  <c:v>47.918999999999997</c:v>
                </c:pt>
                <c:pt idx="6">
                  <c:v>42.700600000000001</c:v>
                </c:pt>
                <c:pt idx="7">
                  <c:v>49.915100000000002</c:v>
                </c:pt>
                <c:pt idx="8">
                  <c:v>46.280799999999999</c:v>
                </c:pt>
                <c:pt idx="9">
                  <c:v>46.2667</c:v>
                </c:pt>
                <c:pt idx="10">
                  <c:v>53.476999999999997</c:v>
                </c:pt>
                <c:pt idx="11">
                  <c:v>43.728700000000003</c:v>
                </c:pt>
                <c:pt idx="12">
                  <c:v>41.011000000000003</c:v>
                </c:pt>
                <c:pt idx="13">
                  <c:v>55.964500000000001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DA85-473B-B014-3FE203CD4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54076672"/>
        <c:axId val="1754078592"/>
      </c:scatterChart>
      <c:valAx>
        <c:axId val="17540766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Na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4078592"/>
        <c:crosses val="autoZero"/>
        <c:crossBetween val="midCat"/>
      </c:valAx>
      <c:valAx>
        <c:axId val="1754078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Pb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4076672"/>
        <c:crosses val="autoZero"/>
        <c:crossBetween val="midCat"/>
      </c:valAx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1(B)MP Na v Pb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1(B)MP C Na v Pb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('All Fsp Analysis'!$V$122:$V$124,'All Fsp Analysis'!$V$128,'All Fsp Analysis'!$V$132,'All Fsp Analysis'!$V$139,'All Fsp Analysis'!$V$142,'All Fsp Analysis'!$V$145,'All Fsp Analysis'!$V$149:$V$150,'All Fsp Analysis'!$V$154:$V$156,'All Fsp Analysis'!$V$159:$V$162)</c:f>
                <c:numCache>
                  <c:formatCode>General</c:formatCode>
                  <c:ptCount val="17"/>
                  <c:pt idx="0">
                    <c:v>1.9876199999999999</c:v>
                  </c:pt>
                  <c:pt idx="1">
                    <c:v>2.5733899999999998</c:v>
                  </c:pt>
                  <c:pt idx="2">
                    <c:v>2.2437900000000002</c:v>
                  </c:pt>
                  <c:pt idx="3">
                    <c:v>1.77162</c:v>
                  </c:pt>
                  <c:pt idx="4">
                    <c:v>1.18279</c:v>
                  </c:pt>
                  <c:pt idx="5">
                    <c:v>2.99919</c:v>
                  </c:pt>
                  <c:pt idx="6">
                    <c:v>1.61328</c:v>
                  </c:pt>
                  <c:pt idx="7">
                    <c:v>4.6470799999999999</c:v>
                  </c:pt>
                  <c:pt idx="8">
                    <c:v>1.87158</c:v>
                  </c:pt>
                  <c:pt idx="9">
                    <c:v>1.72631</c:v>
                  </c:pt>
                  <c:pt idx="10">
                    <c:v>4.1452799999999996</c:v>
                  </c:pt>
                  <c:pt idx="11">
                    <c:v>2.4985400000000002</c:v>
                  </c:pt>
                  <c:pt idx="12">
                    <c:v>2.0644999999999998</c:v>
                  </c:pt>
                  <c:pt idx="13">
                    <c:v>2.1868400000000001</c:v>
                  </c:pt>
                  <c:pt idx="14">
                    <c:v>2.0060099999999998</c:v>
                  </c:pt>
                  <c:pt idx="15">
                    <c:v>2.6569099999999999</c:v>
                  </c:pt>
                  <c:pt idx="16">
                    <c:v>4.0654599999999999</c:v>
                  </c:pt>
                </c:numCache>
              </c:numRef>
            </c:plus>
            <c:minus>
              <c:numRef>
                <c:f>('All Fsp Analysis'!$V$122:$V$124,'All Fsp Analysis'!$V$128,'All Fsp Analysis'!$V$132,'All Fsp Analysis'!$V$139,'All Fsp Analysis'!$V$142,'All Fsp Analysis'!$V$145,'All Fsp Analysis'!$V$149:$V$150,'All Fsp Analysis'!$V$154:$V$156,'All Fsp Analysis'!$V$159:$V$162)</c:f>
                <c:numCache>
                  <c:formatCode>General</c:formatCode>
                  <c:ptCount val="17"/>
                  <c:pt idx="0">
                    <c:v>1.9876199999999999</c:v>
                  </c:pt>
                  <c:pt idx="1">
                    <c:v>2.5733899999999998</c:v>
                  </c:pt>
                  <c:pt idx="2">
                    <c:v>2.2437900000000002</c:v>
                  </c:pt>
                  <c:pt idx="3">
                    <c:v>1.77162</c:v>
                  </c:pt>
                  <c:pt idx="4">
                    <c:v>1.18279</c:v>
                  </c:pt>
                  <c:pt idx="5">
                    <c:v>2.99919</c:v>
                  </c:pt>
                  <c:pt idx="6">
                    <c:v>1.61328</c:v>
                  </c:pt>
                  <c:pt idx="7">
                    <c:v>4.6470799999999999</c:v>
                  </c:pt>
                  <c:pt idx="8">
                    <c:v>1.87158</c:v>
                  </c:pt>
                  <c:pt idx="9">
                    <c:v>1.72631</c:v>
                  </c:pt>
                  <c:pt idx="10">
                    <c:v>4.1452799999999996</c:v>
                  </c:pt>
                  <c:pt idx="11">
                    <c:v>2.4985400000000002</c:v>
                  </c:pt>
                  <c:pt idx="12">
                    <c:v>2.0644999999999998</c:v>
                  </c:pt>
                  <c:pt idx="13">
                    <c:v>2.1868400000000001</c:v>
                  </c:pt>
                  <c:pt idx="14">
                    <c:v>2.0060099999999998</c:v>
                  </c:pt>
                  <c:pt idx="15">
                    <c:v>2.6569099999999999</c:v>
                  </c:pt>
                  <c:pt idx="16">
                    <c:v>4.0654599999999999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1208.3333329999998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Analysis'!$BE$2:$BE$4,'All Fsp Analysis'!$BE$8,'All Fsp Analysis'!$BE$12,'All Fsp Analysis'!$BE$19,'All Fsp Analysis'!$BE$22,'All Fsp Analysis'!$BE$25,'All Fsp Analysis'!$BE$29:$BE$30,'All Fsp Analysis'!$BE$34:$BE$36,'All Fsp Analysis'!$BE$39:$BE$42)</c:f>
              <c:numCache>
                <c:formatCode>General</c:formatCode>
                <c:ptCount val="17"/>
                <c:pt idx="0">
                  <c:v>75600</c:v>
                </c:pt>
                <c:pt idx="1">
                  <c:v>72500</c:v>
                </c:pt>
                <c:pt idx="2">
                  <c:v>73800</c:v>
                </c:pt>
                <c:pt idx="3">
                  <c:v>72300</c:v>
                </c:pt>
                <c:pt idx="4">
                  <c:v>73800</c:v>
                </c:pt>
                <c:pt idx="5">
                  <c:v>73800</c:v>
                </c:pt>
                <c:pt idx="6">
                  <c:v>75900</c:v>
                </c:pt>
                <c:pt idx="7">
                  <c:v>75100</c:v>
                </c:pt>
                <c:pt idx="8">
                  <c:v>71700</c:v>
                </c:pt>
                <c:pt idx="9">
                  <c:v>69500</c:v>
                </c:pt>
                <c:pt idx="10">
                  <c:v>67700</c:v>
                </c:pt>
                <c:pt idx="11">
                  <c:v>73300</c:v>
                </c:pt>
                <c:pt idx="12">
                  <c:v>70500</c:v>
                </c:pt>
                <c:pt idx="13">
                  <c:v>72200</c:v>
                </c:pt>
                <c:pt idx="14">
                  <c:v>72900</c:v>
                </c:pt>
                <c:pt idx="15">
                  <c:v>71900</c:v>
                </c:pt>
                <c:pt idx="16">
                  <c:v>70500</c:v>
                </c:pt>
              </c:numCache>
            </c:numRef>
          </c:xVal>
          <c:yVal>
            <c:numRef>
              <c:f>('All Fsp Analysis'!$BB$2:$BB$4,'All Fsp Analysis'!$BB$8,'All Fsp Analysis'!$BB$12,'All Fsp Analysis'!$BB$19,'All Fsp Analysis'!$BB$22,'All Fsp Analysis'!$BB$25,'All Fsp Analysis'!$BB$29:$BB$30,'All Fsp Analysis'!$BB$34:$BB$36,'All Fsp Analysis'!$BB$39:$BB$42)</c:f>
              <c:numCache>
                <c:formatCode>General</c:formatCode>
                <c:ptCount val="17"/>
                <c:pt idx="0">
                  <c:v>17.9954</c:v>
                </c:pt>
                <c:pt idx="1">
                  <c:v>21.134799999999998</c:v>
                </c:pt>
                <c:pt idx="2">
                  <c:v>22.7319</c:v>
                </c:pt>
                <c:pt idx="3">
                  <c:v>16.290299999999998</c:v>
                </c:pt>
                <c:pt idx="4">
                  <c:v>15.065</c:v>
                </c:pt>
                <c:pt idx="5">
                  <c:v>22.8993</c:v>
                </c:pt>
                <c:pt idx="6">
                  <c:v>14.3461</c:v>
                </c:pt>
                <c:pt idx="7">
                  <c:v>32.9099</c:v>
                </c:pt>
                <c:pt idx="8">
                  <c:v>16.232700000000001</c:v>
                </c:pt>
                <c:pt idx="9">
                  <c:v>17.4221</c:v>
                </c:pt>
                <c:pt idx="10">
                  <c:v>25.999600000000001</c:v>
                </c:pt>
                <c:pt idx="11">
                  <c:v>27.516400000000001</c:v>
                </c:pt>
                <c:pt idx="12">
                  <c:v>18.580400000000001</c:v>
                </c:pt>
                <c:pt idx="13">
                  <c:v>18.641100000000002</c:v>
                </c:pt>
                <c:pt idx="14">
                  <c:v>18.7346</c:v>
                </c:pt>
                <c:pt idx="15">
                  <c:v>21.396100000000001</c:v>
                </c:pt>
                <c:pt idx="16">
                  <c:v>32.754600000000003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0EB-430A-A89C-F532BE9178CF}"/>
            </c:ext>
          </c:extLst>
        </c:ser>
        <c:ser>
          <c:idx val="1"/>
          <c:order val="1"/>
          <c:tx>
            <c:v>1(B)MP R Na v Pb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('All Fsp Analysis'!$V$125:$V$127,'All Fsp Analysis'!$V$129:$V$130,'All Fsp Analysis'!$V$133,'All Fsp Analysis'!$V$140,'All Fsp Analysis'!$V$141,'All Fsp Analysis'!$V$143,'All Fsp Analysis'!$V$146:$V$147,'All Fsp Analysis'!$V$151,'All Fsp Analysis'!$V$157:$V$158,'All Fsp Analysis'!$V$163:$V$165)</c:f>
                <c:numCache>
                  <c:formatCode>General</c:formatCode>
                  <c:ptCount val="17"/>
                  <c:pt idx="0">
                    <c:v>2.6387800000000001</c:v>
                  </c:pt>
                  <c:pt idx="1">
                    <c:v>2.1410100000000001</c:v>
                  </c:pt>
                  <c:pt idx="2">
                    <c:v>3.7457099999999999</c:v>
                  </c:pt>
                  <c:pt idx="3">
                    <c:v>1.71387</c:v>
                  </c:pt>
                  <c:pt idx="4">
                    <c:v>1.8455999999999999</c:v>
                  </c:pt>
                  <c:pt idx="5">
                    <c:v>2.08236</c:v>
                  </c:pt>
                  <c:pt idx="6">
                    <c:v>3.0103399999999998</c:v>
                  </c:pt>
                  <c:pt idx="7">
                    <c:v>2.34219</c:v>
                  </c:pt>
                  <c:pt idx="8">
                    <c:v>3.1686200000000002</c:v>
                  </c:pt>
                  <c:pt idx="9">
                    <c:v>7.4638</c:v>
                  </c:pt>
                  <c:pt idx="10">
                    <c:v>3.4785699999999999</c:v>
                  </c:pt>
                  <c:pt idx="11">
                    <c:v>3.6712799999999999</c:v>
                  </c:pt>
                  <c:pt idx="12">
                    <c:v>2.3442500000000002</c:v>
                  </c:pt>
                  <c:pt idx="13">
                    <c:v>2.5827100000000001</c:v>
                  </c:pt>
                  <c:pt idx="14">
                    <c:v>2.5129000000000001</c:v>
                  </c:pt>
                  <c:pt idx="15">
                    <c:v>2.7583199999999999</c:v>
                  </c:pt>
                  <c:pt idx="16">
                    <c:v>10.112299999999999</c:v>
                  </c:pt>
                </c:numCache>
              </c:numRef>
            </c:plus>
            <c:minus>
              <c:numRef>
                <c:f>('All Fsp Analysis'!$V$125:$V$127,'All Fsp Analysis'!$V$129:$V$130,'All Fsp Analysis'!$V$133,'All Fsp Analysis'!$V$140,'All Fsp Analysis'!$V$141,'All Fsp Analysis'!$V$143,'All Fsp Analysis'!$V$146:$V$147,'All Fsp Analysis'!$V$151,'All Fsp Analysis'!$V$157:$V$158,'All Fsp Analysis'!$V$163:$V$165)</c:f>
                <c:numCache>
                  <c:formatCode>General</c:formatCode>
                  <c:ptCount val="17"/>
                  <c:pt idx="0">
                    <c:v>2.6387800000000001</c:v>
                  </c:pt>
                  <c:pt idx="1">
                    <c:v>2.1410100000000001</c:v>
                  </c:pt>
                  <c:pt idx="2">
                    <c:v>3.7457099999999999</c:v>
                  </c:pt>
                  <c:pt idx="3">
                    <c:v>1.71387</c:v>
                  </c:pt>
                  <c:pt idx="4">
                    <c:v>1.8455999999999999</c:v>
                  </c:pt>
                  <c:pt idx="5">
                    <c:v>2.08236</c:v>
                  </c:pt>
                  <c:pt idx="6">
                    <c:v>3.0103399999999998</c:v>
                  </c:pt>
                  <c:pt idx="7">
                    <c:v>2.34219</c:v>
                  </c:pt>
                  <c:pt idx="8">
                    <c:v>3.1686200000000002</c:v>
                  </c:pt>
                  <c:pt idx="9">
                    <c:v>7.4638</c:v>
                  </c:pt>
                  <c:pt idx="10">
                    <c:v>3.4785699999999999</c:v>
                  </c:pt>
                  <c:pt idx="11">
                    <c:v>3.6712799999999999</c:v>
                  </c:pt>
                  <c:pt idx="12">
                    <c:v>2.3442500000000002</c:v>
                  </c:pt>
                  <c:pt idx="13">
                    <c:v>2.5827100000000001</c:v>
                  </c:pt>
                  <c:pt idx="14">
                    <c:v>2.5129000000000001</c:v>
                  </c:pt>
                  <c:pt idx="15">
                    <c:v>2.7583199999999999</c:v>
                  </c:pt>
                  <c:pt idx="16">
                    <c:v>10.112299999999999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1208.3333329999998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Analysis'!$BE$5:$BE$7,'All Fsp Analysis'!$BE$9:$BE$10,'All Fsp Analysis'!$BE$13,'All Fsp Analysis'!$BE$20:$BE$21,'All Fsp Analysis'!$BE$23,'All Fsp Analysis'!$BE$26:$BE$27,'All Fsp Analysis'!$BE$31,'All Fsp Analysis'!$BE$37:$BE$38,'All Fsp Analysis'!$BE$43:$BE$45)</c:f>
              <c:numCache>
                <c:formatCode>General</c:formatCode>
                <c:ptCount val="17"/>
                <c:pt idx="0">
                  <c:v>72000</c:v>
                </c:pt>
                <c:pt idx="1">
                  <c:v>73700</c:v>
                </c:pt>
                <c:pt idx="2">
                  <c:v>75700</c:v>
                </c:pt>
                <c:pt idx="3">
                  <c:v>70400</c:v>
                </c:pt>
                <c:pt idx="4">
                  <c:v>73200</c:v>
                </c:pt>
                <c:pt idx="5">
                  <c:v>74000</c:v>
                </c:pt>
                <c:pt idx="6">
                  <c:v>74800</c:v>
                </c:pt>
                <c:pt idx="7">
                  <c:v>73300</c:v>
                </c:pt>
                <c:pt idx="8">
                  <c:v>74400</c:v>
                </c:pt>
                <c:pt idx="9">
                  <c:v>73500</c:v>
                </c:pt>
                <c:pt idx="10">
                  <c:v>76200</c:v>
                </c:pt>
                <c:pt idx="11">
                  <c:v>73500</c:v>
                </c:pt>
                <c:pt idx="12">
                  <c:v>71600</c:v>
                </c:pt>
                <c:pt idx="13">
                  <c:v>74900</c:v>
                </c:pt>
                <c:pt idx="14">
                  <c:v>72300</c:v>
                </c:pt>
                <c:pt idx="15">
                  <c:v>75100</c:v>
                </c:pt>
                <c:pt idx="16">
                  <c:v>74400</c:v>
                </c:pt>
              </c:numCache>
            </c:numRef>
          </c:xVal>
          <c:yVal>
            <c:numRef>
              <c:f>('All Fsp Analysis'!$BB$5:$BB$7,'All Fsp Analysis'!$BB$9:$BB$10,'All Fsp Analysis'!$BB$13,'All Fsp Analysis'!$BB$20:$BB$21,'All Fsp Analysis'!$BB$23,'All Fsp Analysis'!$BB$26:$BB$27,'All Fsp Analysis'!$BB$31,'All Fsp Analysis'!$BB$37:$BB$38,'All Fsp Analysis'!$BB$43:$BB$45)</c:f>
              <c:numCache>
                <c:formatCode>General</c:formatCode>
                <c:ptCount val="17"/>
                <c:pt idx="0">
                  <c:v>26.657</c:v>
                </c:pt>
                <c:pt idx="1">
                  <c:v>17.6479</c:v>
                </c:pt>
                <c:pt idx="2">
                  <c:v>29.4651</c:v>
                </c:pt>
                <c:pt idx="3">
                  <c:v>19.565799999999999</c:v>
                </c:pt>
                <c:pt idx="4">
                  <c:v>16.8703</c:v>
                </c:pt>
                <c:pt idx="5">
                  <c:v>17.1995</c:v>
                </c:pt>
                <c:pt idx="6">
                  <c:v>23.4785</c:v>
                </c:pt>
                <c:pt idx="7">
                  <c:v>18.265899999999998</c:v>
                </c:pt>
                <c:pt idx="8">
                  <c:v>28.999199999999998</c:v>
                </c:pt>
                <c:pt idx="9">
                  <c:v>36.658299999999997</c:v>
                </c:pt>
                <c:pt idx="10">
                  <c:v>28.934100000000001</c:v>
                </c:pt>
                <c:pt idx="11">
                  <c:v>25.226400000000002</c:v>
                </c:pt>
                <c:pt idx="12">
                  <c:v>21.913499999999999</c:v>
                </c:pt>
                <c:pt idx="13">
                  <c:v>23.291</c:v>
                </c:pt>
                <c:pt idx="14">
                  <c:v>24.9283</c:v>
                </c:pt>
                <c:pt idx="15">
                  <c:v>22.070399999999999</c:v>
                </c:pt>
                <c:pt idx="16">
                  <c:v>40.443199999999997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0EB-430A-A89C-F532BE9178CF}"/>
            </c:ext>
          </c:extLst>
        </c:ser>
        <c:ser>
          <c:idx val="2"/>
          <c:order val="2"/>
          <c:tx>
            <c:v>1(B)MP (M) Na v Pb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('All Fsp Analysis'!$V$131,'All Fsp Analysis'!$V$134:$V$138,'All Fsp Analysis'!$V$144,'All Fsp Analysis'!$V$148,'All Fsp Analysis'!$V$152:$V$153)</c:f>
                <c:numCache>
                  <c:formatCode>General</c:formatCode>
                  <c:ptCount val="10"/>
                  <c:pt idx="0">
                    <c:v>1.8260700000000001</c:v>
                  </c:pt>
                  <c:pt idx="1">
                    <c:v>1.8065199999999999</c:v>
                  </c:pt>
                  <c:pt idx="2">
                    <c:v>2.2814399999999999</c:v>
                  </c:pt>
                  <c:pt idx="3">
                    <c:v>2.5729500000000001</c:v>
                  </c:pt>
                  <c:pt idx="4">
                    <c:v>1.88245</c:v>
                  </c:pt>
                  <c:pt idx="5">
                    <c:v>2.5876700000000001</c:v>
                  </c:pt>
                  <c:pt idx="6">
                    <c:v>2.6936300000000002</c:v>
                  </c:pt>
                  <c:pt idx="7">
                    <c:v>2.7145999999999999</c:v>
                  </c:pt>
                  <c:pt idx="8">
                    <c:v>1.4330499999999999</c:v>
                  </c:pt>
                  <c:pt idx="9">
                    <c:v>1.7173799999999999</c:v>
                  </c:pt>
                </c:numCache>
              </c:numRef>
            </c:plus>
            <c:minus>
              <c:numRef>
                <c:f>('All Fsp Analysis'!$V$131,'All Fsp Analysis'!$V$134:$V$138,'All Fsp Analysis'!$V$144,'All Fsp Analysis'!$V$148,'All Fsp Analysis'!$V$152:$V$153)</c:f>
                <c:numCache>
                  <c:formatCode>General</c:formatCode>
                  <c:ptCount val="10"/>
                  <c:pt idx="0">
                    <c:v>1.8260700000000001</c:v>
                  </c:pt>
                  <c:pt idx="1">
                    <c:v>1.8065199999999999</c:v>
                  </c:pt>
                  <c:pt idx="2">
                    <c:v>2.2814399999999999</c:v>
                  </c:pt>
                  <c:pt idx="3">
                    <c:v>2.5729500000000001</c:v>
                  </c:pt>
                  <c:pt idx="4">
                    <c:v>1.88245</c:v>
                  </c:pt>
                  <c:pt idx="5">
                    <c:v>2.5876700000000001</c:v>
                  </c:pt>
                  <c:pt idx="6">
                    <c:v>2.6936300000000002</c:v>
                  </c:pt>
                  <c:pt idx="7">
                    <c:v>2.7145999999999999</c:v>
                  </c:pt>
                  <c:pt idx="8">
                    <c:v>1.4330499999999999</c:v>
                  </c:pt>
                  <c:pt idx="9">
                    <c:v>1.7173799999999999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1208.3333329999998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Analysis'!$BE$11,'All Fsp Analysis'!$BE$14:$BE$18,'All Fsp Analysis'!$BE$24,'All Fsp Analysis'!$BE$28,'All Fsp Analysis'!$BE$32:$BE$33)</c:f>
              <c:numCache>
                <c:formatCode>General</c:formatCode>
                <c:ptCount val="10"/>
                <c:pt idx="0">
                  <c:v>71200</c:v>
                </c:pt>
                <c:pt idx="1">
                  <c:v>72800</c:v>
                </c:pt>
                <c:pt idx="2">
                  <c:v>71900</c:v>
                </c:pt>
                <c:pt idx="3">
                  <c:v>70800</c:v>
                </c:pt>
                <c:pt idx="4">
                  <c:v>73900</c:v>
                </c:pt>
                <c:pt idx="5">
                  <c:v>71800</c:v>
                </c:pt>
                <c:pt idx="6">
                  <c:v>74700</c:v>
                </c:pt>
                <c:pt idx="7">
                  <c:v>75300</c:v>
                </c:pt>
                <c:pt idx="8">
                  <c:v>71700</c:v>
                </c:pt>
                <c:pt idx="9">
                  <c:v>71600</c:v>
                </c:pt>
              </c:numCache>
            </c:numRef>
          </c:xVal>
          <c:yVal>
            <c:numRef>
              <c:f>('All Fsp Analysis'!$BB$11,'All Fsp Analysis'!$BB$14:$BB$18,'All Fsp Analysis'!$BB$24,'All Fsp Analysis'!$BB$28,'All Fsp Analysis'!$BB$32:$BB$33)</c:f>
              <c:numCache>
                <c:formatCode>General</c:formatCode>
                <c:ptCount val="10"/>
                <c:pt idx="0">
                  <c:v>22.5091</c:v>
                </c:pt>
                <c:pt idx="1">
                  <c:v>17.775200000000002</c:v>
                </c:pt>
                <c:pt idx="2">
                  <c:v>25.169499999999999</c:v>
                </c:pt>
                <c:pt idx="3">
                  <c:v>21.751200000000001</c:v>
                </c:pt>
                <c:pt idx="4">
                  <c:v>21.985499999999998</c:v>
                </c:pt>
                <c:pt idx="5">
                  <c:v>26.414400000000001</c:v>
                </c:pt>
                <c:pt idx="6">
                  <c:v>21.541799999999999</c:v>
                </c:pt>
                <c:pt idx="7">
                  <c:v>19.299700000000001</c:v>
                </c:pt>
                <c:pt idx="8">
                  <c:v>16.169699999999999</c:v>
                </c:pt>
                <c:pt idx="9">
                  <c:v>16.718599999999999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0EB-430A-A89C-F532BE917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3587856"/>
        <c:axId val="1713592176"/>
      </c:scatterChart>
      <c:valAx>
        <c:axId val="17135878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Na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13592176"/>
        <c:crosses val="autoZero"/>
        <c:crossBetween val="midCat"/>
      </c:valAx>
      <c:valAx>
        <c:axId val="1713592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Pb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135878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1.AS.H Na v Pb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1.AS.H C Na v Pb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('All Fsp Analysis'!$V$173,'All Fsp Analysis'!$V$176,'All Fsp Analysis'!$V$179,'All Fsp Analysis'!$V$182,'All Fsp Analysis'!$V$184,'All Fsp Analysis'!$V$189:$V$192,'All Fsp Analysis'!$V$199)</c:f>
                <c:numCache>
                  <c:formatCode>General</c:formatCode>
                  <c:ptCount val="10"/>
                  <c:pt idx="0">
                    <c:v>5.3428500000000003</c:v>
                  </c:pt>
                  <c:pt idx="1">
                    <c:v>4.5000799999999996</c:v>
                  </c:pt>
                  <c:pt idx="2">
                    <c:v>6.2748400000000002</c:v>
                  </c:pt>
                  <c:pt idx="3">
                    <c:v>3.2043499999999998</c:v>
                  </c:pt>
                  <c:pt idx="4">
                    <c:v>3.42441</c:v>
                  </c:pt>
                  <c:pt idx="5">
                    <c:v>6.5628599999999997</c:v>
                  </c:pt>
                  <c:pt idx="6">
                    <c:v>4.7904200000000001</c:v>
                  </c:pt>
                  <c:pt idx="7">
                    <c:v>5.9711499999999997</c:v>
                  </c:pt>
                  <c:pt idx="8">
                    <c:v>5.1713199999999997</c:v>
                  </c:pt>
                  <c:pt idx="9">
                    <c:v>4.40944</c:v>
                  </c:pt>
                </c:numCache>
              </c:numRef>
            </c:plus>
            <c:minus>
              <c:numRef>
                <c:f>('All Fsp Analysis'!$V$173,'All Fsp Analysis'!$V$176,'All Fsp Analysis'!$V$179,'All Fsp Analysis'!$V$182,'All Fsp Analysis'!$V$184,'All Fsp Analysis'!$V$189:$V$192,'All Fsp Analysis'!$V$199)</c:f>
                <c:numCache>
                  <c:formatCode>General</c:formatCode>
                  <c:ptCount val="10"/>
                  <c:pt idx="0">
                    <c:v>5.3428500000000003</c:v>
                  </c:pt>
                  <c:pt idx="1">
                    <c:v>4.5000799999999996</c:v>
                  </c:pt>
                  <c:pt idx="2">
                    <c:v>6.2748400000000002</c:v>
                  </c:pt>
                  <c:pt idx="3">
                    <c:v>3.2043499999999998</c:v>
                  </c:pt>
                  <c:pt idx="4">
                    <c:v>3.42441</c:v>
                  </c:pt>
                  <c:pt idx="5">
                    <c:v>6.5628599999999997</c:v>
                  </c:pt>
                  <c:pt idx="6">
                    <c:v>4.7904200000000001</c:v>
                  </c:pt>
                  <c:pt idx="7">
                    <c:v>5.9711499999999997</c:v>
                  </c:pt>
                  <c:pt idx="8">
                    <c:v>5.1713199999999997</c:v>
                  </c:pt>
                  <c:pt idx="9">
                    <c:v>4.40944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6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Analysis'!$CK$2,'All Fsp Analysis'!$CK$5,'All Fsp Analysis'!$CK$8,'All Fsp Analysis'!$CK$11,'All Fsp Analysis'!$CK$13,'All Fsp Analysis'!$CK$18:$CK$21,'All Fsp Analysis'!$CK$28)</c:f>
              <c:numCache>
                <c:formatCode>General</c:formatCode>
                <c:ptCount val="10"/>
                <c:pt idx="0">
                  <c:v>71600</c:v>
                </c:pt>
                <c:pt idx="1">
                  <c:v>63900</c:v>
                </c:pt>
                <c:pt idx="2">
                  <c:v>62000</c:v>
                </c:pt>
                <c:pt idx="3">
                  <c:v>69800</c:v>
                </c:pt>
                <c:pt idx="4">
                  <c:v>64700</c:v>
                </c:pt>
                <c:pt idx="5">
                  <c:v>71400</c:v>
                </c:pt>
                <c:pt idx="6">
                  <c:v>70000</c:v>
                </c:pt>
                <c:pt idx="7">
                  <c:v>69600</c:v>
                </c:pt>
                <c:pt idx="8">
                  <c:v>67200</c:v>
                </c:pt>
                <c:pt idx="9">
                  <c:v>66500</c:v>
                </c:pt>
              </c:numCache>
            </c:numRef>
          </c:xVal>
          <c:yVal>
            <c:numRef>
              <c:f>('All Fsp Analysis'!$CH$2,'All Fsp Analysis'!$CH$5,'All Fsp Analysis'!$CH$8,'All Fsp Analysis'!$CH$11,'All Fsp Analysis'!$CH$13,'All Fsp Analysis'!$CH$18:$CH$21,'All Fsp Analysis'!$CH$28)</c:f>
              <c:numCache>
                <c:formatCode>General</c:formatCode>
                <c:ptCount val="10"/>
                <c:pt idx="0">
                  <c:v>44.157800000000002</c:v>
                </c:pt>
                <c:pt idx="1">
                  <c:v>47.4255</c:v>
                </c:pt>
                <c:pt idx="2">
                  <c:v>58.816800000000001</c:v>
                </c:pt>
                <c:pt idx="3">
                  <c:v>37.566000000000003</c:v>
                </c:pt>
                <c:pt idx="4">
                  <c:v>44.712899999999998</c:v>
                </c:pt>
                <c:pt idx="5">
                  <c:v>45.606200000000001</c:v>
                </c:pt>
                <c:pt idx="6">
                  <c:v>42.010599999999997</c:v>
                </c:pt>
                <c:pt idx="7">
                  <c:v>51.2943</c:v>
                </c:pt>
                <c:pt idx="8">
                  <c:v>49.110799999999998</c:v>
                </c:pt>
                <c:pt idx="9">
                  <c:v>48.864199999999997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1A7-4C37-9104-1D0D81DB5AAC}"/>
            </c:ext>
          </c:extLst>
        </c:ser>
        <c:ser>
          <c:idx val="1"/>
          <c:order val="1"/>
          <c:tx>
            <c:v>1.AS.H R Na v Pb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('All Fsp Analysis'!$V$174,'All Fsp Analysis'!$V$177,'All Fsp Analysis'!$V$183,'All Fsp Analysis'!$V$185:$V$188,'All Fsp Analysis'!$V$193:$V$194,'All Fsp Analysis'!$V$200,'All Fsp Analysis'!$V$204)</c:f>
                <c:numCache>
                  <c:formatCode>General</c:formatCode>
                  <c:ptCount val="11"/>
                  <c:pt idx="0">
                    <c:v>5.4414600000000002</c:v>
                  </c:pt>
                  <c:pt idx="1">
                    <c:v>4.2891300000000001</c:v>
                  </c:pt>
                  <c:pt idx="2">
                    <c:v>3.0693700000000002</c:v>
                  </c:pt>
                  <c:pt idx="3">
                    <c:v>3.2437299999999998</c:v>
                  </c:pt>
                  <c:pt idx="4">
                    <c:v>3.7609499999999998</c:v>
                  </c:pt>
                  <c:pt idx="5">
                    <c:v>3.78084</c:v>
                  </c:pt>
                  <c:pt idx="6">
                    <c:v>3.1327600000000002</c:v>
                  </c:pt>
                  <c:pt idx="7">
                    <c:v>5.1651300000000004</c:v>
                  </c:pt>
                  <c:pt idx="8">
                    <c:v>5.6131099999999998</c:v>
                  </c:pt>
                  <c:pt idx="9">
                    <c:v>4.5860000000000003</c:v>
                  </c:pt>
                  <c:pt idx="10">
                    <c:v>5.3551900000000003</c:v>
                  </c:pt>
                </c:numCache>
              </c:numRef>
            </c:plus>
            <c:minus>
              <c:numRef>
                <c:f>('All Fsp Analysis'!$V$174,'All Fsp Analysis'!$V$177,'All Fsp Analysis'!$V$183,'All Fsp Analysis'!$V$185:$V$188,'All Fsp Analysis'!$V$193:$V$194,'All Fsp Analysis'!$V$200,'All Fsp Analysis'!$V$204)</c:f>
                <c:numCache>
                  <c:formatCode>General</c:formatCode>
                  <c:ptCount val="11"/>
                  <c:pt idx="0">
                    <c:v>5.4414600000000002</c:v>
                  </c:pt>
                  <c:pt idx="1">
                    <c:v>4.2891300000000001</c:v>
                  </c:pt>
                  <c:pt idx="2">
                    <c:v>3.0693700000000002</c:v>
                  </c:pt>
                  <c:pt idx="3">
                    <c:v>3.2437299999999998</c:v>
                  </c:pt>
                  <c:pt idx="4">
                    <c:v>3.7609499999999998</c:v>
                  </c:pt>
                  <c:pt idx="5">
                    <c:v>3.78084</c:v>
                  </c:pt>
                  <c:pt idx="6">
                    <c:v>3.1327600000000002</c:v>
                  </c:pt>
                  <c:pt idx="7">
                    <c:v>5.1651300000000004</c:v>
                  </c:pt>
                  <c:pt idx="8">
                    <c:v>5.6131099999999998</c:v>
                  </c:pt>
                  <c:pt idx="9">
                    <c:v>4.5860000000000003</c:v>
                  </c:pt>
                  <c:pt idx="10">
                    <c:v>5.3551900000000003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6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Analysis'!$CK$3,'All Fsp Analysis'!$CK$6,'All Fsp Analysis'!$CK$12,'All Fsp Analysis'!$CK$14:$CK$17,'All Fsp Analysis'!$CK$22:$CK$23,'All Fsp Analysis'!$CK$29,'All Fsp Analysis'!$CK$33)</c:f>
              <c:numCache>
                <c:formatCode>General</c:formatCode>
                <c:ptCount val="11"/>
                <c:pt idx="0">
                  <c:v>71000</c:v>
                </c:pt>
                <c:pt idx="1">
                  <c:v>66000</c:v>
                </c:pt>
                <c:pt idx="2">
                  <c:v>70200</c:v>
                </c:pt>
                <c:pt idx="3">
                  <c:v>68000</c:v>
                </c:pt>
                <c:pt idx="4">
                  <c:v>67500</c:v>
                </c:pt>
                <c:pt idx="5">
                  <c:v>66500</c:v>
                </c:pt>
                <c:pt idx="6">
                  <c:v>63200</c:v>
                </c:pt>
                <c:pt idx="7">
                  <c:v>68000</c:v>
                </c:pt>
                <c:pt idx="8">
                  <c:v>69800</c:v>
                </c:pt>
                <c:pt idx="9">
                  <c:v>66800</c:v>
                </c:pt>
                <c:pt idx="10">
                  <c:v>70000</c:v>
                </c:pt>
              </c:numCache>
            </c:numRef>
          </c:xVal>
          <c:yVal>
            <c:numRef>
              <c:f>('All Fsp Analysis'!$CH$3,'All Fsp Analysis'!$CH$6,'All Fsp Analysis'!$CH$12,'All Fsp Analysis'!$CH$14:$CH$17,'All Fsp Analysis'!$CH$22:$CH$23,'All Fsp Analysis'!$CH$29,'All Fsp Analysis'!$CH$33)</c:f>
              <c:numCache>
                <c:formatCode>General</c:formatCode>
                <c:ptCount val="11"/>
                <c:pt idx="0">
                  <c:v>41.519100000000002</c:v>
                </c:pt>
                <c:pt idx="1">
                  <c:v>45.308500000000002</c:v>
                </c:pt>
                <c:pt idx="2">
                  <c:v>44.223500000000001</c:v>
                </c:pt>
                <c:pt idx="3">
                  <c:v>39.808199999999999</c:v>
                </c:pt>
                <c:pt idx="4">
                  <c:v>49.972000000000001</c:v>
                </c:pt>
                <c:pt idx="5">
                  <c:v>50.625300000000003</c:v>
                </c:pt>
                <c:pt idx="6">
                  <c:v>45.068800000000003</c:v>
                </c:pt>
                <c:pt idx="7">
                  <c:v>44.563000000000002</c:v>
                </c:pt>
                <c:pt idx="8">
                  <c:v>48.066699999999997</c:v>
                </c:pt>
                <c:pt idx="9">
                  <c:v>50.218200000000003</c:v>
                </c:pt>
                <c:pt idx="10">
                  <c:v>41.479900000000001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1A7-4C37-9104-1D0D81DB5AAC}"/>
            </c:ext>
          </c:extLst>
        </c:ser>
        <c:ser>
          <c:idx val="2"/>
          <c:order val="2"/>
          <c:tx>
            <c:v>1.AS.H (M) Na v Pb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('All Fsp Analysis'!$V$175,'All Fsp Analysis'!$V$178,'All Fsp Analysis'!$V$180:$V$181,'All Fsp Analysis'!$V$195:$V$198,'All Fsp Analysis'!$V$201:$V$203,'All Fsp Analysis'!$V$205:$V$207)</c:f>
                <c:numCache>
                  <c:formatCode>General</c:formatCode>
                  <c:ptCount val="14"/>
                  <c:pt idx="0">
                    <c:v>4.3473899999999999</c:v>
                  </c:pt>
                  <c:pt idx="1">
                    <c:v>3.8437899999999998</c:v>
                  </c:pt>
                  <c:pt idx="2">
                    <c:v>3.11904</c:v>
                  </c:pt>
                  <c:pt idx="3">
                    <c:v>6.5311300000000001</c:v>
                  </c:pt>
                  <c:pt idx="4">
                    <c:v>6.2983599999999997</c:v>
                  </c:pt>
                  <c:pt idx="5">
                    <c:v>5.3181099999999999</c:v>
                  </c:pt>
                  <c:pt idx="6">
                    <c:v>3.3540399999999999</c:v>
                  </c:pt>
                  <c:pt idx="7">
                    <c:v>4.0125299999999999</c:v>
                  </c:pt>
                  <c:pt idx="8">
                    <c:v>3.9013900000000001</c:v>
                  </c:pt>
                  <c:pt idx="9">
                    <c:v>3.9661499999999998</c:v>
                  </c:pt>
                  <c:pt idx="10">
                    <c:v>5.32559</c:v>
                  </c:pt>
                  <c:pt idx="11">
                    <c:v>3.8885700000000001</c:v>
                  </c:pt>
                  <c:pt idx="12">
                    <c:v>3.0895999999999999</c:v>
                  </c:pt>
                  <c:pt idx="13">
                    <c:v>9.9124700000000008</c:v>
                  </c:pt>
                </c:numCache>
              </c:numRef>
            </c:plus>
            <c:minus>
              <c:numRef>
                <c:f>('All Fsp Analysis'!$V$175,'All Fsp Analysis'!$V$178,'All Fsp Analysis'!$V$180:$V$181,'All Fsp Analysis'!$V$195:$V$198,'All Fsp Analysis'!$V$201:$V$203,'All Fsp Analysis'!$V$205:$V$207)</c:f>
                <c:numCache>
                  <c:formatCode>General</c:formatCode>
                  <c:ptCount val="14"/>
                  <c:pt idx="0">
                    <c:v>4.3473899999999999</c:v>
                  </c:pt>
                  <c:pt idx="1">
                    <c:v>3.8437899999999998</c:v>
                  </c:pt>
                  <c:pt idx="2">
                    <c:v>3.11904</c:v>
                  </c:pt>
                  <c:pt idx="3">
                    <c:v>6.5311300000000001</c:v>
                  </c:pt>
                  <c:pt idx="4">
                    <c:v>6.2983599999999997</c:v>
                  </c:pt>
                  <c:pt idx="5">
                    <c:v>5.3181099999999999</c:v>
                  </c:pt>
                  <c:pt idx="6">
                    <c:v>3.3540399999999999</c:v>
                  </c:pt>
                  <c:pt idx="7">
                    <c:v>4.0125299999999999</c:v>
                  </c:pt>
                  <c:pt idx="8">
                    <c:v>3.9013900000000001</c:v>
                  </c:pt>
                  <c:pt idx="9">
                    <c:v>3.9661499999999998</c:v>
                  </c:pt>
                  <c:pt idx="10">
                    <c:v>5.32559</c:v>
                  </c:pt>
                  <c:pt idx="11">
                    <c:v>3.8885700000000001</c:v>
                  </c:pt>
                  <c:pt idx="12">
                    <c:v>3.0895999999999999</c:v>
                  </c:pt>
                  <c:pt idx="13">
                    <c:v>9.9124700000000008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6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Analysis'!$CK$4,'All Fsp Analysis'!$CK$7,'All Fsp Analysis'!$CK$9:$CK$10,'All Fsp Analysis'!$CK$24:$CK$27,'All Fsp Analysis'!$CK$30:$CK$32,'All Fsp Analysis'!$CK$34:$CK$36)</c:f>
              <c:numCache>
                <c:formatCode>General</c:formatCode>
                <c:ptCount val="14"/>
                <c:pt idx="0">
                  <c:v>67800</c:v>
                </c:pt>
                <c:pt idx="1">
                  <c:v>71200</c:v>
                </c:pt>
                <c:pt idx="2">
                  <c:v>63099.999999999993</c:v>
                </c:pt>
                <c:pt idx="3">
                  <c:v>68300</c:v>
                </c:pt>
                <c:pt idx="4">
                  <c:v>69700</c:v>
                </c:pt>
                <c:pt idx="5">
                  <c:v>69600</c:v>
                </c:pt>
                <c:pt idx="6">
                  <c:v>70400</c:v>
                </c:pt>
                <c:pt idx="7">
                  <c:v>63800</c:v>
                </c:pt>
                <c:pt idx="8">
                  <c:v>64500</c:v>
                </c:pt>
                <c:pt idx="9">
                  <c:v>64500</c:v>
                </c:pt>
                <c:pt idx="10">
                  <c:v>66600</c:v>
                </c:pt>
                <c:pt idx="11">
                  <c:v>68500</c:v>
                </c:pt>
                <c:pt idx="12">
                  <c:v>67400</c:v>
                </c:pt>
                <c:pt idx="13">
                  <c:v>67700</c:v>
                </c:pt>
              </c:numCache>
            </c:numRef>
          </c:xVal>
          <c:yVal>
            <c:numRef>
              <c:f>('All Fsp Analysis'!$CH$4,'All Fsp Analysis'!$CH$7,'All Fsp Analysis'!$CH$9:$CH$10,'All Fsp Analysis'!$CH$24:$CH$27,'All Fsp Analysis'!$CH$30:$CH$32,'All Fsp Analysis'!$CH$34:$CH$36)</c:f>
              <c:numCache>
                <c:formatCode>General</c:formatCode>
                <c:ptCount val="14"/>
                <c:pt idx="0">
                  <c:v>48.120800000000003</c:v>
                </c:pt>
                <c:pt idx="1">
                  <c:v>39.030200000000001</c:v>
                </c:pt>
                <c:pt idx="2">
                  <c:v>46.116599999999998</c:v>
                </c:pt>
                <c:pt idx="3">
                  <c:v>49.895099999999999</c:v>
                </c:pt>
                <c:pt idx="4">
                  <c:v>48.144500000000001</c:v>
                </c:pt>
                <c:pt idx="5">
                  <c:v>47.918999999999997</c:v>
                </c:pt>
                <c:pt idx="6">
                  <c:v>42.700600000000001</c:v>
                </c:pt>
                <c:pt idx="7">
                  <c:v>49.915100000000002</c:v>
                </c:pt>
                <c:pt idx="8">
                  <c:v>46.280799999999999</c:v>
                </c:pt>
                <c:pt idx="9">
                  <c:v>46.2667</c:v>
                </c:pt>
                <c:pt idx="10">
                  <c:v>53.476999999999997</c:v>
                </c:pt>
                <c:pt idx="11">
                  <c:v>43.728700000000003</c:v>
                </c:pt>
                <c:pt idx="12">
                  <c:v>41.011000000000003</c:v>
                </c:pt>
                <c:pt idx="13">
                  <c:v>55.964500000000001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1A7-4C37-9104-1D0D81DB5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54076672"/>
        <c:axId val="1754078592"/>
      </c:scatterChart>
      <c:valAx>
        <c:axId val="17540766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Na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4078592"/>
        <c:crosses val="autoZero"/>
        <c:crossBetween val="midCat"/>
      </c:valAx>
      <c:valAx>
        <c:axId val="1754078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Pb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40766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Na v Pb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v>1.AS C Na v Pb</c:v>
          </c:tx>
          <c:spPr>
            <a:ln>
              <a:noFill/>
            </a:ln>
          </c:spPr>
          <c:errBars>
            <c:errDir val="y"/>
            <c:errBarType val="both"/>
            <c:errValType val="cust"/>
            <c:noEndCap val="0"/>
            <c:plus>
              <c:numRef>
                <c:f>('All Fsp Analysis'!$V$80,'All Fsp Analysis'!$V$82:$V$83,'All Fsp Analysis'!$V$86:$V$87,'All Fsp Analysis'!$V$92,'All Fsp Analysis'!$V$96:$V$97,'All Fsp Analysis'!$V$101,'All Fsp Analysis'!$V$103,'All Fsp Analysis'!$V$105,'All Fsp Analysis'!$V$107,'All Fsp Analysis'!$V$112)</c:f>
                <c:numCache>
                  <c:formatCode>General</c:formatCode>
                  <c:ptCount val="13"/>
                  <c:pt idx="0">
                    <c:v>3.0091299999999999</c:v>
                  </c:pt>
                  <c:pt idx="1">
                    <c:v>2.95303</c:v>
                  </c:pt>
                  <c:pt idx="2">
                    <c:v>2.7596400000000001</c:v>
                  </c:pt>
                  <c:pt idx="3">
                    <c:v>3.2291099999999999</c:v>
                  </c:pt>
                  <c:pt idx="4">
                    <c:v>2.8445299999999998</c:v>
                  </c:pt>
                  <c:pt idx="5">
                    <c:v>3.40659</c:v>
                  </c:pt>
                  <c:pt idx="6">
                    <c:v>2.3464999999999998</c:v>
                  </c:pt>
                  <c:pt idx="7">
                    <c:v>2.6837499999999999</c:v>
                  </c:pt>
                  <c:pt idx="8">
                    <c:v>3.2169599999999998</c:v>
                  </c:pt>
                  <c:pt idx="9">
                    <c:v>2.3646199999999999</c:v>
                  </c:pt>
                  <c:pt idx="10">
                    <c:v>2.8196599999999998</c:v>
                  </c:pt>
                  <c:pt idx="11">
                    <c:v>4.5779800000000002</c:v>
                  </c:pt>
                  <c:pt idx="12">
                    <c:v>3.5855800000000002</c:v>
                  </c:pt>
                </c:numCache>
              </c:numRef>
            </c:plus>
            <c:minus>
              <c:numRef>
                <c:f>('All Fsp Analysis'!$V$80,'All Fsp Analysis'!$V$82:$V$83,'All Fsp Analysis'!$V$86:$V$87,'All Fsp Analysis'!$V$92,'All Fsp Analysis'!$V$96:$V$97,'All Fsp Analysis'!$V$101,'All Fsp Analysis'!$V$103,'All Fsp Analysis'!$V$105,'All Fsp Analysis'!$V$107,'All Fsp Analysis'!$V$112)</c:f>
                <c:numCache>
                  <c:formatCode>General</c:formatCode>
                  <c:ptCount val="13"/>
                  <c:pt idx="0">
                    <c:v>3.0091299999999999</c:v>
                  </c:pt>
                  <c:pt idx="1">
                    <c:v>2.95303</c:v>
                  </c:pt>
                  <c:pt idx="2">
                    <c:v>2.7596400000000001</c:v>
                  </c:pt>
                  <c:pt idx="3">
                    <c:v>3.2291099999999999</c:v>
                  </c:pt>
                  <c:pt idx="4">
                    <c:v>2.8445299999999998</c:v>
                  </c:pt>
                  <c:pt idx="5">
                    <c:v>3.40659</c:v>
                  </c:pt>
                  <c:pt idx="6">
                    <c:v>2.3464999999999998</c:v>
                  </c:pt>
                  <c:pt idx="7">
                    <c:v>2.6837499999999999</c:v>
                  </c:pt>
                  <c:pt idx="8">
                    <c:v>3.2169599999999998</c:v>
                  </c:pt>
                  <c:pt idx="9">
                    <c:v>2.3646199999999999</c:v>
                  </c:pt>
                  <c:pt idx="10">
                    <c:v>2.8196599999999998</c:v>
                  </c:pt>
                  <c:pt idx="11">
                    <c:v>4.5779800000000002</c:v>
                  </c:pt>
                  <c:pt idx="12">
                    <c:v>3.5855800000000002</c:v>
                  </c:pt>
                </c:numCache>
              </c:numRef>
            </c:minus>
          </c:errBars>
          <c:errBars>
            <c:errDir val="x"/>
            <c:errBarType val="both"/>
            <c:errValType val="fixedVal"/>
            <c:noEndCap val="0"/>
            <c:val val="558.33333330000005"/>
          </c:errBars>
          <c:xVal>
            <c:numRef>
              <c:f>('All Fsp Analysis'!$Y$3,'All Fsp Analysis'!$Y$5:$Y$6,'All Fsp Analysis'!$Y$9:$Y$10,'All Fsp Analysis'!$Y$15,'All Fsp Analysis'!$Y$19:$Y$20,'All Fsp Analysis'!$Y$24,'All Fsp Analysis'!$Y$26,'All Fsp Analysis'!$Y$27,'All Fsp Analysis'!$Y$30,'All Fsp Analysis'!$Y$35)</c:f>
              <c:numCache>
                <c:formatCode>General</c:formatCode>
                <c:ptCount val="13"/>
                <c:pt idx="0">
                  <c:v>51700</c:v>
                </c:pt>
                <c:pt idx="1">
                  <c:v>54100</c:v>
                </c:pt>
                <c:pt idx="2">
                  <c:v>54800.000000000007</c:v>
                </c:pt>
                <c:pt idx="3">
                  <c:v>54000</c:v>
                </c:pt>
                <c:pt idx="4">
                  <c:v>52400</c:v>
                </c:pt>
                <c:pt idx="5">
                  <c:v>64000</c:v>
                </c:pt>
                <c:pt idx="6">
                  <c:v>57000</c:v>
                </c:pt>
                <c:pt idx="7">
                  <c:v>61900.000000000007</c:v>
                </c:pt>
                <c:pt idx="8">
                  <c:v>54100</c:v>
                </c:pt>
                <c:pt idx="9">
                  <c:v>61300</c:v>
                </c:pt>
                <c:pt idx="10">
                  <c:v>58099.999999999993</c:v>
                </c:pt>
                <c:pt idx="11">
                  <c:v>62200</c:v>
                </c:pt>
                <c:pt idx="12">
                  <c:v>64600</c:v>
                </c:pt>
              </c:numCache>
            </c:numRef>
          </c:xVal>
          <c:yVal>
            <c:numRef>
              <c:f>('All Fsp Analysis'!$V$3,'All Fsp Analysis'!$V$5:$V$6,'All Fsp Analysis'!$V$9:$V$10,'All Fsp Analysis'!$V$15,'All Fsp Analysis'!$V$19:$V$20,'All Fsp Analysis'!$V$24,'All Fsp Analysis'!$V$26,'All Fsp Analysis'!$V$28,'All Fsp Analysis'!$V$30,'All Fsp Analysis'!$V$35)</c:f>
              <c:numCache>
                <c:formatCode>General</c:formatCode>
                <c:ptCount val="13"/>
                <c:pt idx="0">
                  <c:v>37.064</c:v>
                </c:pt>
                <c:pt idx="1">
                  <c:v>35.695799999999998</c:v>
                </c:pt>
                <c:pt idx="2">
                  <c:v>33.638100000000001</c:v>
                </c:pt>
                <c:pt idx="3">
                  <c:v>37.071199999999997</c:v>
                </c:pt>
                <c:pt idx="4">
                  <c:v>32.8003</c:v>
                </c:pt>
                <c:pt idx="5">
                  <c:v>31.3657</c:v>
                </c:pt>
                <c:pt idx="6">
                  <c:v>31.2881</c:v>
                </c:pt>
                <c:pt idx="7">
                  <c:v>30.564</c:v>
                </c:pt>
                <c:pt idx="8">
                  <c:v>34.501199999999997</c:v>
                </c:pt>
                <c:pt idx="9">
                  <c:v>28.3858</c:v>
                </c:pt>
                <c:pt idx="10">
                  <c:v>32.173099999999998</c:v>
                </c:pt>
                <c:pt idx="11">
                  <c:v>53.936700000000002</c:v>
                </c:pt>
                <c:pt idx="12">
                  <c:v>31.041499999999999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DB5-49A9-9D87-0DB1F742F1FD}"/>
            </c:ext>
          </c:extLst>
        </c:ser>
        <c:ser>
          <c:idx val="4"/>
          <c:order val="1"/>
          <c:tx>
            <c:v>1.AS R Na v Pb</c:v>
          </c:tx>
          <c:spPr>
            <a:ln w="25400">
              <a:noFill/>
            </a:ln>
          </c:spPr>
          <c:errBars>
            <c:errDir val="y"/>
            <c:errBarType val="both"/>
            <c:errValType val="cust"/>
            <c:noEndCap val="0"/>
            <c:plus>
              <c:numRef>
                <c:f>('All Fsp Analysis'!$V$79,'All Fsp Analysis'!$V$81,'All Fsp Analysis'!$V$84,'All Fsp Analysis'!$V$88,'All Fsp Analysis'!$V$93,'All Fsp Analysis'!$V$98,'All Fsp Analysis'!$V$102,'All Fsp Analysis'!$V$104,'All Fsp Analysis'!$V$106,'All Fsp Analysis'!$V$108,'All Fsp Analysis'!$V$111)</c:f>
                <c:numCache>
                  <c:formatCode>General</c:formatCode>
                  <c:ptCount val="11"/>
                  <c:pt idx="0">
                    <c:v>5.2043699999999999</c:v>
                  </c:pt>
                  <c:pt idx="1">
                    <c:v>2.9544000000000001</c:v>
                  </c:pt>
                  <c:pt idx="2">
                    <c:v>3.0455899999999998</c:v>
                  </c:pt>
                  <c:pt idx="3">
                    <c:v>2.7088899999999998</c:v>
                  </c:pt>
                  <c:pt idx="4">
                    <c:v>3.36625</c:v>
                  </c:pt>
                  <c:pt idx="5">
                    <c:v>4.6155799999999996</c:v>
                  </c:pt>
                  <c:pt idx="6">
                    <c:v>3.8618399999999999</c:v>
                  </c:pt>
                  <c:pt idx="7">
                    <c:v>3.49925</c:v>
                  </c:pt>
                  <c:pt idx="8">
                    <c:v>2.1490999999999998</c:v>
                  </c:pt>
                  <c:pt idx="9">
                    <c:v>3.7593899999999998</c:v>
                  </c:pt>
                  <c:pt idx="10">
                    <c:v>3.5026799999999998</c:v>
                  </c:pt>
                </c:numCache>
              </c:numRef>
            </c:plus>
            <c:minus>
              <c:numRef>
                <c:f>('All Fsp Analysis'!$V$79,'All Fsp Analysis'!$V$81,'All Fsp Analysis'!$V$84,'All Fsp Analysis'!$V$88,'All Fsp Analysis'!$V$93,'All Fsp Analysis'!$V$98,'All Fsp Analysis'!$V$102,'All Fsp Analysis'!$V$104,'All Fsp Analysis'!$V$106,'All Fsp Analysis'!$V$108,'All Fsp Analysis'!$V$111)</c:f>
                <c:numCache>
                  <c:formatCode>General</c:formatCode>
                  <c:ptCount val="11"/>
                  <c:pt idx="0">
                    <c:v>5.2043699999999999</c:v>
                  </c:pt>
                  <c:pt idx="1">
                    <c:v>2.9544000000000001</c:v>
                  </c:pt>
                  <c:pt idx="2">
                    <c:v>3.0455899999999998</c:v>
                  </c:pt>
                  <c:pt idx="3">
                    <c:v>2.7088899999999998</c:v>
                  </c:pt>
                  <c:pt idx="4">
                    <c:v>3.36625</c:v>
                  </c:pt>
                  <c:pt idx="5">
                    <c:v>4.6155799999999996</c:v>
                  </c:pt>
                  <c:pt idx="6">
                    <c:v>3.8618399999999999</c:v>
                  </c:pt>
                  <c:pt idx="7">
                    <c:v>3.49925</c:v>
                  </c:pt>
                  <c:pt idx="8">
                    <c:v>2.1490999999999998</c:v>
                  </c:pt>
                  <c:pt idx="9">
                    <c:v>3.7593899999999998</c:v>
                  </c:pt>
                  <c:pt idx="10">
                    <c:v>3.5026799999999998</c:v>
                  </c:pt>
                </c:numCache>
              </c:numRef>
            </c:minus>
          </c:errBars>
          <c:errBars>
            <c:errDir val="x"/>
            <c:errBarType val="both"/>
            <c:errValType val="fixedVal"/>
            <c:noEndCap val="0"/>
            <c:val val="558.33333330000005"/>
          </c:errBars>
          <c:xVal>
            <c:numRef>
              <c:f>('All Fsp Analysis'!$Y$2,'All Fsp Analysis'!$Y$4,'All Fsp Analysis'!$Y$7,'All Fsp Analysis'!$Y$11,'All Fsp Analysis'!$Y$16,'All Fsp Analysis'!$Y$21,'All Fsp Analysis'!$Y$25,'All Fsp Analysis'!$Y$27,'All Fsp Analysis'!$Y$29,'All Fsp Analysis'!$Y$31,'All Fsp Analysis'!$Y$34)</c:f>
              <c:numCache>
                <c:formatCode>General</c:formatCode>
                <c:ptCount val="11"/>
                <c:pt idx="0">
                  <c:v>62800</c:v>
                </c:pt>
                <c:pt idx="1">
                  <c:v>53500</c:v>
                </c:pt>
                <c:pt idx="2">
                  <c:v>72400</c:v>
                </c:pt>
                <c:pt idx="3">
                  <c:v>64400.000000000007</c:v>
                </c:pt>
                <c:pt idx="4">
                  <c:v>67100</c:v>
                </c:pt>
                <c:pt idx="5">
                  <c:v>68900</c:v>
                </c:pt>
                <c:pt idx="6">
                  <c:v>71600</c:v>
                </c:pt>
                <c:pt idx="7">
                  <c:v>58099.999999999993</c:v>
                </c:pt>
                <c:pt idx="8">
                  <c:v>56700</c:v>
                </c:pt>
                <c:pt idx="9">
                  <c:v>65700</c:v>
                </c:pt>
                <c:pt idx="10">
                  <c:v>64400.000000000007</c:v>
                </c:pt>
              </c:numCache>
            </c:numRef>
          </c:xVal>
          <c:yVal>
            <c:numRef>
              <c:f>('All Fsp Analysis'!$V$2,'All Fsp Analysis'!$V$4,'All Fsp Analysis'!$V$7,'All Fsp Analysis'!$V$11,'All Fsp Analysis'!$V$16,'All Fsp Analysis'!$V$21,'All Fsp Analysis'!$V$25,'All Fsp Analysis'!$V$27,'All Fsp Analysis'!$V$29,'All Fsp Analysis'!$V$31,'All Fsp Analysis'!$V$34)</c:f>
              <c:numCache>
                <c:formatCode>General</c:formatCode>
                <c:ptCount val="11"/>
                <c:pt idx="0">
                  <c:v>38.602499999999999</c:v>
                </c:pt>
                <c:pt idx="1">
                  <c:v>32.665900000000001</c:v>
                </c:pt>
                <c:pt idx="2">
                  <c:v>28.347000000000001</c:v>
                </c:pt>
                <c:pt idx="3">
                  <c:v>29.578600000000002</c:v>
                </c:pt>
                <c:pt idx="4">
                  <c:v>30.466699999999999</c:v>
                </c:pt>
                <c:pt idx="5">
                  <c:v>33.490699999999997</c:v>
                </c:pt>
                <c:pt idx="6">
                  <c:v>28.2791</c:v>
                </c:pt>
                <c:pt idx="7">
                  <c:v>35.010399999999997</c:v>
                </c:pt>
                <c:pt idx="8">
                  <c:v>34.786999999999999</c:v>
                </c:pt>
                <c:pt idx="9">
                  <c:v>34.132800000000003</c:v>
                </c:pt>
                <c:pt idx="10">
                  <c:v>35.7776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DB5-49A9-9D87-0DB1F742F1FD}"/>
            </c:ext>
          </c:extLst>
        </c:ser>
        <c:ser>
          <c:idx val="5"/>
          <c:order val="2"/>
          <c:tx>
            <c:v>1.AS (M) Na v Pb</c:v>
          </c:tx>
          <c:spPr>
            <a:ln w="25400">
              <a:noFill/>
            </a:ln>
          </c:spPr>
          <c:errBars>
            <c:errDir val="y"/>
            <c:errBarType val="both"/>
            <c:errValType val="cust"/>
            <c:noEndCap val="0"/>
            <c:plus>
              <c:numRef>
                <c:f>('All Fsp Analysis'!$V$89:$V$91,'All Fsp Analysis'!$V$95,'All Fsp Analysis'!$V$109:$V$110,'All Fsp Analysis'!$V$113:$V$114)</c:f>
                <c:numCache>
                  <c:formatCode>General</c:formatCode>
                  <c:ptCount val="8"/>
                  <c:pt idx="0">
                    <c:v>2.5949</c:v>
                  </c:pt>
                  <c:pt idx="1">
                    <c:v>2.7823000000000002</c:v>
                  </c:pt>
                  <c:pt idx="2">
                    <c:v>2.5781900000000002</c:v>
                  </c:pt>
                  <c:pt idx="3">
                    <c:v>2.9083899999999998</c:v>
                  </c:pt>
                  <c:pt idx="4">
                    <c:v>3.9420500000000001</c:v>
                  </c:pt>
                  <c:pt idx="5">
                    <c:v>5.5975700000000002</c:v>
                  </c:pt>
                  <c:pt idx="6">
                    <c:v>3.6393</c:v>
                  </c:pt>
                  <c:pt idx="7">
                    <c:v>3.78627</c:v>
                  </c:pt>
                </c:numCache>
              </c:numRef>
            </c:plus>
            <c:minus>
              <c:numRef>
                <c:f>('All Fsp Analysis'!$V$89:$V$91,'All Fsp Analysis'!$V$95,'All Fsp Analysis'!$V$109:$V$110,'All Fsp Analysis'!$V$113:$V$114)</c:f>
                <c:numCache>
                  <c:formatCode>General</c:formatCode>
                  <c:ptCount val="8"/>
                  <c:pt idx="0">
                    <c:v>2.5949</c:v>
                  </c:pt>
                  <c:pt idx="1">
                    <c:v>2.7823000000000002</c:v>
                  </c:pt>
                  <c:pt idx="2">
                    <c:v>2.5781900000000002</c:v>
                  </c:pt>
                  <c:pt idx="3">
                    <c:v>2.9083899999999998</c:v>
                  </c:pt>
                  <c:pt idx="4">
                    <c:v>3.9420500000000001</c:v>
                  </c:pt>
                  <c:pt idx="5">
                    <c:v>5.5975700000000002</c:v>
                  </c:pt>
                  <c:pt idx="6">
                    <c:v>3.6393</c:v>
                  </c:pt>
                  <c:pt idx="7">
                    <c:v>3.78627</c:v>
                  </c:pt>
                </c:numCache>
              </c:numRef>
            </c:minus>
          </c:errBars>
          <c:errBars>
            <c:errDir val="x"/>
            <c:errBarType val="both"/>
            <c:errValType val="fixedVal"/>
            <c:noEndCap val="0"/>
            <c:val val="558.33333330000005"/>
          </c:errBars>
          <c:xVal>
            <c:numRef>
              <c:f>('All Fsp Analysis'!$Y$12:$Y$14,'All Fsp Analysis'!$Y$18,'All Fsp Analysis'!$Y$32:$Y$33,'All Fsp Analysis'!$Y$36:$Y$37)</c:f>
              <c:numCache>
                <c:formatCode>General</c:formatCode>
                <c:ptCount val="8"/>
                <c:pt idx="0">
                  <c:v>70400</c:v>
                </c:pt>
                <c:pt idx="1">
                  <c:v>72400</c:v>
                </c:pt>
                <c:pt idx="2">
                  <c:v>57300.000000000007</c:v>
                </c:pt>
                <c:pt idx="3">
                  <c:v>69100</c:v>
                </c:pt>
                <c:pt idx="4">
                  <c:v>66900</c:v>
                </c:pt>
                <c:pt idx="5">
                  <c:v>67400</c:v>
                </c:pt>
                <c:pt idx="6">
                  <c:v>58300</c:v>
                </c:pt>
                <c:pt idx="7">
                  <c:v>67900</c:v>
                </c:pt>
              </c:numCache>
            </c:numRef>
          </c:xVal>
          <c:yVal>
            <c:numRef>
              <c:f>('All Fsp Analysis'!$V$12:$V$14,'All Fsp Analysis'!$V$18,'All Fsp Analysis'!$V$32:$V$33,'All Fsp Analysis'!$V$36:$V$37)</c:f>
              <c:numCache>
                <c:formatCode>General</c:formatCode>
                <c:ptCount val="8"/>
                <c:pt idx="0">
                  <c:v>26.7698</c:v>
                </c:pt>
                <c:pt idx="1">
                  <c:v>28.975300000000001</c:v>
                </c:pt>
                <c:pt idx="2">
                  <c:v>32.324199999999998</c:v>
                </c:pt>
                <c:pt idx="3">
                  <c:v>29.406199999999998</c:v>
                </c:pt>
                <c:pt idx="4">
                  <c:v>35.366199999999999</c:v>
                </c:pt>
                <c:pt idx="5">
                  <c:v>40.631300000000003</c:v>
                </c:pt>
                <c:pt idx="6">
                  <c:v>49.313200000000002</c:v>
                </c:pt>
                <c:pt idx="7">
                  <c:v>28.636500000000002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DB5-49A9-9D87-0DB1F742F1FD}"/>
            </c:ext>
          </c:extLst>
        </c:ser>
        <c:ser>
          <c:idx val="6"/>
          <c:order val="3"/>
          <c:tx>
            <c:v>1.AS Other Na v Pb</c:v>
          </c:tx>
          <c:spPr>
            <a:ln w="25400">
              <a:noFill/>
            </a:ln>
          </c:spPr>
          <c:errBars>
            <c:errDir val="y"/>
            <c:errBarType val="both"/>
            <c:errValType val="cust"/>
            <c:noEndCap val="0"/>
            <c:plus>
              <c:numRef>
                <c:f>('All Fsp Analysis'!$V$85,'All Fsp Analysis'!$V$94,'All Fsp Analysis'!$V$99:$V$100)</c:f>
                <c:numCache>
                  <c:formatCode>General</c:formatCode>
                  <c:ptCount val="4"/>
                  <c:pt idx="0">
                    <c:v>2.70912</c:v>
                  </c:pt>
                  <c:pt idx="1">
                    <c:v>2.3007599999999999</c:v>
                  </c:pt>
                  <c:pt idx="2">
                    <c:v>3.2044999999999999</c:v>
                  </c:pt>
                  <c:pt idx="3">
                    <c:v>2.8075999999999999</c:v>
                  </c:pt>
                </c:numCache>
              </c:numRef>
            </c:plus>
            <c:minus>
              <c:numRef>
                <c:f>('All Fsp Analysis'!$V$85,'All Fsp Analysis'!$V$94,'All Fsp Analysis'!$V$99:$V$100)</c:f>
                <c:numCache>
                  <c:formatCode>General</c:formatCode>
                  <c:ptCount val="4"/>
                  <c:pt idx="0">
                    <c:v>2.70912</c:v>
                  </c:pt>
                  <c:pt idx="1">
                    <c:v>2.3007599999999999</c:v>
                  </c:pt>
                  <c:pt idx="2">
                    <c:v>3.2044999999999999</c:v>
                  </c:pt>
                  <c:pt idx="3">
                    <c:v>2.8075999999999999</c:v>
                  </c:pt>
                </c:numCache>
              </c:numRef>
            </c:minus>
          </c:errBars>
          <c:errBars>
            <c:errDir val="x"/>
            <c:errBarType val="both"/>
            <c:errValType val="fixedVal"/>
            <c:noEndCap val="0"/>
            <c:val val="558.33333330000005"/>
          </c:errBars>
          <c:xVal>
            <c:numRef>
              <c:f>('All Fsp Analysis'!$Y$8,'All Fsp Analysis'!$Y$17,'All Fsp Analysis'!$Y$22:$Y$23)</c:f>
              <c:numCache>
                <c:formatCode>General</c:formatCode>
                <c:ptCount val="4"/>
                <c:pt idx="0">
                  <c:v>53200</c:v>
                </c:pt>
                <c:pt idx="1">
                  <c:v>68300</c:v>
                </c:pt>
                <c:pt idx="2">
                  <c:v>56700</c:v>
                </c:pt>
                <c:pt idx="3">
                  <c:v>53300</c:v>
                </c:pt>
              </c:numCache>
            </c:numRef>
          </c:xVal>
          <c:yVal>
            <c:numRef>
              <c:f>('All Fsp Analysis'!$V$8,'All Fsp Analysis'!$V$17,'All Fsp Analysis'!$V$22:$V$23)</c:f>
              <c:numCache>
                <c:formatCode>General</c:formatCode>
                <c:ptCount val="4"/>
                <c:pt idx="0">
                  <c:v>35.6952</c:v>
                </c:pt>
                <c:pt idx="1">
                  <c:v>28.984100000000002</c:v>
                </c:pt>
                <c:pt idx="2">
                  <c:v>35.873800000000003</c:v>
                </c:pt>
                <c:pt idx="3">
                  <c:v>35.613799999999998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DB5-49A9-9D87-0DB1F742F1FD}"/>
            </c:ext>
          </c:extLst>
        </c:ser>
        <c:ser>
          <c:idx val="7"/>
          <c:order val="4"/>
          <c:tx>
            <c:v>1(B)MP C Na v Pb</c:v>
          </c:tx>
          <c:spPr>
            <a:ln w="19050" cap="rnd">
              <a:noFill/>
              <a:round/>
            </a:ln>
            <a:effectLst/>
          </c:spPr>
          <c:errBars>
            <c:errDir val="y"/>
            <c:errBarType val="both"/>
            <c:errValType val="cust"/>
            <c:noEndCap val="0"/>
            <c:plus>
              <c:numRef>
                <c:f>('All Fsp Analysis'!$V$122:$V$124,'All Fsp Analysis'!$V$128,'All Fsp Analysis'!$V$132,'All Fsp Analysis'!$V$139,'All Fsp Analysis'!$V$142,'All Fsp Analysis'!$V$145,'All Fsp Analysis'!$V$149:$V$150,'All Fsp Analysis'!$V$154:$V$156,'All Fsp Analysis'!$V$159:$V$162)</c:f>
                <c:numCache>
                  <c:formatCode>General</c:formatCode>
                  <c:ptCount val="17"/>
                  <c:pt idx="0">
                    <c:v>1.9876199999999999</c:v>
                  </c:pt>
                  <c:pt idx="1">
                    <c:v>2.5733899999999998</c:v>
                  </c:pt>
                  <c:pt idx="2">
                    <c:v>2.2437900000000002</c:v>
                  </c:pt>
                  <c:pt idx="3">
                    <c:v>1.77162</c:v>
                  </c:pt>
                  <c:pt idx="4">
                    <c:v>1.18279</c:v>
                  </c:pt>
                  <c:pt idx="5">
                    <c:v>2.99919</c:v>
                  </c:pt>
                  <c:pt idx="6">
                    <c:v>1.61328</c:v>
                  </c:pt>
                  <c:pt idx="7">
                    <c:v>4.6470799999999999</c:v>
                  </c:pt>
                  <c:pt idx="8">
                    <c:v>1.87158</c:v>
                  </c:pt>
                  <c:pt idx="9">
                    <c:v>1.72631</c:v>
                  </c:pt>
                  <c:pt idx="10">
                    <c:v>4.1452799999999996</c:v>
                  </c:pt>
                  <c:pt idx="11">
                    <c:v>2.4985400000000002</c:v>
                  </c:pt>
                  <c:pt idx="12">
                    <c:v>2.0644999999999998</c:v>
                  </c:pt>
                  <c:pt idx="13">
                    <c:v>2.1868400000000001</c:v>
                  </c:pt>
                  <c:pt idx="14">
                    <c:v>2.0060099999999998</c:v>
                  </c:pt>
                  <c:pt idx="15">
                    <c:v>2.6569099999999999</c:v>
                  </c:pt>
                  <c:pt idx="16">
                    <c:v>4.0654599999999999</c:v>
                  </c:pt>
                </c:numCache>
              </c:numRef>
            </c:plus>
            <c:minus>
              <c:numRef>
                <c:f>('All Fsp Analysis'!$V$122:$V$124,'All Fsp Analysis'!$V$128,'All Fsp Analysis'!$V$132,'All Fsp Analysis'!$V$139,'All Fsp Analysis'!$V$142,'All Fsp Analysis'!$V$145,'All Fsp Analysis'!$V$149:$V$150,'All Fsp Analysis'!$V$154:$V$156,'All Fsp Analysis'!$V$159:$V$162)</c:f>
                <c:numCache>
                  <c:formatCode>General</c:formatCode>
                  <c:ptCount val="17"/>
                  <c:pt idx="0">
                    <c:v>1.9876199999999999</c:v>
                  </c:pt>
                  <c:pt idx="1">
                    <c:v>2.5733899999999998</c:v>
                  </c:pt>
                  <c:pt idx="2">
                    <c:v>2.2437900000000002</c:v>
                  </c:pt>
                  <c:pt idx="3">
                    <c:v>1.77162</c:v>
                  </c:pt>
                  <c:pt idx="4">
                    <c:v>1.18279</c:v>
                  </c:pt>
                  <c:pt idx="5">
                    <c:v>2.99919</c:v>
                  </c:pt>
                  <c:pt idx="6">
                    <c:v>1.61328</c:v>
                  </c:pt>
                  <c:pt idx="7">
                    <c:v>4.6470799999999999</c:v>
                  </c:pt>
                  <c:pt idx="8">
                    <c:v>1.87158</c:v>
                  </c:pt>
                  <c:pt idx="9">
                    <c:v>1.72631</c:v>
                  </c:pt>
                  <c:pt idx="10">
                    <c:v>4.1452799999999996</c:v>
                  </c:pt>
                  <c:pt idx="11">
                    <c:v>2.4985400000000002</c:v>
                  </c:pt>
                  <c:pt idx="12">
                    <c:v>2.0644999999999998</c:v>
                  </c:pt>
                  <c:pt idx="13">
                    <c:v>2.1868400000000001</c:v>
                  </c:pt>
                  <c:pt idx="14">
                    <c:v>2.0060099999999998</c:v>
                  </c:pt>
                  <c:pt idx="15">
                    <c:v>2.6569099999999999</c:v>
                  </c:pt>
                  <c:pt idx="16">
                    <c:v>4.0654599999999999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1208.3333329999998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Analysis'!$BE$2:$BE$4,'All Fsp Analysis'!$BE$8,'All Fsp Analysis'!$BE$12,'All Fsp Analysis'!$BE$19,'All Fsp Analysis'!$BE$22,'All Fsp Analysis'!$BE$25,'All Fsp Analysis'!$BE$29:$BE$30,'All Fsp Analysis'!$BE$34:$BE$36,'All Fsp Analysis'!$BE$39:$BE$42)</c:f>
              <c:numCache>
                <c:formatCode>General</c:formatCode>
                <c:ptCount val="17"/>
                <c:pt idx="0">
                  <c:v>75600</c:v>
                </c:pt>
                <c:pt idx="1">
                  <c:v>72500</c:v>
                </c:pt>
                <c:pt idx="2">
                  <c:v>73800</c:v>
                </c:pt>
                <c:pt idx="3">
                  <c:v>72300</c:v>
                </c:pt>
                <c:pt idx="4">
                  <c:v>73800</c:v>
                </c:pt>
                <c:pt idx="5">
                  <c:v>73800</c:v>
                </c:pt>
                <c:pt idx="6">
                  <c:v>75900</c:v>
                </c:pt>
                <c:pt idx="7">
                  <c:v>75100</c:v>
                </c:pt>
                <c:pt idx="8">
                  <c:v>71700</c:v>
                </c:pt>
                <c:pt idx="9">
                  <c:v>69500</c:v>
                </c:pt>
                <c:pt idx="10">
                  <c:v>67700</c:v>
                </c:pt>
                <c:pt idx="11">
                  <c:v>73300</c:v>
                </c:pt>
                <c:pt idx="12">
                  <c:v>70500</c:v>
                </c:pt>
                <c:pt idx="13">
                  <c:v>72200</c:v>
                </c:pt>
                <c:pt idx="14">
                  <c:v>72900</c:v>
                </c:pt>
                <c:pt idx="15">
                  <c:v>71900</c:v>
                </c:pt>
                <c:pt idx="16">
                  <c:v>70500</c:v>
                </c:pt>
              </c:numCache>
            </c:numRef>
          </c:xVal>
          <c:yVal>
            <c:numRef>
              <c:f>('All Fsp Analysis'!$BB$2:$BB$4,'All Fsp Analysis'!$BB$8,'All Fsp Analysis'!$BB$12,'All Fsp Analysis'!$BB$19,'All Fsp Analysis'!$BB$22,'All Fsp Analysis'!$BB$25,'All Fsp Analysis'!$BB$29:$BB$30,'All Fsp Analysis'!$BB$34:$BB$36,'All Fsp Analysis'!$BB$39:$BB$42)</c:f>
              <c:numCache>
                <c:formatCode>General</c:formatCode>
                <c:ptCount val="17"/>
                <c:pt idx="0">
                  <c:v>17.9954</c:v>
                </c:pt>
                <c:pt idx="1">
                  <c:v>21.134799999999998</c:v>
                </c:pt>
                <c:pt idx="2">
                  <c:v>22.7319</c:v>
                </c:pt>
                <c:pt idx="3">
                  <c:v>16.290299999999998</c:v>
                </c:pt>
                <c:pt idx="4">
                  <c:v>15.065</c:v>
                </c:pt>
                <c:pt idx="5">
                  <c:v>22.8993</c:v>
                </c:pt>
                <c:pt idx="6">
                  <c:v>14.3461</c:v>
                </c:pt>
                <c:pt idx="7">
                  <c:v>32.9099</c:v>
                </c:pt>
                <c:pt idx="8">
                  <c:v>16.232700000000001</c:v>
                </c:pt>
                <c:pt idx="9">
                  <c:v>17.4221</c:v>
                </c:pt>
                <c:pt idx="10">
                  <c:v>25.999600000000001</c:v>
                </c:pt>
                <c:pt idx="11">
                  <c:v>27.516400000000001</c:v>
                </c:pt>
                <c:pt idx="12">
                  <c:v>18.580400000000001</c:v>
                </c:pt>
                <c:pt idx="13">
                  <c:v>18.641100000000002</c:v>
                </c:pt>
                <c:pt idx="14">
                  <c:v>18.7346</c:v>
                </c:pt>
                <c:pt idx="15">
                  <c:v>21.396100000000001</c:v>
                </c:pt>
                <c:pt idx="16">
                  <c:v>32.754600000000003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DB5-49A9-9D87-0DB1F742F1FD}"/>
            </c:ext>
          </c:extLst>
        </c:ser>
        <c:ser>
          <c:idx val="8"/>
          <c:order val="5"/>
          <c:tx>
            <c:v>1(B)MP R Na v Pb</c:v>
          </c:tx>
          <c:spPr>
            <a:ln w="25400" cap="rnd">
              <a:noFill/>
              <a:round/>
            </a:ln>
            <a:effectLst/>
          </c:spPr>
          <c:errBars>
            <c:errDir val="y"/>
            <c:errBarType val="both"/>
            <c:errValType val="cust"/>
            <c:noEndCap val="0"/>
            <c:plus>
              <c:numRef>
                <c:f>('All Fsp Analysis'!$V$125:$V$127,'All Fsp Analysis'!$V$129:$V$130,'All Fsp Analysis'!$V$133,'All Fsp Analysis'!$V$140,'All Fsp Analysis'!$V$141,'All Fsp Analysis'!$V$143,'All Fsp Analysis'!$V$146:$V$147,'All Fsp Analysis'!$V$151,'All Fsp Analysis'!$V$157:$V$158,'All Fsp Analysis'!$V$163:$V$165)</c:f>
                <c:numCache>
                  <c:formatCode>General</c:formatCode>
                  <c:ptCount val="17"/>
                  <c:pt idx="0">
                    <c:v>2.6387800000000001</c:v>
                  </c:pt>
                  <c:pt idx="1">
                    <c:v>2.1410100000000001</c:v>
                  </c:pt>
                  <c:pt idx="2">
                    <c:v>3.7457099999999999</c:v>
                  </c:pt>
                  <c:pt idx="3">
                    <c:v>1.71387</c:v>
                  </c:pt>
                  <c:pt idx="4">
                    <c:v>1.8455999999999999</c:v>
                  </c:pt>
                  <c:pt idx="5">
                    <c:v>2.08236</c:v>
                  </c:pt>
                  <c:pt idx="6">
                    <c:v>3.0103399999999998</c:v>
                  </c:pt>
                  <c:pt idx="7">
                    <c:v>2.34219</c:v>
                  </c:pt>
                  <c:pt idx="8">
                    <c:v>3.1686200000000002</c:v>
                  </c:pt>
                  <c:pt idx="9">
                    <c:v>7.4638</c:v>
                  </c:pt>
                  <c:pt idx="10">
                    <c:v>3.4785699999999999</c:v>
                  </c:pt>
                  <c:pt idx="11">
                    <c:v>3.6712799999999999</c:v>
                  </c:pt>
                  <c:pt idx="12">
                    <c:v>2.3442500000000002</c:v>
                  </c:pt>
                  <c:pt idx="13">
                    <c:v>2.5827100000000001</c:v>
                  </c:pt>
                  <c:pt idx="14">
                    <c:v>2.5129000000000001</c:v>
                  </c:pt>
                  <c:pt idx="15">
                    <c:v>2.7583199999999999</c:v>
                  </c:pt>
                  <c:pt idx="16">
                    <c:v>10.112299999999999</c:v>
                  </c:pt>
                </c:numCache>
              </c:numRef>
            </c:plus>
            <c:minus>
              <c:numRef>
                <c:f>('All Fsp Analysis'!$V$125:$V$127,'All Fsp Analysis'!$V$129:$V$130,'All Fsp Analysis'!$V$133,'All Fsp Analysis'!$V$140,'All Fsp Analysis'!$V$141,'All Fsp Analysis'!$V$143,'All Fsp Analysis'!$V$146:$V$147,'All Fsp Analysis'!$V$151,'All Fsp Analysis'!$V$157:$V$158,'All Fsp Analysis'!$V$163:$V$165)</c:f>
                <c:numCache>
                  <c:formatCode>General</c:formatCode>
                  <c:ptCount val="17"/>
                  <c:pt idx="0">
                    <c:v>2.6387800000000001</c:v>
                  </c:pt>
                  <c:pt idx="1">
                    <c:v>2.1410100000000001</c:v>
                  </c:pt>
                  <c:pt idx="2">
                    <c:v>3.7457099999999999</c:v>
                  </c:pt>
                  <c:pt idx="3">
                    <c:v>1.71387</c:v>
                  </c:pt>
                  <c:pt idx="4">
                    <c:v>1.8455999999999999</c:v>
                  </c:pt>
                  <c:pt idx="5">
                    <c:v>2.08236</c:v>
                  </c:pt>
                  <c:pt idx="6">
                    <c:v>3.0103399999999998</c:v>
                  </c:pt>
                  <c:pt idx="7">
                    <c:v>2.34219</c:v>
                  </c:pt>
                  <c:pt idx="8">
                    <c:v>3.1686200000000002</c:v>
                  </c:pt>
                  <c:pt idx="9">
                    <c:v>7.4638</c:v>
                  </c:pt>
                  <c:pt idx="10">
                    <c:v>3.4785699999999999</c:v>
                  </c:pt>
                  <c:pt idx="11">
                    <c:v>3.6712799999999999</c:v>
                  </c:pt>
                  <c:pt idx="12">
                    <c:v>2.3442500000000002</c:v>
                  </c:pt>
                  <c:pt idx="13">
                    <c:v>2.5827100000000001</c:v>
                  </c:pt>
                  <c:pt idx="14">
                    <c:v>2.5129000000000001</c:v>
                  </c:pt>
                  <c:pt idx="15">
                    <c:v>2.7583199999999999</c:v>
                  </c:pt>
                  <c:pt idx="16">
                    <c:v>10.112299999999999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1208.3333329999998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Analysis'!$BE$5:$BE$7,'All Fsp Analysis'!$BE$9:$BE$10,'All Fsp Analysis'!$BE$13,'All Fsp Analysis'!$BE$20:$BE$21,'All Fsp Analysis'!$BE$23,'All Fsp Analysis'!$BE$26:$BE$27,'All Fsp Analysis'!$BE$31,'All Fsp Analysis'!$BE$37:$BE$38,'All Fsp Analysis'!$BE$43:$BE$45)</c:f>
              <c:numCache>
                <c:formatCode>General</c:formatCode>
                <c:ptCount val="17"/>
                <c:pt idx="0">
                  <c:v>72000</c:v>
                </c:pt>
                <c:pt idx="1">
                  <c:v>73700</c:v>
                </c:pt>
                <c:pt idx="2">
                  <c:v>75700</c:v>
                </c:pt>
                <c:pt idx="3">
                  <c:v>70400</c:v>
                </c:pt>
                <c:pt idx="4">
                  <c:v>73200</c:v>
                </c:pt>
                <c:pt idx="5">
                  <c:v>74000</c:v>
                </c:pt>
                <c:pt idx="6">
                  <c:v>74800</c:v>
                </c:pt>
                <c:pt idx="7">
                  <c:v>73300</c:v>
                </c:pt>
                <c:pt idx="8">
                  <c:v>74400</c:v>
                </c:pt>
                <c:pt idx="9">
                  <c:v>73500</c:v>
                </c:pt>
                <c:pt idx="10">
                  <c:v>76200</c:v>
                </c:pt>
                <c:pt idx="11">
                  <c:v>73500</c:v>
                </c:pt>
                <c:pt idx="12">
                  <c:v>71600</c:v>
                </c:pt>
                <c:pt idx="13">
                  <c:v>74900</c:v>
                </c:pt>
                <c:pt idx="14">
                  <c:v>72300</c:v>
                </c:pt>
                <c:pt idx="15">
                  <c:v>75100</c:v>
                </c:pt>
                <c:pt idx="16">
                  <c:v>74400</c:v>
                </c:pt>
              </c:numCache>
            </c:numRef>
          </c:xVal>
          <c:yVal>
            <c:numRef>
              <c:f>('All Fsp Analysis'!$BB$5:$BB$7,'All Fsp Analysis'!$BB$9:$BB$10,'All Fsp Analysis'!$BB$13,'All Fsp Analysis'!$BB$20:$BB$21,'All Fsp Analysis'!$BB$23,'All Fsp Analysis'!$BB$26:$BB$27,'All Fsp Analysis'!$BB$31,'All Fsp Analysis'!$BB$37:$BB$38,'All Fsp Analysis'!$BB$43:$BB$45)</c:f>
              <c:numCache>
                <c:formatCode>General</c:formatCode>
                <c:ptCount val="17"/>
                <c:pt idx="0">
                  <c:v>26.657</c:v>
                </c:pt>
                <c:pt idx="1">
                  <c:v>17.6479</c:v>
                </c:pt>
                <c:pt idx="2">
                  <c:v>29.4651</c:v>
                </c:pt>
                <c:pt idx="3">
                  <c:v>19.565799999999999</c:v>
                </c:pt>
                <c:pt idx="4">
                  <c:v>16.8703</c:v>
                </c:pt>
                <c:pt idx="5">
                  <c:v>17.1995</c:v>
                </c:pt>
                <c:pt idx="6">
                  <c:v>23.4785</c:v>
                </c:pt>
                <c:pt idx="7">
                  <c:v>18.265899999999998</c:v>
                </c:pt>
                <c:pt idx="8">
                  <c:v>28.999199999999998</c:v>
                </c:pt>
                <c:pt idx="9">
                  <c:v>36.658299999999997</c:v>
                </c:pt>
                <c:pt idx="10">
                  <c:v>28.934100000000001</c:v>
                </c:pt>
                <c:pt idx="11">
                  <c:v>25.226400000000002</c:v>
                </c:pt>
                <c:pt idx="12">
                  <c:v>21.913499999999999</c:v>
                </c:pt>
                <c:pt idx="13">
                  <c:v>23.291</c:v>
                </c:pt>
                <c:pt idx="14">
                  <c:v>24.9283</c:v>
                </c:pt>
                <c:pt idx="15">
                  <c:v>22.070399999999999</c:v>
                </c:pt>
                <c:pt idx="16">
                  <c:v>40.443199999999997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DB5-49A9-9D87-0DB1F742F1FD}"/>
            </c:ext>
          </c:extLst>
        </c:ser>
        <c:ser>
          <c:idx val="9"/>
          <c:order val="6"/>
          <c:tx>
            <c:v>1(B)MP (M) Na v Pb</c:v>
          </c:tx>
          <c:spPr>
            <a:ln w="25400" cap="rnd">
              <a:noFill/>
              <a:round/>
            </a:ln>
            <a:effectLst/>
          </c:spPr>
          <c:errBars>
            <c:errDir val="y"/>
            <c:errBarType val="both"/>
            <c:errValType val="cust"/>
            <c:noEndCap val="0"/>
            <c:plus>
              <c:numRef>
                <c:f>('All Fsp Analysis'!$V$131,'All Fsp Analysis'!$V$134:$V$138,'All Fsp Analysis'!$V$144,'All Fsp Analysis'!$V$148,'All Fsp Analysis'!$V$152:$V$153)</c:f>
                <c:numCache>
                  <c:formatCode>General</c:formatCode>
                  <c:ptCount val="10"/>
                  <c:pt idx="0">
                    <c:v>1.8260700000000001</c:v>
                  </c:pt>
                  <c:pt idx="1">
                    <c:v>1.8065199999999999</c:v>
                  </c:pt>
                  <c:pt idx="2">
                    <c:v>2.2814399999999999</c:v>
                  </c:pt>
                  <c:pt idx="3">
                    <c:v>2.5729500000000001</c:v>
                  </c:pt>
                  <c:pt idx="4">
                    <c:v>1.88245</c:v>
                  </c:pt>
                  <c:pt idx="5">
                    <c:v>2.5876700000000001</c:v>
                  </c:pt>
                  <c:pt idx="6">
                    <c:v>2.6936300000000002</c:v>
                  </c:pt>
                  <c:pt idx="7">
                    <c:v>2.7145999999999999</c:v>
                  </c:pt>
                  <c:pt idx="8">
                    <c:v>1.4330499999999999</c:v>
                  </c:pt>
                  <c:pt idx="9">
                    <c:v>1.7173799999999999</c:v>
                  </c:pt>
                </c:numCache>
              </c:numRef>
            </c:plus>
            <c:minus>
              <c:numRef>
                <c:f>('All Fsp Analysis'!$V$131,'All Fsp Analysis'!$V$134:$V$138,'All Fsp Analysis'!$V$144,'All Fsp Analysis'!$V$148,'All Fsp Analysis'!$V$152:$V$153)</c:f>
                <c:numCache>
                  <c:formatCode>General</c:formatCode>
                  <c:ptCount val="10"/>
                  <c:pt idx="0">
                    <c:v>1.8260700000000001</c:v>
                  </c:pt>
                  <c:pt idx="1">
                    <c:v>1.8065199999999999</c:v>
                  </c:pt>
                  <c:pt idx="2">
                    <c:v>2.2814399999999999</c:v>
                  </c:pt>
                  <c:pt idx="3">
                    <c:v>2.5729500000000001</c:v>
                  </c:pt>
                  <c:pt idx="4">
                    <c:v>1.88245</c:v>
                  </c:pt>
                  <c:pt idx="5">
                    <c:v>2.5876700000000001</c:v>
                  </c:pt>
                  <c:pt idx="6">
                    <c:v>2.6936300000000002</c:v>
                  </c:pt>
                  <c:pt idx="7">
                    <c:v>2.7145999999999999</c:v>
                  </c:pt>
                  <c:pt idx="8">
                    <c:v>1.4330499999999999</c:v>
                  </c:pt>
                  <c:pt idx="9">
                    <c:v>1.7173799999999999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1208.3333329999998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Analysis'!$BE$11,'All Fsp Analysis'!$BE$14:$BE$18,'All Fsp Analysis'!$BE$24,'All Fsp Analysis'!$BE$28,'All Fsp Analysis'!$BE$32:$BE$33)</c:f>
              <c:numCache>
                <c:formatCode>General</c:formatCode>
                <c:ptCount val="10"/>
                <c:pt idx="0">
                  <c:v>71200</c:v>
                </c:pt>
                <c:pt idx="1">
                  <c:v>72800</c:v>
                </c:pt>
                <c:pt idx="2">
                  <c:v>71900</c:v>
                </c:pt>
                <c:pt idx="3">
                  <c:v>70800</c:v>
                </c:pt>
                <c:pt idx="4">
                  <c:v>73900</c:v>
                </c:pt>
                <c:pt idx="5">
                  <c:v>71800</c:v>
                </c:pt>
                <c:pt idx="6">
                  <c:v>74700</c:v>
                </c:pt>
                <c:pt idx="7">
                  <c:v>75300</c:v>
                </c:pt>
                <c:pt idx="8">
                  <c:v>71700</c:v>
                </c:pt>
                <c:pt idx="9">
                  <c:v>71600</c:v>
                </c:pt>
              </c:numCache>
            </c:numRef>
          </c:xVal>
          <c:yVal>
            <c:numRef>
              <c:f>('All Fsp Analysis'!$BB$11,'All Fsp Analysis'!$BB$14:$BB$18,'All Fsp Analysis'!$BB$24,'All Fsp Analysis'!$BB$28,'All Fsp Analysis'!$BB$32:$BB$33)</c:f>
              <c:numCache>
                <c:formatCode>General</c:formatCode>
                <c:ptCount val="10"/>
                <c:pt idx="0">
                  <c:v>22.5091</c:v>
                </c:pt>
                <c:pt idx="1">
                  <c:v>17.775200000000002</c:v>
                </c:pt>
                <c:pt idx="2">
                  <c:v>25.169499999999999</c:v>
                </c:pt>
                <c:pt idx="3">
                  <c:v>21.751200000000001</c:v>
                </c:pt>
                <c:pt idx="4">
                  <c:v>21.985499999999998</c:v>
                </c:pt>
                <c:pt idx="5">
                  <c:v>26.414400000000001</c:v>
                </c:pt>
                <c:pt idx="6">
                  <c:v>21.541799999999999</c:v>
                </c:pt>
                <c:pt idx="7">
                  <c:v>19.299700000000001</c:v>
                </c:pt>
                <c:pt idx="8">
                  <c:v>16.169699999999999</c:v>
                </c:pt>
                <c:pt idx="9">
                  <c:v>16.718599999999999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DB5-49A9-9D87-0DB1F742F1FD}"/>
            </c:ext>
          </c:extLst>
        </c:ser>
        <c:ser>
          <c:idx val="0"/>
          <c:order val="7"/>
          <c:tx>
            <c:v>1.AS.H C Na v Pb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('All Fsp Analysis'!$V$173,'All Fsp Analysis'!$V$176,'All Fsp Analysis'!$V$179,'All Fsp Analysis'!$V$182,'All Fsp Analysis'!$V$184,'All Fsp Analysis'!$V$189:$V$192,'All Fsp Analysis'!$V$199)</c:f>
                <c:numCache>
                  <c:formatCode>General</c:formatCode>
                  <c:ptCount val="10"/>
                  <c:pt idx="0">
                    <c:v>5.3428500000000003</c:v>
                  </c:pt>
                  <c:pt idx="1">
                    <c:v>4.5000799999999996</c:v>
                  </c:pt>
                  <c:pt idx="2">
                    <c:v>6.2748400000000002</c:v>
                  </c:pt>
                  <c:pt idx="3">
                    <c:v>3.2043499999999998</c:v>
                  </c:pt>
                  <c:pt idx="4">
                    <c:v>3.42441</c:v>
                  </c:pt>
                  <c:pt idx="5">
                    <c:v>6.5628599999999997</c:v>
                  </c:pt>
                  <c:pt idx="6">
                    <c:v>4.7904200000000001</c:v>
                  </c:pt>
                  <c:pt idx="7">
                    <c:v>5.9711499999999997</c:v>
                  </c:pt>
                  <c:pt idx="8">
                    <c:v>5.1713199999999997</c:v>
                  </c:pt>
                  <c:pt idx="9">
                    <c:v>4.40944</c:v>
                  </c:pt>
                </c:numCache>
              </c:numRef>
            </c:plus>
            <c:minus>
              <c:numRef>
                <c:f>('All Fsp Analysis'!$V$173,'All Fsp Analysis'!$V$176,'All Fsp Analysis'!$V$179,'All Fsp Analysis'!$V$182,'All Fsp Analysis'!$V$184,'All Fsp Analysis'!$V$189:$V$192,'All Fsp Analysis'!$V$199)</c:f>
                <c:numCache>
                  <c:formatCode>General</c:formatCode>
                  <c:ptCount val="10"/>
                  <c:pt idx="0">
                    <c:v>5.3428500000000003</c:v>
                  </c:pt>
                  <c:pt idx="1">
                    <c:v>4.5000799999999996</c:v>
                  </c:pt>
                  <c:pt idx="2">
                    <c:v>6.2748400000000002</c:v>
                  </c:pt>
                  <c:pt idx="3">
                    <c:v>3.2043499999999998</c:v>
                  </c:pt>
                  <c:pt idx="4">
                    <c:v>3.42441</c:v>
                  </c:pt>
                  <c:pt idx="5">
                    <c:v>6.5628599999999997</c:v>
                  </c:pt>
                  <c:pt idx="6">
                    <c:v>4.7904200000000001</c:v>
                  </c:pt>
                  <c:pt idx="7">
                    <c:v>5.9711499999999997</c:v>
                  </c:pt>
                  <c:pt idx="8">
                    <c:v>5.1713199999999997</c:v>
                  </c:pt>
                  <c:pt idx="9">
                    <c:v>4.40944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6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Analysis'!$CK$2,'All Fsp Analysis'!$CK$5,'All Fsp Analysis'!$CK$8,'All Fsp Analysis'!$CK$11,'All Fsp Analysis'!$CK$13,'All Fsp Analysis'!$CK$18:$CK$21,'All Fsp Analysis'!$CK$28)</c:f>
              <c:numCache>
                <c:formatCode>General</c:formatCode>
                <c:ptCount val="10"/>
                <c:pt idx="0">
                  <c:v>71600</c:v>
                </c:pt>
                <c:pt idx="1">
                  <c:v>63900</c:v>
                </c:pt>
                <c:pt idx="2">
                  <c:v>62000</c:v>
                </c:pt>
                <c:pt idx="3">
                  <c:v>69800</c:v>
                </c:pt>
                <c:pt idx="4">
                  <c:v>64700</c:v>
                </c:pt>
                <c:pt idx="5">
                  <c:v>71400</c:v>
                </c:pt>
                <c:pt idx="6">
                  <c:v>70000</c:v>
                </c:pt>
                <c:pt idx="7">
                  <c:v>69600</c:v>
                </c:pt>
                <c:pt idx="8">
                  <c:v>67200</c:v>
                </c:pt>
                <c:pt idx="9">
                  <c:v>66500</c:v>
                </c:pt>
              </c:numCache>
            </c:numRef>
          </c:xVal>
          <c:yVal>
            <c:numRef>
              <c:f>('All Fsp Analysis'!$CH$2,'All Fsp Analysis'!$CH$5,'All Fsp Analysis'!$CH$8,'All Fsp Analysis'!$CH$11,'All Fsp Analysis'!$CH$13,'All Fsp Analysis'!$CH$18:$CH$21,'All Fsp Analysis'!$CH$28)</c:f>
              <c:numCache>
                <c:formatCode>General</c:formatCode>
                <c:ptCount val="10"/>
                <c:pt idx="0">
                  <c:v>44.157800000000002</c:v>
                </c:pt>
                <c:pt idx="1">
                  <c:v>47.4255</c:v>
                </c:pt>
                <c:pt idx="2">
                  <c:v>58.816800000000001</c:v>
                </c:pt>
                <c:pt idx="3">
                  <c:v>37.566000000000003</c:v>
                </c:pt>
                <c:pt idx="4">
                  <c:v>44.712899999999998</c:v>
                </c:pt>
                <c:pt idx="5">
                  <c:v>45.606200000000001</c:v>
                </c:pt>
                <c:pt idx="6">
                  <c:v>42.010599999999997</c:v>
                </c:pt>
                <c:pt idx="7">
                  <c:v>51.2943</c:v>
                </c:pt>
                <c:pt idx="8">
                  <c:v>49.110799999999998</c:v>
                </c:pt>
                <c:pt idx="9">
                  <c:v>48.864199999999997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DB5-49A9-9D87-0DB1F742F1FD}"/>
            </c:ext>
          </c:extLst>
        </c:ser>
        <c:ser>
          <c:idx val="1"/>
          <c:order val="8"/>
          <c:tx>
            <c:v>1.AS.H R Na v Pb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('All Fsp Analysis'!$V$174,'All Fsp Analysis'!$V$177,'All Fsp Analysis'!$V$183,'All Fsp Analysis'!$V$185:$V$188,'All Fsp Analysis'!$V$193:$V$194,'All Fsp Analysis'!$V$200,'All Fsp Analysis'!$V$204)</c:f>
                <c:numCache>
                  <c:formatCode>General</c:formatCode>
                  <c:ptCount val="11"/>
                  <c:pt idx="0">
                    <c:v>5.4414600000000002</c:v>
                  </c:pt>
                  <c:pt idx="1">
                    <c:v>4.2891300000000001</c:v>
                  </c:pt>
                  <c:pt idx="2">
                    <c:v>3.0693700000000002</c:v>
                  </c:pt>
                  <c:pt idx="3">
                    <c:v>3.2437299999999998</c:v>
                  </c:pt>
                  <c:pt idx="4">
                    <c:v>3.7609499999999998</c:v>
                  </c:pt>
                  <c:pt idx="5">
                    <c:v>3.78084</c:v>
                  </c:pt>
                  <c:pt idx="6">
                    <c:v>3.1327600000000002</c:v>
                  </c:pt>
                  <c:pt idx="7">
                    <c:v>5.1651300000000004</c:v>
                  </c:pt>
                  <c:pt idx="8">
                    <c:v>5.6131099999999998</c:v>
                  </c:pt>
                  <c:pt idx="9">
                    <c:v>4.5860000000000003</c:v>
                  </c:pt>
                  <c:pt idx="10">
                    <c:v>5.3551900000000003</c:v>
                  </c:pt>
                </c:numCache>
              </c:numRef>
            </c:plus>
            <c:minus>
              <c:numRef>
                <c:f>('All Fsp Analysis'!$V$174,'All Fsp Analysis'!$V$177,'All Fsp Analysis'!$V$183,'All Fsp Analysis'!$V$185:$V$188,'All Fsp Analysis'!$V$193:$V$194,'All Fsp Analysis'!$V$200,'All Fsp Analysis'!$V$204)</c:f>
                <c:numCache>
                  <c:formatCode>General</c:formatCode>
                  <c:ptCount val="11"/>
                  <c:pt idx="0">
                    <c:v>5.4414600000000002</c:v>
                  </c:pt>
                  <c:pt idx="1">
                    <c:v>4.2891300000000001</c:v>
                  </c:pt>
                  <c:pt idx="2">
                    <c:v>3.0693700000000002</c:v>
                  </c:pt>
                  <c:pt idx="3">
                    <c:v>3.2437299999999998</c:v>
                  </c:pt>
                  <c:pt idx="4">
                    <c:v>3.7609499999999998</c:v>
                  </c:pt>
                  <c:pt idx="5">
                    <c:v>3.78084</c:v>
                  </c:pt>
                  <c:pt idx="6">
                    <c:v>3.1327600000000002</c:v>
                  </c:pt>
                  <c:pt idx="7">
                    <c:v>5.1651300000000004</c:v>
                  </c:pt>
                  <c:pt idx="8">
                    <c:v>5.6131099999999998</c:v>
                  </c:pt>
                  <c:pt idx="9">
                    <c:v>4.5860000000000003</c:v>
                  </c:pt>
                  <c:pt idx="10">
                    <c:v>5.3551900000000003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6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Analysis'!$CK$3,'All Fsp Analysis'!$CK$6,'All Fsp Analysis'!$CK$12,'All Fsp Analysis'!$CK$14:$CK$17,'All Fsp Analysis'!$CK$22:$CK$23,'All Fsp Analysis'!$CK$29,'All Fsp Analysis'!$CK$33)</c:f>
              <c:numCache>
                <c:formatCode>General</c:formatCode>
                <c:ptCount val="11"/>
                <c:pt idx="0">
                  <c:v>71000</c:v>
                </c:pt>
                <c:pt idx="1">
                  <c:v>66000</c:v>
                </c:pt>
                <c:pt idx="2">
                  <c:v>70200</c:v>
                </c:pt>
                <c:pt idx="3">
                  <c:v>68000</c:v>
                </c:pt>
                <c:pt idx="4">
                  <c:v>67500</c:v>
                </c:pt>
                <c:pt idx="5">
                  <c:v>66500</c:v>
                </c:pt>
                <c:pt idx="6">
                  <c:v>63200</c:v>
                </c:pt>
                <c:pt idx="7">
                  <c:v>68000</c:v>
                </c:pt>
                <c:pt idx="8">
                  <c:v>69800</c:v>
                </c:pt>
                <c:pt idx="9">
                  <c:v>66800</c:v>
                </c:pt>
                <c:pt idx="10">
                  <c:v>70000</c:v>
                </c:pt>
              </c:numCache>
            </c:numRef>
          </c:xVal>
          <c:yVal>
            <c:numRef>
              <c:f>('All Fsp Analysis'!$CH$3,'All Fsp Analysis'!$CH$6,'All Fsp Analysis'!$CH$12,'All Fsp Analysis'!$CH$14:$CH$17,'All Fsp Analysis'!$CH$22:$CH$23,'All Fsp Analysis'!$CH$29,'All Fsp Analysis'!$CH$33)</c:f>
              <c:numCache>
                <c:formatCode>General</c:formatCode>
                <c:ptCount val="11"/>
                <c:pt idx="0">
                  <c:v>41.519100000000002</c:v>
                </c:pt>
                <c:pt idx="1">
                  <c:v>45.308500000000002</c:v>
                </c:pt>
                <c:pt idx="2">
                  <c:v>44.223500000000001</c:v>
                </c:pt>
                <c:pt idx="3">
                  <c:v>39.808199999999999</c:v>
                </c:pt>
                <c:pt idx="4">
                  <c:v>49.972000000000001</c:v>
                </c:pt>
                <c:pt idx="5">
                  <c:v>50.625300000000003</c:v>
                </c:pt>
                <c:pt idx="6">
                  <c:v>45.068800000000003</c:v>
                </c:pt>
                <c:pt idx="7">
                  <c:v>44.563000000000002</c:v>
                </c:pt>
                <c:pt idx="8">
                  <c:v>48.066699999999997</c:v>
                </c:pt>
                <c:pt idx="9">
                  <c:v>50.218200000000003</c:v>
                </c:pt>
                <c:pt idx="10">
                  <c:v>41.479900000000001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DB5-49A9-9D87-0DB1F742F1FD}"/>
            </c:ext>
          </c:extLst>
        </c:ser>
        <c:ser>
          <c:idx val="2"/>
          <c:order val="9"/>
          <c:tx>
            <c:v>1.AS.H (M) Na v Pb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('All Fsp Analysis'!$V$175,'All Fsp Analysis'!$V$178,'All Fsp Analysis'!$V$180:$V$181,'All Fsp Analysis'!$V$195:$V$198,'All Fsp Analysis'!$V$201:$V$203,'All Fsp Analysis'!$V$205:$V$207)</c:f>
                <c:numCache>
                  <c:formatCode>General</c:formatCode>
                  <c:ptCount val="14"/>
                  <c:pt idx="0">
                    <c:v>4.3473899999999999</c:v>
                  </c:pt>
                  <c:pt idx="1">
                    <c:v>3.8437899999999998</c:v>
                  </c:pt>
                  <c:pt idx="2">
                    <c:v>3.11904</c:v>
                  </c:pt>
                  <c:pt idx="3">
                    <c:v>6.5311300000000001</c:v>
                  </c:pt>
                  <c:pt idx="4">
                    <c:v>6.2983599999999997</c:v>
                  </c:pt>
                  <c:pt idx="5">
                    <c:v>5.3181099999999999</c:v>
                  </c:pt>
                  <c:pt idx="6">
                    <c:v>3.3540399999999999</c:v>
                  </c:pt>
                  <c:pt idx="7">
                    <c:v>4.0125299999999999</c:v>
                  </c:pt>
                  <c:pt idx="8">
                    <c:v>3.9013900000000001</c:v>
                  </c:pt>
                  <c:pt idx="9">
                    <c:v>3.9661499999999998</c:v>
                  </c:pt>
                  <c:pt idx="10">
                    <c:v>5.32559</c:v>
                  </c:pt>
                  <c:pt idx="11">
                    <c:v>3.8885700000000001</c:v>
                  </c:pt>
                  <c:pt idx="12">
                    <c:v>3.0895999999999999</c:v>
                  </c:pt>
                  <c:pt idx="13">
                    <c:v>9.9124700000000008</c:v>
                  </c:pt>
                </c:numCache>
              </c:numRef>
            </c:plus>
            <c:minus>
              <c:numRef>
                <c:f>('All Fsp Analysis'!$V$175,'All Fsp Analysis'!$V$178,'All Fsp Analysis'!$V$180:$V$181,'All Fsp Analysis'!$V$195:$V$198,'All Fsp Analysis'!$V$201:$V$203,'All Fsp Analysis'!$V$205:$V$207)</c:f>
                <c:numCache>
                  <c:formatCode>General</c:formatCode>
                  <c:ptCount val="14"/>
                  <c:pt idx="0">
                    <c:v>4.3473899999999999</c:v>
                  </c:pt>
                  <c:pt idx="1">
                    <c:v>3.8437899999999998</c:v>
                  </c:pt>
                  <c:pt idx="2">
                    <c:v>3.11904</c:v>
                  </c:pt>
                  <c:pt idx="3">
                    <c:v>6.5311300000000001</c:v>
                  </c:pt>
                  <c:pt idx="4">
                    <c:v>6.2983599999999997</c:v>
                  </c:pt>
                  <c:pt idx="5">
                    <c:v>5.3181099999999999</c:v>
                  </c:pt>
                  <c:pt idx="6">
                    <c:v>3.3540399999999999</c:v>
                  </c:pt>
                  <c:pt idx="7">
                    <c:v>4.0125299999999999</c:v>
                  </c:pt>
                  <c:pt idx="8">
                    <c:v>3.9013900000000001</c:v>
                  </c:pt>
                  <c:pt idx="9">
                    <c:v>3.9661499999999998</c:v>
                  </c:pt>
                  <c:pt idx="10">
                    <c:v>5.32559</c:v>
                  </c:pt>
                  <c:pt idx="11">
                    <c:v>3.8885700000000001</c:v>
                  </c:pt>
                  <c:pt idx="12">
                    <c:v>3.0895999999999999</c:v>
                  </c:pt>
                  <c:pt idx="13">
                    <c:v>9.9124700000000008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6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Analysis'!$CK$4,'All Fsp Analysis'!$CK$7,'All Fsp Analysis'!$CK$9:$CK$10,'All Fsp Analysis'!$CK$24:$CK$27,'All Fsp Analysis'!$CK$30:$CK$32,'All Fsp Analysis'!$CK$34:$CK$36)</c:f>
              <c:numCache>
                <c:formatCode>General</c:formatCode>
                <c:ptCount val="14"/>
                <c:pt idx="0">
                  <c:v>67800</c:v>
                </c:pt>
                <c:pt idx="1">
                  <c:v>71200</c:v>
                </c:pt>
                <c:pt idx="2">
                  <c:v>63099.999999999993</c:v>
                </c:pt>
                <c:pt idx="3">
                  <c:v>68300</c:v>
                </c:pt>
                <c:pt idx="4">
                  <c:v>69700</c:v>
                </c:pt>
                <c:pt idx="5">
                  <c:v>69600</c:v>
                </c:pt>
                <c:pt idx="6">
                  <c:v>70400</c:v>
                </c:pt>
                <c:pt idx="7">
                  <c:v>63800</c:v>
                </c:pt>
                <c:pt idx="8">
                  <c:v>64500</c:v>
                </c:pt>
                <c:pt idx="9">
                  <c:v>64500</c:v>
                </c:pt>
                <c:pt idx="10">
                  <c:v>66600</c:v>
                </c:pt>
                <c:pt idx="11">
                  <c:v>68500</c:v>
                </c:pt>
                <c:pt idx="12">
                  <c:v>67400</c:v>
                </c:pt>
                <c:pt idx="13">
                  <c:v>67700</c:v>
                </c:pt>
              </c:numCache>
            </c:numRef>
          </c:xVal>
          <c:yVal>
            <c:numRef>
              <c:f>('All Fsp Analysis'!$CH$4,'All Fsp Analysis'!$CH$7,'All Fsp Analysis'!$CH$9:$CH$10,'All Fsp Analysis'!$CH$24:$CH$27,'All Fsp Analysis'!$CH$30:$CH$32,'All Fsp Analysis'!$CH$34:$CH$36)</c:f>
              <c:numCache>
                <c:formatCode>General</c:formatCode>
                <c:ptCount val="14"/>
                <c:pt idx="0">
                  <c:v>48.120800000000003</c:v>
                </c:pt>
                <c:pt idx="1">
                  <c:v>39.030200000000001</c:v>
                </c:pt>
                <c:pt idx="2">
                  <c:v>46.116599999999998</c:v>
                </c:pt>
                <c:pt idx="3">
                  <c:v>49.895099999999999</c:v>
                </c:pt>
                <c:pt idx="4">
                  <c:v>48.144500000000001</c:v>
                </c:pt>
                <c:pt idx="5">
                  <c:v>47.918999999999997</c:v>
                </c:pt>
                <c:pt idx="6">
                  <c:v>42.700600000000001</c:v>
                </c:pt>
                <c:pt idx="7">
                  <c:v>49.915100000000002</c:v>
                </c:pt>
                <c:pt idx="8">
                  <c:v>46.280799999999999</c:v>
                </c:pt>
                <c:pt idx="9">
                  <c:v>46.2667</c:v>
                </c:pt>
                <c:pt idx="10">
                  <c:v>53.476999999999997</c:v>
                </c:pt>
                <c:pt idx="11">
                  <c:v>43.728700000000003</c:v>
                </c:pt>
                <c:pt idx="12">
                  <c:v>41.011000000000003</c:v>
                </c:pt>
                <c:pt idx="13">
                  <c:v>55.964500000000001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BDB5-49A9-9D87-0DB1F742F1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54076672"/>
        <c:axId val="1754078592"/>
      </c:scatterChart>
      <c:valAx>
        <c:axId val="17540766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Na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4078592"/>
        <c:crosses val="autoZero"/>
        <c:crossBetween val="midCat"/>
      </c:valAx>
      <c:valAx>
        <c:axId val="1754078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Pb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4076672"/>
        <c:crosses val="autoZero"/>
        <c:crossBetween val="midCat"/>
      </c:valAx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Na v Pb (1(B)MP v 1.AS)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v>1.AS C Na v Pb</c:v>
          </c:tx>
          <c:spPr>
            <a:ln>
              <a:noFill/>
            </a:ln>
          </c:spPr>
          <c:errBars>
            <c:errDir val="y"/>
            <c:errBarType val="both"/>
            <c:errValType val="cust"/>
            <c:noEndCap val="0"/>
            <c:plus>
              <c:numRef>
                <c:f>('All Fsp Analysis'!$V$80,'All Fsp Analysis'!$V$82:$V$83,'All Fsp Analysis'!$V$86:$V$87,'All Fsp Analysis'!$V$92,'All Fsp Analysis'!$V$96:$V$97,'All Fsp Analysis'!$V$101,'All Fsp Analysis'!$V$103,'All Fsp Analysis'!$V$105,'All Fsp Analysis'!$V$107,'All Fsp Analysis'!$V$112)</c:f>
                <c:numCache>
                  <c:formatCode>General</c:formatCode>
                  <c:ptCount val="13"/>
                  <c:pt idx="0">
                    <c:v>3.0091299999999999</c:v>
                  </c:pt>
                  <c:pt idx="1">
                    <c:v>2.95303</c:v>
                  </c:pt>
                  <c:pt idx="2">
                    <c:v>2.7596400000000001</c:v>
                  </c:pt>
                  <c:pt idx="3">
                    <c:v>3.2291099999999999</c:v>
                  </c:pt>
                  <c:pt idx="4">
                    <c:v>2.8445299999999998</c:v>
                  </c:pt>
                  <c:pt idx="5">
                    <c:v>3.40659</c:v>
                  </c:pt>
                  <c:pt idx="6">
                    <c:v>2.3464999999999998</c:v>
                  </c:pt>
                  <c:pt idx="7">
                    <c:v>2.6837499999999999</c:v>
                  </c:pt>
                  <c:pt idx="8">
                    <c:v>3.2169599999999998</c:v>
                  </c:pt>
                  <c:pt idx="9">
                    <c:v>2.3646199999999999</c:v>
                  </c:pt>
                  <c:pt idx="10">
                    <c:v>2.8196599999999998</c:v>
                  </c:pt>
                  <c:pt idx="11">
                    <c:v>4.5779800000000002</c:v>
                  </c:pt>
                  <c:pt idx="12">
                    <c:v>3.5855800000000002</c:v>
                  </c:pt>
                </c:numCache>
              </c:numRef>
            </c:plus>
            <c:minus>
              <c:numRef>
                <c:f>('All Fsp Analysis'!$V$80,'All Fsp Analysis'!$V$82:$V$83,'All Fsp Analysis'!$V$86:$V$87,'All Fsp Analysis'!$V$92,'All Fsp Analysis'!$V$96:$V$97,'All Fsp Analysis'!$V$101,'All Fsp Analysis'!$V$103,'All Fsp Analysis'!$V$105,'All Fsp Analysis'!$V$107,'All Fsp Analysis'!$V$112)</c:f>
                <c:numCache>
                  <c:formatCode>General</c:formatCode>
                  <c:ptCount val="13"/>
                  <c:pt idx="0">
                    <c:v>3.0091299999999999</c:v>
                  </c:pt>
                  <c:pt idx="1">
                    <c:v>2.95303</c:v>
                  </c:pt>
                  <c:pt idx="2">
                    <c:v>2.7596400000000001</c:v>
                  </c:pt>
                  <c:pt idx="3">
                    <c:v>3.2291099999999999</c:v>
                  </c:pt>
                  <c:pt idx="4">
                    <c:v>2.8445299999999998</c:v>
                  </c:pt>
                  <c:pt idx="5">
                    <c:v>3.40659</c:v>
                  </c:pt>
                  <c:pt idx="6">
                    <c:v>2.3464999999999998</c:v>
                  </c:pt>
                  <c:pt idx="7">
                    <c:v>2.6837499999999999</c:v>
                  </c:pt>
                  <c:pt idx="8">
                    <c:v>3.2169599999999998</c:v>
                  </c:pt>
                  <c:pt idx="9">
                    <c:v>2.3646199999999999</c:v>
                  </c:pt>
                  <c:pt idx="10">
                    <c:v>2.8196599999999998</c:v>
                  </c:pt>
                  <c:pt idx="11">
                    <c:v>4.5779800000000002</c:v>
                  </c:pt>
                  <c:pt idx="12">
                    <c:v>3.5855800000000002</c:v>
                  </c:pt>
                </c:numCache>
              </c:numRef>
            </c:minus>
          </c:errBars>
          <c:errBars>
            <c:errDir val="x"/>
            <c:errBarType val="both"/>
            <c:errValType val="fixedVal"/>
            <c:noEndCap val="0"/>
            <c:val val="558.33333330000005"/>
          </c:errBars>
          <c:xVal>
            <c:numRef>
              <c:f>('All Fsp Analysis'!$Y$3,'All Fsp Analysis'!$Y$5:$Y$6,'All Fsp Analysis'!$Y$9:$Y$10,'All Fsp Analysis'!$Y$15,'All Fsp Analysis'!$Y$19:$Y$20,'All Fsp Analysis'!$Y$24,'All Fsp Analysis'!$Y$26,'All Fsp Analysis'!$Y$27,'All Fsp Analysis'!$Y$30,'All Fsp Analysis'!$Y$35)</c:f>
              <c:numCache>
                <c:formatCode>General</c:formatCode>
                <c:ptCount val="13"/>
                <c:pt idx="0">
                  <c:v>51700</c:v>
                </c:pt>
                <c:pt idx="1">
                  <c:v>54100</c:v>
                </c:pt>
                <c:pt idx="2">
                  <c:v>54800.000000000007</c:v>
                </c:pt>
                <c:pt idx="3">
                  <c:v>54000</c:v>
                </c:pt>
                <c:pt idx="4">
                  <c:v>52400</c:v>
                </c:pt>
                <c:pt idx="5">
                  <c:v>64000</c:v>
                </c:pt>
                <c:pt idx="6">
                  <c:v>57000</c:v>
                </c:pt>
                <c:pt idx="7">
                  <c:v>61900.000000000007</c:v>
                </c:pt>
                <c:pt idx="8">
                  <c:v>54100</c:v>
                </c:pt>
                <c:pt idx="9">
                  <c:v>61300</c:v>
                </c:pt>
                <c:pt idx="10">
                  <c:v>58099.999999999993</c:v>
                </c:pt>
                <c:pt idx="11">
                  <c:v>62200</c:v>
                </c:pt>
                <c:pt idx="12">
                  <c:v>64600</c:v>
                </c:pt>
              </c:numCache>
            </c:numRef>
          </c:xVal>
          <c:yVal>
            <c:numRef>
              <c:f>('All Fsp Analysis'!$V$3,'All Fsp Analysis'!$V$5:$V$6,'All Fsp Analysis'!$V$9:$V$10,'All Fsp Analysis'!$V$15,'All Fsp Analysis'!$V$19:$V$20,'All Fsp Analysis'!$V$24,'All Fsp Analysis'!$V$26,'All Fsp Analysis'!$V$28,'All Fsp Analysis'!$V$30,'All Fsp Analysis'!$V$35)</c:f>
              <c:numCache>
                <c:formatCode>General</c:formatCode>
                <c:ptCount val="13"/>
                <c:pt idx="0">
                  <c:v>37.064</c:v>
                </c:pt>
                <c:pt idx="1">
                  <c:v>35.695799999999998</c:v>
                </c:pt>
                <c:pt idx="2">
                  <c:v>33.638100000000001</c:v>
                </c:pt>
                <c:pt idx="3">
                  <c:v>37.071199999999997</c:v>
                </c:pt>
                <c:pt idx="4">
                  <c:v>32.8003</c:v>
                </c:pt>
                <c:pt idx="5">
                  <c:v>31.3657</c:v>
                </c:pt>
                <c:pt idx="6">
                  <c:v>31.2881</c:v>
                </c:pt>
                <c:pt idx="7">
                  <c:v>30.564</c:v>
                </c:pt>
                <c:pt idx="8">
                  <c:v>34.501199999999997</c:v>
                </c:pt>
                <c:pt idx="9">
                  <c:v>28.3858</c:v>
                </c:pt>
                <c:pt idx="10">
                  <c:v>32.173099999999998</c:v>
                </c:pt>
                <c:pt idx="11">
                  <c:v>53.936700000000002</c:v>
                </c:pt>
                <c:pt idx="12">
                  <c:v>31.041499999999999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320-4C0A-AA3B-E81435448E14}"/>
            </c:ext>
          </c:extLst>
        </c:ser>
        <c:ser>
          <c:idx val="4"/>
          <c:order val="1"/>
          <c:tx>
            <c:v>1.AS R Na v Pb</c:v>
          </c:tx>
          <c:spPr>
            <a:ln w="25400">
              <a:noFill/>
            </a:ln>
          </c:spPr>
          <c:errBars>
            <c:errDir val="y"/>
            <c:errBarType val="both"/>
            <c:errValType val="cust"/>
            <c:noEndCap val="0"/>
            <c:plus>
              <c:numRef>
                <c:f>('All Fsp Analysis'!$V$79,'All Fsp Analysis'!$V$81,'All Fsp Analysis'!$V$84,'All Fsp Analysis'!$V$88,'All Fsp Analysis'!$V$93,'All Fsp Analysis'!$V$98,'All Fsp Analysis'!$V$102,'All Fsp Analysis'!$V$104,'All Fsp Analysis'!$V$106,'All Fsp Analysis'!$V$108,'All Fsp Analysis'!$V$111)</c:f>
                <c:numCache>
                  <c:formatCode>General</c:formatCode>
                  <c:ptCount val="11"/>
                  <c:pt idx="0">
                    <c:v>5.2043699999999999</c:v>
                  </c:pt>
                  <c:pt idx="1">
                    <c:v>2.9544000000000001</c:v>
                  </c:pt>
                  <c:pt idx="2">
                    <c:v>3.0455899999999998</c:v>
                  </c:pt>
                  <c:pt idx="3">
                    <c:v>2.7088899999999998</c:v>
                  </c:pt>
                  <c:pt idx="4">
                    <c:v>3.36625</c:v>
                  </c:pt>
                  <c:pt idx="5">
                    <c:v>4.6155799999999996</c:v>
                  </c:pt>
                  <c:pt idx="6">
                    <c:v>3.8618399999999999</c:v>
                  </c:pt>
                  <c:pt idx="7">
                    <c:v>3.49925</c:v>
                  </c:pt>
                  <c:pt idx="8">
                    <c:v>2.1490999999999998</c:v>
                  </c:pt>
                  <c:pt idx="9">
                    <c:v>3.7593899999999998</c:v>
                  </c:pt>
                  <c:pt idx="10">
                    <c:v>3.5026799999999998</c:v>
                  </c:pt>
                </c:numCache>
              </c:numRef>
            </c:plus>
            <c:minus>
              <c:numRef>
                <c:f>('All Fsp Analysis'!$V$79,'All Fsp Analysis'!$V$81,'All Fsp Analysis'!$V$84,'All Fsp Analysis'!$V$88,'All Fsp Analysis'!$V$93,'All Fsp Analysis'!$V$98,'All Fsp Analysis'!$V$102,'All Fsp Analysis'!$V$104,'All Fsp Analysis'!$V$106,'All Fsp Analysis'!$V$108,'All Fsp Analysis'!$V$111)</c:f>
                <c:numCache>
                  <c:formatCode>General</c:formatCode>
                  <c:ptCount val="11"/>
                  <c:pt idx="0">
                    <c:v>5.2043699999999999</c:v>
                  </c:pt>
                  <c:pt idx="1">
                    <c:v>2.9544000000000001</c:v>
                  </c:pt>
                  <c:pt idx="2">
                    <c:v>3.0455899999999998</c:v>
                  </c:pt>
                  <c:pt idx="3">
                    <c:v>2.7088899999999998</c:v>
                  </c:pt>
                  <c:pt idx="4">
                    <c:v>3.36625</c:v>
                  </c:pt>
                  <c:pt idx="5">
                    <c:v>4.6155799999999996</c:v>
                  </c:pt>
                  <c:pt idx="6">
                    <c:v>3.8618399999999999</c:v>
                  </c:pt>
                  <c:pt idx="7">
                    <c:v>3.49925</c:v>
                  </c:pt>
                  <c:pt idx="8">
                    <c:v>2.1490999999999998</c:v>
                  </c:pt>
                  <c:pt idx="9">
                    <c:v>3.7593899999999998</c:v>
                  </c:pt>
                  <c:pt idx="10">
                    <c:v>3.5026799999999998</c:v>
                  </c:pt>
                </c:numCache>
              </c:numRef>
            </c:minus>
          </c:errBars>
          <c:errBars>
            <c:errDir val="x"/>
            <c:errBarType val="both"/>
            <c:errValType val="fixedVal"/>
            <c:noEndCap val="0"/>
            <c:val val="558.33333330000005"/>
          </c:errBars>
          <c:xVal>
            <c:numRef>
              <c:f>('All Fsp Analysis'!$Y$2,'All Fsp Analysis'!$Y$4,'All Fsp Analysis'!$Y$7,'All Fsp Analysis'!$Y$11,'All Fsp Analysis'!$Y$16,'All Fsp Analysis'!$Y$21,'All Fsp Analysis'!$Y$25,'All Fsp Analysis'!$Y$27,'All Fsp Analysis'!$Y$29,'All Fsp Analysis'!$Y$31,'All Fsp Analysis'!$Y$34)</c:f>
              <c:numCache>
                <c:formatCode>General</c:formatCode>
                <c:ptCount val="11"/>
                <c:pt idx="0">
                  <c:v>62800</c:v>
                </c:pt>
                <c:pt idx="1">
                  <c:v>53500</c:v>
                </c:pt>
                <c:pt idx="2">
                  <c:v>72400</c:v>
                </c:pt>
                <c:pt idx="3">
                  <c:v>64400.000000000007</c:v>
                </c:pt>
                <c:pt idx="4">
                  <c:v>67100</c:v>
                </c:pt>
                <c:pt idx="5">
                  <c:v>68900</c:v>
                </c:pt>
                <c:pt idx="6">
                  <c:v>71600</c:v>
                </c:pt>
                <c:pt idx="7">
                  <c:v>58099.999999999993</c:v>
                </c:pt>
                <c:pt idx="8">
                  <c:v>56700</c:v>
                </c:pt>
                <c:pt idx="9">
                  <c:v>65700</c:v>
                </c:pt>
                <c:pt idx="10">
                  <c:v>64400.000000000007</c:v>
                </c:pt>
              </c:numCache>
            </c:numRef>
          </c:xVal>
          <c:yVal>
            <c:numRef>
              <c:f>('All Fsp Analysis'!$V$2,'All Fsp Analysis'!$V$4,'All Fsp Analysis'!$V$7,'All Fsp Analysis'!$V$11,'All Fsp Analysis'!$V$16,'All Fsp Analysis'!$V$21,'All Fsp Analysis'!$V$25,'All Fsp Analysis'!$V$27,'All Fsp Analysis'!$V$29,'All Fsp Analysis'!$V$31,'All Fsp Analysis'!$V$34)</c:f>
              <c:numCache>
                <c:formatCode>General</c:formatCode>
                <c:ptCount val="11"/>
                <c:pt idx="0">
                  <c:v>38.602499999999999</c:v>
                </c:pt>
                <c:pt idx="1">
                  <c:v>32.665900000000001</c:v>
                </c:pt>
                <c:pt idx="2">
                  <c:v>28.347000000000001</c:v>
                </c:pt>
                <c:pt idx="3">
                  <c:v>29.578600000000002</c:v>
                </c:pt>
                <c:pt idx="4">
                  <c:v>30.466699999999999</c:v>
                </c:pt>
                <c:pt idx="5">
                  <c:v>33.490699999999997</c:v>
                </c:pt>
                <c:pt idx="6">
                  <c:v>28.2791</c:v>
                </c:pt>
                <c:pt idx="7">
                  <c:v>35.010399999999997</c:v>
                </c:pt>
                <c:pt idx="8">
                  <c:v>34.786999999999999</c:v>
                </c:pt>
                <c:pt idx="9">
                  <c:v>34.132800000000003</c:v>
                </c:pt>
                <c:pt idx="10">
                  <c:v>35.7776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320-4C0A-AA3B-E81435448E14}"/>
            </c:ext>
          </c:extLst>
        </c:ser>
        <c:ser>
          <c:idx val="5"/>
          <c:order val="2"/>
          <c:tx>
            <c:v>1.AS (M) Na v Pb</c:v>
          </c:tx>
          <c:spPr>
            <a:ln w="25400">
              <a:noFill/>
            </a:ln>
          </c:spPr>
          <c:errBars>
            <c:errDir val="y"/>
            <c:errBarType val="both"/>
            <c:errValType val="cust"/>
            <c:noEndCap val="0"/>
            <c:plus>
              <c:numRef>
                <c:f>('All Fsp Analysis'!$V$89:$V$91,'All Fsp Analysis'!$V$95,'All Fsp Analysis'!$V$109:$V$110,'All Fsp Analysis'!$V$113:$V$114)</c:f>
                <c:numCache>
                  <c:formatCode>General</c:formatCode>
                  <c:ptCount val="8"/>
                  <c:pt idx="0">
                    <c:v>2.5949</c:v>
                  </c:pt>
                  <c:pt idx="1">
                    <c:v>2.7823000000000002</c:v>
                  </c:pt>
                  <c:pt idx="2">
                    <c:v>2.5781900000000002</c:v>
                  </c:pt>
                  <c:pt idx="3">
                    <c:v>2.9083899999999998</c:v>
                  </c:pt>
                  <c:pt idx="4">
                    <c:v>3.9420500000000001</c:v>
                  </c:pt>
                  <c:pt idx="5">
                    <c:v>5.5975700000000002</c:v>
                  </c:pt>
                  <c:pt idx="6">
                    <c:v>3.6393</c:v>
                  </c:pt>
                  <c:pt idx="7">
                    <c:v>3.78627</c:v>
                  </c:pt>
                </c:numCache>
              </c:numRef>
            </c:plus>
            <c:minus>
              <c:numRef>
                <c:f>('All Fsp Analysis'!$V$89:$V$91,'All Fsp Analysis'!$V$95,'All Fsp Analysis'!$V$109:$V$110,'All Fsp Analysis'!$V$113:$V$114)</c:f>
                <c:numCache>
                  <c:formatCode>General</c:formatCode>
                  <c:ptCount val="8"/>
                  <c:pt idx="0">
                    <c:v>2.5949</c:v>
                  </c:pt>
                  <c:pt idx="1">
                    <c:v>2.7823000000000002</c:v>
                  </c:pt>
                  <c:pt idx="2">
                    <c:v>2.5781900000000002</c:v>
                  </c:pt>
                  <c:pt idx="3">
                    <c:v>2.9083899999999998</c:v>
                  </c:pt>
                  <c:pt idx="4">
                    <c:v>3.9420500000000001</c:v>
                  </c:pt>
                  <c:pt idx="5">
                    <c:v>5.5975700000000002</c:v>
                  </c:pt>
                  <c:pt idx="6">
                    <c:v>3.6393</c:v>
                  </c:pt>
                  <c:pt idx="7">
                    <c:v>3.78627</c:v>
                  </c:pt>
                </c:numCache>
              </c:numRef>
            </c:minus>
          </c:errBars>
          <c:errBars>
            <c:errDir val="x"/>
            <c:errBarType val="both"/>
            <c:errValType val="fixedVal"/>
            <c:noEndCap val="0"/>
            <c:val val="558.33333330000005"/>
          </c:errBars>
          <c:xVal>
            <c:numRef>
              <c:f>('All Fsp Analysis'!$Y$12:$Y$14,'All Fsp Analysis'!$Y$18,'All Fsp Analysis'!$Y$32:$Y$33,'All Fsp Analysis'!$Y$36:$Y$37)</c:f>
              <c:numCache>
                <c:formatCode>General</c:formatCode>
                <c:ptCount val="8"/>
                <c:pt idx="0">
                  <c:v>70400</c:v>
                </c:pt>
                <c:pt idx="1">
                  <c:v>72400</c:v>
                </c:pt>
                <c:pt idx="2">
                  <c:v>57300.000000000007</c:v>
                </c:pt>
                <c:pt idx="3">
                  <c:v>69100</c:v>
                </c:pt>
                <c:pt idx="4">
                  <c:v>66900</c:v>
                </c:pt>
                <c:pt idx="5">
                  <c:v>67400</c:v>
                </c:pt>
                <c:pt idx="6">
                  <c:v>58300</c:v>
                </c:pt>
                <c:pt idx="7">
                  <c:v>67900</c:v>
                </c:pt>
              </c:numCache>
            </c:numRef>
          </c:xVal>
          <c:yVal>
            <c:numRef>
              <c:f>('All Fsp Analysis'!$V$12:$V$14,'All Fsp Analysis'!$V$18,'All Fsp Analysis'!$V$32:$V$33,'All Fsp Analysis'!$V$36:$V$37)</c:f>
              <c:numCache>
                <c:formatCode>General</c:formatCode>
                <c:ptCount val="8"/>
                <c:pt idx="0">
                  <c:v>26.7698</c:v>
                </c:pt>
                <c:pt idx="1">
                  <c:v>28.975300000000001</c:v>
                </c:pt>
                <c:pt idx="2">
                  <c:v>32.324199999999998</c:v>
                </c:pt>
                <c:pt idx="3">
                  <c:v>29.406199999999998</c:v>
                </c:pt>
                <c:pt idx="4">
                  <c:v>35.366199999999999</c:v>
                </c:pt>
                <c:pt idx="5">
                  <c:v>40.631300000000003</c:v>
                </c:pt>
                <c:pt idx="6">
                  <c:v>49.313200000000002</c:v>
                </c:pt>
                <c:pt idx="7">
                  <c:v>28.636500000000002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320-4C0A-AA3B-E81435448E14}"/>
            </c:ext>
          </c:extLst>
        </c:ser>
        <c:ser>
          <c:idx val="6"/>
          <c:order val="3"/>
          <c:tx>
            <c:v>1.AS Other Na v Pb</c:v>
          </c:tx>
          <c:spPr>
            <a:ln w="25400">
              <a:noFill/>
            </a:ln>
          </c:spPr>
          <c:errBars>
            <c:errDir val="y"/>
            <c:errBarType val="both"/>
            <c:errValType val="cust"/>
            <c:noEndCap val="0"/>
            <c:plus>
              <c:numRef>
                <c:f>('All Fsp Analysis'!$V$85,'All Fsp Analysis'!$V$94,'All Fsp Analysis'!$V$99:$V$100)</c:f>
                <c:numCache>
                  <c:formatCode>General</c:formatCode>
                  <c:ptCount val="4"/>
                  <c:pt idx="0">
                    <c:v>2.70912</c:v>
                  </c:pt>
                  <c:pt idx="1">
                    <c:v>2.3007599999999999</c:v>
                  </c:pt>
                  <c:pt idx="2">
                    <c:v>3.2044999999999999</c:v>
                  </c:pt>
                  <c:pt idx="3">
                    <c:v>2.8075999999999999</c:v>
                  </c:pt>
                </c:numCache>
              </c:numRef>
            </c:plus>
            <c:minus>
              <c:numRef>
                <c:f>('All Fsp Analysis'!$V$85,'All Fsp Analysis'!$V$94,'All Fsp Analysis'!$V$99:$V$100)</c:f>
                <c:numCache>
                  <c:formatCode>General</c:formatCode>
                  <c:ptCount val="4"/>
                  <c:pt idx="0">
                    <c:v>2.70912</c:v>
                  </c:pt>
                  <c:pt idx="1">
                    <c:v>2.3007599999999999</c:v>
                  </c:pt>
                  <c:pt idx="2">
                    <c:v>3.2044999999999999</c:v>
                  </c:pt>
                  <c:pt idx="3">
                    <c:v>2.8075999999999999</c:v>
                  </c:pt>
                </c:numCache>
              </c:numRef>
            </c:minus>
          </c:errBars>
          <c:errBars>
            <c:errDir val="x"/>
            <c:errBarType val="both"/>
            <c:errValType val="fixedVal"/>
            <c:noEndCap val="0"/>
            <c:val val="558.33333330000005"/>
          </c:errBars>
          <c:xVal>
            <c:numRef>
              <c:f>('All Fsp Analysis'!$Y$8,'All Fsp Analysis'!$Y$17,'All Fsp Analysis'!$Y$22:$Y$23)</c:f>
              <c:numCache>
                <c:formatCode>General</c:formatCode>
                <c:ptCount val="4"/>
                <c:pt idx="0">
                  <c:v>53200</c:v>
                </c:pt>
                <c:pt idx="1">
                  <c:v>68300</c:v>
                </c:pt>
                <c:pt idx="2">
                  <c:v>56700</c:v>
                </c:pt>
                <c:pt idx="3">
                  <c:v>53300</c:v>
                </c:pt>
              </c:numCache>
            </c:numRef>
          </c:xVal>
          <c:yVal>
            <c:numRef>
              <c:f>('All Fsp Analysis'!$V$8,'All Fsp Analysis'!$V$17,'All Fsp Analysis'!$V$22:$V$23)</c:f>
              <c:numCache>
                <c:formatCode>General</c:formatCode>
                <c:ptCount val="4"/>
                <c:pt idx="0">
                  <c:v>35.6952</c:v>
                </c:pt>
                <c:pt idx="1">
                  <c:v>28.984100000000002</c:v>
                </c:pt>
                <c:pt idx="2">
                  <c:v>35.873800000000003</c:v>
                </c:pt>
                <c:pt idx="3">
                  <c:v>35.613799999999998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320-4C0A-AA3B-E81435448E14}"/>
            </c:ext>
          </c:extLst>
        </c:ser>
        <c:ser>
          <c:idx val="7"/>
          <c:order val="4"/>
          <c:tx>
            <c:v>1(B)MP C Na v Pb</c:v>
          </c:tx>
          <c:spPr>
            <a:ln w="19050" cap="rnd">
              <a:noFill/>
              <a:round/>
            </a:ln>
            <a:effectLst/>
          </c:spPr>
          <c:errBars>
            <c:errDir val="y"/>
            <c:errBarType val="both"/>
            <c:errValType val="cust"/>
            <c:noEndCap val="0"/>
            <c:plus>
              <c:numRef>
                <c:f>('All Fsp Analysis'!$V$122:$V$124,'All Fsp Analysis'!$V$128,'All Fsp Analysis'!$V$132,'All Fsp Analysis'!$V$139,'All Fsp Analysis'!$V$142,'All Fsp Analysis'!$V$145,'All Fsp Analysis'!$V$149:$V$150,'All Fsp Analysis'!$V$154:$V$156,'All Fsp Analysis'!$V$159:$V$162)</c:f>
                <c:numCache>
                  <c:formatCode>General</c:formatCode>
                  <c:ptCount val="17"/>
                  <c:pt idx="0">
                    <c:v>1.9876199999999999</c:v>
                  </c:pt>
                  <c:pt idx="1">
                    <c:v>2.5733899999999998</c:v>
                  </c:pt>
                  <c:pt idx="2">
                    <c:v>2.2437900000000002</c:v>
                  </c:pt>
                  <c:pt idx="3">
                    <c:v>1.77162</c:v>
                  </c:pt>
                  <c:pt idx="4">
                    <c:v>1.18279</c:v>
                  </c:pt>
                  <c:pt idx="5">
                    <c:v>2.99919</c:v>
                  </c:pt>
                  <c:pt idx="6">
                    <c:v>1.61328</c:v>
                  </c:pt>
                  <c:pt idx="7">
                    <c:v>4.6470799999999999</c:v>
                  </c:pt>
                  <c:pt idx="8">
                    <c:v>1.87158</c:v>
                  </c:pt>
                  <c:pt idx="9">
                    <c:v>1.72631</c:v>
                  </c:pt>
                  <c:pt idx="10">
                    <c:v>4.1452799999999996</c:v>
                  </c:pt>
                  <c:pt idx="11">
                    <c:v>2.4985400000000002</c:v>
                  </c:pt>
                  <c:pt idx="12">
                    <c:v>2.0644999999999998</c:v>
                  </c:pt>
                  <c:pt idx="13">
                    <c:v>2.1868400000000001</c:v>
                  </c:pt>
                  <c:pt idx="14">
                    <c:v>2.0060099999999998</c:v>
                  </c:pt>
                  <c:pt idx="15">
                    <c:v>2.6569099999999999</c:v>
                  </c:pt>
                  <c:pt idx="16">
                    <c:v>4.0654599999999999</c:v>
                  </c:pt>
                </c:numCache>
              </c:numRef>
            </c:plus>
            <c:minus>
              <c:numRef>
                <c:f>('All Fsp Analysis'!$V$122:$V$124,'All Fsp Analysis'!$V$128,'All Fsp Analysis'!$V$132,'All Fsp Analysis'!$V$139,'All Fsp Analysis'!$V$142,'All Fsp Analysis'!$V$145,'All Fsp Analysis'!$V$149:$V$150,'All Fsp Analysis'!$V$154:$V$156,'All Fsp Analysis'!$V$159:$V$162)</c:f>
                <c:numCache>
                  <c:formatCode>General</c:formatCode>
                  <c:ptCount val="17"/>
                  <c:pt idx="0">
                    <c:v>1.9876199999999999</c:v>
                  </c:pt>
                  <c:pt idx="1">
                    <c:v>2.5733899999999998</c:v>
                  </c:pt>
                  <c:pt idx="2">
                    <c:v>2.2437900000000002</c:v>
                  </c:pt>
                  <c:pt idx="3">
                    <c:v>1.77162</c:v>
                  </c:pt>
                  <c:pt idx="4">
                    <c:v>1.18279</c:v>
                  </c:pt>
                  <c:pt idx="5">
                    <c:v>2.99919</c:v>
                  </c:pt>
                  <c:pt idx="6">
                    <c:v>1.61328</c:v>
                  </c:pt>
                  <c:pt idx="7">
                    <c:v>4.6470799999999999</c:v>
                  </c:pt>
                  <c:pt idx="8">
                    <c:v>1.87158</c:v>
                  </c:pt>
                  <c:pt idx="9">
                    <c:v>1.72631</c:v>
                  </c:pt>
                  <c:pt idx="10">
                    <c:v>4.1452799999999996</c:v>
                  </c:pt>
                  <c:pt idx="11">
                    <c:v>2.4985400000000002</c:v>
                  </c:pt>
                  <c:pt idx="12">
                    <c:v>2.0644999999999998</c:v>
                  </c:pt>
                  <c:pt idx="13">
                    <c:v>2.1868400000000001</c:v>
                  </c:pt>
                  <c:pt idx="14">
                    <c:v>2.0060099999999998</c:v>
                  </c:pt>
                  <c:pt idx="15">
                    <c:v>2.6569099999999999</c:v>
                  </c:pt>
                  <c:pt idx="16">
                    <c:v>4.0654599999999999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1208.3333329999998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Analysis'!$BE$2:$BE$4,'All Fsp Analysis'!$BE$8,'All Fsp Analysis'!$BE$12,'All Fsp Analysis'!$BE$19,'All Fsp Analysis'!$BE$22,'All Fsp Analysis'!$BE$25,'All Fsp Analysis'!$BE$29:$BE$30,'All Fsp Analysis'!$BE$34:$BE$36,'All Fsp Analysis'!$BE$39:$BE$42)</c:f>
              <c:numCache>
                <c:formatCode>General</c:formatCode>
                <c:ptCount val="17"/>
                <c:pt idx="0">
                  <c:v>75600</c:v>
                </c:pt>
                <c:pt idx="1">
                  <c:v>72500</c:v>
                </c:pt>
                <c:pt idx="2">
                  <c:v>73800</c:v>
                </c:pt>
                <c:pt idx="3">
                  <c:v>72300</c:v>
                </c:pt>
                <c:pt idx="4">
                  <c:v>73800</c:v>
                </c:pt>
                <c:pt idx="5">
                  <c:v>73800</c:v>
                </c:pt>
                <c:pt idx="6">
                  <c:v>75900</c:v>
                </c:pt>
                <c:pt idx="7">
                  <c:v>75100</c:v>
                </c:pt>
                <c:pt idx="8">
                  <c:v>71700</c:v>
                </c:pt>
                <c:pt idx="9">
                  <c:v>69500</c:v>
                </c:pt>
                <c:pt idx="10">
                  <c:v>67700</c:v>
                </c:pt>
                <c:pt idx="11">
                  <c:v>73300</c:v>
                </c:pt>
                <c:pt idx="12">
                  <c:v>70500</c:v>
                </c:pt>
                <c:pt idx="13">
                  <c:v>72200</c:v>
                </c:pt>
                <c:pt idx="14">
                  <c:v>72900</c:v>
                </c:pt>
                <c:pt idx="15">
                  <c:v>71900</c:v>
                </c:pt>
                <c:pt idx="16">
                  <c:v>70500</c:v>
                </c:pt>
              </c:numCache>
            </c:numRef>
          </c:xVal>
          <c:yVal>
            <c:numRef>
              <c:f>('All Fsp Analysis'!$BB$2:$BB$4,'All Fsp Analysis'!$BB$8,'All Fsp Analysis'!$BB$12,'All Fsp Analysis'!$BB$19,'All Fsp Analysis'!$BB$22,'All Fsp Analysis'!$BB$25,'All Fsp Analysis'!$BB$29:$BB$30,'All Fsp Analysis'!$BB$34:$BB$36,'All Fsp Analysis'!$BB$39:$BB$42)</c:f>
              <c:numCache>
                <c:formatCode>General</c:formatCode>
                <c:ptCount val="17"/>
                <c:pt idx="0">
                  <c:v>17.9954</c:v>
                </c:pt>
                <c:pt idx="1">
                  <c:v>21.134799999999998</c:v>
                </c:pt>
                <c:pt idx="2">
                  <c:v>22.7319</c:v>
                </c:pt>
                <c:pt idx="3">
                  <c:v>16.290299999999998</c:v>
                </c:pt>
                <c:pt idx="4">
                  <c:v>15.065</c:v>
                </c:pt>
                <c:pt idx="5">
                  <c:v>22.8993</c:v>
                </c:pt>
                <c:pt idx="6">
                  <c:v>14.3461</c:v>
                </c:pt>
                <c:pt idx="7">
                  <c:v>32.9099</c:v>
                </c:pt>
                <c:pt idx="8">
                  <c:v>16.232700000000001</c:v>
                </c:pt>
                <c:pt idx="9">
                  <c:v>17.4221</c:v>
                </c:pt>
                <c:pt idx="10">
                  <c:v>25.999600000000001</c:v>
                </c:pt>
                <c:pt idx="11">
                  <c:v>27.516400000000001</c:v>
                </c:pt>
                <c:pt idx="12">
                  <c:v>18.580400000000001</c:v>
                </c:pt>
                <c:pt idx="13">
                  <c:v>18.641100000000002</c:v>
                </c:pt>
                <c:pt idx="14">
                  <c:v>18.7346</c:v>
                </c:pt>
                <c:pt idx="15">
                  <c:v>21.396100000000001</c:v>
                </c:pt>
                <c:pt idx="16">
                  <c:v>32.754600000000003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320-4C0A-AA3B-E81435448E14}"/>
            </c:ext>
          </c:extLst>
        </c:ser>
        <c:ser>
          <c:idx val="8"/>
          <c:order val="5"/>
          <c:tx>
            <c:v>1(B)MP R Na v Pb</c:v>
          </c:tx>
          <c:spPr>
            <a:ln w="25400" cap="rnd">
              <a:noFill/>
              <a:round/>
            </a:ln>
            <a:effectLst/>
          </c:spPr>
          <c:errBars>
            <c:errDir val="y"/>
            <c:errBarType val="both"/>
            <c:errValType val="cust"/>
            <c:noEndCap val="0"/>
            <c:plus>
              <c:numRef>
                <c:f>('All Fsp Analysis'!$V$125:$V$127,'All Fsp Analysis'!$V$129:$V$130,'All Fsp Analysis'!$V$133,'All Fsp Analysis'!$V$140,'All Fsp Analysis'!$V$141,'All Fsp Analysis'!$V$143,'All Fsp Analysis'!$V$146:$V$147,'All Fsp Analysis'!$V$151,'All Fsp Analysis'!$V$157:$V$158,'All Fsp Analysis'!$V$163:$V$165)</c:f>
                <c:numCache>
                  <c:formatCode>General</c:formatCode>
                  <c:ptCount val="17"/>
                  <c:pt idx="0">
                    <c:v>2.6387800000000001</c:v>
                  </c:pt>
                  <c:pt idx="1">
                    <c:v>2.1410100000000001</c:v>
                  </c:pt>
                  <c:pt idx="2">
                    <c:v>3.7457099999999999</c:v>
                  </c:pt>
                  <c:pt idx="3">
                    <c:v>1.71387</c:v>
                  </c:pt>
                  <c:pt idx="4">
                    <c:v>1.8455999999999999</c:v>
                  </c:pt>
                  <c:pt idx="5">
                    <c:v>2.08236</c:v>
                  </c:pt>
                  <c:pt idx="6">
                    <c:v>3.0103399999999998</c:v>
                  </c:pt>
                  <c:pt idx="7">
                    <c:v>2.34219</c:v>
                  </c:pt>
                  <c:pt idx="8">
                    <c:v>3.1686200000000002</c:v>
                  </c:pt>
                  <c:pt idx="9">
                    <c:v>7.4638</c:v>
                  </c:pt>
                  <c:pt idx="10">
                    <c:v>3.4785699999999999</c:v>
                  </c:pt>
                  <c:pt idx="11">
                    <c:v>3.6712799999999999</c:v>
                  </c:pt>
                  <c:pt idx="12">
                    <c:v>2.3442500000000002</c:v>
                  </c:pt>
                  <c:pt idx="13">
                    <c:v>2.5827100000000001</c:v>
                  </c:pt>
                  <c:pt idx="14">
                    <c:v>2.5129000000000001</c:v>
                  </c:pt>
                  <c:pt idx="15">
                    <c:v>2.7583199999999999</c:v>
                  </c:pt>
                  <c:pt idx="16">
                    <c:v>10.112299999999999</c:v>
                  </c:pt>
                </c:numCache>
              </c:numRef>
            </c:plus>
            <c:minus>
              <c:numRef>
                <c:f>('All Fsp Analysis'!$V$125:$V$127,'All Fsp Analysis'!$V$129:$V$130,'All Fsp Analysis'!$V$133,'All Fsp Analysis'!$V$140,'All Fsp Analysis'!$V$141,'All Fsp Analysis'!$V$143,'All Fsp Analysis'!$V$146:$V$147,'All Fsp Analysis'!$V$151,'All Fsp Analysis'!$V$157:$V$158,'All Fsp Analysis'!$V$163:$V$165)</c:f>
                <c:numCache>
                  <c:formatCode>General</c:formatCode>
                  <c:ptCount val="17"/>
                  <c:pt idx="0">
                    <c:v>2.6387800000000001</c:v>
                  </c:pt>
                  <c:pt idx="1">
                    <c:v>2.1410100000000001</c:v>
                  </c:pt>
                  <c:pt idx="2">
                    <c:v>3.7457099999999999</c:v>
                  </c:pt>
                  <c:pt idx="3">
                    <c:v>1.71387</c:v>
                  </c:pt>
                  <c:pt idx="4">
                    <c:v>1.8455999999999999</c:v>
                  </c:pt>
                  <c:pt idx="5">
                    <c:v>2.08236</c:v>
                  </c:pt>
                  <c:pt idx="6">
                    <c:v>3.0103399999999998</c:v>
                  </c:pt>
                  <c:pt idx="7">
                    <c:v>2.34219</c:v>
                  </c:pt>
                  <c:pt idx="8">
                    <c:v>3.1686200000000002</c:v>
                  </c:pt>
                  <c:pt idx="9">
                    <c:v>7.4638</c:v>
                  </c:pt>
                  <c:pt idx="10">
                    <c:v>3.4785699999999999</c:v>
                  </c:pt>
                  <c:pt idx="11">
                    <c:v>3.6712799999999999</c:v>
                  </c:pt>
                  <c:pt idx="12">
                    <c:v>2.3442500000000002</c:v>
                  </c:pt>
                  <c:pt idx="13">
                    <c:v>2.5827100000000001</c:v>
                  </c:pt>
                  <c:pt idx="14">
                    <c:v>2.5129000000000001</c:v>
                  </c:pt>
                  <c:pt idx="15">
                    <c:v>2.7583199999999999</c:v>
                  </c:pt>
                  <c:pt idx="16">
                    <c:v>10.112299999999999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1208.3333329999998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Analysis'!$BE$5:$BE$7,'All Fsp Analysis'!$BE$9:$BE$10,'All Fsp Analysis'!$BE$13,'All Fsp Analysis'!$BE$20:$BE$21,'All Fsp Analysis'!$BE$23,'All Fsp Analysis'!$BE$26:$BE$27,'All Fsp Analysis'!$BE$31,'All Fsp Analysis'!$BE$37:$BE$38,'All Fsp Analysis'!$BE$43:$BE$45)</c:f>
              <c:numCache>
                <c:formatCode>General</c:formatCode>
                <c:ptCount val="17"/>
                <c:pt idx="0">
                  <c:v>72000</c:v>
                </c:pt>
                <c:pt idx="1">
                  <c:v>73700</c:v>
                </c:pt>
                <c:pt idx="2">
                  <c:v>75700</c:v>
                </c:pt>
                <c:pt idx="3">
                  <c:v>70400</c:v>
                </c:pt>
                <c:pt idx="4">
                  <c:v>73200</c:v>
                </c:pt>
                <c:pt idx="5">
                  <c:v>74000</c:v>
                </c:pt>
                <c:pt idx="6">
                  <c:v>74800</c:v>
                </c:pt>
                <c:pt idx="7">
                  <c:v>73300</c:v>
                </c:pt>
                <c:pt idx="8">
                  <c:v>74400</c:v>
                </c:pt>
                <c:pt idx="9">
                  <c:v>73500</c:v>
                </c:pt>
                <c:pt idx="10">
                  <c:v>76200</c:v>
                </c:pt>
                <c:pt idx="11">
                  <c:v>73500</c:v>
                </c:pt>
                <c:pt idx="12">
                  <c:v>71600</c:v>
                </c:pt>
                <c:pt idx="13">
                  <c:v>74900</c:v>
                </c:pt>
                <c:pt idx="14">
                  <c:v>72300</c:v>
                </c:pt>
                <c:pt idx="15">
                  <c:v>75100</c:v>
                </c:pt>
                <c:pt idx="16">
                  <c:v>74400</c:v>
                </c:pt>
              </c:numCache>
            </c:numRef>
          </c:xVal>
          <c:yVal>
            <c:numRef>
              <c:f>('All Fsp Analysis'!$BB$5:$BB$7,'All Fsp Analysis'!$BB$9:$BB$10,'All Fsp Analysis'!$BB$13,'All Fsp Analysis'!$BB$20:$BB$21,'All Fsp Analysis'!$BB$23,'All Fsp Analysis'!$BB$26:$BB$27,'All Fsp Analysis'!$BB$31,'All Fsp Analysis'!$BB$37:$BB$38,'All Fsp Analysis'!$BB$43:$BB$45)</c:f>
              <c:numCache>
                <c:formatCode>General</c:formatCode>
                <c:ptCount val="17"/>
                <c:pt idx="0">
                  <c:v>26.657</c:v>
                </c:pt>
                <c:pt idx="1">
                  <c:v>17.6479</c:v>
                </c:pt>
                <c:pt idx="2">
                  <c:v>29.4651</c:v>
                </c:pt>
                <c:pt idx="3">
                  <c:v>19.565799999999999</c:v>
                </c:pt>
                <c:pt idx="4">
                  <c:v>16.8703</c:v>
                </c:pt>
                <c:pt idx="5">
                  <c:v>17.1995</c:v>
                </c:pt>
                <c:pt idx="6">
                  <c:v>23.4785</c:v>
                </c:pt>
                <c:pt idx="7">
                  <c:v>18.265899999999998</c:v>
                </c:pt>
                <c:pt idx="8">
                  <c:v>28.999199999999998</c:v>
                </c:pt>
                <c:pt idx="9">
                  <c:v>36.658299999999997</c:v>
                </c:pt>
                <c:pt idx="10">
                  <c:v>28.934100000000001</c:v>
                </c:pt>
                <c:pt idx="11">
                  <c:v>25.226400000000002</c:v>
                </c:pt>
                <c:pt idx="12">
                  <c:v>21.913499999999999</c:v>
                </c:pt>
                <c:pt idx="13">
                  <c:v>23.291</c:v>
                </c:pt>
                <c:pt idx="14">
                  <c:v>24.9283</c:v>
                </c:pt>
                <c:pt idx="15">
                  <c:v>22.070399999999999</c:v>
                </c:pt>
                <c:pt idx="16">
                  <c:v>40.443199999999997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320-4C0A-AA3B-E81435448E14}"/>
            </c:ext>
          </c:extLst>
        </c:ser>
        <c:ser>
          <c:idx val="9"/>
          <c:order val="6"/>
          <c:tx>
            <c:v>1(B)MP (M) Na v Pb</c:v>
          </c:tx>
          <c:spPr>
            <a:ln w="25400" cap="rnd">
              <a:noFill/>
              <a:round/>
            </a:ln>
            <a:effectLst/>
          </c:spPr>
          <c:errBars>
            <c:errDir val="y"/>
            <c:errBarType val="both"/>
            <c:errValType val="cust"/>
            <c:noEndCap val="0"/>
            <c:plus>
              <c:numRef>
                <c:f>('All Fsp Analysis'!$V$131,'All Fsp Analysis'!$V$134:$V$138,'All Fsp Analysis'!$V$144,'All Fsp Analysis'!$V$148,'All Fsp Analysis'!$V$152:$V$153)</c:f>
                <c:numCache>
                  <c:formatCode>General</c:formatCode>
                  <c:ptCount val="10"/>
                  <c:pt idx="0">
                    <c:v>1.8260700000000001</c:v>
                  </c:pt>
                  <c:pt idx="1">
                    <c:v>1.8065199999999999</c:v>
                  </c:pt>
                  <c:pt idx="2">
                    <c:v>2.2814399999999999</c:v>
                  </c:pt>
                  <c:pt idx="3">
                    <c:v>2.5729500000000001</c:v>
                  </c:pt>
                  <c:pt idx="4">
                    <c:v>1.88245</c:v>
                  </c:pt>
                  <c:pt idx="5">
                    <c:v>2.5876700000000001</c:v>
                  </c:pt>
                  <c:pt idx="6">
                    <c:v>2.6936300000000002</c:v>
                  </c:pt>
                  <c:pt idx="7">
                    <c:v>2.7145999999999999</c:v>
                  </c:pt>
                  <c:pt idx="8">
                    <c:v>1.4330499999999999</c:v>
                  </c:pt>
                  <c:pt idx="9">
                    <c:v>1.7173799999999999</c:v>
                  </c:pt>
                </c:numCache>
              </c:numRef>
            </c:plus>
            <c:minus>
              <c:numRef>
                <c:f>('All Fsp Analysis'!$V$131,'All Fsp Analysis'!$V$134:$V$138,'All Fsp Analysis'!$V$144,'All Fsp Analysis'!$V$148,'All Fsp Analysis'!$V$152:$V$153)</c:f>
                <c:numCache>
                  <c:formatCode>General</c:formatCode>
                  <c:ptCount val="10"/>
                  <c:pt idx="0">
                    <c:v>1.8260700000000001</c:v>
                  </c:pt>
                  <c:pt idx="1">
                    <c:v>1.8065199999999999</c:v>
                  </c:pt>
                  <c:pt idx="2">
                    <c:v>2.2814399999999999</c:v>
                  </c:pt>
                  <c:pt idx="3">
                    <c:v>2.5729500000000001</c:v>
                  </c:pt>
                  <c:pt idx="4">
                    <c:v>1.88245</c:v>
                  </c:pt>
                  <c:pt idx="5">
                    <c:v>2.5876700000000001</c:v>
                  </c:pt>
                  <c:pt idx="6">
                    <c:v>2.6936300000000002</c:v>
                  </c:pt>
                  <c:pt idx="7">
                    <c:v>2.7145999999999999</c:v>
                  </c:pt>
                  <c:pt idx="8">
                    <c:v>1.4330499999999999</c:v>
                  </c:pt>
                  <c:pt idx="9">
                    <c:v>1.7173799999999999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1208.3333329999998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Analysis'!$BE$11,'All Fsp Analysis'!$BE$14:$BE$18,'All Fsp Analysis'!$BE$24,'All Fsp Analysis'!$BE$28,'All Fsp Analysis'!$BE$32:$BE$33)</c:f>
              <c:numCache>
                <c:formatCode>General</c:formatCode>
                <c:ptCount val="10"/>
                <c:pt idx="0">
                  <c:v>71200</c:v>
                </c:pt>
                <c:pt idx="1">
                  <c:v>72800</c:v>
                </c:pt>
                <c:pt idx="2">
                  <c:v>71900</c:v>
                </c:pt>
                <c:pt idx="3">
                  <c:v>70800</c:v>
                </c:pt>
                <c:pt idx="4">
                  <c:v>73900</c:v>
                </c:pt>
                <c:pt idx="5">
                  <c:v>71800</c:v>
                </c:pt>
                <c:pt idx="6">
                  <c:v>74700</c:v>
                </c:pt>
                <c:pt idx="7">
                  <c:v>75300</c:v>
                </c:pt>
                <c:pt idx="8">
                  <c:v>71700</c:v>
                </c:pt>
                <c:pt idx="9">
                  <c:v>71600</c:v>
                </c:pt>
              </c:numCache>
            </c:numRef>
          </c:xVal>
          <c:yVal>
            <c:numRef>
              <c:f>('All Fsp Analysis'!$BB$11,'All Fsp Analysis'!$BB$14:$BB$18,'All Fsp Analysis'!$BB$24,'All Fsp Analysis'!$BB$28,'All Fsp Analysis'!$BB$32:$BB$33)</c:f>
              <c:numCache>
                <c:formatCode>General</c:formatCode>
                <c:ptCount val="10"/>
                <c:pt idx="0">
                  <c:v>22.5091</c:v>
                </c:pt>
                <c:pt idx="1">
                  <c:v>17.775200000000002</c:v>
                </c:pt>
                <c:pt idx="2">
                  <c:v>25.169499999999999</c:v>
                </c:pt>
                <c:pt idx="3">
                  <c:v>21.751200000000001</c:v>
                </c:pt>
                <c:pt idx="4">
                  <c:v>21.985499999999998</c:v>
                </c:pt>
                <c:pt idx="5">
                  <c:v>26.414400000000001</c:v>
                </c:pt>
                <c:pt idx="6">
                  <c:v>21.541799999999999</c:v>
                </c:pt>
                <c:pt idx="7">
                  <c:v>19.299700000000001</c:v>
                </c:pt>
                <c:pt idx="8">
                  <c:v>16.169699999999999</c:v>
                </c:pt>
                <c:pt idx="9">
                  <c:v>16.718599999999999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320-4C0A-AA3B-E81435448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54076672"/>
        <c:axId val="1754078592"/>
      </c:scatterChart>
      <c:valAx>
        <c:axId val="17540766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Na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4078592"/>
        <c:crosses val="autoZero"/>
        <c:crossBetween val="midCat"/>
      </c:valAx>
      <c:valAx>
        <c:axId val="1754078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Pb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4076672"/>
        <c:crosses val="autoZero"/>
        <c:crossBetween val="midCat"/>
      </c:valAx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Na v Pb (1(B)MP v 1.AS)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v>1.AS C Na v Pb</c:v>
          </c:tx>
          <c:spPr>
            <a:ln>
              <a:noFill/>
            </a:ln>
          </c:spPr>
          <c:errBars>
            <c:errDir val="y"/>
            <c:errBarType val="both"/>
            <c:errValType val="cust"/>
            <c:noEndCap val="0"/>
            <c:plus>
              <c:numRef>
                <c:f>('All Fsp Analysis'!$V$80,'All Fsp Analysis'!$V$82:$V$83,'All Fsp Analysis'!$V$86:$V$87,'All Fsp Analysis'!$V$92,'All Fsp Analysis'!$V$96:$V$97,'All Fsp Analysis'!$V$101,'All Fsp Analysis'!$V$103,'All Fsp Analysis'!$V$105,'All Fsp Analysis'!$V$107,'All Fsp Analysis'!$V$112)</c:f>
                <c:numCache>
                  <c:formatCode>General</c:formatCode>
                  <c:ptCount val="13"/>
                  <c:pt idx="0">
                    <c:v>3.0091299999999999</c:v>
                  </c:pt>
                  <c:pt idx="1">
                    <c:v>2.95303</c:v>
                  </c:pt>
                  <c:pt idx="2">
                    <c:v>2.7596400000000001</c:v>
                  </c:pt>
                  <c:pt idx="3">
                    <c:v>3.2291099999999999</c:v>
                  </c:pt>
                  <c:pt idx="4">
                    <c:v>2.8445299999999998</c:v>
                  </c:pt>
                  <c:pt idx="5">
                    <c:v>3.40659</c:v>
                  </c:pt>
                  <c:pt idx="6">
                    <c:v>2.3464999999999998</c:v>
                  </c:pt>
                  <c:pt idx="7">
                    <c:v>2.6837499999999999</c:v>
                  </c:pt>
                  <c:pt idx="8">
                    <c:v>3.2169599999999998</c:v>
                  </c:pt>
                  <c:pt idx="9">
                    <c:v>2.3646199999999999</c:v>
                  </c:pt>
                  <c:pt idx="10">
                    <c:v>2.8196599999999998</c:v>
                  </c:pt>
                  <c:pt idx="11">
                    <c:v>4.5779800000000002</c:v>
                  </c:pt>
                  <c:pt idx="12">
                    <c:v>3.5855800000000002</c:v>
                  </c:pt>
                </c:numCache>
              </c:numRef>
            </c:plus>
            <c:minus>
              <c:numRef>
                <c:f>('All Fsp Analysis'!$V$80,'All Fsp Analysis'!$V$82:$V$83,'All Fsp Analysis'!$V$86:$V$87,'All Fsp Analysis'!$V$92,'All Fsp Analysis'!$V$96:$V$97,'All Fsp Analysis'!$V$101,'All Fsp Analysis'!$V$103,'All Fsp Analysis'!$V$105,'All Fsp Analysis'!$V$107,'All Fsp Analysis'!$V$112)</c:f>
                <c:numCache>
                  <c:formatCode>General</c:formatCode>
                  <c:ptCount val="13"/>
                  <c:pt idx="0">
                    <c:v>3.0091299999999999</c:v>
                  </c:pt>
                  <c:pt idx="1">
                    <c:v>2.95303</c:v>
                  </c:pt>
                  <c:pt idx="2">
                    <c:v>2.7596400000000001</c:v>
                  </c:pt>
                  <c:pt idx="3">
                    <c:v>3.2291099999999999</c:v>
                  </c:pt>
                  <c:pt idx="4">
                    <c:v>2.8445299999999998</c:v>
                  </c:pt>
                  <c:pt idx="5">
                    <c:v>3.40659</c:v>
                  </c:pt>
                  <c:pt idx="6">
                    <c:v>2.3464999999999998</c:v>
                  </c:pt>
                  <c:pt idx="7">
                    <c:v>2.6837499999999999</c:v>
                  </c:pt>
                  <c:pt idx="8">
                    <c:v>3.2169599999999998</c:v>
                  </c:pt>
                  <c:pt idx="9">
                    <c:v>2.3646199999999999</c:v>
                  </c:pt>
                  <c:pt idx="10">
                    <c:v>2.8196599999999998</c:v>
                  </c:pt>
                  <c:pt idx="11">
                    <c:v>4.5779800000000002</c:v>
                  </c:pt>
                  <c:pt idx="12">
                    <c:v>3.5855800000000002</c:v>
                  </c:pt>
                </c:numCache>
              </c:numRef>
            </c:minus>
          </c:errBars>
          <c:errBars>
            <c:errDir val="x"/>
            <c:errBarType val="both"/>
            <c:errValType val="fixedVal"/>
            <c:noEndCap val="0"/>
            <c:val val="558.33333330000005"/>
          </c:errBars>
          <c:xVal>
            <c:numRef>
              <c:f>('All Fsp Analysis'!$Y$3,'All Fsp Analysis'!$Y$5:$Y$6,'All Fsp Analysis'!$Y$9:$Y$10,'All Fsp Analysis'!$Y$15,'All Fsp Analysis'!$Y$19:$Y$20,'All Fsp Analysis'!$Y$24,'All Fsp Analysis'!$Y$26,'All Fsp Analysis'!$Y$27,'All Fsp Analysis'!$Y$30,'All Fsp Analysis'!$Y$35)</c:f>
              <c:numCache>
                <c:formatCode>General</c:formatCode>
                <c:ptCount val="13"/>
                <c:pt idx="0">
                  <c:v>51700</c:v>
                </c:pt>
                <c:pt idx="1">
                  <c:v>54100</c:v>
                </c:pt>
                <c:pt idx="2">
                  <c:v>54800.000000000007</c:v>
                </c:pt>
                <c:pt idx="3">
                  <c:v>54000</c:v>
                </c:pt>
                <c:pt idx="4">
                  <c:v>52400</c:v>
                </c:pt>
                <c:pt idx="5">
                  <c:v>64000</c:v>
                </c:pt>
                <c:pt idx="6">
                  <c:v>57000</c:v>
                </c:pt>
                <c:pt idx="7">
                  <c:v>61900.000000000007</c:v>
                </c:pt>
                <c:pt idx="8">
                  <c:v>54100</c:v>
                </c:pt>
                <c:pt idx="9">
                  <c:v>61300</c:v>
                </c:pt>
                <c:pt idx="10">
                  <c:v>58099.999999999993</c:v>
                </c:pt>
                <c:pt idx="11">
                  <c:v>62200</c:v>
                </c:pt>
                <c:pt idx="12">
                  <c:v>64600</c:v>
                </c:pt>
              </c:numCache>
            </c:numRef>
          </c:xVal>
          <c:yVal>
            <c:numRef>
              <c:f>('All Fsp Analysis'!$V$3,'All Fsp Analysis'!$V$5:$V$6,'All Fsp Analysis'!$V$9:$V$10,'All Fsp Analysis'!$V$15,'All Fsp Analysis'!$V$19:$V$20,'All Fsp Analysis'!$V$24,'All Fsp Analysis'!$V$26,'All Fsp Analysis'!$V$28,'All Fsp Analysis'!$V$30,'All Fsp Analysis'!$V$35)</c:f>
              <c:numCache>
                <c:formatCode>General</c:formatCode>
                <c:ptCount val="13"/>
                <c:pt idx="0">
                  <c:v>37.064</c:v>
                </c:pt>
                <c:pt idx="1">
                  <c:v>35.695799999999998</c:v>
                </c:pt>
                <c:pt idx="2">
                  <c:v>33.638100000000001</c:v>
                </c:pt>
                <c:pt idx="3">
                  <c:v>37.071199999999997</c:v>
                </c:pt>
                <c:pt idx="4">
                  <c:v>32.8003</c:v>
                </c:pt>
                <c:pt idx="5">
                  <c:v>31.3657</c:v>
                </c:pt>
                <c:pt idx="6">
                  <c:v>31.2881</c:v>
                </c:pt>
                <c:pt idx="7">
                  <c:v>30.564</c:v>
                </c:pt>
                <c:pt idx="8">
                  <c:v>34.501199999999997</c:v>
                </c:pt>
                <c:pt idx="9">
                  <c:v>28.3858</c:v>
                </c:pt>
                <c:pt idx="10">
                  <c:v>32.173099999999998</c:v>
                </c:pt>
                <c:pt idx="11">
                  <c:v>53.936700000000002</c:v>
                </c:pt>
                <c:pt idx="12">
                  <c:v>31.041499999999999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CF0-4886-AAD2-0F0B7F0BB2A1}"/>
            </c:ext>
          </c:extLst>
        </c:ser>
        <c:ser>
          <c:idx val="4"/>
          <c:order val="1"/>
          <c:tx>
            <c:v>1.AS R Na v Pb</c:v>
          </c:tx>
          <c:spPr>
            <a:ln w="25400">
              <a:noFill/>
            </a:ln>
          </c:spPr>
          <c:errBars>
            <c:errDir val="y"/>
            <c:errBarType val="both"/>
            <c:errValType val="cust"/>
            <c:noEndCap val="0"/>
            <c:plus>
              <c:numRef>
                <c:f>('All Fsp Analysis'!$V$79,'All Fsp Analysis'!$V$81,'All Fsp Analysis'!$V$84,'All Fsp Analysis'!$V$88,'All Fsp Analysis'!$V$93,'All Fsp Analysis'!$V$98,'All Fsp Analysis'!$V$102,'All Fsp Analysis'!$V$104,'All Fsp Analysis'!$V$106,'All Fsp Analysis'!$V$108,'All Fsp Analysis'!$V$111)</c:f>
                <c:numCache>
                  <c:formatCode>General</c:formatCode>
                  <c:ptCount val="11"/>
                  <c:pt idx="0">
                    <c:v>5.2043699999999999</c:v>
                  </c:pt>
                  <c:pt idx="1">
                    <c:v>2.9544000000000001</c:v>
                  </c:pt>
                  <c:pt idx="2">
                    <c:v>3.0455899999999998</c:v>
                  </c:pt>
                  <c:pt idx="3">
                    <c:v>2.7088899999999998</c:v>
                  </c:pt>
                  <c:pt idx="4">
                    <c:v>3.36625</c:v>
                  </c:pt>
                  <c:pt idx="5">
                    <c:v>4.6155799999999996</c:v>
                  </c:pt>
                  <c:pt idx="6">
                    <c:v>3.8618399999999999</c:v>
                  </c:pt>
                  <c:pt idx="7">
                    <c:v>3.49925</c:v>
                  </c:pt>
                  <c:pt idx="8">
                    <c:v>2.1490999999999998</c:v>
                  </c:pt>
                  <c:pt idx="9">
                    <c:v>3.7593899999999998</c:v>
                  </c:pt>
                  <c:pt idx="10">
                    <c:v>3.5026799999999998</c:v>
                  </c:pt>
                </c:numCache>
              </c:numRef>
            </c:plus>
            <c:minus>
              <c:numRef>
                <c:f>('All Fsp Analysis'!$V$79,'All Fsp Analysis'!$V$81,'All Fsp Analysis'!$V$84,'All Fsp Analysis'!$V$88,'All Fsp Analysis'!$V$93,'All Fsp Analysis'!$V$98,'All Fsp Analysis'!$V$102,'All Fsp Analysis'!$V$104,'All Fsp Analysis'!$V$106,'All Fsp Analysis'!$V$108,'All Fsp Analysis'!$V$111)</c:f>
                <c:numCache>
                  <c:formatCode>General</c:formatCode>
                  <c:ptCount val="11"/>
                  <c:pt idx="0">
                    <c:v>5.2043699999999999</c:v>
                  </c:pt>
                  <c:pt idx="1">
                    <c:v>2.9544000000000001</c:v>
                  </c:pt>
                  <c:pt idx="2">
                    <c:v>3.0455899999999998</c:v>
                  </c:pt>
                  <c:pt idx="3">
                    <c:v>2.7088899999999998</c:v>
                  </c:pt>
                  <c:pt idx="4">
                    <c:v>3.36625</c:v>
                  </c:pt>
                  <c:pt idx="5">
                    <c:v>4.6155799999999996</c:v>
                  </c:pt>
                  <c:pt idx="6">
                    <c:v>3.8618399999999999</c:v>
                  </c:pt>
                  <c:pt idx="7">
                    <c:v>3.49925</c:v>
                  </c:pt>
                  <c:pt idx="8">
                    <c:v>2.1490999999999998</c:v>
                  </c:pt>
                  <c:pt idx="9">
                    <c:v>3.7593899999999998</c:v>
                  </c:pt>
                  <c:pt idx="10">
                    <c:v>3.5026799999999998</c:v>
                  </c:pt>
                </c:numCache>
              </c:numRef>
            </c:minus>
          </c:errBars>
          <c:errBars>
            <c:errDir val="x"/>
            <c:errBarType val="both"/>
            <c:errValType val="fixedVal"/>
            <c:noEndCap val="0"/>
            <c:val val="558.33333330000005"/>
          </c:errBars>
          <c:xVal>
            <c:numRef>
              <c:f>('All Fsp Analysis'!$Y$2,'All Fsp Analysis'!$Y$4,'All Fsp Analysis'!$Y$7,'All Fsp Analysis'!$Y$11,'All Fsp Analysis'!$Y$16,'All Fsp Analysis'!$Y$21,'All Fsp Analysis'!$Y$25,'All Fsp Analysis'!$Y$27,'All Fsp Analysis'!$Y$29,'All Fsp Analysis'!$Y$31,'All Fsp Analysis'!$Y$34)</c:f>
              <c:numCache>
                <c:formatCode>General</c:formatCode>
                <c:ptCount val="11"/>
                <c:pt idx="0">
                  <c:v>62800</c:v>
                </c:pt>
                <c:pt idx="1">
                  <c:v>53500</c:v>
                </c:pt>
                <c:pt idx="2">
                  <c:v>72400</c:v>
                </c:pt>
                <c:pt idx="3">
                  <c:v>64400.000000000007</c:v>
                </c:pt>
                <c:pt idx="4">
                  <c:v>67100</c:v>
                </c:pt>
                <c:pt idx="5">
                  <c:v>68900</c:v>
                </c:pt>
                <c:pt idx="6">
                  <c:v>71600</c:v>
                </c:pt>
                <c:pt idx="7">
                  <c:v>58099.999999999993</c:v>
                </c:pt>
                <c:pt idx="8">
                  <c:v>56700</c:v>
                </c:pt>
                <c:pt idx="9">
                  <c:v>65700</c:v>
                </c:pt>
                <c:pt idx="10">
                  <c:v>64400.000000000007</c:v>
                </c:pt>
              </c:numCache>
            </c:numRef>
          </c:xVal>
          <c:yVal>
            <c:numRef>
              <c:f>('All Fsp Analysis'!$V$2,'All Fsp Analysis'!$V$4,'All Fsp Analysis'!$V$7,'All Fsp Analysis'!$V$11,'All Fsp Analysis'!$V$16,'All Fsp Analysis'!$V$21,'All Fsp Analysis'!$V$25,'All Fsp Analysis'!$V$27,'All Fsp Analysis'!$V$29,'All Fsp Analysis'!$V$31,'All Fsp Analysis'!$V$34)</c:f>
              <c:numCache>
                <c:formatCode>General</c:formatCode>
                <c:ptCount val="11"/>
                <c:pt idx="0">
                  <c:v>38.602499999999999</c:v>
                </c:pt>
                <c:pt idx="1">
                  <c:v>32.665900000000001</c:v>
                </c:pt>
                <c:pt idx="2">
                  <c:v>28.347000000000001</c:v>
                </c:pt>
                <c:pt idx="3">
                  <c:v>29.578600000000002</c:v>
                </c:pt>
                <c:pt idx="4">
                  <c:v>30.466699999999999</c:v>
                </c:pt>
                <c:pt idx="5">
                  <c:v>33.490699999999997</c:v>
                </c:pt>
                <c:pt idx="6">
                  <c:v>28.2791</c:v>
                </c:pt>
                <c:pt idx="7">
                  <c:v>35.010399999999997</c:v>
                </c:pt>
                <c:pt idx="8">
                  <c:v>34.786999999999999</c:v>
                </c:pt>
                <c:pt idx="9">
                  <c:v>34.132800000000003</c:v>
                </c:pt>
                <c:pt idx="10">
                  <c:v>35.7776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CF0-4886-AAD2-0F0B7F0BB2A1}"/>
            </c:ext>
          </c:extLst>
        </c:ser>
        <c:ser>
          <c:idx val="5"/>
          <c:order val="2"/>
          <c:tx>
            <c:v>1.AS (M) Na v Pb</c:v>
          </c:tx>
          <c:spPr>
            <a:ln w="25400">
              <a:noFill/>
            </a:ln>
          </c:spPr>
          <c:errBars>
            <c:errDir val="y"/>
            <c:errBarType val="both"/>
            <c:errValType val="cust"/>
            <c:noEndCap val="0"/>
            <c:plus>
              <c:numRef>
                <c:f>('All Fsp Analysis'!$V$89:$V$91,'All Fsp Analysis'!$V$95,'All Fsp Analysis'!$V$109:$V$110,'All Fsp Analysis'!$V$113:$V$114)</c:f>
                <c:numCache>
                  <c:formatCode>General</c:formatCode>
                  <c:ptCount val="8"/>
                  <c:pt idx="0">
                    <c:v>2.5949</c:v>
                  </c:pt>
                  <c:pt idx="1">
                    <c:v>2.7823000000000002</c:v>
                  </c:pt>
                  <c:pt idx="2">
                    <c:v>2.5781900000000002</c:v>
                  </c:pt>
                  <c:pt idx="3">
                    <c:v>2.9083899999999998</c:v>
                  </c:pt>
                  <c:pt idx="4">
                    <c:v>3.9420500000000001</c:v>
                  </c:pt>
                  <c:pt idx="5">
                    <c:v>5.5975700000000002</c:v>
                  </c:pt>
                  <c:pt idx="6">
                    <c:v>3.6393</c:v>
                  </c:pt>
                  <c:pt idx="7">
                    <c:v>3.78627</c:v>
                  </c:pt>
                </c:numCache>
              </c:numRef>
            </c:plus>
            <c:minus>
              <c:numRef>
                <c:f>('All Fsp Analysis'!$V$89:$V$91,'All Fsp Analysis'!$V$95,'All Fsp Analysis'!$V$109:$V$110,'All Fsp Analysis'!$V$113:$V$114)</c:f>
                <c:numCache>
                  <c:formatCode>General</c:formatCode>
                  <c:ptCount val="8"/>
                  <c:pt idx="0">
                    <c:v>2.5949</c:v>
                  </c:pt>
                  <c:pt idx="1">
                    <c:v>2.7823000000000002</c:v>
                  </c:pt>
                  <c:pt idx="2">
                    <c:v>2.5781900000000002</c:v>
                  </c:pt>
                  <c:pt idx="3">
                    <c:v>2.9083899999999998</c:v>
                  </c:pt>
                  <c:pt idx="4">
                    <c:v>3.9420500000000001</c:v>
                  </c:pt>
                  <c:pt idx="5">
                    <c:v>5.5975700000000002</c:v>
                  </c:pt>
                  <c:pt idx="6">
                    <c:v>3.6393</c:v>
                  </c:pt>
                  <c:pt idx="7">
                    <c:v>3.78627</c:v>
                  </c:pt>
                </c:numCache>
              </c:numRef>
            </c:minus>
          </c:errBars>
          <c:errBars>
            <c:errDir val="x"/>
            <c:errBarType val="both"/>
            <c:errValType val="fixedVal"/>
            <c:noEndCap val="0"/>
            <c:val val="558.33333330000005"/>
          </c:errBars>
          <c:xVal>
            <c:numRef>
              <c:f>('All Fsp Analysis'!$Y$12:$Y$14,'All Fsp Analysis'!$Y$18,'All Fsp Analysis'!$Y$32:$Y$33,'All Fsp Analysis'!$Y$36:$Y$37)</c:f>
              <c:numCache>
                <c:formatCode>General</c:formatCode>
                <c:ptCount val="8"/>
                <c:pt idx="0">
                  <c:v>70400</c:v>
                </c:pt>
                <c:pt idx="1">
                  <c:v>72400</c:v>
                </c:pt>
                <c:pt idx="2">
                  <c:v>57300.000000000007</c:v>
                </c:pt>
                <c:pt idx="3">
                  <c:v>69100</c:v>
                </c:pt>
                <c:pt idx="4">
                  <c:v>66900</c:v>
                </c:pt>
                <c:pt idx="5">
                  <c:v>67400</c:v>
                </c:pt>
                <c:pt idx="6">
                  <c:v>58300</c:v>
                </c:pt>
                <c:pt idx="7">
                  <c:v>67900</c:v>
                </c:pt>
              </c:numCache>
            </c:numRef>
          </c:xVal>
          <c:yVal>
            <c:numRef>
              <c:f>('All Fsp Analysis'!$V$12:$V$14,'All Fsp Analysis'!$V$18,'All Fsp Analysis'!$V$32:$V$33,'All Fsp Analysis'!$V$36:$V$37)</c:f>
              <c:numCache>
                <c:formatCode>General</c:formatCode>
                <c:ptCount val="8"/>
                <c:pt idx="0">
                  <c:v>26.7698</c:v>
                </c:pt>
                <c:pt idx="1">
                  <c:v>28.975300000000001</c:v>
                </c:pt>
                <c:pt idx="2">
                  <c:v>32.324199999999998</c:v>
                </c:pt>
                <c:pt idx="3">
                  <c:v>29.406199999999998</c:v>
                </c:pt>
                <c:pt idx="4">
                  <c:v>35.366199999999999</c:v>
                </c:pt>
                <c:pt idx="5">
                  <c:v>40.631300000000003</c:v>
                </c:pt>
                <c:pt idx="6">
                  <c:v>49.313200000000002</c:v>
                </c:pt>
                <c:pt idx="7">
                  <c:v>28.636500000000002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CF0-4886-AAD2-0F0B7F0BB2A1}"/>
            </c:ext>
          </c:extLst>
        </c:ser>
        <c:ser>
          <c:idx val="6"/>
          <c:order val="3"/>
          <c:tx>
            <c:v>1.AS Other Na v Pb</c:v>
          </c:tx>
          <c:spPr>
            <a:ln w="25400">
              <a:noFill/>
            </a:ln>
          </c:spPr>
          <c:errBars>
            <c:errDir val="y"/>
            <c:errBarType val="both"/>
            <c:errValType val="cust"/>
            <c:noEndCap val="0"/>
            <c:plus>
              <c:numRef>
                <c:f>('All Fsp Analysis'!$V$85,'All Fsp Analysis'!$V$94,'All Fsp Analysis'!$V$99:$V$100)</c:f>
                <c:numCache>
                  <c:formatCode>General</c:formatCode>
                  <c:ptCount val="4"/>
                  <c:pt idx="0">
                    <c:v>2.70912</c:v>
                  </c:pt>
                  <c:pt idx="1">
                    <c:v>2.3007599999999999</c:v>
                  </c:pt>
                  <c:pt idx="2">
                    <c:v>3.2044999999999999</c:v>
                  </c:pt>
                  <c:pt idx="3">
                    <c:v>2.8075999999999999</c:v>
                  </c:pt>
                </c:numCache>
              </c:numRef>
            </c:plus>
            <c:minus>
              <c:numRef>
                <c:f>('All Fsp Analysis'!$V$85,'All Fsp Analysis'!$V$94,'All Fsp Analysis'!$V$99:$V$100)</c:f>
                <c:numCache>
                  <c:formatCode>General</c:formatCode>
                  <c:ptCount val="4"/>
                  <c:pt idx="0">
                    <c:v>2.70912</c:v>
                  </c:pt>
                  <c:pt idx="1">
                    <c:v>2.3007599999999999</c:v>
                  </c:pt>
                  <c:pt idx="2">
                    <c:v>3.2044999999999999</c:v>
                  </c:pt>
                  <c:pt idx="3">
                    <c:v>2.8075999999999999</c:v>
                  </c:pt>
                </c:numCache>
              </c:numRef>
            </c:minus>
          </c:errBars>
          <c:errBars>
            <c:errDir val="x"/>
            <c:errBarType val="both"/>
            <c:errValType val="fixedVal"/>
            <c:noEndCap val="0"/>
            <c:val val="558.33333330000005"/>
          </c:errBars>
          <c:xVal>
            <c:numRef>
              <c:f>('All Fsp Analysis'!$Y$8,'All Fsp Analysis'!$Y$17,'All Fsp Analysis'!$Y$22:$Y$23)</c:f>
              <c:numCache>
                <c:formatCode>General</c:formatCode>
                <c:ptCount val="4"/>
                <c:pt idx="0">
                  <c:v>53200</c:v>
                </c:pt>
                <c:pt idx="1">
                  <c:v>68300</c:v>
                </c:pt>
                <c:pt idx="2">
                  <c:v>56700</c:v>
                </c:pt>
                <c:pt idx="3">
                  <c:v>53300</c:v>
                </c:pt>
              </c:numCache>
            </c:numRef>
          </c:xVal>
          <c:yVal>
            <c:numRef>
              <c:f>('All Fsp Analysis'!$V$8,'All Fsp Analysis'!$V$17,'All Fsp Analysis'!$V$22:$V$23)</c:f>
              <c:numCache>
                <c:formatCode>General</c:formatCode>
                <c:ptCount val="4"/>
                <c:pt idx="0">
                  <c:v>35.6952</c:v>
                </c:pt>
                <c:pt idx="1">
                  <c:v>28.984100000000002</c:v>
                </c:pt>
                <c:pt idx="2">
                  <c:v>35.873800000000003</c:v>
                </c:pt>
                <c:pt idx="3">
                  <c:v>35.613799999999998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CF0-4886-AAD2-0F0B7F0BB2A1}"/>
            </c:ext>
          </c:extLst>
        </c:ser>
        <c:ser>
          <c:idx val="7"/>
          <c:order val="4"/>
          <c:tx>
            <c:v>1(B)MP C Na v Pb</c:v>
          </c:tx>
          <c:spPr>
            <a:ln w="19050" cap="rnd">
              <a:noFill/>
              <a:round/>
            </a:ln>
            <a:effectLst/>
          </c:spPr>
          <c:errBars>
            <c:errDir val="y"/>
            <c:errBarType val="both"/>
            <c:errValType val="cust"/>
            <c:noEndCap val="0"/>
            <c:plus>
              <c:numRef>
                <c:f>('All Fsp Analysis'!$V$122:$V$124,'All Fsp Analysis'!$V$128,'All Fsp Analysis'!$V$132,'All Fsp Analysis'!$V$139,'All Fsp Analysis'!$V$142,'All Fsp Analysis'!$V$145,'All Fsp Analysis'!$V$149:$V$150,'All Fsp Analysis'!$V$154:$V$156,'All Fsp Analysis'!$V$159:$V$162)</c:f>
                <c:numCache>
                  <c:formatCode>General</c:formatCode>
                  <c:ptCount val="17"/>
                  <c:pt idx="0">
                    <c:v>1.9876199999999999</c:v>
                  </c:pt>
                  <c:pt idx="1">
                    <c:v>2.5733899999999998</c:v>
                  </c:pt>
                  <c:pt idx="2">
                    <c:v>2.2437900000000002</c:v>
                  </c:pt>
                  <c:pt idx="3">
                    <c:v>1.77162</c:v>
                  </c:pt>
                  <c:pt idx="4">
                    <c:v>1.18279</c:v>
                  </c:pt>
                  <c:pt idx="5">
                    <c:v>2.99919</c:v>
                  </c:pt>
                  <c:pt idx="6">
                    <c:v>1.61328</c:v>
                  </c:pt>
                  <c:pt idx="7">
                    <c:v>4.6470799999999999</c:v>
                  </c:pt>
                  <c:pt idx="8">
                    <c:v>1.87158</c:v>
                  </c:pt>
                  <c:pt idx="9">
                    <c:v>1.72631</c:v>
                  </c:pt>
                  <c:pt idx="10">
                    <c:v>4.1452799999999996</c:v>
                  </c:pt>
                  <c:pt idx="11">
                    <c:v>2.4985400000000002</c:v>
                  </c:pt>
                  <c:pt idx="12">
                    <c:v>2.0644999999999998</c:v>
                  </c:pt>
                  <c:pt idx="13">
                    <c:v>2.1868400000000001</c:v>
                  </c:pt>
                  <c:pt idx="14">
                    <c:v>2.0060099999999998</c:v>
                  </c:pt>
                  <c:pt idx="15">
                    <c:v>2.6569099999999999</c:v>
                  </c:pt>
                  <c:pt idx="16">
                    <c:v>4.0654599999999999</c:v>
                  </c:pt>
                </c:numCache>
              </c:numRef>
            </c:plus>
            <c:minus>
              <c:numRef>
                <c:f>('All Fsp Analysis'!$V$122:$V$124,'All Fsp Analysis'!$V$128,'All Fsp Analysis'!$V$132,'All Fsp Analysis'!$V$139,'All Fsp Analysis'!$V$142,'All Fsp Analysis'!$V$145,'All Fsp Analysis'!$V$149:$V$150,'All Fsp Analysis'!$V$154:$V$156,'All Fsp Analysis'!$V$159:$V$162)</c:f>
                <c:numCache>
                  <c:formatCode>General</c:formatCode>
                  <c:ptCount val="17"/>
                  <c:pt idx="0">
                    <c:v>1.9876199999999999</c:v>
                  </c:pt>
                  <c:pt idx="1">
                    <c:v>2.5733899999999998</c:v>
                  </c:pt>
                  <c:pt idx="2">
                    <c:v>2.2437900000000002</c:v>
                  </c:pt>
                  <c:pt idx="3">
                    <c:v>1.77162</c:v>
                  </c:pt>
                  <c:pt idx="4">
                    <c:v>1.18279</c:v>
                  </c:pt>
                  <c:pt idx="5">
                    <c:v>2.99919</c:v>
                  </c:pt>
                  <c:pt idx="6">
                    <c:v>1.61328</c:v>
                  </c:pt>
                  <c:pt idx="7">
                    <c:v>4.6470799999999999</c:v>
                  </c:pt>
                  <c:pt idx="8">
                    <c:v>1.87158</c:v>
                  </c:pt>
                  <c:pt idx="9">
                    <c:v>1.72631</c:v>
                  </c:pt>
                  <c:pt idx="10">
                    <c:v>4.1452799999999996</c:v>
                  </c:pt>
                  <c:pt idx="11">
                    <c:v>2.4985400000000002</c:v>
                  </c:pt>
                  <c:pt idx="12">
                    <c:v>2.0644999999999998</c:v>
                  </c:pt>
                  <c:pt idx="13">
                    <c:v>2.1868400000000001</c:v>
                  </c:pt>
                  <c:pt idx="14">
                    <c:v>2.0060099999999998</c:v>
                  </c:pt>
                  <c:pt idx="15">
                    <c:v>2.6569099999999999</c:v>
                  </c:pt>
                  <c:pt idx="16">
                    <c:v>4.0654599999999999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1208.3333329999998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Analysis'!$BE$2:$BE$4,'All Fsp Analysis'!$BE$8,'All Fsp Analysis'!$BE$12,'All Fsp Analysis'!$BE$19,'All Fsp Analysis'!$BE$22,'All Fsp Analysis'!$BE$25,'All Fsp Analysis'!$BE$29:$BE$30,'All Fsp Analysis'!$BE$34:$BE$36,'All Fsp Analysis'!$BE$39:$BE$42)</c:f>
              <c:numCache>
                <c:formatCode>General</c:formatCode>
                <c:ptCount val="17"/>
                <c:pt idx="0">
                  <c:v>75600</c:v>
                </c:pt>
                <c:pt idx="1">
                  <c:v>72500</c:v>
                </c:pt>
                <c:pt idx="2">
                  <c:v>73800</c:v>
                </c:pt>
                <c:pt idx="3">
                  <c:v>72300</c:v>
                </c:pt>
                <c:pt idx="4">
                  <c:v>73800</c:v>
                </c:pt>
                <c:pt idx="5">
                  <c:v>73800</c:v>
                </c:pt>
                <c:pt idx="6">
                  <c:v>75900</c:v>
                </c:pt>
                <c:pt idx="7">
                  <c:v>75100</c:v>
                </c:pt>
                <c:pt idx="8">
                  <c:v>71700</c:v>
                </c:pt>
                <c:pt idx="9">
                  <c:v>69500</c:v>
                </c:pt>
                <c:pt idx="10">
                  <c:v>67700</c:v>
                </c:pt>
                <c:pt idx="11">
                  <c:v>73300</c:v>
                </c:pt>
                <c:pt idx="12">
                  <c:v>70500</c:v>
                </c:pt>
                <c:pt idx="13">
                  <c:v>72200</c:v>
                </c:pt>
                <c:pt idx="14">
                  <c:v>72900</c:v>
                </c:pt>
                <c:pt idx="15">
                  <c:v>71900</c:v>
                </c:pt>
                <c:pt idx="16">
                  <c:v>70500</c:v>
                </c:pt>
              </c:numCache>
            </c:numRef>
          </c:xVal>
          <c:yVal>
            <c:numRef>
              <c:f>('All Fsp Analysis'!$BB$2:$BB$4,'All Fsp Analysis'!$BB$8,'All Fsp Analysis'!$BB$12,'All Fsp Analysis'!$BB$19,'All Fsp Analysis'!$BB$22,'All Fsp Analysis'!$BB$25,'All Fsp Analysis'!$BB$29:$BB$30,'All Fsp Analysis'!$BB$34:$BB$36,'All Fsp Analysis'!$BB$39:$BB$42)</c:f>
              <c:numCache>
                <c:formatCode>General</c:formatCode>
                <c:ptCount val="17"/>
                <c:pt idx="0">
                  <c:v>17.9954</c:v>
                </c:pt>
                <c:pt idx="1">
                  <c:v>21.134799999999998</c:v>
                </c:pt>
                <c:pt idx="2">
                  <c:v>22.7319</c:v>
                </c:pt>
                <c:pt idx="3">
                  <c:v>16.290299999999998</c:v>
                </c:pt>
                <c:pt idx="4">
                  <c:v>15.065</c:v>
                </c:pt>
                <c:pt idx="5">
                  <c:v>22.8993</c:v>
                </c:pt>
                <c:pt idx="6">
                  <c:v>14.3461</c:v>
                </c:pt>
                <c:pt idx="7">
                  <c:v>32.9099</c:v>
                </c:pt>
                <c:pt idx="8">
                  <c:v>16.232700000000001</c:v>
                </c:pt>
                <c:pt idx="9">
                  <c:v>17.4221</c:v>
                </c:pt>
                <c:pt idx="10">
                  <c:v>25.999600000000001</c:v>
                </c:pt>
                <c:pt idx="11">
                  <c:v>27.516400000000001</c:v>
                </c:pt>
                <c:pt idx="12">
                  <c:v>18.580400000000001</c:v>
                </c:pt>
                <c:pt idx="13">
                  <c:v>18.641100000000002</c:v>
                </c:pt>
                <c:pt idx="14">
                  <c:v>18.7346</c:v>
                </c:pt>
                <c:pt idx="15">
                  <c:v>21.396100000000001</c:v>
                </c:pt>
                <c:pt idx="16">
                  <c:v>32.754600000000003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CF0-4886-AAD2-0F0B7F0BB2A1}"/>
            </c:ext>
          </c:extLst>
        </c:ser>
        <c:ser>
          <c:idx val="8"/>
          <c:order val="5"/>
          <c:tx>
            <c:v>1(B)MP R Na v Pb</c:v>
          </c:tx>
          <c:spPr>
            <a:ln w="25400" cap="rnd">
              <a:noFill/>
              <a:round/>
            </a:ln>
            <a:effectLst/>
          </c:spPr>
          <c:errBars>
            <c:errDir val="y"/>
            <c:errBarType val="both"/>
            <c:errValType val="cust"/>
            <c:noEndCap val="0"/>
            <c:plus>
              <c:numRef>
                <c:f>('All Fsp Analysis'!$V$125:$V$127,'All Fsp Analysis'!$V$129:$V$130,'All Fsp Analysis'!$V$133,'All Fsp Analysis'!$V$140,'All Fsp Analysis'!$V$141,'All Fsp Analysis'!$V$143,'All Fsp Analysis'!$V$146:$V$147,'All Fsp Analysis'!$V$151,'All Fsp Analysis'!$V$157:$V$158,'All Fsp Analysis'!$V$163:$V$165)</c:f>
                <c:numCache>
                  <c:formatCode>General</c:formatCode>
                  <c:ptCount val="17"/>
                  <c:pt idx="0">
                    <c:v>2.6387800000000001</c:v>
                  </c:pt>
                  <c:pt idx="1">
                    <c:v>2.1410100000000001</c:v>
                  </c:pt>
                  <c:pt idx="2">
                    <c:v>3.7457099999999999</c:v>
                  </c:pt>
                  <c:pt idx="3">
                    <c:v>1.71387</c:v>
                  </c:pt>
                  <c:pt idx="4">
                    <c:v>1.8455999999999999</c:v>
                  </c:pt>
                  <c:pt idx="5">
                    <c:v>2.08236</c:v>
                  </c:pt>
                  <c:pt idx="6">
                    <c:v>3.0103399999999998</c:v>
                  </c:pt>
                  <c:pt idx="7">
                    <c:v>2.34219</c:v>
                  </c:pt>
                  <c:pt idx="8">
                    <c:v>3.1686200000000002</c:v>
                  </c:pt>
                  <c:pt idx="9">
                    <c:v>7.4638</c:v>
                  </c:pt>
                  <c:pt idx="10">
                    <c:v>3.4785699999999999</c:v>
                  </c:pt>
                  <c:pt idx="11">
                    <c:v>3.6712799999999999</c:v>
                  </c:pt>
                  <c:pt idx="12">
                    <c:v>2.3442500000000002</c:v>
                  </c:pt>
                  <c:pt idx="13">
                    <c:v>2.5827100000000001</c:v>
                  </c:pt>
                  <c:pt idx="14">
                    <c:v>2.5129000000000001</c:v>
                  </c:pt>
                  <c:pt idx="15">
                    <c:v>2.7583199999999999</c:v>
                  </c:pt>
                  <c:pt idx="16">
                    <c:v>10.112299999999999</c:v>
                  </c:pt>
                </c:numCache>
              </c:numRef>
            </c:plus>
            <c:minus>
              <c:numRef>
                <c:f>('All Fsp Analysis'!$V$125:$V$127,'All Fsp Analysis'!$V$129:$V$130,'All Fsp Analysis'!$V$133,'All Fsp Analysis'!$V$140,'All Fsp Analysis'!$V$141,'All Fsp Analysis'!$V$143,'All Fsp Analysis'!$V$146:$V$147,'All Fsp Analysis'!$V$151,'All Fsp Analysis'!$V$157:$V$158,'All Fsp Analysis'!$V$163:$V$165)</c:f>
                <c:numCache>
                  <c:formatCode>General</c:formatCode>
                  <c:ptCount val="17"/>
                  <c:pt idx="0">
                    <c:v>2.6387800000000001</c:v>
                  </c:pt>
                  <c:pt idx="1">
                    <c:v>2.1410100000000001</c:v>
                  </c:pt>
                  <c:pt idx="2">
                    <c:v>3.7457099999999999</c:v>
                  </c:pt>
                  <c:pt idx="3">
                    <c:v>1.71387</c:v>
                  </c:pt>
                  <c:pt idx="4">
                    <c:v>1.8455999999999999</c:v>
                  </c:pt>
                  <c:pt idx="5">
                    <c:v>2.08236</c:v>
                  </c:pt>
                  <c:pt idx="6">
                    <c:v>3.0103399999999998</c:v>
                  </c:pt>
                  <c:pt idx="7">
                    <c:v>2.34219</c:v>
                  </c:pt>
                  <c:pt idx="8">
                    <c:v>3.1686200000000002</c:v>
                  </c:pt>
                  <c:pt idx="9">
                    <c:v>7.4638</c:v>
                  </c:pt>
                  <c:pt idx="10">
                    <c:v>3.4785699999999999</c:v>
                  </c:pt>
                  <c:pt idx="11">
                    <c:v>3.6712799999999999</c:v>
                  </c:pt>
                  <c:pt idx="12">
                    <c:v>2.3442500000000002</c:v>
                  </c:pt>
                  <c:pt idx="13">
                    <c:v>2.5827100000000001</c:v>
                  </c:pt>
                  <c:pt idx="14">
                    <c:v>2.5129000000000001</c:v>
                  </c:pt>
                  <c:pt idx="15">
                    <c:v>2.7583199999999999</c:v>
                  </c:pt>
                  <c:pt idx="16">
                    <c:v>10.112299999999999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1208.3333329999998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Analysis'!$BE$5:$BE$7,'All Fsp Analysis'!$BE$9:$BE$10,'All Fsp Analysis'!$BE$13,'All Fsp Analysis'!$BE$20:$BE$21,'All Fsp Analysis'!$BE$23,'All Fsp Analysis'!$BE$26:$BE$27,'All Fsp Analysis'!$BE$31,'All Fsp Analysis'!$BE$37:$BE$38,'All Fsp Analysis'!$BE$43:$BE$45)</c:f>
              <c:numCache>
                <c:formatCode>General</c:formatCode>
                <c:ptCount val="17"/>
                <c:pt idx="0">
                  <c:v>72000</c:v>
                </c:pt>
                <c:pt idx="1">
                  <c:v>73700</c:v>
                </c:pt>
                <c:pt idx="2">
                  <c:v>75700</c:v>
                </c:pt>
                <c:pt idx="3">
                  <c:v>70400</c:v>
                </c:pt>
                <c:pt idx="4">
                  <c:v>73200</c:v>
                </c:pt>
                <c:pt idx="5">
                  <c:v>74000</c:v>
                </c:pt>
                <c:pt idx="6">
                  <c:v>74800</c:v>
                </c:pt>
                <c:pt idx="7">
                  <c:v>73300</c:v>
                </c:pt>
                <c:pt idx="8">
                  <c:v>74400</c:v>
                </c:pt>
                <c:pt idx="9">
                  <c:v>73500</c:v>
                </c:pt>
                <c:pt idx="10">
                  <c:v>76200</c:v>
                </c:pt>
                <c:pt idx="11">
                  <c:v>73500</c:v>
                </c:pt>
                <c:pt idx="12">
                  <c:v>71600</c:v>
                </c:pt>
                <c:pt idx="13">
                  <c:v>74900</c:v>
                </c:pt>
                <c:pt idx="14">
                  <c:v>72300</c:v>
                </c:pt>
                <c:pt idx="15">
                  <c:v>75100</c:v>
                </c:pt>
                <c:pt idx="16">
                  <c:v>74400</c:v>
                </c:pt>
              </c:numCache>
            </c:numRef>
          </c:xVal>
          <c:yVal>
            <c:numRef>
              <c:f>('All Fsp Analysis'!$BB$5:$BB$7,'All Fsp Analysis'!$BB$9:$BB$10,'All Fsp Analysis'!$BB$13,'All Fsp Analysis'!$BB$20:$BB$21,'All Fsp Analysis'!$BB$23,'All Fsp Analysis'!$BB$26:$BB$27,'All Fsp Analysis'!$BB$31,'All Fsp Analysis'!$BB$37:$BB$38,'All Fsp Analysis'!$BB$43:$BB$45)</c:f>
              <c:numCache>
                <c:formatCode>General</c:formatCode>
                <c:ptCount val="17"/>
                <c:pt idx="0">
                  <c:v>26.657</c:v>
                </c:pt>
                <c:pt idx="1">
                  <c:v>17.6479</c:v>
                </c:pt>
                <c:pt idx="2">
                  <c:v>29.4651</c:v>
                </c:pt>
                <c:pt idx="3">
                  <c:v>19.565799999999999</c:v>
                </c:pt>
                <c:pt idx="4">
                  <c:v>16.8703</c:v>
                </c:pt>
                <c:pt idx="5">
                  <c:v>17.1995</c:v>
                </c:pt>
                <c:pt idx="6">
                  <c:v>23.4785</c:v>
                </c:pt>
                <c:pt idx="7">
                  <c:v>18.265899999999998</c:v>
                </c:pt>
                <c:pt idx="8">
                  <c:v>28.999199999999998</c:v>
                </c:pt>
                <c:pt idx="9">
                  <c:v>36.658299999999997</c:v>
                </c:pt>
                <c:pt idx="10">
                  <c:v>28.934100000000001</c:v>
                </c:pt>
                <c:pt idx="11">
                  <c:v>25.226400000000002</c:v>
                </c:pt>
                <c:pt idx="12">
                  <c:v>21.913499999999999</c:v>
                </c:pt>
                <c:pt idx="13">
                  <c:v>23.291</c:v>
                </c:pt>
                <c:pt idx="14">
                  <c:v>24.9283</c:v>
                </c:pt>
                <c:pt idx="15">
                  <c:v>22.070399999999999</c:v>
                </c:pt>
                <c:pt idx="16">
                  <c:v>40.443199999999997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CF0-4886-AAD2-0F0B7F0BB2A1}"/>
            </c:ext>
          </c:extLst>
        </c:ser>
        <c:ser>
          <c:idx val="9"/>
          <c:order val="6"/>
          <c:tx>
            <c:v>1(B)MP (M) Na v Pb</c:v>
          </c:tx>
          <c:spPr>
            <a:ln w="25400" cap="rnd">
              <a:noFill/>
              <a:round/>
            </a:ln>
            <a:effectLst/>
          </c:spPr>
          <c:errBars>
            <c:errDir val="y"/>
            <c:errBarType val="both"/>
            <c:errValType val="cust"/>
            <c:noEndCap val="0"/>
            <c:plus>
              <c:numRef>
                <c:f>('All Fsp Analysis'!$V$131,'All Fsp Analysis'!$V$134:$V$138,'All Fsp Analysis'!$V$144,'All Fsp Analysis'!$V$148,'All Fsp Analysis'!$V$152:$V$153)</c:f>
                <c:numCache>
                  <c:formatCode>General</c:formatCode>
                  <c:ptCount val="10"/>
                  <c:pt idx="0">
                    <c:v>1.8260700000000001</c:v>
                  </c:pt>
                  <c:pt idx="1">
                    <c:v>1.8065199999999999</c:v>
                  </c:pt>
                  <c:pt idx="2">
                    <c:v>2.2814399999999999</c:v>
                  </c:pt>
                  <c:pt idx="3">
                    <c:v>2.5729500000000001</c:v>
                  </c:pt>
                  <c:pt idx="4">
                    <c:v>1.88245</c:v>
                  </c:pt>
                  <c:pt idx="5">
                    <c:v>2.5876700000000001</c:v>
                  </c:pt>
                  <c:pt idx="6">
                    <c:v>2.6936300000000002</c:v>
                  </c:pt>
                  <c:pt idx="7">
                    <c:v>2.7145999999999999</c:v>
                  </c:pt>
                  <c:pt idx="8">
                    <c:v>1.4330499999999999</c:v>
                  </c:pt>
                  <c:pt idx="9">
                    <c:v>1.7173799999999999</c:v>
                  </c:pt>
                </c:numCache>
              </c:numRef>
            </c:plus>
            <c:minus>
              <c:numRef>
                <c:f>('All Fsp Analysis'!$V$131,'All Fsp Analysis'!$V$134:$V$138,'All Fsp Analysis'!$V$144,'All Fsp Analysis'!$V$148,'All Fsp Analysis'!$V$152:$V$153)</c:f>
                <c:numCache>
                  <c:formatCode>General</c:formatCode>
                  <c:ptCount val="10"/>
                  <c:pt idx="0">
                    <c:v>1.8260700000000001</c:v>
                  </c:pt>
                  <c:pt idx="1">
                    <c:v>1.8065199999999999</c:v>
                  </c:pt>
                  <c:pt idx="2">
                    <c:v>2.2814399999999999</c:v>
                  </c:pt>
                  <c:pt idx="3">
                    <c:v>2.5729500000000001</c:v>
                  </c:pt>
                  <c:pt idx="4">
                    <c:v>1.88245</c:v>
                  </c:pt>
                  <c:pt idx="5">
                    <c:v>2.5876700000000001</c:v>
                  </c:pt>
                  <c:pt idx="6">
                    <c:v>2.6936300000000002</c:v>
                  </c:pt>
                  <c:pt idx="7">
                    <c:v>2.7145999999999999</c:v>
                  </c:pt>
                  <c:pt idx="8">
                    <c:v>1.4330499999999999</c:v>
                  </c:pt>
                  <c:pt idx="9">
                    <c:v>1.7173799999999999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1208.3333329999998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Analysis'!$BE$11,'All Fsp Analysis'!$BE$14:$BE$18,'All Fsp Analysis'!$BE$24,'All Fsp Analysis'!$BE$28,'All Fsp Analysis'!$BE$32:$BE$33)</c:f>
              <c:numCache>
                <c:formatCode>General</c:formatCode>
                <c:ptCount val="10"/>
                <c:pt idx="0">
                  <c:v>71200</c:v>
                </c:pt>
                <c:pt idx="1">
                  <c:v>72800</c:v>
                </c:pt>
                <c:pt idx="2">
                  <c:v>71900</c:v>
                </c:pt>
                <c:pt idx="3">
                  <c:v>70800</c:v>
                </c:pt>
                <c:pt idx="4">
                  <c:v>73900</c:v>
                </c:pt>
                <c:pt idx="5">
                  <c:v>71800</c:v>
                </c:pt>
                <c:pt idx="6">
                  <c:v>74700</c:v>
                </c:pt>
                <c:pt idx="7">
                  <c:v>75300</c:v>
                </c:pt>
                <c:pt idx="8">
                  <c:v>71700</c:v>
                </c:pt>
                <c:pt idx="9">
                  <c:v>71600</c:v>
                </c:pt>
              </c:numCache>
            </c:numRef>
          </c:xVal>
          <c:yVal>
            <c:numRef>
              <c:f>('All Fsp Analysis'!$BB$11,'All Fsp Analysis'!$BB$14:$BB$18,'All Fsp Analysis'!$BB$24,'All Fsp Analysis'!$BB$28,'All Fsp Analysis'!$BB$32:$BB$33)</c:f>
              <c:numCache>
                <c:formatCode>General</c:formatCode>
                <c:ptCount val="10"/>
                <c:pt idx="0">
                  <c:v>22.5091</c:v>
                </c:pt>
                <c:pt idx="1">
                  <c:v>17.775200000000002</c:v>
                </c:pt>
                <c:pt idx="2">
                  <c:v>25.169499999999999</c:v>
                </c:pt>
                <c:pt idx="3">
                  <c:v>21.751200000000001</c:v>
                </c:pt>
                <c:pt idx="4">
                  <c:v>21.985499999999998</c:v>
                </c:pt>
                <c:pt idx="5">
                  <c:v>26.414400000000001</c:v>
                </c:pt>
                <c:pt idx="6">
                  <c:v>21.541799999999999</c:v>
                </c:pt>
                <c:pt idx="7">
                  <c:v>19.299700000000001</c:v>
                </c:pt>
                <c:pt idx="8">
                  <c:v>16.169699999999999</c:v>
                </c:pt>
                <c:pt idx="9">
                  <c:v>16.718599999999999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4CF0-4886-AAD2-0F0B7F0BB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54076672"/>
        <c:axId val="1754078592"/>
      </c:scatterChart>
      <c:valAx>
        <c:axId val="1754076672"/>
        <c:scaling>
          <c:orientation val="minMax"/>
          <c:min val="50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Na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4078592"/>
        <c:crosses val="autoZero"/>
        <c:crossBetween val="midCat"/>
      </c:valAx>
      <c:valAx>
        <c:axId val="1754078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Pb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4076672"/>
        <c:crosses val="autoZero"/>
        <c:crossBetween val="midCat"/>
      </c:valAx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1.AS Sr88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1.AS C Sr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x"/>
            <c:errBarType val="both"/>
            <c:errValType val="cust"/>
            <c:noEndCap val="0"/>
            <c:plus>
              <c:numRef>
                <c:f>('All Fsp Analysis'!$N$80,'All Fsp Analysis'!$N$82:$N$83,'All Fsp Analysis'!$N$86:$N$87,'All Fsp Analysis'!$N$92,'All Fsp Analysis'!$N$96:$N$97,'All Fsp Analysis'!$N$101,'All Fsp Analysis'!$N$103,'All Fsp Analysis'!$N$105,'All Fsp Analysis'!$N$107,'All Fsp Analysis'!$N$112)</c:f>
                <c:numCache>
                  <c:formatCode>General</c:formatCode>
                  <c:ptCount val="13"/>
                  <c:pt idx="0">
                    <c:v>63.536700000000003</c:v>
                  </c:pt>
                  <c:pt idx="1">
                    <c:v>74.364800000000002</c:v>
                  </c:pt>
                  <c:pt idx="2">
                    <c:v>58.5505</c:v>
                  </c:pt>
                  <c:pt idx="3">
                    <c:v>69.838399999999993</c:v>
                  </c:pt>
                  <c:pt idx="4">
                    <c:v>74.231300000000005</c:v>
                  </c:pt>
                  <c:pt idx="5">
                    <c:v>51.799900000000001</c:v>
                  </c:pt>
                  <c:pt idx="6">
                    <c:v>63.5672</c:v>
                  </c:pt>
                  <c:pt idx="7">
                    <c:v>71.888800000000003</c:v>
                  </c:pt>
                  <c:pt idx="8">
                    <c:v>49.644199999999998</c:v>
                  </c:pt>
                  <c:pt idx="9">
                    <c:v>60.131</c:v>
                  </c:pt>
                  <c:pt idx="10">
                    <c:v>69.136600000000001</c:v>
                  </c:pt>
                  <c:pt idx="11">
                    <c:v>48.879399999999997</c:v>
                  </c:pt>
                  <c:pt idx="12">
                    <c:v>61.796700000000001</c:v>
                  </c:pt>
                </c:numCache>
              </c:numRef>
            </c:plus>
            <c:minus>
              <c:numRef>
                <c:f>('All Fsp Analysis'!$N$80,'All Fsp Analysis'!$N$82:$N$83,'All Fsp Analysis'!$N$86:$N$87,'All Fsp Analysis'!$N$92,'All Fsp Analysis'!$N$96:$N$97,'All Fsp Analysis'!$N$101,'All Fsp Analysis'!$N$103,'All Fsp Analysis'!$N$105,'All Fsp Analysis'!$N$107,'All Fsp Analysis'!$N$112)</c:f>
                <c:numCache>
                  <c:formatCode>General</c:formatCode>
                  <c:ptCount val="13"/>
                  <c:pt idx="0">
                    <c:v>63.536700000000003</c:v>
                  </c:pt>
                  <c:pt idx="1">
                    <c:v>74.364800000000002</c:v>
                  </c:pt>
                  <c:pt idx="2">
                    <c:v>58.5505</c:v>
                  </c:pt>
                  <c:pt idx="3">
                    <c:v>69.838399999999993</c:v>
                  </c:pt>
                  <c:pt idx="4">
                    <c:v>74.231300000000005</c:v>
                  </c:pt>
                  <c:pt idx="5">
                    <c:v>51.799900000000001</c:v>
                  </c:pt>
                  <c:pt idx="6">
                    <c:v>63.5672</c:v>
                  </c:pt>
                  <c:pt idx="7">
                    <c:v>71.888800000000003</c:v>
                  </c:pt>
                  <c:pt idx="8">
                    <c:v>49.644199999999998</c:v>
                  </c:pt>
                  <c:pt idx="9">
                    <c:v>60.131</c:v>
                  </c:pt>
                  <c:pt idx="10">
                    <c:v>69.136600000000001</c:v>
                  </c:pt>
                  <c:pt idx="11">
                    <c:v>48.879399999999997</c:v>
                  </c:pt>
                  <c:pt idx="12">
                    <c:v>61.796700000000001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Analysis'!$N$3,'All Fsp Analysis'!$N$5:$N$6,'All Fsp Analysis'!$N$9:$N$10,'All Fsp Analysis'!$N$15,'All Fsp Analysis'!$N$19:$N$20,'All Fsp Analysis'!$N$24,'All Fsp Analysis'!$N$26,'All Fsp Analysis'!$N$28,'All Fsp Analysis'!$N$30,'All Fsp Analysis'!$N$35)</c:f>
              <c:numCache>
                <c:formatCode>General</c:formatCode>
                <c:ptCount val="13"/>
                <c:pt idx="0">
                  <c:v>925.64800000000002</c:v>
                </c:pt>
                <c:pt idx="1">
                  <c:v>988.428</c:v>
                </c:pt>
                <c:pt idx="2">
                  <c:v>922.11199999999997</c:v>
                </c:pt>
                <c:pt idx="3">
                  <c:v>825.58600000000001</c:v>
                </c:pt>
                <c:pt idx="4">
                  <c:v>827.88099999999997</c:v>
                </c:pt>
                <c:pt idx="5">
                  <c:v>642.77700000000004</c:v>
                </c:pt>
                <c:pt idx="6">
                  <c:v>719.697</c:v>
                </c:pt>
                <c:pt idx="7">
                  <c:v>762.99800000000005</c:v>
                </c:pt>
                <c:pt idx="8">
                  <c:v>767.798</c:v>
                </c:pt>
                <c:pt idx="9">
                  <c:v>726.68499999999995</c:v>
                </c:pt>
                <c:pt idx="10">
                  <c:v>778.65800000000002</c:v>
                </c:pt>
                <c:pt idx="11">
                  <c:v>596.28099999999995</c:v>
                </c:pt>
                <c:pt idx="12">
                  <c:v>643.88300000000004</c:v>
                </c:pt>
              </c:numCache>
            </c:numRef>
          </c:xVal>
          <c:yVal>
            <c:numRef>
              <c:f>('All Fsp Analysis'!$AH$65,'All Fsp Analysis'!$AH$67:$AH$68,'All Fsp Analysis'!$AH$71:$AH$72,'All Fsp Analysis'!$AH$77,'All Fsp Analysis'!$AH$81:$AH$82,'All Fsp Analysis'!$AH$86,'All Fsp Analysis'!$AH$88,'All Fsp Analysis'!$AH$90,'All Fsp Analysis'!$AH$92,'All Fsp Analysis'!$AH$97)</c:f>
              <c:numCache>
                <c:formatCode>General</c:formatCode>
                <c:ptCount val="1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F92-47DF-9BC6-175D5E746312}"/>
            </c:ext>
          </c:extLst>
        </c:ser>
        <c:ser>
          <c:idx val="1"/>
          <c:order val="1"/>
          <c:tx>
            <c:v>1.AS R Sr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x"/>
            <c:errBarType val="both"/>
            <c:errValType val="cust"/>
            <c:noEndCap val="0"/>
            <c:plus>
              <c:numRef>
                <c:f>('All Fsp Analysis'!$N$79,'All Fsp Analysis'!$N$81,'All Fsp Analysis'!$N$84,'All Fsp Analysis'!$N$88,'All Fsp Analysis'!$N$93,'All Fsp Analysis'!$N$98,'All Fsp Analysis'!$N$102,'All Fsp Analysis'!$N$104,'All Fsp Analysis'!$N$106,'All Fsp Analysis'!$N$108,'All Fsp Analysis'!$N$111)</c:f>
                <c:numCache>
                  <c:formatCode>General</c:formatCode>
                  <c:ptCount val="11"/>
                  <c:pt idx="0">
                    <c:v>82.629099999999994</c:v>
                  </c:pt>
                  <c:pt idx="1">
                    <c:v>62.886699999999998</c:v>
                  </c:pt>
                  <c:pt idx="2">
                    <c:v>68.739699999999999</c:v>
                  </c:pt>
                  <c:pt idx="3">
                    <c:v>60.226999999999997</c:v>
                  </c:pt>
                  <c:pt idx="4">
                    <c:v>77.182199999999995</c:v>
                  </c:pt>
                  <c:pt idx="5">
                    <c:v>75.746099999999998</c:v>
                  </c:pt>
                  <c:pt idx="6">
                    <c:v>95.626800000000003</c:v>
                  </c:pt>
                  <c:pt idx="7">
                    <c:v>71.758700000000005</c:v>
                  </c:pt>
                  <c:pt idx="8">
                    <c:v>48.8474</c:v>
                  </c:pt>
                  <c:pt idx="9">
                    <c:v>80.356399999999994</c:v>
                  </c:pt>
                  <c:pt idx="10">
                    <c:v>55.871000000000002</c:v>
                  </c:pt>
                </c:numCache>
              </c:numRef>
            </c:plus>
            <c:minus>
              <c:numRef>
                <c:f>('All Fsp Analysis'!$N$79,'All Fsp Analysis'!$N$81,'All Fsp Analysis'!$N$84,'All Fsp Analysis'!$N$88,'All Fsp Analysis'!$N$93,'All Fsp Analysis'!$N$98,'All Fsp Analysis'!$N$102,'All Fsp Analysis'!$N$104,'All Fsp Analysis'!$N$106,'All Fsp Analysis'!$N$108,'All Fsp Analysis'!$N$111)</c:f>
                <c:numCache>
                  <c:formatCode>General</c:formatCode>
                  <c:ptCount val="11"/>
                  <c:pt idx="0">
                    <c:v>82.629099999999994</c:v>
                  </c:pt>
                  <c:pt idx="1">
                    <c:v>62.886699999999998</c:v>
                  </c:pt>
                  <c:pt idx="2">
                    <c:v>68.739699999999999</c:v>
                  </c:pt>
                  <c:pt idx="3">
                    <c:v>60.226999999999997</c:v>
                  </c:pt>
                  <c:pt idx="4">
                    <c:v>77.182199999999995</c:v>
                  </c:pt>
                  <c:pt idx="5">
                    <c:v>75.746099999999998</c:v>
                  </c:pt>
                  <c:pt idx="6">
                    <c:v>95.626800000000003</c:v>
                  </c:pt>
                  <c:pt idx="7">
                    <c:v>71.758700000000005</c:v>
                  </c:pt>
                  <c:pt idx="8">
                    <c:v>48.8474</c:v>
                  </c:pt>
                  <c:pt idx="9">
                    <c:v>80.356399999999994</c:v>
                  </c:pt>
                  <c:pt idx="10">
                    <c:v>55.871000000000002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Analysis'!$N$2,'All Fsp Analysis'!$N$4,'All Fsp Analysis'!$N$7,'All Fsp Analysis'!$N$11,'All Fsp Analysis'!$N$16,'All Fsp Analysis'!$N$21,'All Fsp Analysis'!$N$25,'All Fsp Analysis'!$N$27,'All Fsp Analysis'!$N$29,'All Fsp Analysis'!$N$31,'All Fsp Analysis'!$N$34)</c:f>
              <c:numCache>
                <c:formatCode>General</c:formatCode>
                <c:ptCount val="11"/>
                <c:pt idx="0">
                  <c:v>867.39800000000002</c:v>
                </c:pt>
                <c:pt idx="1">
                  <c:v>909.11099999999999</c:v>
                </c:pt>
                <c:pt idx="2">
                  <c:v>664.697</c:v>
                </c:pt>
                <c:pt idx="3">
                  <c:v>682.47199999999998</c:v>
                </c:pt>
                <c:pt idx="4">
                  <c:v>643.43299999999999</c:v>
                </c:pt>
                <c:pt idx="5">
                  <c:v>725.40300000000002</c:v>
                </c:pt>
                <c:pt idx="6">
                  <c:v>676.32100000000003</c:v>
                </c:pt>
                <c:pt idx="7">
                  <c:v>841.87199999999996</c:v>
                </c:pt>
                <c:pt idx="8">
                  <c:v>783.21100000000001</c:v>
                </c:pt>
                <c:pt idx="9">
                  <c:v>727.53099999999995</c:v>
                </c:pt>
                <c:pt idx="10">
                  <c:v>629.48299999999995</c:v>
                </c:pt>
              </c:numCache>
            </c:numRef>
          </c:xVal>
          <c:yVal>
            <c:numRef>
              <c:f>('All Fsp Analysis'!$AI$64,'All Fsp Analysis'!$AI$66,'All Fsp Analysis'!$AI$69,'All Fsp Analysis'!$AI$73,'All Fsp Analysis'!$AI$78,'All Fsp Analysis'!$AI$83,'All Fsp Analysis'!$AI$87,'All Fsp Analysis'!$AI$89,'All Fsp Analysis'!$AI$91,'All Fsp Analysis'!$AI$93,'All Fsp Analysis'!$AI$96)</c:f>
              <c:numCache>
                <c:formatCode>General</c:formatCode>
                <c:ptCount val="11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F92-47DF-9BC6-175D5E746312}"/>
            </c:ext>
          </c:extLst>
        </c:ser>
        <c:ser>
          <c:idx val="2"/>
          <c:order val="2"/>
          <c:tx>
            <c:v>1.AS (M) Sr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x"/>
            <c:errBarType val="both"/>
            <c:errValType val="cust"/>
            <c:noEndCap val="0"/>
            <c:plus>
              <c:numRef>
                <c:f>('All Fsp Analysis'!$N$89:$N$91,'All Fsp Analysis'!$N$95,'All Fsp Analysis'!$N$109:$N$110,'All Fsp Analysis'!$N$113:$N$114)</c:f>
                <c:numCache>
                  <c:formatCode>General</c:formatCode>
                  <c:ptCount val="8"/>
                  <c:pt idx="0">
                    <c:v>59.547800000000002</c:v>
                  </c:pt>
                  <c:pt idx="1">
                    <c:v>63.289000000000001</c:v>
                  </c:pt>
                  <c:pt idx="2">
                    <c:v>63.069699999999997</c:v>
                  </c:pt>
                  <c:pt idx="3">
                    <c:v>71.600300000000004</c:v>
                  </c:pt>
                  <c:pt idx="4">
                    <c:v>74.892399999999995</c:v>
                  </c:pt>
                  <c:pt idx="5">
                    <c:v>80.787499999999994</c:v>
                  </c:pt>
                  <c:pt idx="6">
                    <c:v>36.889899999999997</c:v>
                  </c:pt>
                  <c:pt idx="7">
                    <c:v>68.761200000000002</c:v>
                  </c:pt>
                </c:numCache>
              </c:numRef>
            </c:plus>
            <c:minus>
              <c:numRef>
                <c:f>('All Fsp Analysis'!$N$89:$N$91,'All Fsp Analysis'!$N$95,'All Fsp Analysis'!$N$109:$N$110,'All Fsp Analysis'!$N$113:$N$114)</c:f>
                <c:numCache>
                  <c:formatCode>General</c:formatCode>
                  <c:ptCount val="8"/>
                  <c:pt idx="0">
                    <c:v>59.547800000000002</c:v>
                  </c:pt>
                  <c:pt idx="1">
                    <c:v>63.289000000000001</c:v>
                  </c:pt>
                  <c:pt idx="2">
                    <c:v>63.069699999999997</c:v>
                  </c:pt>
                  <c:pt idx="3">
                    <c:v>71.600300000000004</c:v>
                  </c:pt>
                  <c:pt idx="4">
                    <c:v>74.892399999999995</c:v>
                  </c:pt>
                  <c:pt idx="5">
                    <c:v>80.787499999999994</c:v>
                  </c:pt>
                  <c:pt idx="6">
                    <c:v>36.889899999999997</c:v>
                  </c:pt>
                  <c:pt idx="7">
                    <c:v>68.761200000000002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y"/>
            <c:errBarType val="both"/>
            <c:errValType val="stdErr"/>
            <c:noEndCap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Analysis'!$N$12:$N$14,'All Fsp Analysis'!$N$18,'All Fsp Analysis'!$N$32:$N$33,'All Fsp Analysis'!$N$36:$N$37)</c:f>
              <c:numCache>
                <c:formatCode>General</c:formatCode>
                <c:ptCount val="8"/>
                <c:pt idx="0">
                  <c:v>606.89</c:v>
                </c:pt>
                <c:pt idx="1">
                  <c:v>640.75599999999997</c:v>
                </c:pt>
                <c:pt idx="2">
                  <c:v>820.35900000000004</c:v>
                </c:pt>
                <c:pt idx="3">
                  <c:v>683.60199999999998</c:v>
                </c:pt>
                <c:pt idx="4">
                  <c:v>684.56</c:v>
                </c:pt>
                <c:pt idx="5">
                  <c:v>640.78399999999999</c:v>
                </c:pt>
                <c:pt idx="6">
                  <c:v>593.59199999999998</c:v>
                </c:pt>
                <c:pt idx="7">
                  <c:v>632.17899999999997</c:v>
                </c:pt>
              </c:numCache>
            </c:numRef>
          </c:xVal>
          <c:yVal>
            <c:numRef>
              <c:f>('All Fsp Analysis'!$AJ$74:$AJ$76,'All Fsp Analysis'!$AJ$80,'All Fsp Analysis'!$AJ$94:$AJ$95,'All Fsp Analysis'!$AJ$98:$AJ$99)</c:f>
              <c:numCache>
                <c:formatCode>General</c:formatCode>
                <c:ptCount val="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F92-47DF-9BC6-175D5E746312}"/>
            </c:ext>
          </c:extLst>
        </c:ser>
        <c:ser>
          <c:idx val="3"/>
          <c:order val="3"/>
          <c:tx>
            <c:v>1.AS Other Sr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errBars>
            <c:errDir val="x"/>
            <c:errBarType val="both"/>
            <c:errValType val="cust"/>
            <c:noEndCap val="0"/>
            <c:plus>
              <c:numRef>
                <c:f>('All Fsp Analysis'!$N$85,'All Fsp Analysis'!$N$94,'All Fsp Analysis'!$N$99:$N$100)</c:f>
                <c:numCache>
                  <c:formatCode>General</c:formatCode>
                  <c:ptCount val="4"/>
                  <c:pt idx="0">
                    <c:v>77.716499999999996</c:v>
                  </c:pt>
                  <c:pt idx="1">
                    <c:v>46.070599999999999</c:v>
                  </c:pt>
                  <c:pt idx="2">
                    <c:v>49.944099999999999</c:v>
                  </c:pt>
                  <c:pt idx="3">
                    <c:v>46.813400000000001</c:v>
                  </c:pt>
                </c:numCache>
              </c:numRef>
            </c:plus>
            <c:minus>
              <c:numRef>
                <c:f>('All Fsp Analysis'!$N$85,'All Fsp Analysis'!$N$94,'All Fsp Analysis'!$N$99:$N$100)</c:f>
                <c:numCache>
                  <c:formatCode>General</c:formatCode>
                  <c:ptCount val="4"/>
                  <c:pt idx="0">
                    <c:v>77.716499999999996</c:v>
                  </c:pt>
                  <c:pt idx="1">
                    <c:v>46.070599999999999</c:v>
                  </c:pt>
                  <c:pt idx="2">
                    <c:v>49.944099999999999</c:v>
                  </c:pt>
                  <c:pt idx="3">
                    <c:v>46.813400000000001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Analysis'!$N$8,'All Fsp Analysis'!$N$17,'All Fsp Analysis'!$N$22:$N$23)</c:f>
              <c:numCache>
                <c:formatCode>General</c:formatCode>
                <c:ptCount val="4"/>
                <c:pt idx="0">
                  <c:v>973.45600000000002</c:v>
                </c:pt>
                <c:pt idx="1">
                  <c:v>633.03099999999995</c:v>
                </c:pt>
                <c:pt idx="2">
                  <c:v>703.27200000000005</c:v>
                </c:pt>
                <c:pt idx="3">
                  <c:v>779.64700000000005</c:v>
                </c:pt>
              </c:numCache>
            </c:numRef>
          </c:xVal>
          <c:yVal>
            <c:numRef>
              <c:f>('All Fsp Analysis'!$AK$70,'All Fsp Analysis'!$AK$79,'All Fsp Analysis'!$AK$84:$AK$85)</c:f>
              <c:numCache>
                <c:formatCode>General</c:formatCode>
                <c:ptCount val="4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F92-47DF-9BC6-175D5E746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8640112"/>
        <c:axId val="328642032"/>
      </c:scatterChart>
      <c:valAx>
        <c:axId val="328640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Sr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8642032"/>
        <c:crosses val="autoZero"/>
        <c:crossBetween val="midCat"/>
      </c:valAx>
      <c:valAx>
        <c:axId val="32864203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3286401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1(B)MP Sr88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1(B)MP C Sr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('All Fsp Analysis'!$N$122:$N$124,'All Fsp Analysis'!$N$128,'All Fsp Analysis'!$N$132,'All Fsp Analysis'!$N$139,'All Fsp Analysis'!$N$142,'All Fsp Analysis'!$N$145,'All Fsp Analysis'!$N$149:$N$150,'All Fsp Analysis'!$N$154:$N$156,'All Fsp Analysis'!$N$159:$N$162)</c:f>
                <c:numCache>
                  <c:formatCode>General</c:formatCode>
                  <c:ptCount val="17"/>
                  <c:pt idx="0">
                    <c:v>49.089700000000001</c:v>
                  </c:pt>
                  <c:pt idx="1">
                    <c:v>47.2256</c:v>
                  </c:pt>
                  <c:pt idx="2">
                    <c:v>64.002399999999994</c:v>
                  </c:pt>
                  <c:pt idx="3">
                    <c:v>45.538699999999999</c:v>
                  </c:pt>
                  <c:pt idx="4">
                    <c:v>32.628399999999999</c:v>
                  </c:pt>
                  <c:pt idx="5">
                    <c:v>48.049100000000003</c:v>
                  </c:pt>
                  <c:pt idx="6">
                    <c:v>40.087899999999998</c:v>
                  </c:pt>
                  <c:pt idx="7">
                    <c:v>71.860399999999998</c:v>
                  </c:pt>
                  <c:pt idx="8">
                    <c:v>46.295499999999997</c:v>
                  </c:pt>
                  <c:pt idx="9">
                    <c:v>36.925600000000003</c:v>
                  </c:pt>
                  <c:pt idx="10">
                    <c:v>90.762600000000006</c:v>
                  </c:pt>
                  <c:pt idx="11">
                    <c:v>44.4009</c:v>
                  </c:pt>
                  <c:pt idx="12">
                    <c:v>43.815100000000001</c:v>
                  </c:pt>
                  <c:pt idx="13">
                    <c:v>34.135399999999997</c:v>
                  </c:pt>
                  <c:pt idx="14">
                    <c:v>38.785200000000003</c:v>
                  </c:pt>
                  <c:pt idx="15">
                    <c:v>57.7104</c:v>
                  </c:pt>
                  <c:pt idx="16">
                    <c:v>66.778099999999995</c:v>
                  </c:pt>
                </c:numCache>
              </c:numRef>
            </c:plus>
            <c:minus>
              <c:numRef>
                <c:f>('All Fsp Analysis'!$N$122:$N$124,'All Fsp Analysis'!$N$128,'All Fsp Analysis'!$N$132,'All Fsp Analysis'!$N$139,'All Fsp Analysis'!$N$142,'All Fsp Analysis'!$N$145,'All Fsp Analysis'!$N$149:$N$150,'All Fsp Analysis'!$N$154:$N$156,'All Fsp Analysis'!$N$159:$N$162)</c:f>
                <c:numCache>
                  <c:formatCode>General</c:formatCode>
                  <c:ptCount val="17"/>
                  <c:pt idx="0">
                    <c:v>49.089700000000001</c:v>
                  </c:pt>
                  <c:pt idx="1">
                    <c:v>47.2256</c:v>
                  </c:pt>
                  <c:pt idx="2">
                    <c:v>64.002399999999994</c:v>
                  </c:pt>
                  <c:pt idx="3">
                    <c:v>45.538699999999999</c:v>
                  </c:pt>
                  <c:pt idx="4">
                    <c:v>32.628399999999999</c:v>
                  </c:pt>
                  <c:pt idx="5">
                    <c:v>48.049100000000003</c:v>
                  </c:pt>
                  <c:pt idx="6">
                    <c:v>40.087899999999998</c:v>
                  </c:pt>
                  <c:pt idx="7">
                    <c:v>71.860399999999998</c:v>
                  </c:pt>
                  <c:pt idx="8">
                    <c:v>46.295499999999997</c:v>
                  </c:pt>
                  <c:pt idx="9">
                    <c:v>36.925600000000003</c:v>
                  </c:pt>
                  <c:pt idx="10">
                    <c:v>90.762600000000006</c:v>
                  </c:pt>
                  <c:pt idx="11">
                    <c:v>44.4009</c:v>
                  </c:pt>
                  <c:pt idx="12">
                    <c:v>43.815100000000001</c:v>
                  </c:pt>
                  <c:pt idx="13">
                    <c:v>34.135399999999997</c:v>
                  </c:pt>
                  <c:pt idx="14">
                    <c:v>38.785200000000003</c:v>
                  </c:pt>
                  <c:pt idx="15">
                    <c:v>57.7104</c:v>
                  </c:pt>
                  <c:pt idx="16">
                    <c:v>66.778099999999995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Analysis'!$AT$2:$AT$4,'All Fsp Analysis'!$AT$8,'All Fsp Analysis'!$AT$12,'All Fsp Analysis'!$AT$19,'All Fsp Analysis'!$AT$22,'All Fsp Analysis'!$AT$25,'All Fsp Analysis'!$AT$29,'All Fsp Analysis'!$AT$30,'All Fsp Analysis'!$AT$34:$AT$36,'All Fsp Analysis'!$AT$39:$AT$42)</c:f>
              <c:numCache>
                <c:formatCode>General</c:formatCode>
                <c:ptCount val="17"/>
                <c:pt idx="0">
                  <c:v>406.09699999999998</c:v>
                </c:pt>
                <c:pt idx="1">
                  <c:v>442.42899999999997</c:v>
                </c:pt>
                <c:pt idx="2">
                  <c:v>508.06799999999998</c:v>
                </c:pt>
                <c:pt idx="3">
                  <c:v>489.42</c:v>
                </c:pt>
                <c:pt idx="4">
                  <c:v>453.33300000000003</c:v>
                </c:pt>
                <c:pt idx="5">
                  <c:v>497.86500000000001</c:v>
                </c:pt>
                <c:pt idx="6">
                  <c:v>426.56299999999999</c:v>
                </c:pt>
                <c:pt idx="7">
                  <c:v>598.88499999999999</c:v>
                </c:pt>
                <c:pt idx="8">
                  <c:v>461.47199999999998</c:v>
                </c:pt>
                <c:pt idx="9">
                  <c:v>466.18700000000001</c:v>
                </c:pt>
                <c:pt idx="10">
                  <c:v>687.98299999999995</c:v>
                </c:pt>
                <c:pt idx="11">
                  <c:v>517.86099999999999</c:v>
                </c:pt>
                <c:pt idx="12">
                  <c:v>465.52</c:v>
                </c:pt>
                <c:pt idx="13">
                  <c:v>405.47899999999998</c:v>
                </c:pt>
                <c:pt idx="14">
                  <c:v>413.70699999999999</c:v>
                </c:pt>
                <c:pt idx="15">
                  <c:v>462.35199999999998</c:v>
                </c:pt>
                <c:pt idx="16">
                  <c:v>599.59100000000001</c:v>
                </c:pt>
              </c:numCache>
            </c:numRef>
          </c:xVal>
          <c:yVal>
            <c:numRef>
              <c:f>('All Fsp Analysis'!$AL$105:$AL$107,'All Fsp Analysis'!$AL$111,'All Fsp Analysis'!$AL$115,'All Fsp Analysis'!$AL$122,'All Fsp Analysis'!$AL$125,'All Fsp Analysis'!$AL$128,'All Fsp Analysis'!$AL$132:$AL$133,'All Fsp Analysis'!$AL$137:$AL$139,'All Fsp Analysis'!$AL$142:$AL$145)</c:f>
              <c:numCache>
                <c:formatCode>General</c:formatCode>
                <c:ptCount val="17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4CF-496A-A9EB-0AB90017F9F0}"/>
            </c:ext>
          </c:extLst>
        </c:ser>
        <c:ser>
          <c:idx val="1"/>
          <c:order val="1"/>
          <c:tx>
            <c:v>1(B)MP R Sr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('All Fsp Analysis'!$N$125:$N$127,'All Fsp Analysis'!$N$129:$N$130,'All Fsp Analysis'!$N$133,'All Fsp Analysis'!$N$140:$N$141,'All Fsp Analysis'!$N$143,'All Fsp Analysis'!$N$146:$N$147,'All Fsp Analysis'!$N$151,'All Fsp Analysis'!$N$157:$N$158,'All Fsp Analysis'!$N$163:$N$165)</c:f>
                <c:numCache>
                  <c:formatCode>General</c:formatCode>
                  <c:ptCount val="17"/>
                  <c:pt idx="0">
                    <c:v>39.217100000000002</c:v>
                  </c:pt>
                  <c:pt idx="1">
                    <c:v>41.562399999999997</c:v>
                  </c:pt>
                  <c:pt idx="2">
                    <c:v>67.750399999999999</c:v>
                  </c:pt>
                  <c:pt idx="3">
                    <c:v>38.827100000000002</c:v>
                  </c:pt>
                  <c:pt idx="4">
                    <c:v>39.7181</c:v>
                  </c:pt>
                  <c:pt idx="5">
                    <c:v>55.677799999999998</c:v>
                  </c:pt>
                  <c:pt idx="6">
                    <c:v>68.852400000000003</c:v>
                  </c:pt>
                  <c:pt idx="7">
                    <c:v>44.941499999999998</c:v>
                  </c:pt>
                  <c:pt idx="8">
                    <c:v>64.995800000000003</c:v>
                  </c:pt>
                  <c:pt idx="9">
                    <c:v>124.38</c:v>
                  </c:pt>
                  <c:pt idx="10">
                    <c:v>54.6083</c:v>
                  </c:pt>
                  <c:pt idx="11">
                    <c:v>55.7727</c:v>
                  </c:pt>
                  <c:pt idx="12">
                    <c:v>57.703499999999998</c:v>
                  </c:pt>
                  <c:pt idx="13">
                    <c:v>46.648699999999998</c:v>
                  </c:pt>
                  <c:pt idx="14">
                    <c:v>46.985399999999998</c:v>
                  </c:pt>
                  <c:pt idx="15">
                    <c:v>56.697600000000001</c:v>
                  </c:pt>
                  <c:pt idx="16">
                    <c:v>151.13900000000001</c:v>
                  </c:pt>
                </c:numCache>
              </c:numRef>
            </c:plus>
            <c:minus>
              <c:numRef>
                <c:f>('All Fsp Analysis'!$N$125:$N$127,'All Fsp Analysis'!$N$129:$N$130,'All Fsp Analysis'!$N$133,'All Fsp Analysis'!$N$140:$N$141,'All Fsp Analysis'!$N$143,'All Fsp Analysis'!$N$146:$N$147,'All Fsp Analysis'!$N$151,'All Fsp Analysis'!$N$157:$N$158,'All Fsp Analysis'!$N$163:$N$165)</c:f>
                <c:numCache>
                  <c:formatCode>General</c:formatCode>
                  <c:ptCount val="17"/>
                  <c:pt idx="0">
                    <c:v>39.217100000000002</c:v>
                  </c:pt>
                  <c:pt idx="1">
                    <c:v>41.562399999999997</c:v>
                  </c:pt>
                  <c:pt idx="2">
                    <c:v>67.750399999999999</c:v>
                  </c:pt>
                  <c:pt idx="3">
                    <c:v>38.827100000000002</c:v>
                  </c:pt>
                  <c:pt idx="4">
                    <c:v>39.7181</c:v>
                  </c:pt>
                  <c:pt idx="5">
                    <c:v>55.677799999999998</c:v>
                  </c:pt>
                  <c:pt idx="6">
                    <c:v>68.852400000000003</c:v>
                  </c:pt>
                  <c:pt idx="7">
                    <c:v>44.941499999999998</c:v>
                  </c:pt>
                  <c:pt idx="8">
                    <c:v>64.995800000000003</c:v>
                  </c:pt>
                  <c:pt idx="9">
                    <c:v>124.38</c:v>
                  </c:pt>
                  <c:pt idx="10">
                    <c:v>54.6083</c:v>
                  </c:pt>
                  <c:pt idx="11">
                    <c:v>55.7727</c:v>
                  </c:pt>
                  <c:pt idx="12">
                    <c:v>57.703499999999998</c:v>
                  </c:pt>
                  <c:pt idx="13">
                    <c:v>46.648699999999998</c:v>
                  </c:pt>
                  <c:pt idx="14">
                    <c:v>46.985399999999998</c:v>
                  </c:pt>
                  <c:pt idx="15">
                    <c:v>56.697600000000001</c:v>
                  </c:pt>
                  <c:pt idx="16">
                    <c:v>151.13900000000001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Analysis'!$AT$5:$AT$7,'All Fsp Analysis'!$AT$9:$AT$10,'All Fsp Analysis'!$AT$13,'All Fsp Analysis'!$AT$20:$AT$21,'All Fsp Analysis'!$AT$23,'All Fsp Analysis'!$AT$26:$AT$27,'All Fsp Analysis'!$AT$31,'All Fsp Analysis'!$AT$37,'All Fsp Analysis'!$AT$38,'All Fsp Analysis'!$AT$43:$AT$45)</c:f>
              <c:numCache>
                <c:formatCode>General</c:formatCode>
                <c:ptCount val="17"/>
                <c:pt idx="0">
                  <c:v>514.94600000000003</c:v>
                </c:pt>
                <c:pt idx="1">
                  <c:v>427.94099999999997</c:v>
                </c:pt>
                <c:pt idx="2">
                  <c:v>605.005</c:v>
                </c:pt>
                <c:pt idx="3">
                  <c:v>481.97399999999999</c:v>
                </c:pt>
                <c:pt idx="4">
                  <c:v>431.72300000000001</c:v>
                </c:pt>
                <c:pt idx="5">
                  <c:v>487.26299999999998</c:v>
                </c:pt>
                <c:pt idx="6">
                  <c:v>537.98199999999997</c:v>
                </c:pt>
                <c:pt idx="7">
                  <c:v>471.05900000000003</c:v>
                </c:pt>
                <c:pt idx="8">
                  <c:v>565.18499999999995</c:v>
                </c:pt>
                <c:pt idx="9">
                  <c:v>726.73599999999999</c:v>
                </c:pt>
                <c:pt idx="10">
                  <c:v>518.15700000000004</c:v>
                </c:pt>
                <c:pt idx="11">
                  <c:v>555.76800000000003</c:v>
                </c:pt>
                <c:pt idx="12">
                  <c:v>559.37599999999998</c:v>
                </c:pt>
                <c:pt idx="13">
                  <c:v>459.363</c:v>
                </c:pt>
                <c:pt idx="14">
                  <c:v>519.48699999999997</c:v>
                </c:pt>
                <c:pt idx="15">
                  <c:v>499.09199999999998</c:v>
                </c:pt>
                <c:pt idx="16">
                  <c:v>631.57899999999995</c:v>
                </c:pt>
              </c:numCache>
            </c:numRef>
          </c:xVal>
          <c:yVal>
            <c:numRef>
              <c:f>('All Fsp Analysis'!$AM$108:$AM$110,'All Fsp Analysis'!$AM$112:$AM$113,'All Fsp Analysis'!$AM$116,'All Fsp Analysis'!$AM$123:$AM$124,'All Fsp Analysis'!$AM$126,'All Fsp Analysis'!$AM$129:$AM$130,'All Fsp Analysis'!$AM$134,'All Fsp Analysis'!$AM$140:$AM$141,'All Fsp Analysis'!$AM$146:$AM$148)</c:f>
              <c:numCache>
                <c:formatCode>General</c:formatCode>
                <c:ptCount val="17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4CF-496A-A9EB-0AB90017F9F0}"/>
            </c:ext>
          </c:extLst>
        </c:ser>
        <c:ser>
          <c:idx val="2"/>
          <c:order val="2"/>
          <c:tx>
            <c:v>1(B)MP (M) Sr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('All Fsp Analysis'!$N$131,'All Fsp Analysis'!$N$134:$N$138,'All Fsp Analysis'!$N$144,'All Fsp Analysis'!$N$148,'All Fsp Analysis'!$N$152:$N$153)</c:f>
                <c:numCache>
                  <c:formatCode>General</c:formatCode>
                  <c:ptCount val="10"/>
                  <c:pt idx="0">
                    <c:v>47.839199999999998</c:v>
                  </c:pt>
                  <c:pt idx="1">
                    <c:v>43.0867</c:v>
                  </c:pt>
                  <c:pt idx="2">
                    <c:v>57.941400000000002</c:v>
                  </c:pt>
                  <c:pt idx="3">
                    <c:v>53.331000000000003</c:v>
                  </c:pt>
                  <c:pt idx="4">
                    <c:v>48.470100000000002</c:v>
                  </c:pt>
                  <c:pt idx="5">
                    <c:v>44.779899999999998</c:v>
                  </c:pt>
                  <c:pt idx="6">
                    <c:v>50.194600000000001</c:v>
                  </c:pt>
                  <c:pt idx="7">
                    <c:v>51.3765</c:v>
                  </c:pt>
                  <c:pt idx="8">
                    <c:v>35.910400000000003</c:v>
                  </c:pt>
                  <c:pt idx="9">
                    <c:v>39.332099999999997</c:v>
                  </c:pt>
                </c:numCache>
              </c:numRef>
            </c:plus>
            <c:minus>
              <c:numRef>
                <c:f>('All Fsp Analysis'!$N$131,'All Fsp Analysis'!$N$134:$N$138,'All Fsp Analysis'!$N$144,'All Fsp Analysis'!$N$148,'All Fsp Analysis'!$N$152:$N$153)</c:f>
                <c:numCache>
                  <c:formatCode>General</c:formatCode>
                  <c:ptCount val="10"/>
                  <c:pt idx="0">
                    <c:v>47.839199999999998</c:v>
                  </c:pt>
                  <c:pt idx="1">
                    <c:v>43.0867</c:v>
                  </c:pt>
                  <c:pt idx="2">
                    <c:v>57.941400000000002</c:v>
                  </c:pt>
                  <c:pt idx="3">
                    <c:v>53.331000000000003</c:v>
                  </c:pt>
                  <c:pt idx="4">
                    <c:v>48.470100000000002</c:v>
                  </c:pt>
                  <c:pt idx="5">
                    <c:v>44.779899999999998</c:v>
                  </c:pt>
                  <c:pt idx="6">
                    <c:v>50.194600000000001</c:v>
                  </c:pt>
                  <c:pt idx="7">
                    <c:v>51.3765</c:v>
                  </c:pt>
                  <c:pt idx="8">
                    <c:v>35.910400000000003</c:v>
                  </c:pt>
                  <c:pt idx="9">
                    <c:v>39.332099999999997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Analysis'!$AT$11,'All Fsp Analysis'!$AT$14:$AT$18,'All Fsp Analysis'!$AT$24,'All Fsp Analysis'!$AT$28,'All Fsp Analysis'!$AT$32:$AT$33)</c:f>
              <c:numCache>
                <c:formatCode>General</c:formatCode>
                <c:ptCount val="10"/>
                <c:pt idx="0">
                  <c:v>509.19799999999998</c:v>
                </c:pt>
                <c:pt idx="1">
                  <c:v>487.72899999999998</c:v>
                </c:pt>
                <c:pt idx="2">
                  <c:v>560.447</c:v>
                </c:pt>
                <c:pt idx="3">
                  <c:v>517.14599999999996</c:v>
                </c:pt>
                <c:pt idx="4">
                  <c:v>480.43099999999998</c:v>
                </c:pt>
                <c:pt idx="5">
                  <c:v>513.36599999999999</c:v>
                </c:pt>
                <c:pt idx="6">
                  <c:v>469.673</c:v>
                </c:pt>
                <c:pt idx="7">
                  <c:v>436.887</c:v>
                </c:pt>
                <c:pt idx="8">
                  <c:v>470.35599999999999</c:v>
                </c:pt>
                <c:pt idx="9">
                  <c:v>470.24400000000003</c:v>
                </c:pt>
              </c:numCache>
            </c:numRef>
          </c:xVal>
          <c:yVal>
            <c:numRef>
              <c:f>('All Fsp Analysis'!$AN$114,'All Fsp Analysis'!$AN$117:$AN$121,'All Fsp Analysis'!$AN$127,'All Fsp Analysis'!$AN$131,'All Fsp Analysis'!$AN$135,'All Fsp Analysis'!$AN$136)</c:f>
              <c:numCache>
                <c:formatCode>General</c:formatCode>
                <c:ptCount val="10"/>
                <c:pt idx="0">
                  <c:v>7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4CF-496A-A9EB-0AB90017F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8580592"/>
        <c:axId val="328586352"/>
      </c:scatterChart>
      <c:valAx>
        <c:axId val="3285805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Sr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8586352"/>
        <c:crosses val="autoZero"/>
        <c:crossBetween val="midCat"/>
      </c:valAx>
      <c:valAx>
        <c:axId val="32858635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3285805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1.AS.H</a:t>
            </a:r>
            <a:r>
              <a:rPr lang="en-GB" baseline="0"/>
              <a:t> Sr88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1.AS.H C Sr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('All Fsp Analysis'!$N$173,'All Fsp Analysis'!$N$176,'All Fsp Analysis'!$N$179,'All Fsp Analysis'!$N$182,'All Fsp Analysis'!$N$184,'All Fsp Analysis'!$N$189:$N$192,'All Fsp Analysis'!$N$199)</c:f>
                <c:numCache>
                  <c:formatCode>General</c:formatCode>
                  <c:ptCount val="10"/>
                  <c:pt idx="0">
                    <c:v>114.244</c:v>
                  </c:pt>
                  <c:pt idx="1">
                    <c:v>69.111400000000003</c:v>
                  </c:pt>
                  <c:pt idx="2">
                    <c:v>129.30000000000001</c:v>
                  </c:pt>
                  <c:pt idx="3">
                    <c:v>68.628900000000002</c:v>
                  </c:pt>
                  <c:pt idx="4">
                    <c:v>64.136899999999997</c:v>
                  </c:pt>
                  <c:pt idx="5">
                    <c:v>146.02699999999999</c:v>
                  </c:pt>
                  <c:pt idx="6">
                    <c:v>93.058700000000002</c:v>
                  </c:pt>
                  <c:pt idx="7">
                    <c:v>122.05800000000001</c:v>
                  </c:pt>
                  <c:pt idx="8">
                    <c:v>93.612799999999993</c:v>
                  </c:pt>
                  <c:pt idx="9">
                    <c:v>85.429900000000004</c:v>
                  </c:pt>
                </c:numCache>
              </c:numRef>
            </c:plus>
            <c:minus>
              <c:numRef>
                <c:f>('All Fsp Analysis'!$N$173,'All Fsp Analysis'!$N$176,'All Fsp Analysis'!$N$179,'All Fsp Analysis'!$N$182,'All Fsp Analysis'!$N$184,'All Fsp Analysis'!$N$189:$N$192,'All Fsp Analysis'!$N$199)</c:f>
                <c:numCache>
                  <c:formatCode>General</c:formatCode>
                  <c:ptCount val="10"/>
                  <c:pt idx="0">
                    <c:v>114.244</c:v>
                  </c:pt>
                  <c:pt idx="1">
                    <c:v>69.111400000000003</c:v>
                  </c:pt>
                  <c:pt idx="2">
                    <c:v>129.30000000000001</c:v>
                  </c:pt>
                  <c:pt idx="3">
                    <c:v>68.628900000000002</c:v>
                  </c:pt>
                  <c:pt idx="4">
                    <c:v>64.136899999999997</c:v>
                  </c:pt>
                  <c:pt idx="5">
                    <c:v>146.02699999999999</c:v>
                  </c:pt>
                  <c:pt idx="6">
                    <c:v>93.058700000000002</c:v>
                  </c:pt>
                  <c:pt idx="7">
                    <c:v>122.05800000000001</c:v>
                  </c:pt>
                  <c:pt idx="8">
                    <c:v>93.612799999999993</c:v>
                  </c:pt>
                  <c:pt idx="9">
                    <c:v>85.429900000000004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Analysis'!$BZ$2,'All Fsp Analysis'!$BZ$5,'All Fsp Analysis'!$BZ$8,'All Fsp Analysis'!$BZ$11,'All Fsp Analysis'!$BZ$13,'All Fsp Analysis'!$BZ$18:$BZ$21,'All Fsp Analysis'!$BZ$28)</c:f>
              <c:numCache>
                <c:formatCode>General</c:formatCode>
                <c:ptCount val="10"/>
                <c:pt idx="0">
                  <c:v>856.31100000000004</c:v>
                </c:pt>
                <c:pt idx="1">
                  <c:v>914.51400000000001</c:v>
                </c:pt>
                <c:pt idx="2">
                  <c:v>1237.57</c:v>
                </c:pt>
                <c:pt idx="3">
                  <c:v>749</c:v>
                </c:pt>
                <c:pt idx="4">
                  <c:v>925.452</c:v>
                </c:pt>
                <c:pt idx="5">
                  <c:v>1057.1099999999999</c:v>
                </c:pt>
                <c:pt idx="6">
                  <c:v>936.80899999999997</c:v>
                </c:pt>
                <c:pt idx="7">
                  <c:v>1081.19</c:v>
                </c:pt>
                <c:pt idx="8">
                  <c:v>1040.49</c:v>
                </c:pt>
                <c:pt idx="9">
                  <c:v>952.02</c:v>
                </c:pt>
              </c:numCache>
            </c:numRef>
          </c:xVal>
          <c:yVal>
            <c:numRef>
              <c:f>('All Fsp Analysis'!$AO$154,'All Fsp Analysis'!$AO$157,'All Fsp Analysis'!$AO$160,'All Fsp Analysis'!$AO$163,'All Fsp Analysis'!$AO$165,'All Fsp Analysis'!$AO$170:$AO$173,'All Fsp Analysis'!$AO$180)</c:f>
              <c:numCache>
                <c:formatCode>General</c:formatCode>
                <c:ptCount val="10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50A-4DD2-A646-673C69B99C38}"/>
            </c:ext>
          </c:extLst>
        </c:ser>
        <c:ser>
          <c:idx val="1"/>
          <c:order val="1"/>
          <c:tx>
            <c:v>1.AS.H R Sr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('All Fsp Analysis'!$N$174,'All Fsp Analysis'!$N$177,'All Fsp Analysis'!$N$183,'All Fsp Analysis'!$N$185:$N$188,'All Fsp Analysis'!$N$193:$N$194,'All Fsp Analysis'!$N$200,'All Fsp Analysis'!$N$204)</c:f>
                <c:numCache>
                  <c:formatCode>General</c:formatCode>
                  <c:ptCount val="11"/>
                  <c:pt idx="0">
                    <c:v>104.422</c:v>
                  </c:pt>
                  <c:pt idx="1">
                    <c:v>89.690600000000003</c:v>
                  </c:pt>
                  <c:pt idx="2">
                    <c:v>53.011299999999999</c:v>
                  </c:pt>
                  <c:pt idx="3">
                    <c:v>60.047600000000003</c:v>
                  </c:pt>
                  <c:pt idx="4">
                    <c:v>68.965500000000006</c:v>
                  </c:pt>
                  <c:pt idx="5">
                    <c:v>86.433599999999998</c:v>
                  </c:pt>
                  <c:pt idx="6">
                    <c:v>73.47</c:v>
                  </c:pt>
                  <c:pt idx="7">
                    <c:v>124.72</c:v>
                  </c:pt>
                  <c:pt idx="8">
                    <c:v>83.822900000000004</c:v>
                  </c:pt>
                  <c:pt idx="9">
                    <c:v>89.004099999999994</c:v>
                  </c:pt>
                  <c:pt idx="10">
                    <c:v>71.535399999999996</c:v>
                  </c:pt>
                </c:numCache>
              </c:numRef>
            </c:plus>
            <c:minus>
              <c:numRef>
                <c:f>('All Fsp Analysis'!$N$174,'All Fsp Analysis'!$N$177,'All Fsp Analysis'!$N$183,'All Fsp Analysis'!$N$185:$N$188,'All Fsp Analysis'!$N$193:$N$194,'All Fsp Analysis'!$N$200,'All Fsp Analysis'!$N$204)</c:f>
                <c:numCache>
                  <c:formatCode>General</c:formatCode>
                  <c:ptCount val="11"/>
                  <c:pt idx="0">
                    <c:v>104.422</c:v>
                  </c:pt>
                  <c:pt idx="1">
                    <c:v>89.690600000000003</c:v>
                  </c:pt>
                  <c:pt idx="2">
                    <c:v>53.011299999999999</c:v>
                  </c:pt>
                  <c:pt idx="3">
                    <c:v>60.047600000000003</c:v>
                  </c:pt>
                  <c:pt idx="4">
                    <c:v>68.965500000000006</c:v>
                  </c:pt>
                  <c:pt idx="5">
                    <c:v>86.433599999999998</c:v>
                  </c:pt>
                  <c:pt idx="6">
                    <c:v>73.47</c:v>
                  </c:pt>
                  <c:pt idx="7">
                    <c:v>124.72</c:v>
                  </c:pt>
                  <c:pt idx="8">
                    <c:v>83.822900000000004</c:v>
                  </c:pt>
                  <c:pt idx="9">
                    <c:v>89.004099999999994</c:v>
                  </c:pt>
                  <c:pt idx="10">
                    <c:v>71.535399999999996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Analysis'!$BZ$3,'All Fsp Analysis'!$BZ$6,'All Fsp Analysis'!$BZ$12,'All Fsp Analysis'!$BZ$14:$BZ$17,'All Fsp Analysis'!$BZ$22:$BZ$23,'All Fsp Analysis'!$BZ$29,'All Fsp Analysis'!$BZ$33)</c:f>
              <c:numCache>
                <c:formatCode>General</c:formatCode>
                <c:ptCount val="11"/>
                <c:pt idx="0">
                  <c:v>822.96400000000006</c:v>
                </c:pt>
                <c:pt idx="1">
                  <c:v>892.78700000000003</c:v>
                </c:pt>
                <c:pt idx="2">
                  <c:v>845.40200000000004</c:v>
                </c:pt>
                <c:pt idx="3">
                  <c:v>787.40599999999995</c:v>
                </c:pt>
                <c:pt idx="4">
                  <c:v>962.03399999999999</c:v>
                </c:pt>
                <c:pt idx="5">
                  <c:v>974.41800000000001</c:v>
                </c:pt>
                <c:pt idx="6">
                  <c:v>963.68299999999999</c:v>
                </c:pt>
                <c:pt idx="7">
                  <c:v>935.68600000000004</c:v>
                </c:pt>
                <c:pt idx="8">
                  <c:v>933.18399999999997</c:v>
                </c:pt>
                <c:pt idx="9">
                  <c:v>1060.68</c:v>
                </c:pt>
                <c:pt idx="10">
                  <c:v>764.43899999999996</c:v>
                </c:pt>
              </c:numCache>
            </c:numRef>
          </c:xVal>
          <c:yVal>
            <c:numRef>
              <c:f>('All Fsp Analysis'!$AP$155,'All Fsp Analysis'!$AP$158,'All Fsp Analysis'!$AP$164,'All Fsp Analysis'!$AP$166:$AP$169,'All Fsp Analysis'!$AP$174:$AP$175,'All Fsp Analysis'!$AP$181,'All Fsp Analysis'!$AP$185)</c:f>
              <c:numCache>
                <c:formatCode>General</c:formatCode>
                <c:ptCount val="11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650A-4DD2-A646-673C69B99C38}"/>
            </c:ext>
          </c:extLst>
        </c:ser>
        <c:ser>
          <c:idx val="2"/>
          <c:order val="2"/>
          <c:tx>
            <c:v>1.AS.H (M) Sr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('All Fsp Analysis'!$N$175,'All Fsp Analysis'!$N$178,'All Fsp Analysis'!$N$180:$N$181,'All Fsp Analysis'!$N$195:$N$198,'All Fsp Analysis'!$N$201:$N$203,'All Fsp Analysis'!$N$205:$N$207)</c:f>
                <c:numCache>
                  <c:formatCode>General</c:formatCode>
                  <c:ptCount val="14"/>
                  <c:pt idx="0">
                    <c:v>87.323400000000007</c:v>
                  </c:pt>
                  <c:pt idx="1">
                    <c:v>71.686400000000006</c:v>
                  </c:pt>
                  <c:pt idx="2">
                    <c:v>66.391999999999996</c:v>
                  </c:pt>
                  <c:pt idx="3">
                    <c:v>127.929</c:v>
                  </c:pt>
                  <c:pt idx="4">
                    <c:v>119.113</c:v>
                  </c:pt>
                  <c:pt idx="5">
                    <c:v>79.496200000000002</c:v>
                  </c:pt>
                  <c:pt idx="6">
                    <c:v>76.064400000000006</c:v>
                  </c:pt>
                  <c:pt idx="7">
                    <c:v>84.569100000000006</c:v>
                  </c:pt>
                  <c:pt idx="8">
                    <c:v>76.024699999999996</c:v>
                  </c:pt>
                  <c:pt idx="9">
                    <c:v>52.522599999999997</c:v>
                  </c:pt>
                  <c:pt idx="10">
                    <c:v>118.711</c:v>
                  </c:pt>
                  <c:pt idx="11">
                    <c:v>92.139700000000005</c:v>
                  </c:pt>
                  <c:pt idx="12">
                    <c:v>64.363500000000002</c:v>
                  </c:pt>
                  <c:pt idx="13">
                    <c:v>133.51499999999999</c:v>
                  </c:pt>
                </c:numCache>
              </c:numRef>
            </c:plus>
            <c:minus>
              <c:numRef>
                <c:f>('All Fsp Analysis'!$N$175,'All Fsp Analysis'!$N$178,'All Fsp Analysis'!$N$180:$N$181,'All Fsp Analysis'!$N$195:$N$198,'All Fsp Analysis'!$N$201:$N$203,'All Fsp Analysis'!$N$205:$N$207)</c:f>
                <c:numCache>
                  <c:formatCode>General</c:formatCode>
                  <c:ptCount val="14"/>
                  <c:pt idx="0">
                    <c:v>87.323400000000007</c:v>
                  </c:pt>
                  <c:pt idx="1">
                    <c:v>71.686400000000006</c:v>
                  </c:pt>
                  <c:pt idx="2">
                    <c:v>66.391999999999996</c:v>
                  </c:pt>
                  <c:pt idx="3">
                    <c:v>127.929</c:v>
                  </c:pt>
                  <c:pt idx="4">
                    <c:v>119.113</c:v>
                  </c:pt>
                  <c:pt idx="5">
                    <c:v>79.496200000000002</c:v>
                  </c:pt>
                  <c:pt idx="6">
                    <c:v>76.064400000000006</c:v>
                  </c:pt>
                  <c:pt idx="7">
                    <c:v>84.569100000000006</c:v>
                  </c:pt>
                  <c:pt idx="8">
                    <c:v>76.024699999999996</c:v>
                  </c:pt>
                  <c:pt idx="9">
                    <c:v>52.522599999999997</c:v>
                  </c:pt>
                  <c:pt idx="10">
                    <c:v>118.711</c:v>
                  </c:pt>
                  <c:pt idx="11">
                    <c:v>92.139700000000005</c:v>
                  </c:pt>
                  <c:pt idx="12">
                    <c:v>64.363500000000002</c:v>
                  </c:pt>
                  <c:pt idx="13">
                    <c:v>133.51499999999999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Analysis'!$BZ$4,'All Fsp Analysis'!$BZ$7,'All Fsp Analysis'!$BZ$9:$BZ$10,'All Fsp Analysis'!$BZ$24:$BZ$27,'All Fsp Analysis'!$BZ$30:$BZ$32,'All Fsp Analysis'!$BZ$34:$BZ$36)</c:f>
              <c:numCache>
                <c:formatCode>General</c:formatCode>
                <c:ptCount val="14"/>
                <c:pt idx="0">
                  <c:v>1000.29</c:v>
                </c:pt>
                <c:pt idx="1">
                  <c:v>843.45600000000002</c:v>
                </c:pt>
                <c:pt idx="2">
                  <c:v>963.86599999999999</c:v>
                </c:pt>
                <c:pt idx="3">
                  <c:v>949.34799999999996</c:v>
                </c:pt>
                <c:pt idx="4">
                  <c:v>973.34100000000001</c:v>
                </c:pt>
                <c:pt idx="5">
                  <c:v>890.93299999999999</c:v>
                </c:pt>
                <c:pt idx="6">
                  <c:v>851.04700000000003</c:v>
                </c:pt>
                <c:pt idx="7">
                  <c:v>949.20399999999995</c:v>
                </c:pt>
                <c:pt idx="8">
                  <c:v>932.86400000000003</c:v>
                </c:pt>
                <c:pt idx="9">
                  <c:v>899.33299999999997</c:v>
                </c:pt>
                <c:pt idx="10">
                  <c:v>1177.52</c:v>
                </c:pt>
                <c:pt idx="11">
                  <c:v>893.42499999999995</c:v>
                </c:pt>
                <c:pt idx="12">
                  <c:v>818.50300000000004</c:v>
                </c:pt>
                <c:pt idx="13">
                  <c:v>965.40700000000004</c:v>
                </c:pt>
              </c:numCache>
            </c:numRef>
          </c:xVal>
          <c:yVal>
            <c:numRef>
              <c:f>('All Fsp Analysis'!$AQ$156,'All Fsp Analysis'!$AQ$159,'All Fsp Analysis'!$AQ$161:$AQ$162,'All Fsp Analysis'!$AQ$176:$AQ$179,'All Fsp Analysis'!$AQ$182:$AQ$184,'All Fsp Analysis'!$AQ$186:$AQ$188)</c:f>
              <c:numCache>
                <c:formatCode>General</c:formatCode>
                <c:ptCount val="14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650A-4DD2-A646-673C69B99C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8747392"/>
        <c:axId val="608750272"/>
      </c:scatterChart>
      <c:valAx>
        <c:axId val="6087473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Sr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8750272"/>
        <c:crosses val="autoZero"/>
        <c:crossBetween val="midCat"/>
      </c:valAx>
      <c:valAx>
        <c:axId val="6087502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87473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Fsp Na vs Sr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1.AS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'Fsp SEM+ICP Tidy (2)'!$W$2:$W$37</c:f>
              <c:numCache>
                <c:formatCode>General</c:formatCode>
                <c:ptCount val="36"/>
                <c:pt idx="0">
                  <c:v>62800</c:v>
                </c:pt>
                <c:pt idx="1">
                  <c:v>51700</c:v>
                </c:pt>
                <c:pt idx="2">
                  <c:v>53500</c:v>
                </c:pt>
                <c:pt idx="3">
                  <c:v>54100</c:v>
                </c:pt>
                <c:pt idx="4">
                  <c:v>54800.000000000007</c:v>
                </c:pt>
                <c:pt idx="5">
                  <c:v>72400</c:v>
                </c:pt>
                <c:pt idx="6">
                  <c:v>53200</c:v>
                </c:pt>
                <c:pt idx="7">
                  <c:v>54000</c:v>
                </c:pt>
                <c:pt idx="8">
                  <c:v>52400</c:v>
                </c:pt>
                <c:pt idx="9">
                  <c:v>64400.000000000007</c:v>
                </c:pt>
                <c:pt idx="10">
                  <c:v>70400</c:v>
                </c:pt>
                <c:pt idx="11">
                  <c:v>72400</c:v>
                </c:pt>
                <c:pt idx="12">
                  <c:v>57300.000000000007</c:v>
                </c:pt>
                <c:pt idx="13">
                  <c:v>64000</c:v>
                </c:pt>
                <c:pt idx="14">
                  <c:v>67100</c:v>
                </c:pt>
                <c:pt idx="15">
                  <c:v>68300</c:v>
                </c:pt>
                <c:pt idx="16">
                  <c:v>69100</c:v>
                </c:pt>
                <c:pt idx="17">
                  <c:v>57000</c:v>
                </c:pt>
                <c:pt idx="18">
                  <c:v>61900.000000000007</c:v>
                </c:pt>
                <c:pt idx="19">
                  <c:v>68900</c:v>
                </c:pt>
                <c:pt idx="20">
                  <c:v>56700</c:v>
                </c:pt>
                <c:pt idx="21">
                  <c:v>53300</c:v>
                </c:pt>
                <c:pt idx="22">
                  <c:v>54100</c:v>
                </c:pt>
                <c:pt idx="23">
                  <c:v>71600</c:v>
                </c:pt>
                <c:pt idx="24">
                  <c:v>61300</c:v>
                </c:pt>
                <c:pt idx="25">
                  <c:v>58099.999999999993</c:v>
                </c:pt>
                <c:pt idx="26">
                  <c:v>59400.000000000007</c:v>
                </c:pt>
                <c:pt idx="27">
                  <c:v>56700</c:v>
                </c:pt>
                <c:pt idx="28">
                  <c:v>62200</c:v>
                </c:pt>
                <c:pt idx="29">
                  <c:v>65700</c:v>
                </c:pt>
                <c:pt idx="30">
                  <c:v>66900</c:v>
                </c:pt>
                <c:pt idx="31">
                  <c:v>67400</c:v>
                </c:pt>
                <c:pt idx="32">
                  <c:v>64400.000000000007</c:v>
                </c:pt>
                <c:pt idx="33">
                  <c:v>64600</c:v>
                </c:pt>
                <c:pt idx="34">
                  <c:v>58300</c:v>
                </c:pt>
                <c:pt idx="35">
                  <c:v>67900</c:v>
                </c:pt>
              </c:numCache>
            </c:numRef>
          </c:xVal>
          <c:yVal>
            <c:numRef>
              <c:f>'Fsp SEM+ICP Tidy (2)'!$M$2:$M$37</c:f>
              <c:numCache>
                <c:formatCode>General</c:formatCode>
                <c:ptCount val="36"/>
                <c:pt idx="0">
                  <c:v>867.39800000000002</c:v>
                </c:pt>
                <c:pt idx="1">
                  <c:v>925.64800000000002</c:v>
                </c:pt>
                <c:pt idx="2">
                  <c:v>909.11099999999999</c:v>
                </c:pt>
                <c:pt idx="3">
                  <c:v>988.428</c:v>
                </c:pt>
                <c:pt idx="4">
                  <c:v>922.11199999999997</c:v>
                </c:pt>
                <c:pt idx="5">
                  <c:v>664.697</c:v>
                </c:pt>
                <c:pt idx="6">
                  <c:v>973.45600000000002</c:v>
                </c:pt>
                <c:pt idx="7">
                  <c:v>825.58600000000001</c:v>
                </c:pt>
                <c:pt idx="8">
                  <c:v>827.88099999999997</c:v>
                </c:pt>
                <c:pt idx="9">
                  <c:v>682.47199999999998</c:v>
                </c:pt>
                <c:pt idx="10">
                  <c:v>606.89</c:v>
                </c:pt>
                <c:pt idx="11">
                  <c:v>640.75599999999997</c:v>
                </c:pt>
                <c:pt idx="12">
                  <c:v>820.35900000000004</c:v>
                </c:pt>
                <c:pt idx="13">
                  <c:v>642.77700000000004</c:v>
                </c:pt>
                <c:pt idx="14">
                  <c:v>643.43299999999999</c:v>
                </c:pt>
                <c:pt idx="15">
                  <c:v>633.03099999999995</c:v>
                </c:pt>
                <c:pt idx="16">
                  <c:v>683.60199999999998</c:v>
                </c:pt>
                <c:pt idx="17">
                  <c:v>719.697</c:v>
                </c:pt>
                <c:pt idx="18">
                  <c:v>762.99800000000005</c:v>
                </c:pt>
                <c:pt idx="19">
                  <c:v>725.40300000000002</c:v>
                </c:pt>
                <c:pt idx="20">
                  <c:v>703.27200000000005</c:v>
                </c:pt>
                <c:pt idx="21">
                  <c:v>779.64700000000005</c:v>
                </c:pt>
                <c:pt idx="22">
                  <c:v>767.798</c:v>
                </c:pt>
                <c:pt idx="23">
                  <c:v>676.32100000000003</c:v>
                </c:pt>
                <c:pt idx="24">
                  <c:v>726.68499999999995</c:v>
                </c:pt>
                <c:pt idx="25">
                  <c:v>841.87199999999996</c:v>
                </c:pt>
                <c:pt idx="26">
                  <c:v>778.65800000000002</c:v>
                </c:pt>
                <c:pt idx="27">
                  <c:v>783.21100000000001</c:v>
                </c:pt>
                <c:pt idx="28">
                  <c:v>596.28099999999995</c:v>
                </c:pt>
                <c:pt idx="29">
                  <c:v>727.53099999999995</c:v>
                </c:pt>
                <c:pt idx="30">
                  <c:v>684.56</c:v>
                </c:pt>
                <c:pt idx="31">
                  <c:v>640.78399999999999</c:v>
                </c:pt>
                <c:pt idx="32">
                  <c:v>629.48299999999995</c:v>
                </c:pt>
                <c:pt idx="33">
                  <c:v>643.88300000000004</c:v>
                </c:pt>
                <c:pt idx="34">
                  <c:v>593.59199999999998</c:v>
                </c:pt>
                <c:pt idx="35">
                  <c:v>632.17899999999997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186-4878-96DB-9F7ACB775E26}"/>
            </c:ext>
          </c:extLst>
        </c:ser>
        <c:ser>
          <c:idx val="1"/>
          <c:order val="1"/>
          <c:tx>
            <c:v>1(B)MP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'Fsp SEM+ICP Tidy (2)'!$W$39:$W$82</c:f>
              <c:numCache>
                <c:formatCode>General</c:formatCode>
                <c:ptCount val="44"/>
                <c:pt idx="0">
                  <c:v>75600</c:v>
                </c:pt>
                <c:pt idx="1">
                  <c:v>72500</c:v>
                </c:pt>
                <c:pt idx="2">
                  <c:v>73800</c:v>
                </c:pt>
                <c:pt idx="3">
                  <c:v>72000</c:v>
                </c:pt>
                <c:pt idx="4">
                  <c:v>73700</c:v>
                </c:pt>
                <c:pt idx="5">
                  <c:v>75700</c:v>
                </c:pt>
                <c:pt idx="6">
                  <c:v>72300</c:v>
                </c:pt>
                <c:pt idx="7">
                  <c:v>70400</c:v>
                </c:pt>
                <c:pt idx="8">
                  <c:v>73200</c:v>
                </c:pt>
                <c:pt idx="9">
                  <c:v>71200</c:v>
                </c:pt>
                <c:pt idx="10">
                  <c:v>73800</c:v>
                </c:pt>
                <c:pt idx="11">
                  <c:v>74000</c:v>
                </c:pt>
                <c:pt idx="12">
                  <c:v>72800</c:v>
                </c:pt>
                <c:pt idx="13">
                  <c:v>71900</c:v>
                </c:pt>
                <c:pt idx="14">
                  <c:v>70800</c:v>
                </c:pt>
                <c:pt idx="15">
                  <c:v>73900</c:v>
                </c:pt>
                <c:pt idx="16">
                  <c:v>71800</c:v>
                </c:pt>
                <c:pt idx="17">
                  <c:v>73800</c:v>
                </c:pt>
                <c:pt idx="18">
                  <c:v>74800</c:v>
                </c:pt>
                <c:pt idx="19">
                  <c:v>73300</c:v>
                </c:pt>
                <c:pt idx="20">
                  <c:v>75900</c:v>
                </c:pt>
                <c:pt idx="21">
                  <c:v>74400</c:v>
                </c:pt>
                <c:pt idx="22">
                  <c:v>74700</c:v>
                </c:pt>
                <c:pt idx="23">
                  <c:v>75100</c:v>
                </c:pt>
                <c:pt idx="24">
                  <c:v>73500</c:v>
                </c:pt>
                <c:pt idx="25">
                  <c:v>76200</c:v>
                </c:pt>
                <c:pt idx="26">
                  <c:v>75300</c:v>
                </c:pt>
                <c:pt idx="27">
                  <c:v>71700</c:v>
                </c:pt>
                <c:pt idx="28">
                  <c:v>69500</c:v>
                </c:pt>
                <c:pt idx="29">
                  <c:v>73500</c:v>
                </c:pt>
                <c:pt idx="30">
                  <c:v>71700</c:v>
                </c:pt>
                <c:pt idx="31">
                  <c:v>71600</c:v>
                </c:pt>
                <c:pt idx="32">
                  <c:v>67700</c:v>
                </c:pt>
                <c:pt idx="33">
                  <c:v>73300</c:v>
                </c:pt>
                <c:pt idx="34">
                  <c:v>70500</c:v>
                </c:pt>
                <c:pt idx="35">
                  <c:v>71600</c:v>
                </c:pt>
                <c:pt idx="36">
                  <c:v>74900</c:v>
                </c:pt>
                <c:pt idx="37">
                  <c:v>72200</c:v>
                </c:pt>
                <c:pt idx="38">
                  <c:v>72900</c:v>
                </c:pt>
                <c:pt idx="39">
                  <c:v>71900</c:v>
                </c:pt>
                <c:pt idx="40">
                  <c:v>70500</c:v>
                </c:pt>
                <c:pt idx="41">
                  <c:v>72300</c:v>
                </c:pt>
                <c:pt idx="42">
                  <c:v>75100</c:v>
                </c:pt>
                <c:pt idx="43">
                  <c:v>74400</c:v>
                </c:pt>
              </c:numCache>
            </c:numRef>
          </c:xVal>
          <c:yVal>
            <c:numRef>
              <c:f>'Fsp SEM+ICP Tidy (2)'!$M$39:$M$82</c:f>
              <c:numCache>
                <c:formatCode>General</c:formatCode>
                <c:ptCount val="44"/>
                <c:pt idx="0">
                  <c:v>406.09699999999998</c:v>
                </c:pt>
                <c:pt idx="1">
                  <c:v>442.42899999999997</c:v>
                </c:pt>
                <c:pt idx="2">
                  <c:v>508.06799999999998</c:v>
                </c:pt>
                <c:pt idx="3">
                  <c:v>514.94600000000003</c:v>
                </c:pt>
                <c:pt idx="4">
                  <c:v>427.94099999999997</c:v>
                </c:pt>
                <c:pt idx="5">
                  <c:v>605.005</c:v>
                </c:pt>
                <c:pt idx="6">
                  <c:v>489.42</c:v>
                </c:pt>
                <c:pt idx="7">
                  <c:v>481.97399999999999</c:v>
                </c:pt>
                <c:pt idx="8">
                  <c:v>431.72300000000001</c:v>
                </c:pt>
                <c:pt idx="9">
                  <c:v>509.19799999999998</c:v>
                </c:pt>
                <c:pt idx="10">
                  <c:v>453.33300000000003</c:v>
                </c:pt>
                <c:pt idx="11">
                  <c:v>487.26299999999998</c:v>
                </c:pt>
                <c:pt idx="12">
                  <c:v>487.72899999999998</c:v>
                </c:pt>
                <c:pt idx="13">
                  <c:v>560.447</c:v>
                </c:pt>
                <c:pt idx="14">
                  <c:v>517.14599999999996</c:v>
                </c:pt>
                <c:pt idx="15">
                  <c:v>480.43099999999998</c:v>
                </c:pt>
                <c:pt idx="16">
                  <c:v>513.36599999999999</c:v>
                </c:pt>
                <c:pt idx="17">
                  <c:v>497.86500000000001</c:v>
                </c:pt>
                <c:pt idx="18">
                  <c:v>537.98199999999997</c:v>
                </c:pt>
                <c:pt idx="19">
                  <c:v>471.05900000000003</c:v>
                </c:pt>
                <c:pt idx="20">
                  <c:v>426.56299999999999</c:v>
                </c:pt>
                <c:pt idx="21">
                  <c:v>565.18499999999995</c:v>
                </c:pt>
                <c:pt idx="22">
                  <c:v>469.673</c:v>
                </c:pt>
                <c:pt idx="23">
                  <c:v>598.88499999999999</c:v>
                </c:pt>
                <c:pt idx="24">
                  <c:v>726.73599999999999</c:v>
                </c:pt>
                <c:pt idx="25">
                  <c:v>518.15700000000004</c:v>
                </c:pt>
                <c:pt idx="26">
                  <c:v>436.887</c:v>
                </c:pt>
                <c:pt idx="27">
                  <c:v>461.47199999999998</c:v>
                </c:pt>
                <c:pt idx="28">
                  <c:v>466.18700000000001</c:v>
                </c:pt>
                <c:pt idx="29">
                  <c:v>555.76800000000003</c:v>
                </c:pt>
                <c:pt idx="30">
                  <c:v>470.35599999999999</c:v>
                </c:pt>
                <c:pt idx="31">
                  <c:v>470.24400000000003</c:v>
                </c:pt>
                <c:pt idx="32">
                  <c:v>687.98299999999995</c:v>
                </c:pt>
                <c:pt idx="33">
                  <c:v>517.86099999999999</c:v>
                </c:pt>
                <c:pt idx="34">
                  <c:v>465.52</c:v>
                </c:pt>
                <c:pt idx="35">
                  <c:v>559.37599999999998</c:v>
                </c:pt>
                <c:pt idx="36">
                  <c:v>459.363</c:v>
                </c:pt>
                <c:pt idx="37">
                  <c:v>405.47899999999998</c:v>
                </c:pt>
                <c:pt idx="38">
                  <c:v>413.70699999999999</c:v>
                </c:pt>
                <c:pt idx="39">
                  <c:v>462.35199999999998</c:v>
                </c:pt>
                <c:pt idx="40">
                  <c:v>599.59100000000001</c:v>
                </c:pt>
                <c:pt idx="41">
                  <c:v>519.48699999999997</c:v>
                </c:pt>
                <c:pt idx="42">
                  <c:v>499.09199999999998</c:v>
                </c:pt>
                <c:pt idx="43">
                  <c:v>631.57899999999995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186-4878-96DB-9F7ACB775E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6910463"/>
        <c:axId val="1752607263"/>
      </c:scatterChart>
      <c:valAx>
        <c:axId val="7569104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Na (ppm)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2607263"/>
        <c:crosses val="autoZero"/>
        <c:crossBetween val="midCat"/>
      </c:valAx>
      <c:valAx>
        <c:axId val="17526072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Sr (ppm)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691046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Sr88</a:t>
            </a:r>
            <a:endParaRPr lang="en-GB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v>1.AS C Sr</c:v>
          </c:tx>
          <c:spPr>
            <a:ln>
              <a:noFill/>
            </a:ln>
          </c:spPr>
          <c:errBars>
            <c:errDir val="x"/>
            <c:errBarType val="both"/>
            <c:errValType val="cust"/>
            <c:noEndCap val="0"/>
            <c:plus>
              <c:numRef>
                <c:f>('All Fsp Analysis'!$N$80,'All Fsp Analysis'!$N$82:$N$83,'All Fsp Analysis'!$N$86:$N$87,'All Fsp Analysis'!$N$92,'All Fsp Analysis'!$N$96:$N$97,'All Fsp Analysis'!$N$101,'All Fsp Analysis'!$N$103,'All Fsp Analysis'!$N$105,'All Fsp Analysis'!$N$107,'All Fsp Analysis'!$N$112)</c:f>
                <c:numCache>
                  <c:formatCode>General</c:formatCode>
                  <c:ptCount val="13"/>
                  <c:pt idx="0">
                    <c:v>63.536700000000003</c:v>
                  </c:pt>
                  <c:pt idx="1">
                    <c:v>74.364800000000002</c:v>
                  </c:pt>
                  <c:pt idx="2">
                    <c:v>58.5505</c:v>
                  </c:pt>
                  <c:pt idx="3">
                    <c:v>69.838399999999993</c:v>
                  </c:pt>
                  <c:pt idx="4">
                    <c:v>74.231300000000005</c:v>
                  </c:pt>
                  <c:pt idx="5">
                    <c:v>51.799900000000001</c:v>
                  </c:pt>
                  <c:pt idx="6">
                    <c:v>63.5672</c:v>
                  </c:pt>
                  <c:pt idx="7">
                    <c:v>71.888800000000003</c:v>
                  </c:pt>
                  <c:pt idx="8">
                    <c:v>49.644199999999998</c:v>
                  </c:pt>
                  <c:pt idx="9">
                    <c:v>60.131</c:v>
                  </c:pt>
                  <c:pt idx="10">
                    <c:v>69.136600000000001</c:v>
                  </c:pt>
                  <c:pt idx="11">
                    <c:v>48.879399999999997</c:v>
                  </c:pt>
                  <c:pt idx="12">
                    <c:v>61.796700000000001</c:v>
                  </c:pt>
                </c:numCache>
              </c:numRef>
            </c:plus>
            <c:minus>
              <c:numRef>
                <c:f>('All Fsp Analysis'!$N$80,'All Fsp Analysis'!$N$82:$N$83,'All Fsp Analysis'!$N$86:$N$87,'All Fsp Analysis'!$N$92,'All Fsp Analysis'!$N$96:$N$97,'All Fsp Analysis'!$N$101,'All Fsp Analysis'!$N$103,'All Fsp Analysis'!$N$105,'All Fsp Analysis'!$N$107,'All Fsp Analysis'!$N$112)</c:f>
                <c:numCache>
                  <c:formatCode>General</c:formatCode>
                  <c:ptCount val="13"/>
                  <c:pt idx="0">
                    <c:v>63.536700000000003</c:v>
                  </c:pt>
                  <c:pt idx="1">
                    <c:v>74.364800000000002</c:v>
                  </c:pt>
                  <c:pt idx="2">
                    <c:v>58.5505</c:v>
                  </c:pt>
                  <c:pt idx="3">
                    <c:v>69.838399999999993</c:v>
                  </c:pt>
                  <c:pt idx="4">
                    <c:v>74.231300000000005</c:v>
                  </c:pt>
                  <c:pt idx="5">
                    <c:v>51.799900000000001</c:v>
                  </c:pt>
                  <c:pt idx="6">
                    <c:v>63.5672</c:v>
                  </c:pt>
                  <c:pt idx="7">
                    <c:v>71.888800000000003</c:v>
                  </c:pt>
                  <c:pt idx="8">
                    <c:v>49.644199999999998</c:v>
                  </c:pt>
                  <c:pt idx="9">
                    <c:v>60.131</c:v>
                  </c:pt>
                  <c:pt idx="10">
                    <c:v>69.136600000000001</c:v>
                  </c:pt>
                  <c:pt idx="11">
                    <c:v>48.879399999999997</c:v>
                  </c:pt>
                  <c:pt idx="12">
                    <c:v>61.796700000000001</c:v>
                  </c:pt>
                </c:numCache>
              </c:numRef>
            </c:minus>
          </c:errBars>
          <c:errBars>
            <c:errDir val="y"/>
            <c:errBarType val="both"/>
            <c:errValType val="fixedVal"/>
            <c:noEndCap val="0"/>
            <c:val val="0"/>
          </c:errBars>
          <c:xVal>
            <c:numRef>
              <c:f>('All Fsp Analysis'!$N$3,'All Fsp Analysis'!$N$5:$N$6,'All Fsp Analysis'!$N$9:$N$10,'All Fsp Analysis'!$N$15,'All Fsp Analysis'!$N$19:$N$20,'All Fsp Analysis'!$N$24,'All Fsp Analysis'!$N$26,'All Fsp Analysis'!$N$28,'All Fsp Analysis'!$N$30,'All Fsp Analysis'!$N$35)</c:f>
              <c:numCache>
                <c:formatCode>General</c:formatCode>
                <c:ptCount val="13"/>
                <c:pt idx="0">
                  <c:v>925.64800000000002</c:v>
                </c:pt>
                <c:pt idx="1">
                  <c:v>988.428</c:v>
                </c:pt>
                <c:pt idx="2">
                  <c:v>922.11199999999997</c:v>
                </c:pt>
                <c:pt idx="3">
                  <c:v>825.58600000000001</c:v>
                </c:pt>
                <c:pt idx="4">
                  <c:v>827.88099999999997</c:v>
                </c:pt>
                <c:pt idx="5">
                  <c:v>642.77700000000004</c:v>
                </c:pt>
                <c:pt idx="6">
                  <c:v>719.697</c:v>
                </c:pt>
                <c:pt idx="7">
                  <c:v>762.99800000000005</c:v>
                </c:pt>
                <c:pt idx="8">
                  <c:v>767.798</c:v>
                </c:pt>
                <c:pt idx="9">
                  <c:v>726.68499999999995</c:v>
                </c:pt>
                <c:pt idx="10">
                  <c:v>778.65800000000002</c:v>
                </c:pt>
                <c:pt idx="11">
                  <c:v>596.28099999999995</c:v>
                </c:pt>
                <c:pt idx="12">
                  <c:v>643.88300000000004</c:v>
                </c:pt>
              </c:numCache>
            </c:numRef>
          </c:xVal>
          <c:yVal>
            <c:numRef>
              <c:f>('All Fsp Analysis'!$AH$65,'All Fsp Analysis'!$AH$67:$AH$68,'All Fsp Analysis'!$AH$71:$AH$72,'All Fsp Analysis'!$AH$77,'All Fsp Analysis'!$AH$81:$AH$82,'All Fsp Analysis'!$AH$86,'All Fsp Analysis'!$AH$88,'All Fsp Analysis'!$AH$90,'All Fsp Analysis'!$AH$92,'All Fsp Analysis'!$AH$97)</c:f>
              <c:numCache>
                <c:formatCode>General</c:formatCode>
                <c:ptCount val="1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F7E5-445D-87AA-F881C3FAE71E}"/>
            </c:ext>
          </c:extLst>
        </c:ser>
        <c:ser>
          <c:idx val="4"/>
          <c:order val="1"/>
          <c:tx>
            <c:v>1.AS R Sr</c:v>
          </c:tx>
          <c:spPr>
            <a:ln w="25400">
              <a:noFill/>
            </a:ln>
          </c:spPr>
          <c:errBars>
            <c:errDir val="x"/>
            <c:errBarType val="both"/>
            <c:errValType val="cust"/>
            <c:noEndCap val="0"/>
            <c:plus>
              <c:numRef>
                <c:f>('All Fsp Analysis'!$N$79,'All Fsp Analysis'!$N$81,'All Fsp Analysis'!$N$84,'All Fsp Analysis'!$N$88,'All Fsp Analysis'!$N$93,'All Fsp Analysis'!$N$98,'All Fsp Analysis'!$N$102,'All Fsp Analysis'!$N$104,'All Fsp Analysis'!$N$106,'All Fsp Analysis'!$N$108,'All Fsp Analysis'!$N$111)</c:f>
                <c:numCache>
                  <c:formatCode>General</c:formatCode>
                  <c:ptCount val="11"/>
                  <c:pt idx="0">
                    <c:v>82.629099999999994</c:v>
                  </c:pt>
                  <c:pt idx="1">
                    <c:v>62.886699999999998</c:v>
                  </c:pt>
                  <c:pt idx="2">
                    <c:v>68.739699999999999</c:v>
                  </c:pt>
                  <c:pt idx="3">
                    <c:v>60.226999999999997</c:v>
                  </c:pt>
                  <c:pt idx="4">
                    <c:v>77.182199999999995</c:v>
                  </c:pt>
                  <c:pt idx="5">
                    <c:v>75.746099999999998</c:v>
                  </c:pt>
                  <c:pt idx="6">
                    <c:v>95.626800000000003</c:v>
                  </c:pt>
                  <c:pt idx="7">
                    <c:v>71.758700000000005</c:v>
                  </c:pt>
                  <c:pt idx="8">
                    <c:v>48.8474</c:v>
                  </c:pt>
                  <c:pt idx="9">
                    <c:v>80.356399999999994</c:v>
                  </c:pt>
                  <c:pt idx="10">
                    <c:v>55.871000000000002</c:v>
                  </c:pt>
                </c:numCache>
              </c:numRef>
            </c:plus>
            <c:minus>
              <c:numRef>
                <c:f>('All Fsp Analysis'!$N$79,'All Fsp Analysis'!$N$81,'All Fsp Analysis'!$N$84,'All Fsp Analysis'!$N$88,'All Fsp Analysis'!$N$93,'All Fsp Analysis'!$N$98,'All Fsp Analysis'!$N$102,'All Fsp Analysis'!$N$104,'All Fsp Analysis'!$N$106,'All Fsp Analysis'!$N$108,'All Fsp Analysis'!$N$111)</c:f>
                <c:numCache>
                  <c:formatCode>General</c:formatCode>
                  <c:ptCount val="11"/>
                  <c:pt idx="0">
                    <c:v>82.629099999999994</c:v>
                  </c:pt>
                  <c:pt idx="1">
                    <c:v>62.886699999999998</c:v>
                  </c:pt>
                  <c:pt idx="2">
                    <c:v>68.739699999999999</c:v>
                  </c:pt>
                  <c:pt idx="3">
                    <c:v>60.226999999999997</c:v>
                  </c:pt>
                  <c:pt idx="4">
                    <c:v>77.182199999999995</c:v>
                  </c:pt>
                  <c:pt idx="5">
                    <c:v>75.746099999999998</c:v>
                  </c:pt>
                  <c:pt idx="6">
                    <c:v>95.626800000000003</c:v>
                  </c:pt>
                  <c:pt idx="7">
                    <c:v>71.758700000000005</c:v>
                  </c:pt>
                  <c:pt idx="8">
                    <c:v>48.8474</c:v>
                  </c:pt>
                  <c:pt idx="9">
                    <c:v>80.356399999999994</c:v>
                  </c:pt>
                  <c:pt idx="10">
                    <c:v>55.871000000000002</c:v>
                  </c:pt>
                </c:numCache>
              </c:numRef>
            </c:minus>
          </c:errBars>
          <c:errBars>
            <c:errDir val="y"/>
            <c:errBarType val="both"/>
            <c:errValType val="fixedVal"/>
            <c:noEndCap val="0"/>
            <c:val val="0"/>
          </c:errBars>
          <c:xVal>
            <c:numRef>
              <c:f>('All Fsp Analysis'!$N$2,'All Fsp Analysis'!$N$4,'All Fsp Analysis'!$N$7,'All Fsp Analysis'!$N$11,'All Fsp Analysis'!$N$16,'All Fsp Analysis'!$N$21,'All Fsp Analysis'!$N$25,'All Fsp Analysis'!$N$27,'All Fsp Analysis'!$N$29,'All Fsp Analysis'!$N$31,'All Fsp Analysis'!$N$34)</c:f>
              <c:numCache>
                <c:formatCode>General</c:formatCode>
                <c:ptCount val="11"/>
                <c:pt idx="0">
                  <c:v>867.39800000000002</c:v>
                </c:pt>
                <c:pt idx="1">
                  <c:v>909.11099999999999</c:v>
                </c:pt>
                <c:pt idx="2">
                  <c:v>664.697</c:v>
                </c:pt>
                <c:pt idx="3">
                  <c:v>682.47199999999998</c:v>
                </c:pt>
                <c:pt idx="4">
                  <c:v>643.43299999999999</c:v>
                </c:pt>
                <c:pt idx="5">
                  <c:v>725.40300000000002</c:v>
                </c:pt>
                <c:pt idx="6">
                  <c:v>676.32100000000003</c:v>
                </c:pt>
                <c:pt idx="7">
                  <c:v>841.87199999999996</c:v>
                </c:pt>
                <c:pt idx="8">
                  <c:v>783.21100000000001</c:v>
                </c:pt>
                <c:pt idx="9">
                  <c:v>727.53099999999995</c:v>
                </c:pt>
                <c:pt idx="10">
                  <c:v>629.48299999999995</c:v>
                </c:pt>
              </c:numCache>
            </c:numRef>
          </c:xVal>
          <c:yVal>
            <c:numRef>
              <c:f>('All Fsp Analysis'!$AI$64,'All Fsp Analysis'!$AI$66,'All Fsp Analysis'!$AI$69,'All Fsp Analysis'!$AI$73,'All Fsp Analysis'!$AI$78,'All Fsp Analysis'!$AI$83,'All Fsp Analysis'!$AI$87,'All Fsp Analysis'!$AI$89,'All Fsp Analysis'!$AI$91,'All Fsp Analysis'!$AI$93,'All Fsp Analysis'!$AI$96)</c:f>
              <c:numCache>
                <c:formatCode>General</c:formatCode>
                <c:ptCount val="11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F7E5-445D-87AA-F881C3FAE71E}"/>
            </c:ext>
          </c:extLst>
        </c:ser>
        <c:ser>
          <c:idx val="5"/>
          <c:order val="2"/>
          <c:tx>
            <c:v>1.AS (M) Sr</c:v>
          </c:tx>
          <c:spPr>
            <a:ln w="25400">
              <a:noFill/>
            </a:ln>
          </c:spPr>
          <c:errBars>
            <c:errDir val="x"/>
            <c:errBarType val="both"/>
            <c:errValType val="cust"/>
            <c:noEndCap val="0"/>
            <c:plus>
              <c:numRef>
                <c:f>('All Fsp Analysis'!$N$89:$N$91,'All Fsp Analysis'!$N$95,'All Fsp Analysis'!$N$109:$N$110,'All Fsp Analysis'!$N$113:$N$114)</c:f>
                <c:numCache>
                  <c:formatCode>General</c:formatCode>
                  <c:ptCount val="8"/>
                  <c:pt idx="0">
                    <c:v>59.547800000000002</c:v>
                  </c:pt>
                  <c:pt idx="1">
                    <c:v>63.289000000000001</c:v>
                  </c:pt>
                  <c:pt idx="2">
                    <c:v>63.069699999999997</c:v>
                  </c:pt>
                  <c:pt idx="3">
                    <c:v>71.600300000000004</c:v>
                  </c:pt>
                  <c:pt idx="4">
                    <c:v>74.892399999999995</c:v>
                  </c:pt>
                  <c:pt idx="5">
                    <c:v>80.787499999999994</c:v>
                  </c:pt>
                  <c:pt idx="6">
                    <c:v>36.889899999999997</c:v>
                  </c:pt>
                  <c:pt idx="7">
                    <c:v>68.761200000000002</c:v>
                  </c:pt>
                </c:numCache>
              </c:numRef>
            </c:plus>
            <c:minus>
              <c:numRef>
                <c:f>('All Fsp Analysis'!$N$89:$N$91,'All Fsp Analysis'!$N$95,'All Fsp Analysis'!$N$109:$N$110,'All Fsp Analysis'!$N$113:$N$114)</c:f>
                <c:numCache>
                  <c:formatCode>General</c:formatCode>
                  <c:ptCount val="8"/>
                  <c:pt idx="0">
                    <c:v>59.547800000000002</c:v>
                  </c:pt>
                  <c:pt idx="1">
                    <c:v>63.289000000000001</c:v>
                  </c:pt>
                  <c:pt idx="2">
                    <c:v>63.069699999999997</c:v>
                  </c:pt>
                  <c:pt idx="3">
                    <c:v>71.600300000000004</c:v>
                  </c:pt>
                  <c:pt idx="4">
                    <c:v>74.892399999999995</c:v>
                  </c:pt>
                  <c:pt idx="5">
                    <c:v>80.787499999999994</c:v>
                  </c:pt>
                  <c:pt idx="6">
                    <c:v>36.889899999999997</c:v>
                  </c:pt>
                  <c:pt idx="7">
                    <c:v>68.761200000000002</c:v>
                  </c:pt>
                </c:numCache>
              </c:numRef>
            </c:minus>
          </c:errBars>
          <c:errBars>
            <c:errDir val="y"/>
            <c:errBarType val="both"/>
            <c:errValType val="stdErr"/>
            <c:noEndCap val="0"/>
          </c:errBars>
          <c:xVal>
            <c:numRef>
              <c:f>('All Fsp Analysis'!$N$12:$N$14,'All Fsp Analysis'!$N$18,'All Fsp Analysis'!$N$32:$N$33,'All Fsp Analysis'!$N$36:$N$37)</c:f>
              <c:numCache>
                <c:formatCode>General</c:formatCode>
                <c:ptCount val="8"/>
                <c:pt idx="0">
                  <c:v>606.89</c:v>
                </c:pt>
                <c:pt idx="1">
                  <c:v>640.75599999999997</c:v>
                </c:pt>
                <c:pt idx="2">
                  <c:v>820.35900000000004</c:v>
                </c:pt>
                <c:pt idx="3">
                  <c:v>683.60199999999998</c:v>
                </c:pt>
                <c:pt idx="4">
                  <c:v>684.56</c:v>
                </c:pt>
                <c:pt idx="5">
                  <c:v>640.78399999999999</c:v>
                </c:pt>
                <c:pt idx="6">
                  <c:v>593.59199999999998</c:v>
                </c:pt>
                <c:pt idx="7">
                  <c:v>632.17899999999997</c:v>
                </c:pt>
              </c:numCache>
            </c:numRef>
          </c:xVal>
          <c:yVal>
            <c:numRef>
              <c:f>('All Fsp Analysis'!$AJ$74:$AJ$76,'All Fsp Analysis'!$AJ$80,'All Fsp Analysis'!$AJ$94:$AJ$95,'All Fsp Analysis'!$AJ$98:$AJ$99)</c:f>
              <c:numCache>
                <c:formatCode>General</c:formatCode>
                <c:ptCount val="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F7E5-445D-87AA-F881C3FAE71E}"/>
            </c:ext>
          </c:extLst>
        </c:ser>
        <c:ser>
          <c:idx val="6"/>
          <c:order val="3"/>
          <c:tx>
            <c:v>1.AS Other Sr</c:v>
          </c:tx>
          <c:spPr>
            <a:ln w="25400">
              <a:noFill/>
            </a:ln>
          </c:spPr>
          <c:errBars>
            <c:errDir val="x"/>
            <c:errBarType val="both"/>
            <c:errValType val="cust"/>
            <c:noEndCap val="0"/>
            <c:plus>
              <c:numRef>
                <c:f>('All Fsp Analysis'!$N$85,'All Fsp Analysis'!$N$94,'All Fsp Analysis'!$N$99:$N$100)</c:f>
                <c:numCache>
                  <c:formatCode>General</c:formatCode>
                  <c:ptCount val="4"/>
                  <c:pt idx="0">
                    <c:v>77.716499999999996</c:v>
                  </c:pt>
                  <c:pt idx="1">
                    <c:v>46.070599999999999</c:v>
                  </c:pt>
                  <c:pt idx="2">
                    <c:v>49.944099999999999</c:v>
                  </c:pt>
                  <c:pt idx="3">
                    <c:v>46.813400000000001</c:v>
                  </c:pt>
                </c:numCache>
              </c:numRef>
            </c:plus>
            <c:minus>
              <c:numRef>
                <c:f>('All Fsp Analysis'!$N$85,'All Fsp Analysis'!$N$94,'All Fsp Analysis'!$N$99:$N$100)</c:f>
                <c:numCache>
                  <c:formatCode>General</c:formatCode>
                  <c:ptCount val="4"/>
                  <c:pt idx="0">
                    <c:v>77.716499999999996</c:v>
                  </c:pt>
                  <c:pt idx="1">
                    <c:v>46.070599999999999</c:v>
                  </c:pt>
                  <c:pt idx="2">
                    <c:v>49.944099999999999</c:v>
                  </c:pt>
                  <c:pt idx="3">
                    <c:v>46.813400000000001</c:v>
                  </c:pt>
                </c:numCache>
              </c:numRef>
            </c:minus>
          </c:errBars>
          <c:errBars>
            <c:errDir val="y"/>
            <c:errBarType val="both"/>
            <c:errValType val="fixedVal"/>
            <c:noEndCap val="0"/>
            <c:val val="0"/>
          </c:errBars>
          <c:xVal>
            <c:numRef>
              <c:f>('All Fsp Analysis'!$N$8,'All Fsp Analysis'!$N$17,'All Fsp Analysis'!$N$22:$N$23)</c:f>
              <c:numCache>
                <c:formatCode>General</c:formatCode>
                <c:ptCount val="4"/>
                <c:pt idx="0">
                  <c:v>973.45600000000002</c:v>
                </c:pt>
                <c:pt idx="1">
                  <c:v>633.03099999999995</c:v>
                </c:pt>
                <c:pt idx="2">
                  <c:v>703.27200000000005</c:v>
                </c:pt>
                <c:pt idx="3">
                  <c:v>779.64700000000005</c:v>
                </c:pt>
              </c:numCache>
            </c:numRef>
          </c:xVal>
          <c:yVal>
            <c:numRef>
              <c:f>('All Fsp Analysis'!$AK$70,'All Fsp Analysis'!$AK$79,'All Fsp Analysis'!$AK$84:$AK$85)</c:f>
              <c:numCache>
                <c:formatCode>General</c:formatCode>
                <c:ptCount val="4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F7E5-445D-87AA-F881C3FAE71E}"/>
            </c:ext>
          </c:extLst>
        </c:ser>
        <c:ser>
          <c:idx val="7"/>
          <c:order val="4"/>
          <c:tx>
            <c:v>1(B)MP C Sr</c:v>
          </c:tx>
          <c:spPr>
            <a:ln w="19050" cap="rnd">
              <a:noFill/>
              <a:round/>
            </a:ln>
            <a:effectLst/>
          </c:spP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('All Fsp Analysis'!$N$122:$N$124,'All Fsp Analysis'!$N$128,'All Fsp Analysis'!$N$132,'All Fsp Analysis'!$N$139,'All Fsp Analysis'!$N$142,'All Fsp Analysis'!$N$145,'All Fsp Analysis'!$N$149:$N$150,'All Fsp Analysis'!$N$154:$N$156,'All Fsp Analysis'!$N$159:$N$162)</c:f>
                <c:numCache>
                  <c:formatCode>General</c:formatCode>
                  <c:ptCount val="17"/>
                  <c:pt idx="0">
                    <c:v>49.089700000000001</c:v>
                  </c:pt>
                  <c:pt idx="1">
                    <c:v>47.2256</c:v>
                  </c:pt>
                  <c:pt idx="2">
                    <c:v>64.002399999999994</c:v>
                  </c:pt>
                  <c:pt idx="3">
                    <c:v>45.538699999999999</c:v>
                  </c:pt>
                  <c:pt idx="4">
                    <c:v>32.628399999999999</c:v>
                  </c:pt>
                  <c:pt idx="5">
                    <c:v>48.049100000000003</c:v>
                  </c:pt>
                  <c:pt idx="6">
                    <c:v>40.087899999999998</c:v>
                  </c:pt>
                  <c:pt idx="7">
                    <c:v>71.860399999999998</c:v>
                  </c:pt>
                  <c:pt idx="8">
                    <c:v>46.295499999999997</c:v>
                  </c:pt>
                  <c:pt idx="9">
                    <c:v>36.925600000000003</c:v>
                  </c:pt>
                  <c:pt idx="10">
                    <c:v>90.762600000000006</c:v>
                  </c:pt>
                  <c:pt idx="11">
                    <c:v>44.4009</c:v>
                  </c:pt>
                  <c:pt idx="12">
                    <c:v>43.815100000000001</c:v>
                  </c:pt>
                  <c:pt idx="13">
                    <c:v>34.135399999999997</c:v>
                  </c:pt>
                  <c:pt idx="14">
                    <c:v>38.785200000000003</c:v>
                  </c:pt>
                  <c:pt idx="15">
                    <c:v>57.7104</c:v>
                  </c:pt>
                  <c:pt idx="16">
                    <c:v>66.778099999999995</c:v>
                  </c:pt>
                </c:numCache>
              </c:numRef>
            </c:plus>
            <c:minus>
              <c:numRef>
                <c:f>('All Fsp Analysis'!$N$122:$N$124,'All Fsp Analysis'!$N$128,'All Fsp Analysis'!$N$132,'All Fsp Analysis'!$N$139,'All Fsp Analysis'!$N$142,'All Fsp Analysis'!$N$145,'All Fsp Analysis'!$N$149:$N$150,'All Fsp Analysis'!$N$154:$N$156,'All Fsp Analysis'!$N$159:$N$162)</c:f>
                <c:numCache>
                  <c:formatCode>General</c:formatCode>
                  <c:ptCount val="17"/>
                  <c:pt idx="0">
                    <c:v>49.089700000000001</c:v>
                  </c:pt>
                  <c:pt idx="1">
                    <c:v>47.2256</c:v>
                  </c:pt>
                  <c:pt idx="2">
                    <c:v>64.002399999999994</c:v>
                  </c:pt>
                  <c:pt idx="3">
                    <c:v>45.538699999999999</c:v>
                  </c:pt>
                  <c:pt idx="4">
                    <c:v>32.628399999999999</c:v>
                  </c:pt>
                  <c:pt idx="5">
                    <c:v>48.049100000000003</c:v>
                  </c:pt>
                  <c:pt idx="6">
                    <c:v>40.087899999999998</c:v>
                  </c:pt>
                  <c:pt idx="7">
                    <c:v>71.860399999999998</c:v>
                  </c:pt>
                  <c:pt idx="8">
                    <c:v>46.295499999999997</c:v>
                  </c:pt>
                  <c:pt idx="9">
                    <c:v>36.925600000000003</c:v>
                  </c:pt>
                  <c:pt idx="10">
                    <c:v>90.762600000000006</c:v>
                  </c:pt>
                  <c:pt idx="11">
                    <c:v>44.4009</c:v>
                  </c:pt>
                  <c:pt idx="12">
                    <c:v>43.815100000000001</c:v>
                  </c:pt>
                  <c:pt idx="13">
                    <c:v>34.135399999999997</c:v>
                  </c:pt>
                  <c:pt idx="14">
                    <c:v>38.785200000000003</c:v>
                  </c:pt>
                  <c:pt idx="15">
                    <c:v>57.7104</c:v>
                  </c:pt>
                  <c:pt idx="16">
                    <c:v>66.778099999999995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Analysis'!$AT$2:$AT$4,'All Fsp Analysis'!$AT$8,'All Fsp Analysis'!$AT$12,'All Fsp Analysis'!$AT$19,'All Fsp Analysis'!$AT$22,'All Fsp Analysis'!$AT$25,'All Fsp Analysis'!$AT$29,'All Fsp Analysis'!$AT$30,'All Fsp Analysis'!$AT$34:$AT$36,'All Fsp Analysis'!$AT$39:$AT$42)</c:f>
              <c:numCache>
                <c:formatCode>General</c:formatCode>
                <c:ptCount val="17"/>
                <c:pt idx="0">
                  <c:v>406.09699999999998</c:v>
                </c:pt>
                <c:pt idx="1">
                  <c:v>442.42899999999997</c:v>
                </c:pt>
                <c:pt idx="2">
                  <c:v>508.06799999999998</c:v>
                </c:pt>
                <c:pt idx="3">
                  <c:v>489.42</c:v>
                </c:pt>
                <c:pt idx="4">
                  <c:v>453.33300000000003</c:v>
                </c:pt>
                <c:pt idx="5">
                  <c:v>497.86500000000001</c:v>
                </c:pt>
                <c:pt idx="6">
                  <c:v>426.56299999999999</c:v>
                </c:pt>
                <c:pt idx="7">
                  <c:v>598.88499999999999</c:v>
                </c:pt>
                <c:pt idx="8">
                  <c:v>461.47199999999998</c:v>
                </c:pt>
                <c:pt idx="9">
                  <c:v>466.18700000000001</c:v>
                </c:pt>
                <c:pt idx="10">
                  <c:v>687.98299999999995</c:v>
                </c:pt>
                <c:pt idx="11">
                  <c:v>517.86099999999999</c:v>
                </c:pt>
                <c:pt idx="12">
                  <c:v>465.52</c:v>
                </c:pt>
                <c:pt idx="13">
                  <c:v>405.47899999999998</c:v>
                </c:pt>
                <c:pt idx="14">
                  <c:v>413.70699999999999</c:v>
                </c:pt>
                <c:pt idx="15">
                  <c:v>462.35199999999998</c:v>
                </c:pt>
                <c:pt idx="16">
                  <c:v>599.59100000000001</c:v>
                </c:pt>
              </c:numCache>
            </c:numRef>
          </c:xVal>
          <c:yVal>
            <c:numRef>
              <c:f>('All Fsp Analysis'!$AL$105:$AL$107,'All Fsp Analysis'!$AL$111,'All Fsp Analysis'!$AL$115,'All Fsp Analysis'!$AL$122,'All Fsp Analysis'!$AL$125,'All Fsp Analysis'!$AL$128,'All Fsp Analysis'!$AL$132:$AL$133,'All Fsp Analysis'!$AL$137:$AL$139,'All Fsp Analysis'!$AL$142:$AL$145)</c:f>
              <c:numCache>
                <c:formatCode>General</c:formatCode>
                <c:ptCount val="17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F7E5-445D-87AA-F881C3FAE71E}"/>
            </c:ext>
          </c:extLst>
        </c:ser>
        <c:ser>
          <c:idx val="8"/>
          <c:order val="5"/>
          <c:tx>
            <c:v>1(B)MP R Sr</c:v>
          </c:tx>
          <c:spPr>
            <a:ln w="25400" cap="rnd">
              <a:noFill/>
              <a:round/>
            </a:ln>
            <a:effectLst/>
          </c:spP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('All Fsp Analysis'!$N$125:$N$127,'All Fsp Analysis'!$N$129:$N$130,'All Fsp Analysis'!$N$133,'All Fsp Analysis'!$N$140:$N$141,'All Fsp Analysis'!$N$143,'All Fsp Analysis'!$N$146:$N$147,'All Fsp Analysis'!$N$151,'All Fsp Analysis'!$N$157:$N$158,'All Fsp Analysis'!$N$163:$N$165)</c:f>
                <c:numCache>
                  <c:formatCode>General</c:formatCode>
                  <c:ptCount val="17"/>
                  <c:pt idx="0">
                    <c:v>39.217100000000002</c:v>
                  </c:pt>
                  <c:pt idx="1">
                    <c:v>41.562399999999997</c:v>
                  </c:pt>
                  <c:pt idx="2">
                    <c:v>67.750399999999999</c:v>
                  </c:pt>
                  <c:pt idx="3">
                    <c:v>38.827100000000002</c:v>
                  </c:pt>
                  <c:pt idx="4">
                    <c:v>39.7181</c:v>
                  </c:pt>
                  <c:pt idx="5">
                    <c:v>55.677799999999998</c:v>
                  </c:pt>
                  <c:pt idx="6">
                    <c:v>68.852400000000003</c:v>
                  </c:pt>
                  <c:pt idx="7">
                    <c:v>44.941499999999998</c:v>
                  </c:pt>
                  <c:pt idx="8">
                    <c:v>64.995800000000003</c:v>
                  </c:pt>
                  <c:pt idx="9">
                    <c:v>124.38</c:v>
                  </c:pt>
                  <c:pt idx="10">
                    <c:v>54.6083</c:v>
                  </c:pt>
                  <c:pt idx="11">
                    <c:v>55.7727</c:v>
                  </c:pt>
                  <c:pt idx="12">
                    <c:v>57.703499999999998</c:v>
                  </c:pt>
                  <c:pt idx="13">
                    <c:v>46.648699999999998</c:v>
                  </c:pt>
                  <c:pt idx="14">
                    <c:v>46.985399999999998</c:v>
                  </c:pt>
                  <c:pt idx="15">
                    <c:v>56.697600000000001</c:v>
                  </c:pt>
                  <c:pt idx="16">
                    <c:v>151.13900000000001</c:v>
                  </c:pt>
                </c:numCache>
              </c:numRef>
            </c:plus>
            <c:minus>
              <c:numRef>
                <c:f>('All Fsp Analysis'!$N$125:$N$127,'All Fsp Analysis'!$N$129:$N$130,'All Fsp Analysis'!$N$133,'All Fsp Analysis'!$N$140:$N$141,'All Fsp Analysis'!$N$143,'All Fsp Analysis'!$N$146:$N$147,'All Fsp Analysis'!$N$151,'All Fsp Analysis'!$N$157:$N$158,'All Fsp Analysis'!$N$163:$N$165)</c:f>
                <c:numCache>
                  <c:formatCode>General</c:formatCode>
                  <c:ptCount val="17"/>
                  <c:pt idx="0">
                    <c:v>39.217100000000002</c:v>
                  </c:pt>
                  <c:pt idx="1">
                    <c:v>41.562399999999997</c:v>
                  </c:pt>
                  <c:pt idx="2">
                    <c:v>67.750399999999999</c:v>
                  </c:pt>
                  <c:pt idx="3">
                    <c:v>38.827100000000002</c:v>
                  </c:pt>
                  <c:pt idx="4">
                    <c:v>39.7181</c:v>
                  </c:pt>
                  <c:pt idx="5">
                    <c:v>55.677799999999998</c:v>
                  </c:pt>
                  <c:pt idx="6">
                    <c:v>68.852400000000003</c:v>
                  </c:pt>
                  <c:pt idx="7">
                    <c:v>44.941499999999998</c:v>
                  </c:pt>
                  <c:pt idx="8">
                    <c:v>64.995800000000003</c:v>
                  </c:pt>
                  <c:pt idx="9">
                    <c:v>124.38</c:v>
                  </c:pt>
                  <c:pt idx="10">
                    <c:v>54.6083</c:v>
                  </c:pt>
                  <c:pt idx="11">
                    <c:v>55.7727</c:v>
                  </c:pt>
                  <c:pt idx="12">
                    <c:v>57.703499999999998</c:v>
                  </c:pt>
                  <c:pt idx="13">
                    <c:v>46.648699999999998</c:v>
                  </c:pt>
                  <c:pt idx="14">
                    <c:v>46.985399999999998</c:v>
                  </c:pt>
                  <c:pt idx="15">
                    <c:v>56.697600000000001</c:v>
                  </c:pt>
                  <c:pt idx="16">
                    <c:v>151.13900000000001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Analysis'!$AT$5:$AT$7,'All Fsp Analysis'!$AT$9:$AT$10,'All Fsp Analysis'!$AT$13,'All Fsp Analysis'!$AT$20:$AT$21,'All Fsp Analysis'!$AT$23,'All Fsp Analysis'!$AT$26:$AT$27,'All Fsp Analysis'!$AT$31,'All Fsp Analysis'!$AT$37,'All Fsp Analysis'!$AT$38,'All Fsp Analysis'!$AT$43:$AT$45)</c:f>
              <c:numCache>
                <c:formatCode>General</c:formatCode>
                <c:ptCount val="17"/>
                <c:pt idx="0">
                  <c:v>514.94600000000003</c:v>
                </c:pt>
                <c:pt idx="1">
                  <c:v>427.94099999999997</c:v>
                </c:pt>
                <c:pt idx="2">
                  <c:v>605.005</c:v>
                </c:pt>
                <c:pt idx="3">
                  <c:v>481.97399999999999</c:v>
                </c:pt>
                <c:pt idx="4">
                  <c:v>431.72300000000001</c:v>
                </c:pt>
                <c:pt idx="5">
                  <c:v>487.26299999999998</c:v>
                </c:pt>
                <c:pt idx="6">
                  <c:v>537.98199999999997</c:v>
                </c:pt>
                <c:pt idx="7">
                  <c:v>471.05900000000003</c:v>
                </c:pt>
                <c:pt idx="8">
                  <c:v>565.18499999999995</c:v>
                </c:pt>
                <c:pt idx="9">
                  <c:v>726.73599999999999</c:v>
                </c:pt>
                <c:pt idx="10">
                  <c:v>518.15700000000004</c:v>
                </c:pt>
                <c:pt idx="11">
                  <c:v>555.76800000000003</c:v>
                </c:pt>
                <c:pt idx="12">
                  <c:v>559.37599999999998</c:v>
                </c:pt>
                <c:pt idx="13">
                  <c:v>459.363</c:v>
                </c:pt>
                <c:pt idx="14">
                  <c:v>519.48699999999997</c:v>
                </c:pt>
                <c:pt idx="15">
                  <c:v>499.09199999999998</c:v>
                </c:pt>
                <c:pt idx="16">
                  <c:v>631.57899999999995</c:v>
                </c:pt>
              </c:numCache>
            </c:numRef>
          </c:xVal>
          <c:yVal>
            <c:numRef>
              <c:f>('All Fsp Analysis'!$AM$108:$AM$110,'All Fsp Analysis'!$AM$112:$AM$113,'All Fsp Analysis'!$AM$116,'All Fsp Analysis'!$AM$123:$AM$124,'All Fsp Analysis'!$AM$126,'All Fsp Analysis'!$AM$129:$AM$130,'All Fsp Analysis'!$AM$134,'All Fsp Analysis'!$AM$140:$AM$141,'All Fsp Analysis'!$AM$146:$AM$148)</c:f>
              <c:numCache>
                <c:formatCode>General</c:formatCode>
                <c:ptCount val="17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F7E5-445D-87AA-F881C3FAE71E}"/>
            </c:ext>
          </c:extLst>
        </c:ser>
        <c:ser>
          <c:idx val="9"/>
          <c:order val="6"/>
          <c:tx>
            <c:v>1(B)MP (M) Sr</c:v>
          </c:tx>
          <c:spPr>
            <a:ln w="25400" cap="rnd">
              <a:noFill/>
              <a:round/>
            </a:ln>
            <a:effectLst/>
          </c:spP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('All Fsp Analysis'!$N$131,'All Fsp Analysis'!$N$134:$N$138,'All Fsp Analysis'!$N$144,'All Fsp Analysis'!$N$148,'All Fsp Analysis'!$N$152:$N$153)</c:f>
                <c:numCache>
                  <c:formatCode>General</c:formatCode>
                  <c:ptCount val="10"/>
                  <c:pt idx="0">
                    <c:v>47.839199999999998</c:v>
                  </c:pt>
                  <c:pt idx="1">
                    <c:v>43.0867</c:v>
                  </c:pt>
                  <c:pt idx="2">
                    <c:v>57.941400000000002</c:v>
                  </c:pt>
                  <c:pt idx="3">
                    <c:v>53.331000000000003</c:v>
                  </c:pt>
                  <c:pt idx="4">
                    <c:v>48.470100000000002</c:v>
                  </c:pt>
                  <c:pt idx="5">
                    <c:v>44.779899999999998</c:v>
                  </c:pt>
                  <c:pt idx="6">
                    <c:v>50.194600000000001</c:v>
                  </c:pt>
                  <c:pt idx="7">
                    <c:v>51.3765</c:v>
                  </c:pt>
                  <c:pt idx="8">
                    <c:v>35.910400000000003</c:v>
                  </c:pt>
                  <c:pt idx="9">
                    <c:v>39.332099999999997</c:v>
                  </c:pt>
                </c:numCache>
              </c:numRef>
            </c:plus>
            <c:minus>
              <c:numRef>
                <c:f>('All Fsp Analysis'!$N$131,'All Fsp Analysis'!$N$134:$N$138,'All Fsp Analysis'!$N$144,'All Fsp Analysis'!$N$148,'All Fsp Analysis'!$N$152:$N$153)</c:f>
                <c:numCache>
                  <c:formatCode>General</c:formatCode>
                  <c:ptCount val="10"/>
                  <c:pt idx="0">
                    <c:v>47.839199999999998</c:v>
                  </c:pt>
                  <c:pt idx="1">
                    <c:v>43.0867</c:v>
                  </c:pt>
                  <c:pt idx="2">
                    <c:v>57.941400000000002</c:v>
                  </c:pt>
                  <c:pt idx="3">
                    <c:v>53.331000000000003</c:v>
                  </c:pt>
                  <c:pt idx="4">
                    <c:v>48.470100000000002</c:v>
                  </c:pt>
                  <c:pt idx="5">
                    <c:v>44.779899999999998</c:v>
                  </c:pt>
                  <c:pt idx="6">
                    <c:v>50.194600000000001</c:v>
                  </c:pt>
                  <c:pt idx="7">
                    <c:v>51.3765</c:v>
                  </c:pt>
                  <c:pt idx="8">
                    <c:v>35.910400000000003</c:v>
                  </c:pt>
                  <c:pt idx="9">
                    <c:v>39.332099999999997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Analysis'!$AT$11,'All Fsp Analysis'!$AT$14:$AT$18,'All Fsp Analysis'!$AT$24,'All Fsp Analysis'!$AT$28,'All Fsp Analysis'!$AT$32:$AT$33)</c:f>
              <c:numCache>
                <c:formatCode>General</c:formatCode>
                <c:ptCount val="10"/>
                <c:pt idx="0">
                  <c:v>509.19799999999998</c:v>
                </c:pt>
                <c:pt idx="1">
                  <c:v>487.72899999999998</c:v>
                </c:pt>
                <c:pt idx="2">
                  <c:v>560.447</c:v>
                </c:pt>
                <c:pt idx="3">
                  <c:v>517.14599999999996</c:v>
                </c:pt>
                <c:pt idx="4">
                  <c:v>480.43099999999998</c:v>
                </c:pt>
                <c:pt idx="5">
                  <c:v>513.36599999999999</c:v>
                </c:pt>
                <c:pt idx="6">
                  <c:v>469.673</c:v>
                </c:pt>
                <c:pt idx="7">
                  <c:v>436.887</c:v>
                </c:pt>
                <c:pt idx="8">
                  <c:v>470.35599999999999</c:v>
                </c:pt>
                <c:pt idx="9">
                  <c:v>470.24400000000003</c:v>
                </c:pt>
              </c:numCache>
            </c:numRef>
          </c:xVal>
          <c:yVal>
            <c:numRef>
              <c:f>('All Fsp Analysis'!$AN$114,'All Fsp Analysis'!$AN$117:$AN$121,'All Fsp Analysis'!$AN$127,'All Fsp Analysis'!$AN$131,'All Fsp Analysis'!$AN$135,'All Fsp Analysis'!$AN$136)</c:f>
              <c:numCache>
                <c:formatCode>General</c:formatCode>
                <c:ptCount val="10"/>
                <c:pt idx="0">
                  <c:v>7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F7E5-445D-87AA-F881C3FAE71E}"/>
            </c:ext>
          </c:extLst>
        </c:ser>
        <c:ser>
          <c:idx val="0"/>
          <c:order val="7"/>
          <c:tx>
            <c:v>1.AS.H C Sr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('All Fsp Analysis'!$N$173,'All Fsp Analysis'!$N$176,'All Fsp Analysis'!$N$179,'All Fsp Analysis'!$N$182,'All Fsp Analysis'!$N$184,'All Fsp Analysis'!$N$189:$N$192,'All Fsp Analysis'!$N$199)</c:f>
                <c:numCache>
                  <c:formatCode>General</c:formatCode>
                  <c:ptCount val="10"/>
                  <c:pt idx="0">
                    <c:v>114.244</c:v>
                  </c:pt>
                  <c:pt idx="1">
                    <c:v>69.111400000000003</c:v>
                  </c:pt>
                  <c:pt idx="2">
                    <c:v>129.30000000000001</c:v>
                  </c:pt>
                  <c:pt idx="3">
                    <c:v>68.628900000000002</c:v>
                  </c:pt>
                  <c:pt idx="4">
                    <c:v>64.136899999999997</c:v>
                  </c:pt>
                  <c:pt idx="5">
                    <c:v>146.02699999999999</c:v>
                  </c:pt>
                  <c:pt idx="6">
                    <c:v>93.058700000000002</c:v>
                  </c:pt>
                  <c:pt idx="7">
                    <c:v>122.05800000000001</c:v>
                  </c:pt>
                  <c:pt idx="8">
                    <c:v>93.612799999999993</c:v>
                  </c:pt>
                  <c:pt idx="9">
                    <c:v>85.429900000000004</c:v>
                  </c:pt>
                </c:numCache>
              </c:numRef>
            </c:plus>
            <c:minus>
              <c:numRef>
                <c:f>('All Fsp Analysis'!$N$173,'All Fsp Analysis'!$N$176,'All Fsp Analysis'!$N$179,'All Fsp Analysis'!$N$182,'All Fsp Analysis'!$N$184,'All Fsp Analysis'!$N$189:$N$192,'All Fsp Analysis'!$N$199)</c:f>
                <c:numCache>
                  <c:formatCode>General</c:formatCode>
                  <c:ptCount val="10"/>
                  <c:pt idx="0">
                    <c:v>114.244</c:v>
                  </c:pt>
                  <c:pt idx="1">
                    <c:v>69.111400000000003</c:v>
                  </c:pt>
                  <c:pt idx="2">
                    <c:v>129.30000000000001</c:v>
                  </c:pt>
                  <c:pt idx="3">
                    <c:v>68.628900000000002</c:v>
                  </c:pt>
                  <c:pt idx="4">
                    <c:v>64.136899999999997</c:v>
                  </c:pt>
                  <c:pt idx="5">
                    <c:v>146.02699999999999</c:v>
                  </c:pt>
                  <c:pt idx="6">
                    <c:v>93.058700000000002</c:v>
                  </c:pt>
                  <c:pt idx="7">
                    <c:v>122.05800000000001</c:v>
                  </c:pt>
                  <c:pt idx="8">
                    <c:v>93.612799999999993</c:v>
                  </c:pt>
                  <c:pt idx="9">
                    <c:v>85.429900000000004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Analysis'!$BZ$2,'All Fsp Analysis'!$BZ$5,'All Fsp Analysis'!$BZ$8,'All Fsp Analysis'!$BZ$11,'All Fsp Analysis'!$BZ$13,'All Fsp Analysis'!$BZ$18:$BZ$21,'All Fsp Analysis'!$BZ$28)</c:f>
              <c:numCache>
                <c:formatCode>General</c:formatCode>
                <c:ptCount val="10"/>
                <c:pt idx="0">
                  <c:v>856.31100000000004</c:v>
                </c:pt>
                <c:pt idx="1">
                  <c:v>914.51400000000001</c:v>
                </c:pt>
                <c:pt idx="2">
                  <c:v>1237.57</c:v>
                </c:pt>
                <c:pt idx="3">
                  <c:v>749</c:v>
                </c:pt>
                <c:pt idx="4">
                  <c:v>925.452</c:v>
                </c:pt>
                <c:pt idx="5">
                  <c:v>1057.1099999999999</c:v>
                </c:pt>
                <c:pt idx="6">
                  <c:v>936.80899999999997</c:v>
                </c:pt>
                <c:pt idx="7">
                  <c:v>1081.19</c:v>
                </c:pt>
                <c:pt idx="8">
                  <c:v>1040.49</c:v>
                </c:pt>
                <c:pt idx="9">
                  <c:v>952.02</c:v>
                </c:pt>
              </c:numCache>
            </c:numRef>
          </c:xVal>
          <c:yVal>
            <c:numRef>
              <c:f>('All Fsp Analysis'!$AO$154,'All Fsp Analysis'!$AO$157,'All Fsp Analysis'!$AO$160,'All Fsp Analysis'!$AO$163,'All Fsp Analysis'!$AO$165,'All Fsp Analysis'!$AO$170:$AO$173,'All Fsp Analysis'!$AO$180)</c:f>
              <c:numCache>
                <c:formatCode>General</c:formatCode>
                <c:ptCount val="10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F7E5-445D-87AA-F881C3FAE71E}"/>
            </c:ext>
          </c:extLst>
        </c:ser>
        <c:ser>
          <c:idx val="1"/>
          <c:order val="8"/>
          <c:tx>
            <c:v>1.AS.H R Sr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('All Fsp Analysis'!$N$174,'All Fsp Analysis'!$N$177,'All Fsp Analysis'!$N$183,'All Fsp Analysis'!$N$185:$N$188,'All Fsp Analysis'!$N$193:$N$194,'All Fsp Analysis'!$N$200,'All Fsp Analysis'!$N$204)</c:f>
                <c:numCache>
                  <c:formatCode>General</c:formatCode>
                  <c:ptCount val="11"/>
                  <c:pt idx="0">
                    <c:v>104.422</c:v>
                  </c:pt>
                  <c:pt idx="1">
                    <c:v>89.690600000000003</c:v>
                  </c:pt>
                  <c:pt idx="2">
                    <c:v>53.011299999999999</c:v>
                  </c:pt>
                  <c:pt idx="3">
                    <c:v>60.047600000000003</c:v>
                  </c:pt>
                  <c:pt idx="4">
                    <c:v>68.965500000000006</c:v>
                  </c:pt>
                  <c:pt idx="5">
                    <c:v>86.433599999999998</c:v>
                  </c:pt>
                  <c:pt idx="6">
                    <c:v>73.47</c:v>
                  </c:pt>
                  <c:pt idx="7">
                    <c:v>124.72</c:v>
                  </c:pt>
                  <c:pt idx="8">
                    <c:v>83.822900000000004</c:v>
                  </c:pt>
                  <c:pt idx="9">
                    <c:v>89.004099999999994</c:v>
                  </c:pt>
                  <c:pt idx="10">
                    <c:v>71.535399999999996</c:v>
                  </c:pt>
                </c:numCache>
              </c:numRef>
            </c:plus>
            <c:minus>
              <c:numRef>
                <c:f>('All Fsp Analysis'!$N$174,'All Fsp Analysis'!$N$177,'All Fsp Analysis'!$N$183,'All Fsp Analysis'!$N$185:$N$188,'All Fsp Analysis'!$N$193:$N$194,'All Fsp Analysis'!$N$200,'All Fsp Analysis'!$N$204)</c:f>
                <c:numCache>
                  <c:formatCode>General</c:formatCode>
                  <c:ptCount val="11"/>
                  <c:pt idx="0">
                    <c:v>104.422</c:v>
                  </c:pt>
                  <c:pt idx="1">
                    <c:v>89.690600000000003</c:v>
                  </c:pt>
                  <c:pt idx="2">
                    <c:v>53.011299999999999</c:v>
                  </c:pt>
                  <c:pt idx="3">
                    <c:v>60.047600000000003</c:v>
                  </c:pt>
                  <c:pt idx="4">
                    <c:v>68.965500000000006</c:v>
                  </c:pt>
                  <c:pt idx="5">
                    <c:v>86.433599999999998</c:v>
                  </c:pt>
                  <c:pt idx="6">
                    <c:v>73.47</c:v>
                  </c:pt>
                  <c:pt idx="7">
                    <c:v>124.72</c:v>
                  </c:pt>
                  <c:pt idx="8">
                    <c:v>83.822900000000004</c:v>
                  </c:pt>
                  <c:pt idx="9">
                    <c:v>89.004099999999994</c:v>
                  </c:pt>
                  <c:pt idx="10">
                    <c:v>71.535399999999996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Analysis'!$BZ$3,'All Fsp Analysis'!$BZ$6,'All Fsp Analysis'!$BZ$12,'All Fsp Analysis'!$BZ$14:$BZ$17,'All Fsp Analysis'!$BZ$22:$BZ$23,'All Fsp Analysis'!$BZ$29,'All Fsp Analysis'!$BZ$33)</c:f>
              <c:numCache>
                <c:formatCode>General</c:formatCode>
                <c:ptCount val="11"/>
                <c:pt idx="0">
                  <c:v>822.96400000000006</c:v>
                </c:pt>
                <c:pt idx="1">
                  <c:v>892.78700000000003</c:v>
                </c:pt>
                <c:pt idx="2">
                  <c:v>845.40200000000004</c:v>
                </c:pt>
                <c:pt idx="3">
                  <c:v>787.40599999999995</c:v>
                </c:pt>
                <c:pt idx="4">
                  <c:v>962.03399999999999</c:v>
                </c:pt>
                <c:pt idx="5">
                  <c:v>974.41800000000001</c:v>
                </c:pt>
                <c:pt idx="6">
                  <c:v>963.68299999999999</c:v>
                </c:pt>
                <c:pt idx="7">
                  <c:v>935.68600000000004</c:v>
                </c:pt>
                <c:pt idx="8">
                  <c:v>933.18399999999997</c:v>
                </c:pt>
                <c:pt idx="9">
                  <c:v>1060.68</c:v>
                </c:pt>
                <c:pt idx="10">
                  <c:v>764.43899999999996</c:v>
                </c:pt>
              </c:numCache>
            </c:numRef>
          </c:xVal>
          <c:yVal>
            <c:numRef>
              <c:f>('All Fsp Analysis'!$AP$155,'All Fsp Analysis'!$AP$158,'All Fsp Analysis'!$AP$164,'All Fsp Analysis'!$AP$166:$AP$169,'All Fsp Analysis'!$AP$174:$AP$175,'All Fsp Analysis'!$AP$181,'All Fsp Analysis'!$AP$185)</c:f>
              <c:numCache>
                <c:formatCode>General</c:formatCode>
                <c:ptCount val="11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F7E5-445D-87AA-F881C3FAE71E}"/>
            </c:ext>
          </c:extLst>
        </c:ser>
        <c:ser>
          <c:idx val="2"/>
          <c:order val="9"/>
          <c:tx>
            <c:v>1.AS.H (M) Sr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('All Fsp Analysis'!$N$175,'All Fsp Analysis'!$N$178,'All Fsp Analysis'!$N$180:$N$181,'All Fsp Analysis'!$N$195:$N$198,'All Fsp Analysis'!$N$201:$N$203,'All Fsp Analysis'!$N$205:$N$207)</c:f>
                <c:numCache>
                  <c:formatCode>General</c:formatCode>
                  <c:ptCount val="14"/>
                  <c:pt idx="0">
                    <c:v>87.323400000000007</c:v>
                  </c:pt>
                  <c:pt idx="1">
                    <c:v>71.686400000000006</c:v>
                  </c:pt>
                  <c:pt idx="2">
                    <c:v>66.391999999999996</c:v>
                  </c:pt>
                  <c:pt idx="3">
                    <c:v>127.929</c:v>
                  </c:pt>
                  <c:pt idx="4">
                    <c:v>119.113</c:v>
                  </c:pt>
                  <c:pt idx="5">
                    <c:v>79.496200000000002</c:v>
                  </c:pt>
                  <c:pt idx="6">
                    <c:v>76.064400000000006</c:v>
                  </c:pt>
                  <c:pt idx="7">
                    <c:v>84.569100000000006</c:v>
                  </c:pt>
                  <c:pt idx="8">
                    <c:v>76.024699999999996</c:v>
                  </c:pt>
                  <c:pt idx="9">
                    <c:v>52.522599999999997</c:v>
                  </c:pt>
                  <c:pt idx="10">
                    <c:v>118.711</c:v>
                  </c:pt>
                  <c:pt idx="11">
                    <c:v>92.139700000000005</c:v>
                  </c:pt>
                  <c:pt idx="12">
                    <c:v>64.363500000000002</c:v>
                  </c:pt>
                  <c:pt idx="13">
                    <c:v>133.51499999999999</c:v>
                  </c:pt>
                </c:numCache>
              </c:numRef>
            </c:plus>
            <c:minus>
              <c:numRef>
                <c:f>('All Fsp Analysis'!$N$175,'All Fsp Analysis'!$N$178,'All Fsp Analysis'!$N$180:$N$181,'All Fsp Analysis'!$N$195:$N$198,'All Fsp Analysis'!$N$201:$N$203,'All Fsp Analysis'!$N$205:$N$207)</c:f>
                <c:numCache>
                  <c:formatCode>General</c:formatCode>
                  <c:ptCount val="14"/>
                  <c:pt idx="0">
                    <c:v>87.323400000000007</c:v>
                  </c:pt>
                  <c:pt idx="1">
                    <c:v>71.686400000000006</c:v>
                  </c:pt>
                  <c:pt idx="2">
                    <c:v>66.391999999999996</c:v>
                  </c:pt>
                  <c:pt idx="3">
                    <c:v>127.929</c:v>
                  </c:pt>
                  <c:pt idx="4">
                    <c:v>119.113</c:v>
                  </c:pt>
                  <c:pt idx="5">
                    <c:v>79.496200000000002</c:v>
                  </c:pt>
                  <c:pt idx="6">
                    <c:v>76.064400000000006</c:v>
                  </c:pt>
                  <c:pt idx="7">
                    <c:v>84.569100000000006</c:v>
                  </c:pt>
                  <c:pt idx="8">
                    <c:v>76.024699999999996</c:v>
                  </c:pt>
                  <c:pt idx="9">
                    <c:v>52.522599999999997</c:v>
                  </c:pt>
                  <c:pt idx="10">
                    <c:v>118.711</c:v>
                  </c:pt>
                  <c:pt idx="11">
                    <c:v>92.139700000000005</c:v>
                  </c:pt>
                  <c:pt idx="12">
                    <c:v>64.363500000000002</c:v>
                  </c:pt>
                  <c:pt idx="13">
                    <c:v>133.51499999999999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Analysis'!$BZ$4,'All Fsp Analysis'!$BZ$7,'All Fsp Analysis'!$BZ$9:$BZ$10,'All Fsp Analysis'!$BZ$24:$BZ$27,'All Fsp Analysis'!$BZ$30:$BZ$32,'All Fsp Analysis'!$BZ$34:$BZ$36)</c:f>
              <c:numCache>
                <c:formatCode>General</c:formatCode>
                <c:ptCount val="14"/>
                <c:pt idx="0">
                  <c:v>1000.29</c:v>
                </c:pt>
                <c:pt idx="1">
                  <c:v>843.45600000000002</c:v>
                </c:pt>
                <c:pt idx="2">
                  <c:v>963.86599999999999</c:v>
                </c:pt>
                <c:pt idx="3">
                  <c:v>949.34799999999996</c:v>
                </c:pt>
                <c:pt idx="4">
                  <c:v>973.34100000000001</c:v>
                </c:pt>
                <c:pt idx="5">
                  <c:v>890.93299999999999</c:v>
                </c:pt>
                <c:pt idx="6">
                  <c:v>851.04700000000003</c:v>
                </c:pt>
                <c:pt idx="7">
                  <c:v>949.20399999999995</c:v>
                </c:pt>
                <c:pt idx="8">
                  <c:v>932.86400000000003</c:v>
                </c:pt>
                <c:pt idx="9">
                  <c:v>899.33299999999997</c:v>
                </c:pt>
                <c:pt idx="10">
                  <c:v>1177.52</c:v>
                </c:pt>
                <c:pt idx="11">
                  <c:v>893.42499999999995</c:v>
                </c:pt>
                <c:pt idx="12">
                  <c:v>818.50300000000004</c:v>
                </c:pt>
                <c:pt idx="13">
                  <c:v>965.40700000000004</c:v>
                </c:pt>
              </c:numCache>
            </c:numRef>
          </c:xVal>
          <c:yVal>
            <c:numRef>
              <c:f>('All Fsp Analysis'!$AQ$156,'All Fsp Analysis'!$AQ$159,'All Fsp Analysis'!$AQ$161:$AQ$162,'All Fsp Analysis'!$AQ$176:$AQ$179,'All Fsp Analysis'!$AQ$182:$AQ$184,'All Fsp Analysis'!$AQ$186:$AQ$188)</c:f>
              <c:numCache>
                <c:formatCode>General</c:formatCode>
                <c:ptCount val="14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F7E5-445D-87AA-F881C3FAE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8747392"/>
        <c:axId val="608750272"/>
      </c:scatterChart>
      <c:valAx>
        <c:axId val="6087473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Sr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8750272"/>
        <c:crosses val="autoZero"/>
        <c:crossBetween val="midCat"/>
      </c:valAx>
      <c:valAx>
        <c:axId val="6087502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874739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Sr88 (1(B)MP v 1.AS)</a:t>
            </a:r>
            <a:endParaRPr lang="en-GB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v>1.AS C Sr</c:v>
          </c:tx>
          <c:spPr>
            <a:ln>
              <a:noFill/>
            </a:ln>
          </c:spPr>
          <c:errBars>
            <c:errDir val="x"/>
            <c:errBarType val="both"/>
            <c:errValType val="cust"/>
            <c:noEndCap val="0"/>
            <c:plus>
              <c:numRef>
                <c:f>('All Fsp Analysis'!$N$80,'All Fsp Analysis'!$N$82:$N$83,'All Fsp Analysis'!$N$86:$N$87,'All Fsp Analysis'!$N$92,'All Fsp Analysis'!$N$96:$N$97,'All Fsp Analysis'!$N$101,'All Fsp Analysis'!$N$103,'All Fsp Analysis'!$N$105,'All Fsp Analysis'!$N$107,'All Fsp Analysis'!$N$112)</c:f>
                <c:numCache>
                  <c:formatCode>General</c:formatCode>
                  <c:ptCount val="13"/>
                  <c:pt idx="0">
                    <c:v>63.536700000000003</c:v>
                  </c:pt>
                  <c:pt idx="1">
                    <c:v>74.364800000000002</c:v>
                  </c:pt>
                  <c:pt idx="2">
                    <c:v>58.5505</c:v>
                  </c:pt>
                  <c:pt idx="3">
                    <c:v>69.838399999999993</c:v>
                  </c:pt>
                  <c:pt idx="4">
                    <c:v>74.231300000000005</c:v>
                  </c:pt>
                  <c:pt idx="5">
                    <c:v>51.799900000000001</c:v>
                  </c:pt>
                  <c:pt idx="6">
                    <c:v>63.5672</c:v>
                  </c:pt>
                  <c:pt idx="7">
                    <c:v>71.888800000000003</c:v>
                  </c:pt>
                  <c:pt idx="8">
                    <c:v>49.644199999999998</c:v>
                  </c:pt>
                  <c:pt idx="9">
                    <c:v>60.131</c:v>
                  </c:pt>
                  <c:pt idx="10">
                    <c:v>69.136600000000001</c:v>
                  </c:pt>
                  <c:pt idx="11">
                    <c:v>48.879399999999997</c:v>
                  </c:pt>
                  <c:pt idx="12">
                    <c:v>61.796700000000001</c:v>
                  </c:pt>
                </c:numCache>
              </c:numRef>
            </c:plus>
            <c:minus>
              <c:numRef>
                <c:f>('All Fsp Analysis'!$N$80,'All Fsp Analysis'!$N$82:$N$83,'All Fsp Analysis'!$N$86:$N$87,'All Fsp Analysis'!$N$92,'All Fsp Analysis'!$N$96:$N$97,'All Fsp Analysis'!$N$101,'All Fsp Analysis'!$N$103,'All Fsp Analysis'!$N$105,'All Fsp Analysis'!$N$107,'All Fsp Analysis'!$N$112)</c:f>
                <c:numCache>
                  <c:formatCode>General</c:formatCode>
                  <c:ptCount val="13"/>
                  <c:pt idx="0">
                    <c:v>63.536700000000003</c:v>
                  </c:pt>
                  <c:pt idx="1">
                    <c:v>74.364800000000002</c:v>
                  </c:pt>
                  <c:pt idx="2">
                    <c:v>58.5505</c:v>
                  </c:pt>
                  <c:pt idx="3">
                    <c:v>69.838399999999993</c:v>
                  </c:pt>
                  <c:pt idx="4">
                    <c:v>74.231300000000005</c:v>
                  </c:pt>
                  <c:pt idx="5">
                    <c:v>51.799900000000001</c:v>
                  </c:pt>
                  <c:pt idx="6">
                    <c:v>63.5672</c:v>
                  </c:pt>
                  <c:pt idx="7">
                    <c:v>71.888800000000003</c:v>
                  </c:pt>
                  <c:pt idx="8">
                    <c:v>49.644199999999998</c:v>
                  </c:pt>
                  <c:pt idx="9">
                    <c:v>60.131</c:v>
                  </c:pt>
                  <c:pt idx="10">
                    <c:v>69.136600000000001</c:v>
                  </c:pt>
                  <c:pt idx="11">
                    <c:v>48.879399999999997</c:v>
                  </c:pt>
                  <c:pt idx="12">
                    <c:v>61.796700000000001</c:v>
                  </c:pt>
                </c:numCache>
              </c:numRef>
            </c:minus>
          </c:errBars>
          <c:errBars>
            <c:errDir val="y"/>
            <c:errBarType val="both"/>
            <c:errValType val="fixedVal"/>
            <c:noEndCap val="0"/>
            <c:val val="0"/>
          </c:errBars>
          <c:xVal>
            <c:numRef>
              <c:f>('All Fsp Analysis'!$N$3,'All Fsp Analysis'!$N$5:$N$6,'All Fsp Analysis'!$N$9:$N$10,'All Fsp Analysis'!$N$15,'All Fsp Analysis'!$N$19:$N$20,'All Fsp Analysis'!$N$24,'All Fsp Analysis'!$N$26,'All Fsp Analysis'!$N$28,'All Fsp Analysis'!$N$30,'All Fsp Analysis'!$N$35)</c:f>
              <c:numCache>
                <c:formatCode>General</c:formatCode>
                <c:ptCount val="13"/>
                <c:pt idx="0">
                  <c:v>925.64800000000002</c:v>
                </c:pt>
                <c:pt idx="1">
                  <c:v>988.428</c:v>
                </c:pt>
                <c:pt idx="2">
                  <c:v>922.11199999999997</c:v>
                </c:pt>
                <c:pt idx="3">
                  <c:v>825.58600000000001</c:v>
                </c:pt>
                <c:pt idx="4">
                  <c:v>827.88099999999997</c:v>
                </c:pt>
                <c:pt idx="5">
                  <c:v>642.77700000000004</c:v>
                </c:pt>
                <c:pt idx="6">
                  <c:v>719.697</c:v>
                </c:pt>
                <c:pt idx="7">
                  <c:v>762.99800000000005</c:v>
                </c:pt>
                <c:pt idx="8">
                  <c:v>767.798</c:v>
                </c:pt>
                <c:pt idx="9">
                  <c:v>726.68499999999995</c:v>
                </c:pt>
                <c:pt idx="10">
                  <c:v>778.65800000000002</c:v>
                </c:pt>
                <c:pt idx="11">
                  <c:v>596.28099999999995</c:v>
                </c:pt>
                <c:pt idx="12">
                  <c:v>643.88300000000004</c:v>
                </c:pt>
              </c:numCache>
            </c:numRef>
          </c:xVal>
          <c:yVal>
            <c:numRef>
              <c:f>('All Fsp Analysis'!$AH$65,'All Fsp Analysis'!$AH$67:$AH$68,'All Fsp Analysis'!$AH$71:$AH$72,'All Fsp Analysis'!$AH$77,'All Fsp Analysis'!$AH$81:$AH$82,'All Fsp Analysis'!$AH$86,'All Fsp Analysis'!$AH$88,'All Fsp Analysis'!$AH$90,'All Fsp Analysis'!$AH$92,'All Fsp Analysis'!$AH$97)</c:f>
              <c:numCache>
                <c:formatCode>General</c:formatCode>
                <c:ptCount val="1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0E4-4360-8AAC-9777354C3C64}"/>
            </c:ext>
          </c:extLst>
        </c:ser>
        <c:ser>
          <c:idx val="4"/>
          <c:order val="1"/>
          <c:tx>
            <c:v>1.AS R Sr</c:v>
          </c:tx>
          <c:spPr>
            <a:ln w="25400">
              <a:noFill/>
            </a:ln>
          </c:spPr>
          <c:errBars>
            <c:errDir val="x"/>
            <c:errBarType val="both"/>
            <c:errValType val="cust"/>
            <c:noEndCap val="0"/>
            <c:plus>
              <c:numRef>
                <c:f>('All Fsp Analysis'!$N$79,'All Fsp Analysis'!$N$81,'All Fsp Analysis'!$N$84,'All Fsp Analysis'!$N$88,'All Fsp Analysis'!$N$93,'All Fsp Analysis'!$N$98,'All Fsp Analysis'!$N$102,'All Fsp Analysis'!$N$104,'All Fsp Analysis'!$N$106,'All Fsp Analysis'!$N$108,'All Fsp Analysis'!$N$111)</c:f>
                <c:numCache>
                  <c:formatCode>General</c:formatCode>
                  <c:ptCount val="11"/>
                  <c:pt idx="0">
                    <c:v>82.629099999999994</c:v>
                  </c:pt>
                  <c:pt idx="1">
                    <c:v>62.886699999999998</c:v>
                  </c:pt>
                  <c:pt idx="2">
                    <c:v>68.739699999999999</c:v>
                  </c:pt>
                  <c:pt idx="3">
                    <c:v>60.226999999999997</c:v>
                  </c:pt>
                  <c:pt idx="4">
                    <c:v>77.182199999999995</c:v>
                  </c:pt>
                  <c:pt idx="5">
                    <c:v>75.746099999999998</c:v>
                  </c:pt>
                  <c:pt idx="6">
                    <c:v>95.626800000000003</c:v>
                  </c:pt>
                  <c:pt idx="7">
                    <c:v>71.758700000000005</c:v>
                  </c:pt>
                  <c:pt idx="8">
                    <c:v>48.8474</c:v>
                  </c:pt>
                  <c:pt idx="9">
                    <c:v>80.356399999999994</c:v>
                  </c:pt>
                  <c:pt idx="10">
                    <c:v>55.871000000000002</c:v>
                  </c:pt>
                </c:numCache>
              </c:numRef>
            </c:plus>
            <c:minus>
              <c:numRef>
                <c:f>('All Fsp Analysis'!$N$79,'All Fsp Analysis'!$N$81,'All Fsp Analysis'!$N$84,'All Fsp Analysis'!$N$88,'All Fsp Analysis'!$N$93,'All Fsp Analysis'!$N$98,'All Fsp Analysis'!$N$102,'All Fsp Analysis'!$N$104,'All Fsp Analysis'!$N$106,'All Fsp Analysis'!$N$108,'All Fsp Analysis'!$N$111)</c:f>
                <c:numCache>
                  <c:formatCode>General</c:formatCode>
                  <c:ptCount val="11"/>
                  <c:pt idx="0">
                    <c:v>82.629099999999994</c:v>
                  </c:pt>
                  <c:pt idx="1">
                    <c:v>62.886699999999998</c:v>
                  </c:pt>
                  <c:pt idx="2">
                    <c:v>68.739699999999999</c:v>
                  </c:pt>
                  <c:pt idx="3">
                    <c:v>60.226999999999997</c:v>
                  </c:pt>
                  <c:pt idx="4">
                    <c:v>77.182199999999995</c:v>
                  </c:pt>
                  <c:pt idx="5">
                    <c:v>75.746099999999998</c:v>
                  </c:pt>
                  <c:pt idx="6">
                    <c:v>95.626800000000003</c:v>
                  </c:pt>
                  <c:pt idx="7">
                    <c:v>71.758700000000005</c:v>
                  </c:pt>
                  <c:pt idx="8">
                    <c:v>48.8474</c:v>
                  </c:pt>
                  <c:pt idx="9">
                    <c:v>80.356399999999994</c:v>
                  </c:pt>
                  <c:pt idx="10">
                    <c:v>55.871000000000002</c:v>
                  </c:pt>
                </c:numCache>
              </c:numRef>
            </c:minus>
          </c:errBars>
          <c:errBars>
            <c:errDir val="y"/>
            <c:errBarType val="both"/>
            <c:errValType val="fixedVal"/>
            <c:noEndCap val="0"/>
            <c:val val="0"/>
          </c:errBars>
          <c:xVal>
            <c:numRef>
              <c:f>('All Fsp Analysis'!$N$2,'All Fsp Analysis'!$N$4,'All Fsp Analysis'!$N$7,'All Fsp Analysis'!$N$11,'All Fsp Analysis'!$N$16,'All Fsp Analysis'!$N$21,'All Fsp Analysis'!$N$25,'All Fsp Analysis'!$N$27,'All Fsp Analysis'!$N$29,'All Fsp Analysis'!$N$31,'All Fsp Analysis'!$N$34)</c:f>
              <c:numCache>
                <c:formatCode>General</c:formatCode>
                <c:ptCount val="11"/>
                <c:pt idx="0">
                  <c:v>867.39800000000002</c:v>
                </c:pt>
                <c:pt idx="1">
                  <c:v>909.11099999999999</c:v>
                </c:pt>
                <c:pt idx="2">
                  <c:v>664.697</c:v>
                </c:pt>
                <c:pt idx="3">
                  <c:v>682.47199999999998</c:v>
                </c:pt>
                <c:pt idx="4">
                  <c:v>643.43299999999999</c:v>
                </c:pt>
                <c:pt idx="5">
                  <c:v>725.40300000000002</c:v>
                </c:pt>
                <c:pt idx="6">
                  <c:v>676.32100000000003</c:v>
                </c:pt>
                <c:pt idx="7">
                  <c:v>841.87199999999996</c:v>
                </c:pt>
                <c:pt idx="8">
                  <c:v>783.21100000000001</c:v>
                </c:pt>
                <c:pt idx="9">
                  <c:v>727.53099999999995</c:v>
                </c:pt>
                <c:pt idx="10">
                  <c:v>629.48299999999995</c:v>
                </c:pt>
              </c:numCache>
            </c:numRef>
          </c:xVal>
          <c:yVal>
            <c:numRef>
              <c:f>('All Fsp Analysis'!$AI$64,'All Fsp Analysis'!$AI$66,'All Fsp Analysis'!$AI$69,'All Fsp Analysis'!$AI$73,'All Fsp Analysis'!$AI$78,'All Fsp Analysis'!$AI$83,'All Fsp Analysis'!$AI$87,'All Fsp Analysis'!$AI$89,'All Fsp Analysis'!$AI$91,'All Fsp Analysis'!$AI$93,'All Fsp Analysis'!$AI$96)</c:f>
              <c:numCache>
                <c:formatCode>General</c:formatCode>
                <c:ptCount val="11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0E4-4360-8AAC-9777354C3C64}"/>
            </c:ext>
          </c:extLst>
        </c:ser>
        <c:ser>
          <c:idx val="5"/>
          <c:order val="2"/>
          <c:tx>
            <c:v>1.AS (M) Sr</c:v>
          </c:tx>
          <c:spPr>
            <a:ln w="25400">
              <a:noFill/>
            </a:ln>
          </c:spPr>
          <c:errBars>
            <c:errDir val="x"/>
            <c:errBarType val="both"/>
            <c:errValType val="cust"/>
            <c:noEndCap val="0"/>
            <c:plus>
              <c:numRef>
                <c:f>('All Fsp Analysis'!$N$89:$N$91,'All Fsp Analysis'!$N$95,'All Fsp Analysis'!$N$109:$N$110,'All Fsp Analysis'!$N$113:$N$114)</c:f>
                <c:numCache>
                  <c:formatCode>General</c:formatCode>
                  <c:ptCount val="8"/>
                  <c:pt idx="0">
                    <c:v>59.547800000000002</c:v>
                  </c:pt>
                  <c:pt idx="1">
                    <c:v>63.289000000000001</c:v>
                  </c:pt>
                  <c:pt idx="2">
                    <c:v>63.069699999999997</c:v>
                  </c:pt>
                  <c:pt idx="3">
                    <c:v>71.600300000000004</c:v>
                  </c:pt>
                  <c:pt idx="4">
                    <c:v>74.892399999999995</c:v>
                  </c:pt>
                  <c:pt idx="5">
                    <c:v>80.787499999999994</c:v>
                  </c:pt>
                  <c:pt idx="6">
                    <c:v>36.889899999999997</c:v>
                  </c:pt>
                  <c:pt idx="7">
                    <c:v>68.761200000000002</c:v>
                  </c:pt>
                </c:numCache>
              </c:numRef>
            </c:plus>
            <c:minus>
              <c:numRef>
                <c:f>('All Fsp Analysis'!$N$89:$N$91,'All Fsp Analysis'!$N$95,'All Fsp Analysis'!$N$109:$N$110,'All Fsp Analysis'!$N$113:$N$114)</c:f>
                <c:numCache>
                  <c:formatCode>General</c:formatCode>
                  <c:ptCount val="8"/>
                  <c:pt idx="0">
                    <c:v>59.547800000000002</c:v>
                  </c:pt>
                  <c:pt idx="1">
                    <c:v>63.289000000000001</c:v>
                  </c:pt>
                  <c:pt idx="2">
                    <c:v>63.069699999999997</c:v>
                  </c:pt>
                  <c:pt idx="3">
                    <c:v>71.600300000000004</c:v>
                  </c:pt>
                  <c:pt idx="4">
                    <c:v>74.892399999999995</c:v>
                  </c:pt>
                  <c:pt idx="5">
                    <c:v>80.787499999999994</c:v>
                  </c:pt>
                  <c:pt idx="6">
                    <c:v>36.889899999999997</c:v>
                  </c:pt>
                  <c:pt idx="7">
                    <c:v>68.761200000000002</c:v>
                  </c:pt>
                </c:numCache>
              </c:numRef>
            </c:minus>
          </c:errBars>
          <c:errBars>
            <c:errDir val="y"/>
            <c:errBarType val="both"/>
            <c:errValType val="stdErr"/>
            <c:noEndCap val="0"/>
          </c:errBars>
          <c:xVal>
            <c:numRef>
              <c:f>('All Fsp Analysis'!$N$12:$N$14,'All Fsp Analysis'!$N$18,'All Fsp Analysis'!$N$32:$N$33,'All Fsp Analysis'!$N$36:$N$37)</c:f>
              <c:numCache>
                <c:formatCode>General</c:formatCode>
                <c:ptCount val="8"/>
                <c:pt idx="0">
                  <c:v>606.89</c:v>
                </c:pt>
                <c:pt idx="1">
                  <c:v>640.75599999999997</c:v>
                </c:pt>
                <c:pt idx="2">
                  <c:v>820.35900000000004</c:v>
                </c:pt>
                <c:pt idx="3">
                  <c:v>683.60199999999998</c:v>
                </c:pt>
                <c:pt idx="4">
                  <c:v>684.56</c:v>
                </c:pt>
                <c:pt idx="5">
                  <c:v>640.78399999999999</c:v>
                </c:pt>
                <c:pt idx="6">
                  <c:v>593.59199999999998</c:v>
                </c:pt>
                <c:pt idx="7">
                  <c:v>632.17899999999997</c:v>
                </c:pt>
              </c:numCache>
            </c:numRef>
          </c:xVal>
          <c:yVal>
            <c:numRef>
              <c:f>('All Fsp Analysis'!$AJ$74:$AJ$76,'All Fsp Analysis'!$AJ$80,'All Fsp Analysis'!$AJ$94:$AJ$95,'All Fsp Analysis'!$AJ$98:$AJ$99)</c:f>
              <c:numCache>
                <c:formatCode>General</c:formatCode>
                <c:ptCount val="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0E4-4360-8AAC-9777354C3C64}"/>
            </c:ext>
          </c:extLst>
        </c:ser>
        <c:ser>
          <c:idx val="6"/>
          <c:order val="3"/>
          <c:tx>
            <c:v>1.AS Other Sr</c:v>
          </c:tx>
          <c:spPr>
            <a:ln w="25400">
              <a:noFill/>
            </a:ln>
          </c:spPr>
          <c:errBars>
            <c:errDir val="x"/>
            <c:errBarType val="both"/>
            <c:errValType val="cust"/>
            <c:noEndCap val="0"/>
            <c:plus>
              <c:numRef>
                <c:f>('All Fsp Analysis'!$N$85,'All Fsp Analysis'!$N$94,'All Fsp Analysis'!$N$99:$N$100)</c:f>
                <c:numCache>
                  <c:formatCode>General</c:formatCode>
                  <c:ptCount val="4"/>
                  <c:pt idx="0">
                    <c:v>77.716499999999996</c:v>
                  </c:pt>
                  <c:pt idx="1">
                    <c:v>46.070599999999999</c:v>
                  </c:pt>
                  <c:pt idx="2">
                    <c:v>49.944099999999999</c:v>
                  </c:pt>
                  <c:pt idx="3">
                    <c:v>46.813400000000001</c:v>
                  </c:pt>
                </c:numCache>
              </c:numRef>
            </c:plus>
            <c:minus>
              <c:numRef>
                <c:f>('All Fsp Analysis'!$N$85,'All Fsp Analysis'!$N$94,'All Fsp Analysis'!$N$99:$N$100)</c:f>
                <c:numCache>
                  <c:formatCode>General</c:formatCode>
                  <c:ptCount val="4"/>
                  <c:pt idx="0">
                    <c:v>77.716499999999996</c:v>
                  </c:pt>
                  <c:pt idx="1">
                    <c:v>46.070599999999999</c:v>
                  </c:pt>
                  <c:pt idx="2">
                    <c:v>49.944099999999999</c:v>
                  </c:pt>
                  <c:pt idx="3">
                    <c:v>46.813400000000001</c:v>
                  </c:pt>
                </c:numCache>
              </c:numRef>
            </c:minus>
          </c:errBars>
          <c:errBars>
            <c:errDir val="y"/>
            <c:errBarType val="both"/>
            <c:errValType val="fixedVal"/>
            <c:noEndCap val="0"/>
            <c:val val="0"/>
          </c:errBars>
          <c:xVal>
            <c:numRef>
              <c:f>('All Fsp Analysis'!$N$8,'All Fsp Analysis'!$N$17,'All Fsp Analysis'!$N$22:$N$23)</c:f>
              <c:numCache>
                <c:formatCode>General</c:formatCode>
                <c:ptCount val="4"/>
                <c:pt idx="0">
                  <c:v>973.45600000000002</c:v>
                </c:pt>
                <c:pt idx="1">
                  <c:v>633.03099999999995</c:v>
                </c:pt>
                <c:pt idx="2">
                  <c:v>703.27200000000005</c:v>
                </c:pt>
                <c:pt idx="3">
                  <c:v>779.64700000000005</c:v>
                </c:pt>
              </c:numCache>
            </c:numRef>
          </c:xVal>
          <c:yVal>
            <c:numRef>
              <c:f>('All Fsp Analysis'!$AK$70,'All Fsp Analysis'!$AK$79,'All Fsp Analysis'!$AK$84:$AK$85)</c:f>
              <c:numCache>
                <c:formatCode>General</c:formatCode>
                <c:ptCount val="4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0E4-4360-8AAC-9777354C3C64}"/>
            </c:ext>
          </c:extLst>
        </c:ser>
        <c:ser>
          <c:idx val="7"/>
          <c:order val="4"/>
          <c:tx>
            <c:v>1(B)MP C Sr</c:v>
          </c:tx>
          <c:spPr>
            <a:ln w="19050" cap="rnd">
              <a:noFill/>
              <a:round/>
            </a:ln>
            <a:effectLst/>
          </c:spP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('All Fsp Analysis'!$N$122:$N$124,'All Fsp Analysis'!$N$128,'All Fsp Analysis'!$N$132,'All Fsp Analysis'!$N$139,'All Fsp Analysis'!$N$142,'All Fsp Analysis'!$N$145,'All Fsp Analysis'!$N$149:$N$150,'All Fsp Analysis'!$N$154:$N$156,'All Fsp Analysis'!$N$159:$N$162)</c:f>
                <c:numCache>
                  <c:formatCode>General</c:formatCode>
                  <c:ptCount val="17"/>
                  <c:pt idx="0">
                    <c:v>49.089700000000001</c:v>
                  </c:pt>
                  <c:pt idx="1">
                    <c:v>47.2256</c:v>
                  </c:pt>
                  <c:pt idx="2">
                    <c:v>64.002399999999994</c:v>
                  </c:pt>
                  <c:pt idx="3">
                    <c:v>45.538699999999999</c:v>
                  </c:pt>
                  <c:pt idx="4">
                    <c:v>32.628399999999999</c:v>
                  </c:pt>
                  <c:pt idx="5">
                    <c:v>48.049100000000003</c:v>
                  </c:pt>
                  <c:pt idx="6">
                    <c:v>40.087899999999998</c:v>
                  </c:pt>
                  <c:pt idx="7">
                    <c:v>71.860399999999998</c:v>
                  </c:pt>
                  <c:pt idx="8">
                    <c:v>46.295499999999997</c:v>
                  </c:pt>
                  <c:pt idx="9">
                    <c:v>36.925600000000003</c:v>
                  </c:pt>
                  <c:pt idx="10">
                    <c:v>90.762600000000006</c:v>
                  </c:pt>
                  <c:pt idx="11">
                    <c:v>44.4009</c:v>
                  </c:pt>
                  <c:pt idx="12">
                    <c:v>43.815100000000001</c:v>
                  </c:pt>
                  <c:pt idx="13">
                    <c:v>34.135399999999997</c:v>
                  </c:pt>
                  <c:pt idx="14">
                    <c:v>38.785200000000003</c:v>
                  </c:pt>
                  <c:pt idx="15">
                    <c:v>57.7104</c:v>
                  </c:pt>
                  <c:pt idx="16">
                    <c:v>66.778099999999995</c:v>
                  </c:pt>
                </c:numCache>
              </c:numRef>
            </c:plus>
            <c:minus>
              <c:numRef>
                <c:f>('All Fsp Analysis'!$N$122:$N$124,'All Fsp Analysis'!$N$128,'All Fsp Analysis'!$N$132,'All Fsp Analysis'!$N$139,'All Fsp Analysis'!$N$142,'All Fsp Analysis'!$N$145,'All Fsp Analysis'!$N$149:$N$150,'All Fsp Analysis'!$N$154:$N$156,'All Fsp Analysis'!$N$159:$N$162)</c:f>
                <c:numCache>
                  <c:formatCode>General</c:formatCode>
                  <c:ptCount val="17"/>
                  <c:pt idx="0">
                    <c:v>49.089700000000001</c:v>
                  </c:pt>
                  <c:pt idx="1">
                    <c:v>47.2256</c:v>
                  </c:pt>
                  <c:pt idx="2">
                    <c:v>64.002399999999994</c:v>
                  </c:pt>
                  <c:pt idx="3">
                    <c:v>45.538699999999999</c:v>
                  </c:pt>
                  <c:pt idx="4">
                    <c:v>32.628399999999999</c:v>
                  </c:pt>
                  <c:pt idx="5">
                    <c:v>48.049100000000003</c:v>
                  </c:pt>
                  <c:pt idx="6">
                    <c:v>40.087899999999998</c:v>
                  </c:pt>
                  <c:pt idx="7">
                    <c:v>71.860399999999998</c:v>
                  </c:pt>
                  <c:pt idx="8">
                    <c:v>46.295499999999997</c:v>
                  </c:pt>
                  <c:pt idx="9">
                    <c:v>36.925600000000003</c:v>
                  </c:pt>
                  <c:pt idx="10">
                    <c:v>90.762600000000006</c:v>
                  </c:pt>
                  <c:pt idx="11">
                    <c:v>44.4009</c:v>
                  </c:pt>
                  <c:pt idx="12">
                    <c:v>43.815100000000001</c:v>
                  </c:pt>
                  <c:pt idx="13">
                    <c:v>34.135399999999997</c:v>
                  </c:pt>
                  <c:pt idx="14">
                    <c:v>38.785200000000003</c:v>
                  </c:pt>
                  <c:pt idx="15">
                    <c:v>57.7104</c:v>
                  </c:pt>
                  <c:pt idx="16">
                    <c:v>66.778099999999995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Analysis'!$AT$2:$AT$4,'All Fsp Analysis'!$AT$8,'All Fsp Analysis'!$AT$12,'All Fsp Analysis'!$AT$19,'All Fsp Analysis'!$AT$22,'All Fsp Analysis'!$AT$25,'All Fsp Analysis'!$AT$29,'All Fsp Analysis'!$AT$30,'All Fsp Analysis'!$AT$34:$AT$36,'All Fsp Analysis'!$AT$39:$AT$42)</c:f>
              <c:numCache>
                <c:formatCode>General</c:formatCode>
                <c:ptCount val="17"/>
                <c:pt idx="0">
                  <c:v>406.09699999999998</c:v>
                </c:pt>
                <c:pt idx="1">
                  <c:v>442.42899999999997</c:v>
                </c:pt>
                <c:pt idx="2">
                  <c:v>508.06799999999998</c:v>
                </c:pt>
                <c:pt idx="3">
                  <c:v>489.42</c:v>
                </c:pt>
                <c:pt idx="4">
                  <c:v>453.33300000000003</c:v>
                </c:pt>
                <c:pt idx="5">
                  <c:v>497.86500000000001</c:v>
                </c:pt>
                <c:pt idx="6">
                  <c:v>426.56299999999999</c:v>
                </c:pt>
                <c:pt idx="7">
                  <c:v>598.88499999999999</c:v>
                </c:pt>
                <c:pt idx="8">
                  <c:v>461.47199999999998</c:v>
                </c:pt>
                <c:pt idx="9">
                  <c:v>466.18700000000001</c:v>
                </c:pt>
                <c:pt idx="10">
                  <c:v>687.98299999999995</c:v>
                </c:pt>
                <c:pt idx="11">
                  <c:v>517.86099999999999</c:v>
                </c:pt>
                <c:pt idx="12">
                  <c:v>465.52</c:v>
                </c:pt>
                <c:pt idx="13">
                  <c:v>405.47899999999998</c:v>
                </c:pt>
                <c:pt idx="14">
                  <c:v>413.70699999999999</c:v>
                </c:pt>
                <c:pt idx="15">
                  <c:v>462.35199999999998</c:v>
                </c:pt>
                <c:pt idx="16">
                  <c:v>599.59100000000001</c:v>
                </c:pt>
              </c:numCache>
            </c:numRef>
          </c:xVal>
          <c:yVal>
            <c:numRef>
              <c:f>('All Fsp Analysis'!$AL$105:$AL$107,'All Fsp Analysis'!$AL$111,'All Fsp Analysis'!$AL$115,'All Fsp Analysis'!$AL$122,'All Fsp Analysis'!$AL$125,'All Fsp Analysis'!$AL$128,'All Fsp Analysis'!$AL$132:$AL$133,'All Fsp Analysis'!$AL$137:$AL$139,'All Fsp Analysis'!$AL$142:$AL$145)</c:f>
              <c:numCache>
                <c:formatCode>General</c:formatCode>
                <c:ptCount val="17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0E4-4360-8AAC-9777354C3C64}"/>
            </c:ext>
          </c:extLst>
        </c:ser>
        <c:ser>
          <c:idx val="8"/>
          <c:order val="5"/>
          <c:tx>
            <c:v>1(B)MP R Sr</c:v>
          </c:tx>
          <c:spPr>
            <a:ln w="25400" cap="rnd">
              <a:noFill/>
              <a:round/>
            </a:ln>
            <a:effectLst/>
          </c:spP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('All Fsp Analysis'!$N$125:$N$127,'All Fsp Analysis'!$N$129:$N$130,'All Fsp Analysis'!$N$133,'All Fsp Analysis'!$N$140:$N$141,'All Fsp Analysis'!$N$143,'All Fsp Analysis'!$N$146:$N$147,'All Fsp Analysis'!$N$151,'All Fsp Analysis'!$N$157:$N$158,'All Fsp Analysis'!$N$163:$N$165)</c:f>
                <c:numCache>
                  <c:formatCode>General</c:formatCode>
                  <c:ptCount val="17"/>
                  <c:pt idx="0">
                    <c:v>39.217100000000002</c:v>
                  </c:pt>
                  <c:pt idx="1">
                    <c:v>41.562399999999997</c:v>
                  </c:pt>
                  <c:pt idx="2">
                    <c:v>67.750399999999999</c:v>
                  </c:pt>
                  <c:pt idx="3">
                    <c:v>38.827100000000002</c:v>
                  </c:pt>
                  <c:pt idx="4">
                    <c:v>39.7181</c:v>
                  </c:pt>
                  <c:pt idx="5">
                    <c:v>55.677799999999998</c:v>
                  </c:pt>
                  <c:pt idx="6">
                    <c:v>68.852400000000003</c:v>
                  </c:pt>
                  <c:pt idx="7">
                    <c:v>44.941499999999998</c:v>
                  </c:pt>
                  <c:pt idx="8">
                    <c:v>64.995800000000003</c:v>
                  </c:pt>
                  <c:pt idx="9">
                    <c:v>124.38</c:v>
                  </c:pt>
                  <c:pt idx="10">
                    <c:v>54.6083</c:v>
                  </c:pt>
                  <c:pt idx="11">
                    <c:v>55.7727</c:v>
                  </c:pt>
                  <c:pt idx="12">
                    <c:v>57.703499999999998</c:v>
                  </c:pt>
                  <c:pt idx="13">
                    <c:v>46.648699999999998</c:v>
                  </c:pt>
                  <c:pt idx="14">
                    <c:v>46.985399999999998</c:v>
                  </c:pt>
                  <c:pt idx="15">
                    <c:v>56.697600000000001</c:v>
                  </c:pt>
                  <c:pt idx="16">
                    <c:v>151.13900000000001</c:v>
                  </c:pt>
                </c:numCache>
              </c:numRef>
            </c:plus>
            <c:minus>
              <c:numRef>
                <c:f>('All Fsp Analysis'!$N$125:$N$127,'All Fsp Analysis'!$N$129:$N$130,'All Fsp Analysis'!$N$133,'All Fsp Analysis'!$N$140:$N$141,'All Fsp Analysis'!$N$143,'All Fsp Analysis'!$N$146:$N$147,'All Fsp Analysis'!$N$151,'All Fsp Analysis'!$N$157:$N$158,'All Fsp Analysis'!$N$163:$N$165)</c:f>
                <c:numCache>
                  <c:formatCode>General</c:formatCode>
                  <c:ptCount val="17"/>
                  <c:pt idx="0">
                    <c:v>39.217100000000002</c:v>
                  </c:pt>
                  <c:pt idx="1">
                    <c:v>41.562399999999997</c:v>
                  </c:pt>
                  <c:pt idx="2">
                    <c:v>67.750399999999999</c:v>
                  </c:pt>
                  <c:pt idx="3">
                    <c:v>38.827100000000002</c:v>
                  </c:pt>
                  <c:pt idx="4">
                    <c:v>39.7181</c:v>
                  </c:pt>
                  <c:pt idx="5">
                    <c:v>55.677799999999998</c:v>
                  </c:pt>
                  <c:pt idx="6">
                    <c:v>68.852400000000003</c:v>
                  </c:pt>
                  <c:pt idx="7">
                    <c:v>44.941499999999998</c:v>
                  </c:pt>
                  <c:pt idx="8">
                    <c:v>64.995800000000003</c:v>
                  </c:pt>
                  <c:pt idx="9">
                    <c:v>124.38</c:v>
                  </c:pt>
                  <c:pt idx="10">
                    <c:v>54.6083</c:v>
                  </c:pt>
                  <c:pt idx="11">
                    <c:v>55.7727</c:v>
                  </c:pt>
                  <c:pt idx="12">
                    <c:v>57.703499999999998</c:v>
                  </c:pt>
                  <c:pt idx="13">
                    <c:v>46.648699999999998</c:v>
                  </c:pt>
                  <c:pt idx="14">
                    <c:v>46.985399999999998</c:v>
                  </c:pt>
                  <c:pt idx="15">
                    <c:v>56.697600000000001</c:v>
                  </c:pt>
                  <c:pt idx="16">
                    <c:v>151.13900000000001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Analysis'!$AT$5:$AT$7,'All Fsp Analysis'!$AT$9:$AT$10,'All Fsp Analysis'!$AT$13,'All Fsp Analysis'!$AT$20:$AT$21,'All Fsp Analysis'!$AT$23,'All Fsp Analysis'!$AT$26:$AT$27,'All Fsp Analysis'!$AT$31,'All Fsp Analysis'!$AT$37,'All Fsp Analysis'!$AT$38,'All Fsp Analysis'!$AT$43:$AT$45)</c:f>
              <c:numCache>
                <c:formatCode>General</c:formatCode>
                <c:ptCount val="17"/>
                <c:pt idx="0">
                  <c:v>514.94600000000003</c:v>
                </c:pt>
                <c:pt idx="1">
                  <c:v>427.94099999999997</c:v>
                </c:pt>
                <c:pt idx="2">
                  <c:v>605.005</c:v>
                </c:pt>
                <c:pt idx="3">
                  <c:v>481.97399999999999</c:v>
                </c:pt>
                <c:pt idx="4">
                  <c:v>431.72300000000001</c:v>
                </c:pt>
                <c:pt idx="5">
                  <c:v>487.26299999999998</c:v>
                </c:pt>
                <c:pt idx="6">
                  <c:v>537.98199999999997</c:v>
                </c:pt>
                <c:pt idx="7">
                  <c:v>471.05900000000003</c:v>
                </c:pt>
                <c:pt idx="8">
                  <c:v>565.18499999999995</c:v>
                </c:pt>
                <c:pt idx="9">
                  <c:v>726.73599999999999</c:v>
                </c:pt>
                <c:pt idx="10">
                  <c:v>518.15700000000004</c:v>
                </c:pt>
                <c:pt idx="11">
                  <c:v>555.76800000000003</c:v>
                </c:pt>
                <c:pt idx="12">
                  <c:v>559.37599999999998</c:v>
                </c:pt>
                <c:pt idx="13">
                  <c:v>459.363</c:v>
                </c:pt>
                <c:pt idx="14">
                  <c:v>519.48699999999997</c:v>
                </c:pt>
                <c:pt idx="15">
                  <c:v>499.09199999999998</c:v>
                </c:pt>
                <c:pt idx="16">
                  <c:v>631.57899999999995</c:v>
                </c:pt>
              </c:numCache>
            </c:numRef>
          </c:xVal>
          <c:yVal>
            <c:numRef>
              <c:f>('All Fsp Analysis'!$AM$108:$AM$110,'All Fsp Analysis'!$AM$112:$AM$113,'All Fsp Analysis'!$AM$116,'All Fsp Analysis'!$AM$123:$AM$124,'All Fsp Analysis'!$AM$126,'All Fsp Analysis'!$AM$129:$AM$130,'All Fsp Analysis'!$AM$134,'All Fsp Analysis'!$AM$140:$AM$141,'All Fsp Analysis'!$AM$146:$AM$148)</c:f>
              <c:numCache>
                <c:formatCode>General</c:formatCode>
                <c:ptCount val="17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0E4-4360-8AAC-9777354C3C64}"/>
            </c:ext>
          </c:extLst>
        </c:ser>
        <c:ser>
          <c:idx val="9"/>
          <c:order val="6"/>
          <c:tx>
            <c:v>1(B)MP (M) Sr</c:v>
          </c:tx>
          <c:spPr>
            <a:ln w="25400" cap="rnd">
              <a:noFill/>
              <a:round/>
            </a:ln>
            <a:effectLst/>
          </c:spP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('All Fsp Analysis'!$N$131,'All Fsp Analysis'!$N$134:$N$138,'All Fsp Analysis'!$N$144,'All Fsp Analysis'!$N$148,'All Fsp Analysis'!$N$152:$N$153)</c:f>
                <c:numCache>
                  <c:formatCode>General</c:formatCode>
                  <c:ptCount val="10"/>
                  <c:pt idx="0">
                    <c:v>47.839199999999998</c:v>
                  </c:pt>
                  <c:pt idx="1">
                    <c:v>43.0867</c:v>
                  </c:pt>
                  <c:pt idx="2">
                    <c:v>57.941400000000002</c:v>
                  </c:pt>
                  <c:pt idx="3">
                    <c:v>53.331000000000003</c:v>
                  </c:pt>
                  <c:pt idx="4">
                    <c:v>48.470100000000002</c:v>
                  </c:pt>
                  <c:pt idx="5">
                    <c:v>44.779899999999998</c:v>
                  </c:pt>
                  <c:pt idx="6">
                    <c:v>50.194600000000001</c:v>
                  </c:pt>
                  <c:pt idx="7">
                    <c:v>51.3765</c:v>
                  </c:pt>
                  <c:pt idx="8">
                    <c:v>35.910400000000003</c:v>
                  </c:pt>
                  <c:pt idx="9">
                    <c:v>39.332099999999997</c:v>
                  </c:pt>
                </c:numCache>
              </c:numRef>
            </c:plus>
            <c:minus>
              <c:numRef>
                <c:f>('All Fsp Analysis'!$N$131,'All Fsp Analysis'!$N$134:$N$138,'All Fsp Analysis'!$N$144,'All Fsp Analysis'!$N$148,'All Fsp Analysis'!$N$152:$N$153)</c:f>
                <c:numCache>
                  <c:formatCode>General</c:formatCode>
                  <c:ptCount val="10"/>
                  <c:pt idx="0">
                    <c:v>47.839199999999998</c:v>
                  </c:pt>
                  <c:pt idx="1">
                    <c:v>43.0867</c:v>
                  </c:pt>
                  <c:pt idx="2">
                    <c:v>57.941400000000002</c:v>
                  </c:pt>
                  <c:pt idx="3">
                    <c:v>53.331000000000003</c:v>
                  </c:pt>
                  <c:pt idx="4">
                    <c:v>48.470100000000002</c:v>
                  </c:pt>
                  <c:pt idx="5">
                    <c:v>44.779899999999998</c:v>
                  </c:pt>
                  <c:pt idx="6">
                    <c:v>50.194600000000001</c:v>
                  </c:pt>
                  <c:pt idx="7">
                    <c:v>51.3765</c:v>
                  </c:pt>
                  <c:pt idx="8">
                    <c:v>35.910400000000003</c:v>
                  </c:pt>
                  <c:pt idx="9">
                    <c:v>39.332099999999997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Analysis'!$AT$11,'All Fsp Analysis'!$AT$14:$AT$18,'All Fsp Analysis'!$AT$24,'All Fsp Analysis'!$AT$28,'All Fsp Analysis'!$AT$32:$AT$33)</c:f>
              <c:numCache>
                <c:formatCode>General</c:formatCode>
                <c:ptCount val="10"/>
                <c:pt idx="0">
                  <c:v>509.19799999999998</c:v>
                </c:pt>
                <c:pt idx="1">
                  <c:v>487.72899999999998</c:v>
                </c:pt>
                <c:pt idx="2">
                  <c:v>560.447</c:v>
                </c:pt>
                <c:pt idx="3">
                  <c:v>517.14599999999996</c:v>
                </c:pt>
                <c:pt idx="4">
                  <c:v>480.43099999999998</c:v>
                </c:pt>
                <c:pt idx="5">
                  <c:v>513.36599999999999</c:v>
                </c:pt>
                <c:pt idx="6">
                  <c:v>469.673</c:v>
                </c:pt>
                <c:pt idx="7">
                  <c:v>436.887</c:v>
                </c:pt>
                <c:pt idx="8">
                  <c:v>470.35599999999999</c:v>
                </c:pt>
                <c:pt idx="9">
                  <c:v>470.24400000000003</c:v>
                </c:pt>
              </c:numCache>
            </c:numRef>
          </c:xVal>
          <c:yVal>
            <c:numRef>
              <c:f>('All Fsp Analysis'!$AN$114,'All Fsp Analysis'!$AN$117:$AN$121,'All Fsp Analysis'!$AN$127,'All Fsp Analysis'!$AN$131,'All Fsp Analysis'!$AN$135,'All Fsp Analysis'!$AN$136)</c:f>
              <c:numCache>
                <c:formatCode>General</c:formatCode>
                <c:ptCount val="10"/>
                <c:pt idx="0">
                  <c:v>7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C0E4-4360-8AAC-9777354C3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8747392"/>
        <c:axId val="608750272"/>
      </c:scatterChart>
      <c:valAx>
        <c:axId val="6087473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Sr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8750272"/>
        <c:crosses val="autoZero"/>
        <c:crossBetween val="midCat"/>
      </c:valAx>
      <c:valAx>
        <c:axId val="6087502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874739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1.AS Ba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1.AS C Ba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('All Fsp Analysis'!$Q$80,'All Fsp Analysis'!$Q$82:$Q$83,'All Fsp Analysis'!$Q$86:$Q$87,'All Fsp Analysis'!$Q$92,'All Fsp Analysis'!$Q$96:$Q$97,'All Fsp Analysis'!$Q$101,'All Fsp Analysis'!$Q$103,'All Fsp Analysis'!$Q$105,'All Fsp Analysis'!$Q$107,'All Fsp Analysis'!$Q$112)</c:f>
                <c:numCache>
                  <c:formatCode>General</c:formatCode>
                  <c:ptCount val="13"/>
                  <c:pt idx="0">
                    <c:v>2.9195700000000002</c:v>
                  </c:pt>
                  <c:pt idx="1">
                    <c:v>2.75664</c:v>
                  </c:pt>
                  <c:pt idx="2">
                    <c:v>3.2578999999999998</c:v>
                  </c:pt>
                  <c:pt idx="3">
                    <c:v>3.7345899999999999</c:v>
                  </c:pt>
                  <c:pt idx="4">
                    <c:v>3.19008</c:v>
                  </c:pt>
                  <c:pt idx="5">
                    <c:v>4.75657</c:v>
                  </c:pt>
                  <c:pt idx="6">
                    <c:v>3.08786</c:v>
                  </c:pt>
                  <c:pt idx="7">
                    <c:v>3.35561</c:v>
                  </c:pt>
                  <c:pt idx="8">
                    <c:v>2.4411900000000002</c:v>
                  </c:pt>
                  <c:pt idx="9">
                    <c:v>3.7122700000000002</c:v>
                  </c:pt>
                  <c:pt idx="10">
                    <c:v>2.55199</c:v>
                  </c:pt>
                  <c:pt idx="11">
                    <c:v>7.5934100000000004</c:v>
                  </c:pt>
                  <c:pt idx="12">
                    <c:v>8.1577599999999997</c:v>
                  </c:pt>
                </c:numCache>
              </c:numRef>
            </c:plus>
            <c:minus>
              <c:numRef>
                <c:f>('All Fsp Analysis'!$Q$80,'All Fsp Analysis'!$Q$82:$Q$83,'All Fsp Analysis'!$Q$86:$Q$87,'All Fsp Analysis'!$Q$92,'All Fsp Analysis'!$Q$96:$Q$97,'All Fsp Analysis'!$Q$101,'All Fsp Analysis'!$Q$103,'All Fsp Analysis'!$Q$105,'All Fsp Analysis'!$Q$107,'All Fsp Analysis'!$Q$112)</c:f>
                <c:numCache>
                  <c:formatCode>General</c:formatCode>
                  <c:ptCount val="13"/>
                  <c:pt idx="0">
                    <c:v>2.9195700000000002</c:v>
                  </c:pt>
                  <c:pt idx="1">
                    <c:v>2.75664</c:v>
                  </c:pt>
                  <c:pt idx="2">
                    <c:v>3.2578999999999998</c:v>
                  </c:pt>
                  <c:pt idx="3">
                    <c:v>3.7345899999999999</c:v>
                  </c:pt>
                  <c:pt idx="4">
                    <c:v>3.19008</c:v>
                  </c:pt>
                  <c:pt idx="5">
                    <c:v>4.75657</c:v>
                  </c:pt>
                  <c:pt idx="6">
                    <c:v>3.08786</c:v>
                  </c:pt>
                  <c:pt idx="7">
                    <c:v>3.35561</c:v>
                  </c:pt>
                  <c:pt idx="8">
                    <c:v>2.4411900000000002</c:v>
                  </c:pt>
                  <c:pt idx="9">
                    <c:v>3.7122700000000002</c:v>
                  </c:pt>
                  <c:pt idx="10">
                    <c:v>2.55199</c:v>
                  </c:pt>
                  <c:pt idx="11">
                    <c:v>7.5934100000000004</c:v>
                  </c:pt>
                  <c:pt idx="12">
                    <c:v>8.1577599999999997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Analysis'!$Q$3,'All Fsp Analysis'!$Q$5:$Q$6,'All Fsp Analysis'!$Q$9:$Q$10,'All Fsp Analysis'!$Q$15,'All Fsp Analysis'!$Q$19:$Q$20,'All Fsp Analysis'!$Q$24,'All Fsp Analysis'!$Q$26,'All Fsp Analysis'!$Q$28,'All Fsp Analysis'!$Q$30,'All Fsp Analysis'!$Q$35)</c:f>
              <c:numCache>
                <c:formatCode>General</c:formatCode>
                <c:ptCount val="13"/>
                <c:pt idx="0">
                  <c:v>23.2774</c:v>
                </c:pt>
                <c:pt idx="1">
                  <c:v>20.854399999999998</c:v>
                </c:pt>
                <c:pt idx="2">
                  <c:v>27.291499999999999</c:v>
                </c:pt>
                <c:pt idx="3">
                  <c:v>46.9651</c:v>
                </c:pt>
                <c:pt idx="4">
                  <c:v>23.572700000000001</c:v>
                </c:pt>
                <c:pt idx="5">
                  <c:v>40.852600000000002</c:v>
                </c:pt>
                <c:pt idx="6">
                  <c:v>24.5885</c:v>
                </c:pt>
                <c:pt idx="7">
                  <c:v>21.505199999999999</c:v>
                </c:pt>
                <c:pt idx="8">
                  <c:v>20.49</c:v>
                </c:pt>
                <c:pt idx="9">
                  <c:v>24.208500000000001</c:v>
                </c:pt>
                <c:pt idx="10">
                  <c:v>23.006499999999999</c:v>
                </c:pt>
                <c:pt idx="11">
                  <c:v>73.309299999999993</c:v>
                </c:pt>
                <c:pt idx="12">
                  <c:v>93.621499999999997</c:v>
                </c:pt>
              </c:numCache>
            </c:numRef>
          </c:xVal>
          <c:yVal>
            <c:numRef>
              <c:f>('All Fsp Analysis'!$AH$65,'All Fsp Analysis'!$AH$67:$AH$68,'All Fsp Analysis'!$AH$71:$AH$72,'All Fsp Analysis'!$AH$77,'All Fsp Analysis'!$AH$81:$AH$82,'All Fsp Analysis'!$AH$86,'All Fsp Analysis'!$AH$88,'All Fsp Analysis'!$AH$90,'All Fsp Analysis'!$AH$92,'All Fsp Analysis'!$AH$97)</c:f>
              <c:numCache>
                <c:formatCode>General</c:formatCode>
                <c:ptCount val="1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3E1-4CF6-A643-87FF8CF057E6}"/>
            </c:ext>
          </c:extLst>
        </c:ser>
        <c:ser>
          <c:idx val="1"/>
          <c:order val="1"/>
          <c:tx>
            <c:v>1.AS R Ba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('All Fsp Analysis'!$Q$79,'All Fsp Analysis'!$Q$81,'All Fsp Analysis'!$Q$84,'All Fsp Analysis'!$Q$88,'All Fsp Analysis'!$Q$93,'All Fsp Analysis'!$Q$98,'All Fsp Analysis'!$Q$102,'All Fsp Analysis'!$Q$104,'All Fsp Analysis'!$Q$106,'All Fsp Analysis'!$Q$108,'All Fsp Analysis'!$Q$111)</c:f>
                <c:numCache>
                  <c:formatCode>General</c:formatCode>
                  <c:ptCount val="11"/>
                  <c:pt idx="0">
                    <c:v>7.5376200000000004</c:v>
                  </c:pt>
                  <c:pt idx="1">
                    <c:v>3.1595300000000002</c:v>
                  </c:pt>
                  <c:pt idx="2">
                    <c:v>5.7575700000000003</c:v>
                  </c:pt>
                  <c:pt idx="3">
                    <c:v>2.6499100000000002</c:v>
                  </c:pt>
                  <c:pt idx="4">
                    <c:v>24.4373</c:v>
                  </c:pt>
                  <c:pt idx="5">
                    <c:v>18.1967</c:v>
                  </c:pt>
                  <c:pt idx="6">
                    <c:v>7.7325100000000004</c:v>
                  </c:pt>
                  <c:pt idx="7">
                    <c:v>3.6703700000000001</c:v>
                  </c:pt>
                  <c:pt idx="8">
                    <c:v>2.5017800000000001</c:v>
                  </c:pt>
                  <c:pt idx="9">
                    <c:v>9.1230499999999992</c:v>
                  </c:pt>
                  <c:pt idx="10">
                    <c:v>4.8666900000000002</c:v>
                  </c:pt>
                </c:numCache>
              </c:numRef>
            </c:plus>
            <c:minus>
              <c:numRef>
                <c:f>('All Fsp Analysis'!$Q$79,'All Fsp Analysis'!$Q$81,'All Fsp Analysis'!$Q$84,'All Fsp Analysis'!$Q$88,'All Fsp Analysis'!$Q$93,'All Fsp Analysis'!$Q$98,'All Fsp Analysis'!$Q$102,'All Fsp Analysis'!$Q$104,'All Fsp Analysis'!$Q$106,'All Fsp Analysis'!$Q$108,'All Fsp Analysis'!$Q$111)</c:f>
                <c:numCache>
                  <c:formatCode>General</c:formatCode>
                  <c:ptCount val="11"/>
                  <c:pt idx="0">
                    <c:v>7.5376200000000004</c:v>
                  </c:pt>
                  <c:pt idx="1">
                    <c:v>3.1595300000000002</c:v>
                  </c:pt>
                  <c:pt idx="2">
                    <c:v>5.7575700000000003</c:v>
                  </c:pt>
                  <c:pt idx="3">
                    <c:v>2.6499100000000002</c:v>
                  </c:pt>
                  <c:pt idx="4">
                    <c:v>24.4373</c:v>
                  </c:pt>
                  <c:pt idx="5">
                    <c:v>18.1967</c:v>
                  </c:pt>
                  <c:pt idx="6">
                    <c:v>7.7325100000000004</c:v>
                  </c:pt>
                  <c:pt idx="7">
                    <c:v>3.6703700000000001</c:v>
                  </c:pt>
                  <c:pt idx="8">
                    <c:v>2.5017800000000001</c:v>
                  </c:pt>
                  <c:pt idx="9">
                    <c:v>9.1230499999999992</c:v>
                  </c:pt>
                  <c:pt idx="10">
                    <c:v>4.8666900000000002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Analysis'!$Q$2,'All Fsp Analysis'!$Q$4,'All Fsp Analysis'!$Q$7,'All Fsp Analysis'!$Q$11,'All Fsp Analysis'!$Q$16,'All Fsp Analysis'!$Q$21,'All Fsp Analysis'!$Q$25,'All Fsp Analysis'!$Q$27,'All Fsp Analysis'!$Q$29,'All Fsp Analysis'!$Q$31,'All Fsp Analysis'!$Q$34)</c:f>
              <c:numCache>
                <c:formatCode>General</c:formatCode>
                <c:ptCount val="11"/>
                <c:pt idx="0">
                  <c:v>57.741900000000001</c:v>
                </c:pt>
                <c:pt idx="1">
                  <c:v>24.0761</c:v>
                </c:pt>
                <c:pt idx="2">
                  <c:v>34.773800000000001</c:v>
                </c:pt>
                <c:pt idx="3">
                  <c:v>23.7286</c:v>
                </c:pt>
                <c:pt idx="4">
                  <c:v>208.99199999999999</c:v>
                </c:pt>
                <c:pt idx="5">
                  <c:v>168.39599999999999</c:v>
                </c:pt>
                <c:pt idx="6">
                  <c:v>42.463200000000001</c:v>
                </c:pt>
                <c:pt idx="7">
                  <c:v>25.585799999999999</c:v>
                </c:pt>
                <c:pt idx="8">
                  <c:v>21.860099999999999</c:v>
                </c:pt>
                <c:pt idx="9">
                  <c:v>94.588099999999997</c:v>
                </c:pt>
                <c:pt idx="10">
                  <c:v>49.677399999999999</c:v>
                </c:pt>
              </c:numCache>
            </c:numRef>
          </c:xVal>
          <c:yVal>
            <c:numRef>
              <c:f>('All Fsp Analysis'!$AI$64,'All Fsp Analysis'!$AI$66,'All Fsp Analysis'!$AI$69,'All Fsp Analysis'!$AI$73,'All Fsp Analysis'!$AI$78,'All Fsp Analysis'!$AI$83,'All Fsp Analysis'!$AI$87,'All Fsp Analysis'!$AI$89,'All Fsp Analysis'!$AI$91,'All Fsp Analysis'!$AI$93,'All Fsp Analysis'!$AI$96)</c:f>
              <c:numCache>
                <c:formatCode>General</c:formatCode>
                <c:ptCount val="11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3E1-4CF6-A643-87FF8CF057E6}"/>
            </c:ext>
          </c:extLst>
        </c:ser>
        <c:ser>
          <c:idx val="2"/>
          <c:order val="2"/>
          <c:tx>
            <c:v>1.AS (M) Ba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('All Fsp Analysis'!$Q$89:$Q$91,'All Fsp Analysis'!$Q$95,'All Fsp Analysis'!$Q$109:$Q$110,'All Fsp Analysis'!$Q$113:$Q$114)</c:f>
                <c:numCache>
                  <c:formatCode>General</c:formatCode>
                  <c:ptCount val="8"/>
                  <c:pt idx="0">
                    <c:v>5.5769399999999996</c:v>
                  </c:pt>
                  <c:pt idx="1">
                    <c:v>6.1594300000000004</c:v>
                  </c:pt>
                  <c:pt idx="2">
                    <c:v>2.9676999999999998</c:v>
                  </c:pt>
                  <c:pt idx="3">
                    <c:v>8.4995700000000003</c:v>
                  </c:pt>
                  <c:pt idx="4">
                    <c:v>6.43607</c:v>
                  </c:pt>
                  <c:pt idx="5">
                    <c:v>6.2771600000000003</c:v>
                  </c:pt>
                  <c:pt idx="6">
                    <c:v>6.4997100000000003</c:v>
                  </c:pt>
                  <c:pt idx="7">
                    <c:v>15.558999999999999</c:v>
                  </c:pt>
                </c:numCache>
              </c:numRef>
            </c:plus>
            <c:minus>
              <c:numRef>
                <c:f>('All Fsp Analysis'!$Q$89:$Q$91,'All Fsp Analysis'!$Q$95,'All Fsp Analysis'!$Q$109:$Q$110,'All Fsp Analysis'!$Q$113:$Q$114)</c:f>
                <c:numCache>
                  <c:formatCode>General</c:formatCode>
                  <c:ptCount val="8"/>
                  <c:pt idx="0">
                    <c:v>5.5769399999999996</c:v>
                  </c:pt>
                  <c:pt idx="1">
                    <c:v>6.1594300000000004</c:v>
                  </c:pt>
                  <c:pt idx="2">
                    <c:v>2.9676999999999998</c:v>
                  </c:pt>
                  <c:pt idx="3">
                    <c:v>8.4995700000000003</c:v>
                  </c:pt>
                  <c:pt idx="4">
                    <c:v>6.43607</c:v>
                  </c:pt>
                  <c:pt idx="5">
                    <c:v>6.2771600000000003</c:v>
                  </c:pt>
                  <c:pt idx="6">
                    <c:v>6.4997100000000003</c:v>
                  </c:pt>
                  <c:pt idx="7">
                    <c:v>15.558999999999999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Analysis'!$Q$12:$Q$14,'All Fsp Analysis'!$Q$18,'All Fsp Analysis'!$Q$32:$Q$33,'All Fsp Analysis'!$Q$36:$Q$37)</c:f>
              <c:numCache>
                <c:formatCode>General</c:formatCode>
                <c:ptCount val="8"/>
                <c:pt idx="0">
                  <c:v>41.840800000000002</c:v>
                </c:pt>
                <c:pt idx="1">
                  <c:v>37.624600000000001</c:v>
                </c:pt>
                <c:pt idx="2">
                  <c:v>22.513500000000001</c:v>
                </c:pt>
                <c:pt idx="3">
                  <c:v>78.456100000000006</c:v>
                </c:pt>
                <c:pt idx="4">
                  <c:v>53.805100000000003</c:v>
                </c:pt>
                <c:pt idx="5">
                  <c:v>70.862099999999998</c:v>
                </c:pt>
                <c:pt idx="6">
                  <c:v>89.759200000000007</c:v>
                </c:pt>
                <c:pt idx="7">
                  <c:v>108.559</c:v>
                </c:pt>
              </c:numCache>
            </c:numRef>
          </c:xVal>
          <c:yVal>
            <c:numRef>
              <c:f>('All Fsp Analysis'!$AJ$74:$AJ$76,'All Fsp Analysis'!$AJ$80,'All Fsp Analysis'!$AJ$94:$AJ$95,'All Fsp Analysis'!$AJ$98:$AJ$99)</c:f>
              <c:numCache>
                <c:formatCode>General</c:formatCode>
                <c:ptCount val="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3E1-4CF6-A643-87FF8CF057E6}"/>
            </c:ext>
          </c:extLst>
        </c:ser>
        <c:ser>
          <c:idx val="3"/>
          <c:order val="3"/>
          <c:tx>
            <c:v>1.AS Other Ba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('All Fsp Analysis'!$Q$85,'All Fsp Analysis'!$Q$94,'All Fsp Analysis'!$Q$99:$Q$100)</c:f>
                <c:numCache>
                  <c:formatCode>General</c:formatCode>
                  <c:ptCount val="4"/>
                  <c:pt idx="0">
                    <c:v>2.4697200000000001</c:v>
                  </c:pt>
                  <c:pt idx="1">
                    <c:v>4.2052300000000002</c:v>
                  </c:pt>
                  <c:pt idx="2">
                    <c:v>3.5202900000000001</c:v>
                  </c:pt>
                  <c:pt idx="3">
                    <c:v>3.49017</c:v>
                  </c:pt>
                </c:numCache>
              </c:numRef>
            </c:plus>
            <c:minus>
              <c:numRef>
                <c:f>('All Fsp Analysis'!$Q$85,'All Fsp Analysis'!$Q$94,'All Fsp Analysis'!$Q$99:$Q$100)</c:f>
                <c:numCache>
                  <c:formatCode>General</c:formatCode>
                  <c:ptCount val="4"/>
                  <c:pt idx="0">
                    <c:v>2.4697200000000001</c:v>
                  </c:pt>
                  <c:pt idx="1">
                    <c:v>4.2052300000000002</c:v>
                  </c:pt>
                  <c:pt idx="2">
                    <c:v>3.5202900000000001</c:v>
                  </c:pt>
                  <c:pt idx="3">
                    <c:v>3.49017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Analysis'!$Q$8,'All Fsp Analysis'!$Q$17,'All Fsp Analysis'!$Q$22:$Q$23)</c:f>
              <c:numCache>
                <c:formatCode>General</c:formatCode>
                <c:ptCount val="4"/>
                <c:pt idx="0">
                  <c:v>24.385999999999999</c:v>
                </c:pt>
                <c:pt idx="1">
                  <c:v>37.003500000000003</c:v>
                </c:pt>
                <c:pt idx="2">
                  <c:v>29.941700000000001</c:v>
                </c:pt>
                <c:pt idx="3">
                  <c:v>27.171099999999999</c:v>
                </c:pt>
              </c:numCache>
            </c:numRef>
          </c:xVal>
          <c:yVal>
            <c:numRef>
              <c:f>('All Fsp Analysis'!$AK$70,'All Fsp Analysis'!$AK$79,'All Fsp Analysis'!$AK$84:$AK$85)</c:f>
              <c:numCache>
                <c:formatCode>General</c:formatCode>
                <c:ptCount val="4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3E1-4CF6-A643-87FF8CF05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4969983"/>
        <c:axId val="954970943"/>
      </c:scatterChart>
      <c:valAx>
        <c:axId val="95496998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Ba</a:t>
                </a:r>
                <a:r>
                  <a:rPr lang="en-GB" baseline="0"/>
                  <a:t> ppm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4970943"/>
        <c:crosses val="autoZero"/>
        <c:crossBetween val="midCat"/>
      </c:valAx>
      <c:valAx>
        <c:axId val="954970943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95496998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1.AS Ba (outliers</a:t>
            </a:r>
            <a:r>
              <a:rPr lang="en-GB" baseline="0"/>
              <a:t> removed)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1.AS C Ba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('All Fsp Analysis'!$Q$80,'All Fsp Analysis'!$Q$82:$Q$83,'All Fsp Analysis'!$Q$86:$Q$87,'All Fsp Analysis'!$Q$92,'All Fsp Analysis'!$Q$96:$Q$97,'All Fsp Analysis'!$Q$101,'All Fsp Analysis'!$Q$103,'All Fsp Analysis'!$Q$105,'All Fsp Analysis'!$Q$107,'All Fsp Analysis'!$Q$112)</c:f>
                <c:numCache>
                  <c:formatCode>General</c:formatCode>
                  <c:ptCount val="13"/>
                  <c:pt idx="0">
                    <c:v>2.9195700000000002</c:v>
                  </c:pt>
                  <c:pt idx="1">
                    <c:v>2.75664</c:v>
                  </c:pt>
                  <c:pt idx="2">
                    <c:v>3.2578999999999998</c:v>
                  </c:pt>
                  <c:pt idx="3">
                    <c:v>3.7345899999999999</c:v>
                  </c:pt>
                  <c:pt idx="4">
                    <c:v>3.19008</c:v>
                  </c:pt>
                  <c:pt idx="5">
                    <c:v>4.75657</c:v>
                  </c:pt>
                  <c:pt idx="6">
                    <c:v>3.08786</c:v>
                  </c:pt>
                  <c:pt idx="7">
                    <c:v>3.35561</c:v>
                  </c:pt>
                  <c:pt idx="8">
                    <c:v>2.4411900000000002</c:v>
                  </c:pt>
                  <c:pt idx="9">
                    <c:v>3.7122700000000002</c:v>
                  </c:pt>
                  <c:pt idx="10">
                    <c:v>2.55199</c:v>
                  </c:pt>
                  <c:pt idx="11">
                    <c:v>7.5934100000000004</c:v>
                  </c:pt>
                  <c:pt idx="12">
                    <c:v>8.1577599999999997</c:v>
                  </c:pt>
                </c:numCache>
              </c:numRef>
            </c:plus>
            <c:minus>
              <c:numRef>
                <c:f>('All Fsp Analysis'!$Q$80,'All Fsp Analysis'!$Q$82:$Q$83,'All Fsp Analysis'!$Q$86:$Q$87,'All Fsp Analysis'!$Q$92,'All Fsp Analysis'!$Q$96:$Q$97,'All Fsp Analysis'!$Q$101,'All Fsp Analysis'!$Q$103,'All Fsp Analysis'!$Q$105,'All Fsp Analysis'!$Q$107,'All Fsp Analysis'!$Q$112)</c:f>
                <c:numCache>
                  <c:formatCode>General</c:formatCode>
                  <c:ptCount val="13"/>
                  <c:pt idx="0">
                    <c:v>2.9195700000000002</c:v>
                  </c:pt>
                  <c:pt idx="1">
                    <c:v>2.75664</c:v>
                  </c:pt>
                  <c:pt idx="2">
                    <c:v>3.2578999999999998</c:v>
                  </c:pt>
                  <c:pt idx="3">
                    <c:v>3.7345899999999999</c:v>
                  </c:pt>
                  <c:pt idx="4">
                    <c:v>3.19008</c:v>
                  </c:pt>
                  <c:pt idx="5">
                    <c:v>4.75657</c:v>
                  </c:pt>
                  <c:pt idx="6">
                    <c:v>3.08786</c:v>
                  </c:pt>
                  <c:pt idx="7">
                    <c:v>3.35561</c:v>
                  </c:pt>
                  <c:pt idx="8">
                    <c:v>2.4411900000000002</c:v>
                  </c:pt>
                  <c:pt idx="9">
                    <c:v>3.7122700000000002</c:v>
                  </c:pt>
                  <c:pt idx="10">
                    <c:v>2.55199</c:v>
                  </c:pt>
                  <c:pt idx="11">
                    <c:v>7.5934100000000004</c:v>
                  </c:pt>
                  <c:pt idx="12">
                    <c:v>8.1577599999999997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Analysis'!$Q$3,'All Fsp Analysis'!$Q$5:$Q$6,'All Fsp Analysis'!$Q$9:$Q$10,'All Fsp Analysis'!$Q$15,'All Fsp Analysis'!$Q$19:$Q$20,'All Fsp Analysis'!$Q$24,'All Fsp Analysis'!$Q$26,'All Fsp Analysis'!$Q$28,'All Fsp Analysis'!$Q$30,'All Fsp Analysis'!$Q$35)</c:f>
              <c:numCache>
                <c:formatCode>General</c:formatCode>
                <c:ptCount val="13"/>
                <c:pt idx="0">
                  <c:v>23.2774</c:v>
                </c:pt>
                <c:pt idx="1">
                  <c:v>20.854399999999998</c:v>
                </c:pt>
                <c:pt idx="2">
                  <c:v>27.291499999999999</c:v>
                </c:pt>
                <c:pt idx="3">
                  <c:v>46.9651</c:v>
                </c:pt>
                <c:pt idx="4">
                  <c:v>23.572700000000001</c:v>
                </c:pt>
                <c:pt idx="5">
                  <c:v>40.852600000000002</c:v>
                </c:pt>
                <c:pt idx="6">
                  <c:v>24.5885</c:v>
                </c:pt>
                <c:pt idx="7">
                  <c:v>21.505199999999999</c:v>
                </c:pt>
                <c:pt idx="8">
                  <c:v>20.49</c:v>
                </c:pt>
                <c:pt idx="9">
                  <c:v>24.208500000000001</c:v>
                </c:pt>
                <c:pt idx="10">
                  <c:v>23.006499999999999</c:v>
                </c:pt>
                <c:pt idx="11">
                  <c:v>73.309299999999993</c:v>
                </c:pt>
                <c:pt idx="12">
                  <c:v>93.621499999999997</c:v>
                </c:pt>
              </c:numCache>
            </c:numRef>
          </c:xVal>
          <c:yVal>
            <c:numRef>
              <c:f>('All Fsp Analysis'!$AH$65,'All Fsp Analysis'!$AH$67:$AH$68,'All Fsp Analysis'!$AH$71:$AH$72,'All Fsp Analysis'!$AH$77,'All Fsp Analysis'!$AH$81:$AH$82,'All Fsp Analysis'!$AH$86,'All Fsp Analysis'!$AH$88,'All Fsp Analysis'!$AH$90,'All Fsp Analysis'!$AH$92,'All Fsp Analysis'!$AH$97)</c:f>
              <c:numCache>
                <c:formatCode>General</c:formatCode>
                <c:ptCount val="1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35C-44FC-814D-B48AEB94B004}"/>
            </c:ext>
          </c:extLst>
        </c:ser>
        <c:ser>
          <c:idx val="1"/>
          <c:order val="1"/>
          <c:tx>
            <c:v>1.AS R Ba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('All Fsp Analysis'!$Q$79,'All Fsp Analysis'!$Q$81,'All Fsp Analysis'!$Q$84,'All Fsp Analysis'!$Q$88,'All Fsp Analysis'!$Q$93,'All Fsp Analysis'!$Q$98,'All Fsp Analysis'!$Q$102,'All Fsp Analysis'!$Q$104,'All Fsp Analysis'!$Q$106,'All Fsp Analysis'!$Q$108,'All Fsp Analysis'!$Q$111)</c:f>
                <c:numCache>
                  <c:formatCode>General</c:formatCode>
                  <c:ptCount val="11"/>
                  <c:pt idx="0">
                    <c:v>7.5376200000000004</c:v>
                  </c:pt>
                  <c:pt idx="1">
                    <c:v>3.1595300000000002</c:v>
                  </c:pt>
                  <c:pt idx="2">
                    <c:v>5.7575700000000003</c:v>
                  </c:pt>
                  <c:pt idx="3">
                    <c:v>2.6499100000000002</c:v>
                  </c:pt>
                  <c:pt idx="4">
                    <c:v>24.4373</c:v>
                  </c:pt>
                  <c:pt idx="5">
                    <c:v>18.1967</c:v>
                  </c:pt>
                  <c:pt idx="6">
                    <c:v>7.7325100000000004</c:v>
                  </c:pt>
                  <c:pt idx="7">
                    <c:v>3.6703700000000001</c:v>
                  </c:pt>
                  <c:pt idx="8">
                    <c:v>2.5017800000000001</c:v>
                  </c:pt>
                  <c:pt idx="9">
                    <c:v>9.1230499999999992</c:v>
                  </c:pt>
                  <c:pt idx="10">
                    <c:v>4.8666900000000002</c:v>
                  </c:pt>
                </c:numCache>
              </c:numRef>
            </c:plus>
            <c:minus>
              <c:numRef>
                <c:f>('All Fsp Analysis'!$Q$79,'All Fsp Analysis'!$Q$81,'All Fsp Analysis'!$Q$84,'All Fsp Analysis'!$Q$88,'All Fsp Analysis'!$Q$93,'All Fsp Analysis'!$Q$98,'All Fsp Analysis'!$Q$102,'All Fsp Analysis'!$Q$104,'All Fsp Analysis'!$Q$106,'All Fsp Analysis'!$Q$108,'All Fsp Analysis'!$Q$111)</c:f>
                <c:numCache>
                  <c:formatCode>General</c:formatCode>
                  <c:ptCount val="11"/>
                  <c:pt idx="0">
                    <c:v>7.5376200000000004</c:v>
                  </c:pt>
                  <c:pt idx="1">
                    <c:v>3.1595300000000002</c:v>
                  </c:pt>
                  <c:pt idx="2">
                    <c:v>5.7575700000000003</c:v>
                  </c:pt>
                  <c:pt idx="3">
                    <c:v>2.6499100000000002</c:v>
                  </c:pt>
                  <c:pt idx="4">
                    <c:v>24.4373</c:v>
                  </c:pt>
                  <c:pt idx="5">
                    <c:v>18.1967</c:v>
                  </c:pt>
                  <c:pt idx="6">
                    <c:v>7.7325100000000004</c:v>
                  </c:pt>
                  <c:pt idx="7">
                    <c:v>3.6703700000000001</c:v>
                  </c:pt>
                  <c:pt idx="8">
                    <c:v>2.5017800000000001</c:v>
                  </c:pt>
                  <c:pt idx="9">
                    <c:v>9.1230499999999992</c:v>
                  </c:pt>
                  <c:pt idx="10">
                    <c:v>4.8666900000000002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Analysis'!$Q$2,'All Fsp Analysis'!$Q$4,'All Fsp Analysis'!$Q$7,'All Fsp Analysis'!$Q$11,'All Fsp Analysis'!$Q$25,'All Fsp Analysis'!$Q$27,'All Fsp Analysis'!$Q$29,'All Fsp Analysis'!$Q$31,'All Fsp Analysis'!$Q$34)</c:f>
              <c:numCache>
                <c:formatCode>General</c:formatCode>
                <c:ptCount val="9"/>
                <c:pt idx="0">
                  <c:v>57.741900000000001</c:v>
                </c:pt>
                <c:pt idx="1">
                  <c:v>24.0761</c:v>
                </c:pt>
                <c:pt idx="2">
                  <c:v>34.773800000000001</c:v>
                </c:pt>
                <c:pt idx="3">
                  <c:v>23.7286</c:v>
                </c:pt>
                <c:pt idx="4">
                  <c:v>42.463200000000001</c:v>
                </c:pt>
                <c:pt idx="5">
                  <c:v>25.585799999999999</c:v>
                </c:pt>
                <c:pt idx="6">
                  <c:v>21.860099999999999</c:v>
                </c:pt>
                <c:pt idx="7">
                  <c:v>94.588099999999997</c:v>
                </c:pt>
                <c:pt idx="8">
                  <c:v>49.677399999999999</c:v>
                </c:pt>
              </c:numCache>
            </c:numRef>
          </c:xVal>
          <c:yVal>
            <c:numRef>
              <c:f>('All Fsp Analysis'!$AI$64,'All Fsp Analysis'!$AI$66,'All Fsp Analysis'!$AI$69,'All Fsp Analysis'!$AI$73,'All Fsp Analysis'!$AI$78,'All Fsp Analysis'!$AI$83,'All Fsp Analysis'!$AI$87,'All Fsp Analysis'!$AI$89,'All Fsp Analysis'!$AI$91,'All Fsp Analysis'!$AI$93,'All Fsp Analysis'!$AI$96)</c:f>
              <c:numCache>
                <c:formatCode>General</c:formatCode>
                <c:ptCount val="11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35C-44FC-814D-B48AEB94B004}"/>
            </c:ext>
          </c:extLst>
        </c:ser>
        <c:ser>
          <c:idx val="2"/>
          <c:order val="2"/>
          <c:tx>
            <c:v>1.AS (M) Ba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('All Fsp Analysis'!$Q$89:$Q$91,'All Fsp Analysis'!$Q$95,'All Fsp Analysis'!$Q$109:$Q$110,'All Fsp Analysis'!$Q$113:$Q$114)</c:f>
                <c:numCache>
                  <c:formatCode>General</c:formatCode>
                  <c:ptCount val="8"/>
                  <c:pt idx="0">
                    <c:v>5.5769399999999996</c:v>
                  </c:pt>
                  <c:pt idx="1">
                    <c:v>6.1594300000000004</c:v>
                  </c:pt>
                  <c:pt idx="2">
                    <c:v>2.9676999999999998</c:v>
                  </c:pt>
                  <c:pt idx="3">
                    <c:v>8.4995700000000003</c:v>
                  </c:pt>
                  <c:pt idx="4">
                    <c:v>6.43607</c:v>
                  </c:pt>
                  <c:pt idx="5">
                    <c:v>6.2771600000000003</c:v>
                  </c:pt>
                  <c:pt idx="6">
                    <c:v>6.4997100000000003</c:v>
                  </c:pt>
                  <c:pt idx="7">
                    <c:v>15.558999999999999</c:v>
                  </c:pt>
                </c:numCache>
              </c:numRef>
            </c:plus>
            <c:minus>
              <c:numRef>
                <c:f>('All Fsp Analysis'!$Q$89:$Q$91,'All Fsp Analysis'!$Q$95,'All Fsp Analysis'!$Q$109:$Q$110,'All Fsp Analysis'!$Q$113:$Q$114)</c:f>
                <c:numCache>
                  <c:formatCode>General</c:formatCode>
                  <c:ptCount val="8"/>
                  <c:pt idx="0">
                    <c:v>5.5769399999999996</c:v>
                  </c:pt>
                  <c:pt idx="1">
                    <c:v>6.1594300000000004</c:v>
                  </c:pt>
                  <c:pt idx="2">
                    <c:v>2.9676999999999998</c:v>
                  </c:pt>
                  <c:pt idx="3">
                    <c:v>8.4995700000000003</c:v>
                  </c:pt>
                  <c:pt idx="4">
                    <c:v>6.43607</c:v>
                  </c:pt>
                  <c:pt idx="5">
                    <c:v>6.2771600000000003</c:v>
                  </c:pt>
                  <c:pt idx="6">
                    <c:v>6.4997100000000003</c:v>
                  </c:pt>
                  <c:pt idx="7">
                    <c:v>15.558999999999999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Analysis'!$Q$12:$Q$14,'All Fsp Analysis'!$Q$18,'All Fsp Analysis'!$Q$32:$Q$33,'All Fsp Analysis'!$Q$36:$Q$37)</c:f>
              <c:numCache>
                <c:formatCode>General</c:formatCode>
                <c:ptCount val="8"/>
                <c:pt idx="0">
                  <c:v>41.840800000000002</c:v>
                </c:pt>
                <c:pt idx="1">
                  <c:v>37.624600000000001</c:v>
                </c:pt>
                <c:pt idx="2">
                  <c:v>22.513500000000001</c:v>
                </c:pt>
                <c:pt idx="3">
                  <c:v>78.456100000000006</c:v>
                </c:pt>
                <c:pt idx="4">
                  <c:v>53.805100000000003</c:v>
                </c:pt>
                <c:pt idx="5">
                  <c:v>70.862099999999998</c:v>
                </c:pt>
                <c:pt idx="6">
                  <c:v>89.759200000000007</c:v>
                </c:pt>
                <c:pt idx="7">
                  <c:v>108.559</c:v>
                </c:pt>
              </c:numCache>
            </c:numRef>
          </c:xVal>
          <c:yVal>
            <c:numRef>
              <c:f>('All Fsp Analysis'!$AJ$74:$AJ$76,'All Fsp Analysis'!$AJ$80,'All Fsp Analysis'!$AJ$94:$AJ$95,'All Fsp Analysis'!$AJ$98:$AJ$99)</c:f>
              <c:numCache>
                <c:formatCode>General</c:formatCode>
                <c:ptCount val="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35C-44FC-814D-B48AEB94B004}"/>
            </c:ext>
          </c:extLst>
        </c:ser>
        <c:ser>
          <c:idx val="3"/>
          <c:order val="3"/>
          <c:tx>
            <c:v>1.AS Other Ba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('All Fsp Analysis'!$Q$85,'All Fsp Analysis'!$Q$94,'All Fsp Analysis'!$Q$99:$Q$100)</c:f>
                <c:numCache>
                  <c:formatCode>General</c:formatCode>
                  <c:ptCount val="4"/>
                  <c:pt idx="0">
                    <c:v>2.4697200000000001</c:v>
                  </c:pt>
                  <c:pt idx="1">
                    <c:v>4.2052300000000002</c:v>
                  </c:pt>
                  <c:pt idx="2">
                    <c:v>3.5202900000000001</c:v>
                  </c:pt>
                  <c:pt idx="3">
                    <c:v>3.49017</c:v>
                  </c:pt>
                </c:numCache>
              </c:numRef>
            </c:plus>
            <c:minus>
              <c:numRef>
                <c:f>('All Fsp Analysis'!$Q$85,'All Fsp Analysis'!$Q$94,'All Fsp Analysis'!$Q$99:$Q$100)</c:f>
                <c:numCache>
                  <c:formatCode>General</c:formatCode>
                  <c:ptCount val="4"/>
                  <c:pt idx="0">
                    <c:v>2.4697200000000001</c:v>
                  </c:pt>
                  <c:pt idx="1">
                    <c:v>4.2052300000000002</c:v>
                  </c:pt>
                  <c:pt idx="2">
                    <c:v>3.5202900000000001</c:v>
                  </c:pt>
                  <c:pt idx="3">
                    <c:v>3.49017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Analysis'!$Q$8,'All Fsp Analysis'!$Q$17,'All Fsp Analysis'!$Q$22:$Q$23)</c:f>
              <c:numCache>
                <c:formatCode>General</c:formatCode>
                <c:ptCount val="4"/>
                <c:pt idx="0">
                  <c:v>24.385999999999999</c:v>
                </c:pt>
                <c:pt idx="1">
                  <c:v>37.003500000000003</c:v>
                </c:pt>
                <c:pt idx="2">
                  <c:v>29.941700000000001</c:v>
                </c:pt>
                <c:pt idx="3">
                  <c:v>27.171099999999999</c:v>
                </c:pt>
              </c:numCache>
            </c:numRef>
          </c:xVal>
          <c:yVal>
            <c:numRef>
              <c:f>('All Fsp Analysis'!$AK$70,'All Fsp Analysis'!$AK$79,'All Fsp Analysis'!$AK$84:$AK$85)</c:f>
              <c:numCache>
                <c:formatCode>General</c:formatCode>
                <c:ptCount val="4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35C-44FC-814D-B48AEB94B0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4969983"/>
        <c:axId val="954970943"/>
      </c:scatterChart>
      <c:valAx>
        <c:axId val="95496998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Ba</a:t>
                </a:r>
                <a:r>
                  <a:rPr lang="en-GB" baseline="0"/>
                  <a:t> ppm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4970943"/>
        <c:crosses val="autoZero"/>
        <c:crossBetween val="midCat"/>
      </c:valAx>
      <c:valAx>
        <c:axId val="954970943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95496998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1(B)MP Ba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1(B)MP C Ba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('All Fsp Analysis'!$Q$122:$Q$124,'All Fsp Analysis'!$Q$128,'All Fsp Analysis'!$Q$132,'All Fsp Analysis'!$Q$139,'All Fsp Analysis'!$Q$142,'All Fsp Analysis'!$Q$145,'All Fsp Analysis'!$Q$149:$Q$150,'All Fsp Analysis'!$Q$154:$Q$156,'All Fsp Analysis'!$Q$156,'All Fsp Analysis'!$Q$159:$Q$162)</c:f>
                <c:numCache>
                  <c:formatCode>General</c:formatCode>
                  <c:ptCount val="18"/>
                  <c:pt idx="0">
                    <c:v>5.0446900000000001</c:v>
                  </c:pt>
                  <c:pt idx="1">
                    <c:v>5.3162700000000003</c:v>
                  </c:pt>
                  <c:pt idx="2">
                    <c:v>6.4690399999999997</c:v>
                  </c:pt>
                  <c:pt idx="3">
                    <c:v>6.8696999999999999</c:v>
                  </c:pt>
                  <c:pt idx="4">
                    <c:v>6.2886699999999998</c:v>
                  </c:pt>
                  <c:pt idx="5">
                    <c:v>4.6262499999999998</c:v>
                  </c:pt>
                  <c:pt idx="6">
                    <c:v>7.5177699999999996</c:v>
                  </c:pt>
                  <c:pt idx="7">
                    <c:v>7.6278899999999998</c:v>
                  </c:pt>
                  <c:pt idx="8">
                    <c:v>9.2235099999999992</c:v>
                  </c:pt>
                  <c:pt idx="9">
                    <c:v>5.0928399999999998</c:v>
                  </c:pt>
                  <c:pt idx="10">
                    <c:v>15.7265</c:v>
                  </c:pt>
                  <c:pt idx="11">
                    <c:v>7.2859100000000003</c:v>
                  </c:pt>
                  <c:pt idx="12">
                    <c:v>6.7975899999999996</c:v>
                  </c:pt>
                  <c:pt idx="13">
                    <c:v>6.7975899999999996</c:v>
                  </c:pt>
                  <c:pt idx="14">
                    <c:v>12.132300000000001</c:v>
                  </c:pt>
                  <c:pt idx="15">
                    <c:v>10.856</c:v>
                  </c:pt>
                  <c:pt idx="16">
                    <c:v>13.7165</c:v>
                  </c:pt>
                  <c:pt idx="17">
                    <c:v>12.1594</c:v>
                  </c:pt>
                </c:numCache>
              </c:numRef>
            </c:plus>
            <c:minus>
              <c:numRef>
                <c:f>('All Fsp Analysis'!$Q$122:$Q$124,'All Fsp Analysis'!$Q$128,'All Fsp Analysis'!$Q$132,'All Fsp Analysis'!$Q$139,'All Fsp Analysis'!$Q$142,'All Fsp Analysis'!$Q$145,'All Fsp Analysis'!$Q$149:$Q$150,'All Fsp Analysis'!$Q$154:$Q$156,'All Fsp Analysis'!$Q$156,'All Fsp Analysis'!$Q$159:$Q$162)</c:f>
                <c:numCache>
                  <c:formatCode>General</c:formatCode>
                  <c:ptCount val="18"/>
                  <c:pt idx="0">
                    <c:v>5.0446900000000001</c:v>
                  </c:pt>
                  <c:pt idx="1">
                    <c:v>5.3162700000000003</c:v>
                  </c:pt>
                  <c:pt idx="2">
                    <c:v>6.4690399999999997</c:v>
                  </c:pt>
                  <c:pt idx="3">
                    <c:v>6.8696999999999999</c:v>
                  </c:pt>
                  <c:pt idx="4">
                    <c:v>6.2886699999999998</c:v>
                  </c:pt>
                  <c:pt idx="5">
                    <c:v>4.6262499999999998</c:v>
                  </c:pt>
                  <c:pt idx="6">
                    <c:v>7.5177699999999996</c:v>
                  </c:pt>
                  <c:pt idx="7">
                    <c:v>7.6278899999999998</c:v>
                  </c:pt>
                  <c:pt idx="8">
                    <c:v>9.2235099999999992</c:v>
                  </c:pt>
                  <c:pt idx="9">
                    <c:v>5.0928399999999998</c:v>
                  </c:pt>
                  <c:pt idx="10">
                    <c:v>15.7265</c:v>
                  </c:pt>
                  <c:pt idx="11">
                    <c:v>7.2859100000000003</c:v>
                  </c:pt>
                  <c:pt idx="12">
                    <c:v>6.7975899999999996</c:v>
                  </c:pt>
                  <c:pt idx="13">
                    <c:v>6.7975899999999996</c:v>
                  </c:pt>
                  <c:pt idx="14">
                    <c:v>12.132300000000001</c:v>
                  </c:pt>
                  <c:pt idx="15">
                    <c:v>10.856</c:v>
                  </c:pt>
                  <c:pt idx="16">
                    <c:v>13.7165</c:v>
                  </c:pt>
                  <c:pt idx="17">
                    <c:v>12.1594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Analysis'!$AW$2:$AW$4,'All Fsp Analysis'!$AW$8,'All Fsp Analysis'!$AW$12,'All Fsp Analysis'!$AW$19,'All Fsp Analysis'!$AW$22,'All Fsp Analysis'!$AW$25,'All Fsp Analysis'!$AW$29:$AW$30,'All Fsp Analysis'!$AW$34:$AW$36,'All Fsp Analysis'!$AW$39:$AW$42)</c:f>
              <c:numCache>
                <c:formatCode>General</c:formatCode>
                <c:ptCount val="17"/>
                <c:pt idx="0">
                  <c:v>37.316800000000001</c:v>
                </c:pt>
                <c:pt idx="1">
                  <c:v>43.055900000000001</c:v>
                </c:pt>
                <c:pt idx="2">
                  <c:v>37.581499999999998</c:v>
                </c:pt>
                <c:pt idx="3">
                  <c:v>67.461600000000004</c:v>
                </c:pt>
                <c:pt idx="4">
                  <c:v>75.002300000000005</c:v>
                </c:pt>
                <c:pt idx="5">
                  <c:v>47.167200000000001</c:v>
                </c:pt>
                <c:pt idx="6">
                  <c:v>71.211600000000004</c:v>
                </c:pt>
                <c:pt idx="7">
                  <c:v>55.2804</c:v>
                </c:pt>
                <c:pt idx="8">
                  <c:v>82.548699999999997</c:v>
                </c:pt>
                <c:pt idx="9">
                  <c:v>64.204999999999998</c:v>
                </c:pt>
                <c:pt idx="10">
                  <c:v>100.167</c:v>
                </c:pt>
                <c:pt idx="11">
                  <c:v>64.575599999999994</c:v>
                </c:pt>
                <c:pt idx="12">
                  <c:v>59.787500000000001</c:v>
                </c:pt>
                <c:pt idx="13">
                  <c:v>117.45099999999999</c:v>
                </c:pt>
                <c:pt idx="14">
                  <c:v>101.33799999999999</c:v>
                </c:pt>
                <c:pt idx="15">
                  <c:v>112.11</c:v>
                </c:pt>
                <c:pt idx="16">
                  <c:v>95.389799999999994</c:v>
                </c:pt>
              </c:numCache>
            </c:numRef>
          </c:xVal>
          <c:yVal>
            <c:numRef>
              <c:f>('All Fsp Analysis'!$AL$105:$AL$107,'All Fsp Analysis'!$AL$111,'All Fsp Analysis'!$AL$115,'All Fsp Analysis'!$AL$122,'All Fsp Analysis'!$AL$125,'All Fsp Analysis'!$AL$128,'All Fsp Analysis'!$AL$132:$AL$133,'All Fsp Analysis'!$AL$137:$AL$139,'All Fsp Analysis'!$AL$142:$AL$145)</c:f>
              <c:numCache>
                <c:formatCode>General</c:formatCode>
                <c:ptCount val="17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7D5-4447-9F43-AFAC9B05C3B1}"/>
            </c:ext>
          </c:extLst>
        </c:ser>
        <c:ser>
          <c:idx val="1"/>
          <c:order val="1"/>
          <c:tx>
            <c:v>1(B)MP R Ba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('All Fsp Analysis'!$Q$125:$Q$127,'All Fsp Analysis'!$Q$129:$Q$130,'All Fsp Analysis'!$Q$133,'All Fsp Analysis'!$Q$140:$Q$141,'All Fsp Analysis'!$Q$143,'All Fsp Analysis'!$Q$146:$Q$147,'All Fsp Analysis'!$Q$151,'All Fsp Analysis'!$Q$157:$Q$158,'All Fsp Analysis'!$Q$163:$Q$165)</c:f>
                <c:numCache>
                  <c:formatCode>General</c:formatCode>
                  <c:ptCount val="17"/>
                  <c:pt idx="0">
                    <c:v>6.8122699999999998</c:v>
                  </c:pt>
                  <c:pt idx="1">
                    <c:v>5.1677099999999996</c:v>
                  </c:pt>
                  <c:pt idx="2">
                    <c:v>5.5526400000000002</c:v>
                  </c:pt>
                  <c:pt idx="3">
                    <c:v>9.1402699999999992</c:v>
                  </c:pt>
                  <c:pt idx="4">
                    <c:v>4.7690900000000003</c:v>
                  </c:pt>
                  <c:pt idx="5">
                    <c:v>7.4209699999999996</c:v>
                  </c:pt>
                  <c:pt idx="6">
                    <c:v>9.7008399999999995</c:v>
                  </c:pt>
                  <c:pt idx="7">
                    <c:v>7.5481800000000003</c:v>
                  </c:pt>
                  <c:pt idx="8">
                    <c:v>5.8535599999999999</c:v>
                  </c:pt>
                  <c:pt idx="9">
                    <c:v>12.5273</c:v>
                  </c:pt>
                  <c:pt idx="10">
                    <c:v>4.8417500000000002</c:v>
                  </c:pt>
                  <c:pt idx="11">
                    <c:v>5.71509</c:v>
                  </c:pt>
                  <c:pt idx="12">
                    <c:v>6.8143000000000002</c:v>
                  </c:pt>
                  <c:pt idx="13">
                    <c:v>3.6639200000000001</c:v>
                  </c:pt>
                  <c:pt idx="14">
                    <c:v>5.3976800000000003</c:v>
                  </c:pt>
                  <c:pt idx="15">
                    <c:v>8.6006300000000007</c:v>
                  </c:pt>
                  <c:pt idx="16">
                    <c:v>15.626099999999999</c:v>
                  </c:pt>
                </c:numCache>
              </c:numRef>
            </c:plus>
            <c:minus>
              <c:numRef>
                <c:f>('All Fsp Analysis'!$Q$125:$Q$127,'All Fsp Analysis'!$Q$129:$Q$130,'All Fsp Analysis'!$Q$133,'All Fsp Analysis'!$Q$140:$Q$141,'All Fsp Analysis'!$Q$143,'All Fsp Analysis'!$Q$146:$Q$147,'All Fsp Analysis'!$Q$151,'All Fsp Analysis'!$Q$157:$Q$158,'All Fsp Analysis'!$Q$163:$Q$165)</c:f>
                <c:numCache>
                  <c:formatCode>General</c:formatCode>
                  <c:ptCount val="17"/>
                  <c:pt idx="0">
                    <c:v>6.8122699999999998</c:v>
                  </c:pt>
                  <c:pt idx="1">
                    <c:v>5.1677099999999996</c:v>
                  </c:pt>
                  <c:pt idx="2">
                    <c:v>5.5526400000000002</c:v>
                  </c:pt>
                  <c:pt idx="3">
                    <c:v>9.1402699999999992</c:v>
                  </c:pt>
                  <c:pt idx="4">
                    <c:v>4.7690900000000003</c:v>
                  </c:pt>
                  <c:pt idx="5">
                    <c:v>7.4209699999999996</c:v>
                  </c:pt>
                  <c:pt idx="6">
                    <c:v>9.7008399999999995</c:v>
                  </c:pt>
                  <c:pt idx="7">
                    <c:v>7.5481800000000003</c:v>
                  </c:pt>
                  <c:pt idx="8">
                    <c:v>5.8535599999999999</c:v>
                  </c:pt>
                  <c:pt idx="9">
                    <c:v>12.5273</c:v>
                  </c:pt>
                  <c:pt idx="10">
                    <c:v>4.8417500000000002</c:v>
                  </c:pt>
                  <c:pt idx="11">
                    <c:v>5.71509</c:v>
                  </c:pt>
                  <c:pt idx="12">
                    <c:v>6.8143000000000002</c:v>
                  </c:pt>
                  <c:pt idx="13">
                    <c:v>3.6639200000000001</c:v>
                  </c:pt>
                  <c:pt idx="14">
                    <c:v>5.3976800000000003</c:v>
                  </c:pt>
                  <c:pt idx="15">
                    <c:v>8.6006300000000007</c:v>
                  </c:pt>
                  <c:pt idx="16">
                    <c:v>15.626099999999999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Analysis'!$AW$5:$AW$7,'All Fsp Analysis'!$AW$9:$AW$10,'All Fsp Analysis'!$AW$13,'All Fsp Analysis'!$AW$20:$AW$21,'All Fsp Analysis'!$AW$23,'All Fsp Analysis'!$AW$26:$AW$27,'All Fsp Analysis'!$AW$31,'All Fsp Analysis'!$AW$37:$AW$38,'All Fsp Analysis'!$AW$43:$AW$44,'All Fsp Analysis'!$AW$45)</c:f>
              <c:numCache>
                <c:formatCode>General</c:formatCode>
                <c:ptCount val="17"/>
                <c:pt idx="0">
                  <c:v>61.692999999999998</c:v>
                </c:pt>
                <c:pt idx="1">
                  <c:v>38.116199999999999</c:v>
                </c:pt>
                <c:pt idx="2">
                  <c:v>40.0533</c:v>
                </c:pt>
                <c:pt idx="3">
                  <c:v>86.672200000000004</c:v>
                </c:pt>
                <c:pt idx="4">
                  <c:v>50.0364</c:v>
                </c:pt>
                <c:pt idx="5">
                  <c:v>66.052199999999999</c:v>
                </c:pt>
                <c:pt idx="6">
                  <c:v>66.091700000000003</c:v>
                </c:pt>
                <c:pt idx="7">
                  <c:v>57.9392</c:v>
                </c:pt>
                <c:pt idx="8">
                  <c:v>42.272300000000001</c:v>
                </c:pt>
                <c:pt idx="9">
                  <c:v>63.9572</c:v>
                </c:pt>
                <c:pt idx="10">
                  <c:v>38.003500000000003</c:v>
                </c:pt>
                <c:pt idx="11">
                  <c:v>59.966999999999999</c:v>
                </c:pt>
                <c:pt idx="12">
                  <c:v>53.011099999999999</c:v>
                </c:pt>
                <c:pt idx="13">
                  <c:v>37.499600000000001</c:v>
                </c:pt>
                <c:pt idx="14">
                  <c:v>53.740099999999998</c:v>
                </c:pt>
                <c:pt idx="15">
                  <c:v>81.027299999999997</c:v>
                </c:pt>
                <c:pt idx="16">
                  <c:v>61.691600000000001</c:v>
                </c:pt>
              </c:numCache>
            </c:numRef>
          </c:xVal>
          <c:yVal>
            <c:numRef>
              <c:f>('All Fsp Analysis'!$AM$108:$AM$110,'All Fsp Analysis'!$AM$112:$AM$113,'All Fsp Analysis'!$AM$116,'All Fsp Analysis'!$AM$123:$AM$124,'All Fsp Analysis'!$AM$126,'All Fsp Analysis'!$AM$129:$AM$130,'All Fsp Analysis'!$AM$134,'All Fsp Analysis'!$AM$140:$AM$141,'All Fsp Analysis'!$AM$146:$AM$148)</c:f>
              <c:numCache>
                <c:formatCode>General</c:formatCode>
                <c:ptCount val="17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7D5-4447-9F43-AFAC9B05C3B1}"/>
            </c:ext>
          </c:extLst>
        </c:ser>
        <c:ser>
          <c:idx val="2"/>
          <c:order val="2"/>
          <c:tx>
            <c:v>1(B)MP (M) Ba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('All Fsp Analysis'!$Q$131,'All Fsp Analysis'!$Q$134:$Q$138,'All Fsp Analysis'!$Q$144,'All Fsp Analysis'!$Q$148,'All Fsp Analysis'!$Q$152:$Q$153)</c:f>
                <c:numCache>
                  <c:formatCode>General</c:formatCode>
                  <c:ptCount val="10"/>
                  <c:pt idx="0">
                    <c:v>5.8635099999999998</c:v>
                  </c:pt>
                  <c:pt idx="1">
                    <c:v>6.8148200000000001</c:v>
                  </c:pt>
                  <c:pt idx="2">
                    <c:v>10.408799999999999</c:v>
                  </c:pt>
                  <c:pt idx="3">
                    <c:v>6.8666499999999999</c:v>
                  </c:pt>
                  <c:pt idx="4">
                    <c:v>5.7869700000000002</c:v>
                  </c:pt>
                  <c:pt idx="5">
                    <c:v>5.6118100000000002</c:v>
                  </c:pt>
                  <c:pt idx="6">
                    <c:v>7.5633299999999997</c:v>
                  </c:pt>
                  <c:pt idx="7">
                    <c:v>5.1215099999999998</c:v>
                  </c:pt>
                  <c:pt idx="8">
                    <c:v>4.9388100000000001</c:v>
                  </c:pt>
                  <c:pt idx="9">
                    <c:v>4.5441900000000004</c:v>
                  </c:pt>
                </c:numCache>
              </c:numRef>
            </c:plus>
            <c:minus>
              <c:numRef>
                <c:f>('All Fsp Analysis'!$Q$131,'All Fsp Analysis'!$Q$134:$Q$138,'All Fsp Analysis'!$Q$144,'All Fsp Analysis'!$Q$148,'All Fsp Analysis'!$Q$152:$Q$153)</c:f>
                <c:numCache>
                  <c:formatCode>General</c:formatCode>
                  <c:ptCount val="10"/>
                  <c:pt idx="0">
                    <c:v>5.8635099999999998</c:v>
                  </c:pt>
                  <c:pt idx="1">
                    <c:v>6.8148200000000001</c:v>
                  </c:pt>
                  <c:pt idx="2">
                    <c:v>10.408799999999999</c:v>
                  </c:pt>
                  <c:pt idx="3">
                    <c:v>6.8666499999999999</c:v>
                  </c:pt>
                  <c:pt idx="4">
                    <c:v>5.7869700000000002</c:v>
                  </c:pt>
                  <c:pt idx="5">
                    <c:v>5.6118100000000002</c:v>
                  </c:pt>
                  <c:pt idx="6">
                    <c:v>7.5633299999999997</c:v>
                  </c:pt>
                  <c:pt idx="7">
                    <c:v>5.1215099999999998</c:v>
                  </c:pt>
                  <c:pt idx="8">
                    <c:v>4.9388100000000001</c:v>
                  </c:pt>
                  <c:pt idx="9">
                    <c:v>4.5441900000000004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Analysis'!$AW$11,'All Fsp Analysis'!$AW$14:$AW$18,'All Fsp Analysis'!$AW$24,'All Fsp Analysis'!$AW$28,'All Fsp Analysis'!$AW$32:$AW$33)</c:f>
              <c:numCache>
                <c:formatCode>General</c:formatCode>
                <c:ptCount val="10"/>
                <c:pt idx="0">
                  <c:v>50.235900000000001</c:v>
                </c:pt>
                <c:pt idx="1">
                  <c:v>63.4223</c:v>
                </c:pt>
                <c:pt idx="2">
                  <c:v>66</c:v>
                </c:pt>
                <c:pt idx="3">
                  <c:v>42.098500000000001</c:v>
                </c:pt>
                <c:pt idx="4">
                  <c:v>53.603000000000002</c:v>
                </c:pt>
                <c:pt idx="5">
                  <c:v>42.584600000000002</c:v>
                </c:pt>
                <c:pt idx="6">
                  <c:v>46.832500000000003</c:v>
                </c:pt>
                <c:pt idx="7">
                  <c:v>38.735100000000003</c:v>
                </c:pt>
                <c:pt idx="8">
                  <c:v>72.096500000000006</c:v>
                </c:pt>
                <c:pt idx="9">
                  <c:v>45.596699999999998</c:v>
                </c:pt>
              </c:numCache>
            </c:numRef>
          </c:xVal>
          <c:yVal>
            <c:numRef>
              <c:f>('All Fsp Analysis'!$AN$114,'All Fsp Analysis'!$AN$117:$AN$121,'All Fsp Analysis'!$AN$127,'All Fsp Analysis'!$AN$131,'All Fsp Analysis'!$AN$135:$AN$136)</c:f>
              <c:numCache>
                <c:formatCode>General</c:formatCode>
                <c:ptCount val="10"/>
                <c:pt idx="0">
                  <c:v>7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7D5-4447-9F43-AFAC9B05C3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2551967"/>
        <c:axId val="1022553887"/>
      </c:scatterChart>
      <c:valAx>
        <c:axId val="10225519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Ba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2553887"/>
        <c:crosses val="autoZero"/>
        <c:crossBetween val="midCat"/>
      </c:valAx>
      <c:valAx>
        <c:axId val="102255388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02255196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1.AS.H Ba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1.AS.H C Ba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('All Fsp Analysis'!$Q$173,'All Fsp Analysis'!$Q$176,'All Fsp Analysis'!$Q$179,'All Fsp Analysis'!$Q$182,'All Fsp Analysis'!$Q$184,'All Fsp Analysis'!$Q$189:$Q$192,'All Fsp Analysis'!$Q$199)</c:f>
                <c:numCache>
                  <c:formatCode>General</c:formatCode>
                  <c:ptCount val="10"/>
                  <c:pt idx="0">
                    <c:v>2.5714299999999999</c:v>
                  </c:pt>
                  <c:pt idx="1">
                    <c:v>1.7658499999999999</c:v>
                  </c:pt>
                  <c:pt idx="2">
                    <c:v>3.4076599999999999</c:v>
                  </c:pt>
                  <c:pt idx="3">
                    <c:v>2.66228</c:v>
                  </c:pt>
                  <c:pt idx="4">
                    <c:v>2.4756100000000001</c:v>
                  </c:pt>
                  <c:pt idx="5">
                    <c:v>3.0592899999999998</c:v>
                  </c:pt>
                  <c:pt idx="6">
                    <c:v>3.5977899999999998</c:v>
                  </c:pt>
                  <c:pt idx="7">
                    <c:v>4.1366899999999998</c:v>
                  </c:pt>
                  <c:pt idx="8">
                    <c:v>2.6624400000000001</c:v>
                  </c:pt>
                  <c:pt idx="9">
                    <c:v>3.08385</c:v>
                  </c:pt>
                </c:numCache>
              </c:numRef>
            </c:plus>
            <c:minus>
              <c:numRef>
                <c:f>('All Fsp Analysis'!$Q$173,'All Fsp Analysis'!$Q$176,'All Fsp Analysis'!$Q$179,'All Fsp Analysis'!$Q$182,'All Fsp Analysis'!$Q$184,'All Fsp Analysis'!$Q$189:$Q$192,'All Fsp Analysis'!$Q$199)</c:f>
                <c:numCache>
                  <c:formatCode>General</c:formatCode>
                  <c:ptCount val="10"/>
                  <c:pt idx="0">
                    <c:v>2.5714299999999999</c:v>
                  </c:pt>
                  <c:pt idx="1">
                    <c:v>1.7658499999999999</c:v>
                  </c:pt>
                  <c:pt idx="2">
                    <c:v>3.4076599999999999</c:v>
                  </c:pt>
                  <c:pt idx="3">
                    <c:v>2.66228</c:v>
                  </c:pt>
                  <c:pt idx="4">
                    <c:v>2.4756100000000001</c:v>
                  </c:pt>
                  <c:pt idx="5">
                    <c:v>3.0592899999999998</c:v>
                  </c:pt>
                  <c:pt idx="6">
                    <c:v>3.5977899999999998</c:v>
                  </c:pt>
                  <c:pt idx="7">
                    <c:v>4.1366899999999998</c:v>
                  </c:pt>
                  <c:pt idx="8">
                    <c:v>2.6624400000000001</c:v>
                  </c:pt>
                  <c:pt idx="9">
                    <c:v>3.08385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Analysis'!$CC$2,'All Fsp Analysis'!$CC$5,'All Fsp Analysis'!$CC$8,'All Fsp Analysis'!$CC$11,'All Fsp Analysis'!$CC$13,'All Fsp Analysis'!$CC$18:$CC$21,'All Fsp Analysis'!$CC$28)</c:f>
              <c:numCache>
                <c:formatCode>General</c:formatCode>
                <c:ptCount val="10"/>
                <c:pt idx="0">
                  <c:v>18.074400000000001</c:v>
                </c:pt>
                <c:pt idx="1">
                  <c:v>16.391200000000001</c:v>
                </c:pt>
                <c:pt idx="2">
                  <c:v>20.532499999999999</c:v>
                </c:pt>
                <c:pt idx="3">
                  <c:v>19.5379</c:v>
                </c:pt>
                <c:pt idx="4">
                  <c:v>17.569800000000001</c:v>
                </c:pt>
                <c:pt idx="5">
                  <c:v>20.494</c:v>
                </c:pt>
                <c:pt idx="6">
                  <c:v>22.4664</c:v>
                </c:pt>
                <c:pt idx="7">
                  <c:v>21.877099999999999</c:v>
                </c:pt>
                <c:pt idx="8">
                  <c:v>18.074999999999999</c:v>
                </c:pt>
                <c:pt idx="9">
                  <c:v>19.810199999999998</c:v>
                </c:pt>
              </c:numCache>
            </c:numRef>
          </c:xVal>
          <c:yVal>
            <c:numRef>
              <c:f>('All Fsp Analysis'!$AO$154,'All Fsp Analysis'!$AO$157,'All Fsp Analysis'!$AO$160,'All Fsp Analysis'!$AO$163,'All Fsp Analysis'!$AO$165,'All Fsp Analysis'!$AO$170:$AO$173,'All Fsp Analysis'!$AO$180)</c:f>
              <c:numCache>
                <c:formatCode>General</c:formatCode>
                <c:ptCount val="10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15E-4CFD-A920-23968689FEAD}"/>
            </c:ext>
          </c:extLst>
        </c:ser>
        <c:ser>
          <c:idx val="1"/>
          <c:order val="1"/>
          <c:tx>
            <c:v>1.AS.H R Ba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x"/>
            <c:errBarType val="both"/>
            <c:errValType val="cust"/>
            <c:noEndCap val="0"/>
            <c:plus>
              <c:numRef>
                <c:f>('All Fsp Analysis'!$Q$174,'All Fsp Analysis'!$Q$177,'All Fsp Analysis'!$Q$183,'All Fsp Analysis'!$Q$185:$Q$188,'All Fsp Analysis'!$Q$193:$Q$194,'All Fsp Analysis'!$Q$200,'All Fsp Analysis'!$Q$204)</c:f>
                <c:numCache>
                  <c:formatCode>General</c:formatCode>
                  <c:ptCount val="11"/>
                  <c:pt idx="0">
                    <c:v>4.08352</c:v>
                  </c:pt>
                  <c:pt idx="1">
                    <c:v>2.5144500000000001</c:v>
                  </c:pt>
                  <c:pt idx="2">
                    <c:v>2.5800100000000001</c:v>
                  </c:pt>
                  <c:pt idx="3">
                    <c:v>2.8672</c:v>
                  </c:pt>
                  <c:pt idx="4">
                    <c:v>2.5115699999999999</c:v>
                  </c:pt>
                  <c:pt idx="5">
                    <c:v>2.8394900000000001</c:v>
                  </c:pt>
                  <c:pt idx="6">
                    <c:v>2.3221599999999998</c:v>
                  </c:pt>
                  <c:pt idx="7">
                    <c:v>4.3279199999999998</c:v>
                  </c:pt>
                  <c:pt idx="8">
                    <c:v>3.5071599999999998</c:v>
                  </c:pt>
                  <c:pt idx="9">
                    <c:v>2.9200499999999998</c:v>
                  </c:pt>
                  <c:pt idx="10">
                    <c:v>3.6341299999999999</c:v>
                  </c:pt>
                </c:numCache>
              </c:numRef>
            </c:plus>
            <c:minus>
              <c:numRef>
                <c:f>('All Fsp Analysis'!$Q$174,'All Fsp Analysis'!$Q$177,'All Fsp Analysis'!$Q$183,'All Fsp Analysis'!$Q$185:$Q$188,'All Fsp Analysis'!$Q$193:$Q$194,'All Fsp Analysis'!$Q$200,'All Fsp Analysis'!$Q$204)</c:f>
                <c:numCache>
                  <c:formatCode>General</c:formatCode>
                  <c:ptCount val="11"/>
                  <c:pt idx="0">
                    <c:v>4.08352</c:v>
                  </c:pt>
                  <c:pt idx="1">
                    <c:v>2.5144500000000001</c:v>
                  </c:pt>
                  <c:pt idx="2">
                    <c:v>2.5800100000000001</c:v>
                  </c:pt>
                  <c:pt idx="3">
                    <c:v>2.8672</c:v>
                  </c:pt>
                  <c:pt idx="4">
                    <c:v>2.5115699999999999</c:v>
                  </c:pt>
                  <c:pt idx="5">
                    <c:v>2.8394900000000001</c:v>
                  </c:pt>
                  <c:pt idx="6">
                    <c:v>2.3221599999999998</c:v>
                  </c:pt>
                  <c:pt idx="7">
                    <c:v>4.3279199999999998</c:v>
                  </c:pt>
                  <c:pt idx="8">
                    <c:v>3.5071599999999998</c:v>
                  </c:pt>
                  <c:pt idx="9">
                    <c:v>2.9200499999999998</c:v>
                  </c:pt>
                  <c:pt idx="10">
                    <c:v>3.6341299999999999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Analysis'!$CC$3,'All Fsp Analysis'!$CC$6,'All Fsp Analysis'!$CC$12,'All Fsp Analysis'!$CC$14:$CC$17,'All Fsp Analysis'!$CC$22:$CC$23,'All Fsp Analysis'!$CC$29,'All Fsp Analysis'!$CC$33)</c:f>
              <c:numCache>
                <c:formatCode>General</c:formatCode>
                <c:ptCount val="11"/>
                <c:pt idx="0">
                  <c:v>24.624300000000002</c:v>
                </c:pt>
                <c:pt idx="1">
                  <c:v>17.785299999999999</c:v>
                </c:pt>
                <c:pt idx="2">
                  <c:v>20.399699999999999</c:v>
                </c:pt>
                <c:pt idx="3">
                  <c:v>17.8719</c:v>
                </c:pt>
                <c:pt idx="4">
                  <c:v>20.747</c:v>
                </c:pt>
                <c:pt idx="5">
                  <c:v>19.012899999999998</c:v>
                </c:pt>
                <c:pt idx="6">
                  <c:v>18.084700000000002</c:v>
                </c:pt>
                <c:pt idx="7">
                  <c:v>21.6312</c:v>
                </c:pt>
                <c:pt idx="8">
                  <c:v>18.886600000000001</c:v>
                </c:pt>
                <c:pt idx="9">
                  <c:v>19.8413</c:v>
                </c:pt>
                <c:pt idx="10">
                  <c:v>17.3932</c:v>
                </c:pt>
              </c:numCache>
            </c:numRef>
          </c:xVal>
          <c:yVal>
            <c:numRef>
              <c:f>('All Fsp Analysis'!$AP$155,'All Fsp Analysis'!$AP$158,'All Fsp Analysis'!$AP$164,'All Fsp Analysis'!$AP$166:$AP$169,'All Fsp Analysis'!$AP$174:$AP$175,'All Fsp Analysis'!$AP$181,'All Fsp Analysis'!$AP$185)</c:f>
              <c:numCache>
                <c:formatCode>General</c:formatCode>
                <c:ptCount val="11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15E-4CFD-A920-23968689FEAD}"/>
            </c:ext>
          </c:extLst>
        </c:ser>
        <c:ser>
          <c:idx val="2"/>
          <c:order val="2"/>
          <c:tx>
            <c:v>1.AS.H (M) Ba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x"/>
            <c:errBarType val="both"/>
            <c:errValType val="cust"/>
            <c:noEndCap val="0"/>
            <c:plus>
              <c:numRef>
                <c:f>('All Fsp Analysis'!$Q$175,'All Fsp Analysis'!$Q$178,'All Fsp Analysis'!$Q$180:$Q$181,'All Fsp Analysis'!$Q$195:$Q$198,'All Fsp Analysis'!$Q$201:$Q$203,'All Fsp Analysis'!$Q$205:$Q$207)</c:f>
                <c:numCache>
                  <c:formatCode>General</c:formatCode>
                  <c:ptCount val="14"/>
                  <c:pt idx="0">
                    <c:v>3.4445700000000001</c:v>
                  </c:pt>
                  <c:pt idx="1">
                    <c:v>2.54311</c:v>
                  </c:pt>
                  <c:pt idx="2">
                    <c:v>2.2648000000000001</c:v>
                  </c:pt>
                  <c:pt idx="3">
                    <c:v>2.8358500000000002</c:v>
                  </c:pt>
                  <c:pt idx="4">
                    <c:v>3.1387100000000001</c:v>
                  </c:pt>
                  <c:pt idx="5">
                    <c:v>3.1214400000000002</c:v>
                  </c:pt>
                  <c:pt idx="6">
                    <c:v>2.7028300000000001</c:v>
                  </c:pt>
                  <c:pt idx="7">
                    <c:v>2.4577100000000001</c:v>
                  </c:pt>
                  <c:pt idx="8">
                    <c:v>2.9550700000000001</c:v>
                  </c:pt>
                  <c:pt idx="9">
                    <c:v>6.5574300000000001</c:v>
                  </c:pt>
                  <c:pt idx="10">
                    <c:v>3.5514800000000002</c:v>
                  </c:pt>
                  <c:pt idx="11">
                    <c:v>2.88062</c:v>
                  </c:pt>
                  <c:pt idx="12">
                    <c:v>1.71577</c:v>
                  </c:pt>
                  <c:pt idx="13">
                    <c:v>4.1254799999999996</c:v>
                  </c:pt>
                </c:numCache>
              </c:numRef>
            </c:plus>
            <c:minus>
              <c:numRef>
                <c:f>('All Fsp Analysis'!$Q$175,'All Fsp Analysis'!$Q$178,'All Fsp Analysis'!$Q$180:$Q$181,'All Fsp Analysis'!$Q$195:$Q$198,'All Fsp Analysis'!$Q$201:$Q$203,'All Fsp Analysis'!$Q$205:$Q$207)</c:f>
                <c:numCache>
                  <c:formatCode>General</c:formatCode>
                  <c:ptCount val="14"/>
                  <c:pt idx="0">
                    <c:v>3.4445700000000001</c:v>
                  </c:pt>
                  <c:pt idx="1">
                    <c:v>2.54311</c:v>
                  </c:pt>
                  <c:pt idx="2">
                    <c:v>2.2648000000000001</c:v>
                  </c:pt>
                  <c:pt idx="3">
                    <c:v>2.8358500000000002</c:v>
                  </c:pt>
                  <c:pt idx="4">
                    <c:v>3.1387100000000001</c:v>
                  </c:pt>
                  <c:pt idx="5">
                    <c:v>3.1214400000000002</c:v>
                  </c:pt>
                  <c:pt idx="6">
                    <c:v>2.7028300000000001</c:v>
                  </c:pt>
                  <c:pt idx="7">
                    <c:v>2.4577100000000001</c:v>
                  </c:pt>
                  <c:pt idx="8">
                    <c:v>2.9550700000000001</c:v>
                  </c:pt>
                  <c:pt idx="9">
                    <c:v>6.5574300000000001</c:v>
                  </c:pt>
                  <c:pt idx="10">
                    <c:v>3.5514800000000002</c:v>
                  </c:pt>
                  <c:pt idx="11">
                    <c:v>2.88062</c:v>
                  </c:pt>
                  <c:pt idx="12">
                    <c:v>1.71577</c:v>
                  </c:pt>
                  <c:pt idx="13">
                    <c:v>4.1254799999999996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Analysis'!$CC$4,'All Fsp Analysis'!$CC$7,'All Fsp Analysis'!$CC$9:$CC$10,'All Fsp Analysis'!$CC$24:$CC$27,'All Fsp Analysis'!$CC$30:$CC$32,'All Fsp Analysis'!$CC$34:$CC$36)</c:f>
              <c:numCache>
                <c:formatCode>General</c:formatCode>
                <c:ptCount val="14"/>
                <c:pt idx="0">
                  <c:v>21.078800000000001</c:v>
                </c:pt>
                <c:pt idx="1">
                  <c:v>16.397500000000001</c:v>
                </c:pt>
                <c:pt idx="2">
                  <c:v>15.915699999999999</c:v>
                </c:pt>
                <c:pt idx="3">
                  <c:v>18.200800000000001</c:v>
                </c:pt>
                <c:pt idx="4">
                  <c:v>18.080300000000001</c:v>
                </c:pt>
                <c:pt idx="5">
                  <c:v>17.727900000000002</c:v>
                </c:pt>
                <c:pt idx="6">
                  <c:v>16.642399999999999</c:v>
                </c:pt>
                <c:pt idx="7">
                  <c:v>18.270199999999999</c:v>
                </c:pt>
                <c:pt idx="8">
                  <c:v>16.696899999999999</c:v>
                </c:pt>
                <c:pt idx="9">
                  <c:v>66.908000000000001</c:v>
                </c:pt>
                <c:pt idx="10">
                  <c:v>23.416499999999999</c:v>
                </c:pt>
                <c:pt idx="11">
                  <c:v>20.838100000000001</c:v>
                </c:pt>
                <c:pt idx="12">
                  <c:v>15.403</c:v>
                </c:pt>
                <c:pt idx="13">
                  <c:v>19.526700000000002</c:v>
                </c:pt>
              </c:numCache>
            </c:numRef>
          </c:xVal>
          <c:yVal>
            <c:numRef>
              <c:f>('All Fsp Analysis'!$AQ$156,'All Fsp Analysis'!$AQ$159,'All Fsp Analysis'!$AQ$161:$AQ$162,'All Fsp Analysis'!$AQ$176:$AQ$179,'All Fsp Analysis'!$AQ$182:$AQ$184,'All Fsp Analysis'!$AQ$186:$AQ$188)</c:f>
              <c:numCache>
                <c:formatCode>General</c:formatCode>
                <c:ptCount val="14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15E-4CFD-A920-23968689F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6984095"/>
        <c:axId val="1436993215"/>
      </c:scatterChart>
      <c:valAx>
        <c:axId val="143698409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Ba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36993215"/>
        <c:crosses val="autoZero"/>
        <c:crossBetween val="midCat"/>
      </c:valAx>
      <c:valAx>
        <c:axId val="1436993215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43698409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1.AS.H Ba</a:t>
            </a:r>
            <a:r>
              <a:rPr lang="en-GB" baseline="0"/>
              <a:t> (outlier removed)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1.AS.H C Ba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('All Fsp Analysis'!$Q$173,'All Fsp Analysis'!$Q$176,'All Fsp Analysis'!$Q$179,'All Fsp Analysis'!$Q$182,'All Fsp Analysis'!$Q$184,'All Fsp Analysis'!$Q$189:$Q$192,'All Fsp Analysis'!$Q$199)</c:f>
                <c:numCache>
                  <c:formatCode>General</c:formatCode>
                  <c:ptCount val="10"/>
                  <c:pt idx="0">
                    <c:v>2.5714299999999999</c:v>
                  </c:pt>
                  <c:pt idx="1">
                    <c:v>1.7658499999999999</c:v>
                  </c:pt>
                  <c:pt idx="2">
                    <c:v>3.4076599999999999</c:v>
                  </c:pt>
                  <c:pt idx="3">
                    <c:v>2.66228</c:v>
                  </c:pt>
                  <c:pt idx="4">
                    <c:v>2.4756100000000001</c:v>
                  </c:pt>
                  <c:pt idx="5">
                    <c:v>3.0592899999999998</c:v>
                  </c:pt>
                  <c:pt idx="6">
                    <c:v>3.5977899999999998</c:v>
                  </c:pt>
                  <c:pt idx="7">
                    <c:v>4.1366899999999998</c:v>
                  </c:pt>
                  <c:pt idx="8">
                    <c:v>2.6624400000000001</c:v>
                  </c:pt>
                  <c:pt idx="9">
                    <c:v>3.08385</c:v>
                  </c:pt>
                </c:numCache>
              </c:numRef>
            </c:plus>
            <c:minus>
              <c:numRef>
                <c:f>('All Fsp Analysis'!$Q$173,'All Fsp Analysis'!$Q$176,'All Fsp Analysis'!$Q$179,'All Fsp Analysis'!$Q$182,'All Fsp Analysis'!$Q$184,'All Fsp Analysis'!$Q$189:$Q$192,'All Fsp Analysis'!$Q$199)</c:f>
                <c:numCache>
                  <c:formatCode>General</c:formatCode>
                  <c:ptCount val="10"/>
                  <c:pt idx="0">
                    <c:v>2.5714299999999999</c:v>
                  </c:pt>
                  <c:pt idx="1">
                    <c:v>1.7658499999999999</c:v>
                  </c:pt>
                  <c:pt idx="2">
                    <c:v>3.4076599999999999</c:v>
                  </c:pt>
                  <c:pt idx="3">
                    <c:v>2.66228</c:v>
                  </c:pt>
                  <c:pt idx="4">
                    <c:v>2.4756100000000001</c:v>
                  </c:pt>
                  <c:pt idx="5">
                    <c:v>3.0592899999999998</c:v>
                  </c:pt>
                  <c:pt idx="6">
                    <c:v>3.5977899999999998</c:v>
                  </c:pt>
                  <c:pt idx="7">
                    <c:v>4.1366899999999998</c:v>
                  </c:pt>
                  <c:pt idx="8">
                    <c:v>2.6624400000000001</c:v>
                  </c:pt>
                  <c:pt idx="9">
                    <c:v>3.08385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Analysis'!$CC$2,'All Fsp Analysis'!$CC$5,'All Fsp Analysis'!$CC$8,'All Fsp Analysis'!$CC$11,'All Fsp Analysis'!$CC$13,'All Fsp Analysis'!$CC$18:$CC$21,'All Fsp Analysis'!$CC$28)</c:f>
              <c:numCache>
                <c:formatCode>General</c:formatCode>
                <c:ptCount val="10"/>
                <c:pt idx="0">
                  <c:v>18.074400000000001</c:v>
                </c:pt>
                <c:pt idx="1">
                  <c:v>16.391200000000001</c:v>
                </c:pt>
                <c:pt idx="2">
                  <c:v>20.532499999999999</c:v>
                </c:pt>
                <c:pt idx="3">
                  <c:v>19.5379</c:v>
                </c:pt>
                <c:pt idx="4">
                  <c:v>17.569800000000001</c:v>
                </c:pt>
                <c:pt idx="5">
                  <c:v>20.494</c:v>
                </c:pt>
                <c:pt idx="6">
                  <c:v>22.4664</c:v>
                </c:pt>
                <c:pt idx="7">
                  <c:v>21.877099999999999</c:v>
                </c:pt>
                <c:pt idx="8">
                  <c:v>18.074999999999999</c:v>
                </c:pt>
                <c:pt idx="9">
                  <c:v>19.810199999999998</c:v>
                </c:pt>
              </c:numCache>
            </c:numRef>
          </c:xVal>
          <c:yVal>
            <c:numRef>
              <c:f>('All Fsp Analysis'!$AO$154,'All Fsp Analysis'!$AO$157,'All Fsp Analysis'!$AO$160,'All Fsp Analysis'!$AO$163,'All Fsp Analysis'!$AO$165,'All Fsp Analysis'!$AO$170:$AO$173,'All Fsp Analysis'!$AO$180)</c:f>
              <c:numCache>
                <c:formatCode>General</c:formatCode>
                <c:ptCount val="10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23F-4727-ADD6-B5AAA7BB1020}"/>
            </c:ext>
          </c:extLst>
        </c:ser>
        <c:ser>
          <c:idx val="1"/>
          <c:order val="1"/>
          <c:tx>
            <c:v>1.AS.H R Ba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x"/>
            <c:errBarType val="both"/>
            <c:errValType val="cust"/>
            <c:noEndCap val="0"/>
            <c:plus>
              <c:numRef>
                <c:f>('All Fsp Analysis'!$Q$174,'All Fsp Analysis'!$Q$177,'All Fsp Analysis'!$Q$183,'All Fsp Analysis'!$Q$185:$Q$188,'All Fsp Analysis'!$Q$193:$Q$194,'All Fsp Analysis'!$Q$200,'All Fsp Analysis'!$Q$204)</c:f>
                <c:numCache>
                  <c:formatCode>General</c:formatCode>
                  <c:ptCount val="11"/>
                  <c:pt idx="0">
                    <c:v>4.08352</c:v>
                  </c:pt>
                  <c:pt idx="1">
                    <c:v>2.5144500000000001</c:v>
                  </c:pt>
                  <c:pt idx="2">
                    <c:v>2.5800100000000001</c:v>
                  </c:pt>
                  <c:pt idx="3">
                    <c:v>2.8672</c:v>
                  </c:pt>
                  <c:pt idx="4">
                    <c:v>2.5115699999999999</c:v>
                  </c:pt>
                  <c:pt idx="5">
                    <c:v>2.8394900000000001</c:v>
                  </c:pt>
                  <c:pt idx="6">
                    <c:v>2.3221599999999998</c:v>
                  </c:pt>
                  <c:pt idx="7">
                    <c:v>4.3279199999999998</c:v>
                  </c:pt>
                  <c:pt idx="8">
                    <c:v>3.5071599999999998</c:v>
                  </c:pt>
                  <c:pt idx="9">
                    <c:v>2.9200499999999998</c:v>
                  </c:pt>
                  <c:pt idx="10">
                    <c:v>3.6341299999999999</c:v>
                  </c:pt>
                </c:numCache>
              </c:numRef>
            </c:plus>
            <c:minus>
              <c:numRef>
                <c:f>('All Fsp Analysis'!$Q$174,'All Fsp Analysis'!$Q$177,'All Fsp Analysis'!$Q$183,'All Fsp Analysis'!$Q$185:$Q$188,'All Fsp Analysis'!$Q$193:$Q$194,'All Fsp Analysis'!$Q$200,'All Fsp Analysis'!$Q$204)</c:f>
                <c:numCache>
                  <c:formatCode>General</c:formatCode>
                  <c:ptCount val="11"/>
                  <c:pt idx="0">
                    <c:v>4.08352</c:v>
                  </c:pt>
                  <c:pt idx="1">
                    <c:v>2.5144500000000001</c:v>
                  </c:pt>
                  <c:pt idx="2">
                    <c:v>2.5800100000000001</c:v>
                  </c:pt>
                  <c:pt idx="3">
                    <c:v>2.8672</c:v>
                  </c:pt>
                  <c:pt idx="4">
                    <c:v>2.5115699999999999</c:v>
                  </c:pt>
                  <c:pt idx="5">
                    <c:v>2.8394900000000001</c:v>
                  </c:pt>
                  <c:pt idx="6">
                    <c:v>2.3221599999999998</c:v>
                  </c:pt>
                  <c:pt idx="7">
                    <c:v>4.3279199999999998</c:v>
                  </c:pt>
                  <c:pt idx="8">
                    <c:v>3.5071599999999998</c:v>
                  </c:pt>
                  <c:pt idx="9">
                    <c:v>2.9200499999999998</c:v>
                  </c:pt>
                  <c:pt idx="10">
                    <c:v>3.6341299999999999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Analysis'!$CC$3,'All Fsp Analysis'!$CC$6,'All Fsp Analysis'!$CC$12,'All Fsp Analysis'!$CC$14:$CC$17,'All Fsp Analysis'!$CC$22:$CC$23,'All Fsp Analysis'!$CC$29,'All Fsp Analysis'!$CC$33)</c:f>
              <c:numCache>
                <c:formatCode>General</c:formatCode>
                <c:ptCount val="11"/>
                <c:pt idx="0">
                  <c:v>24.624300000000002</c:v>
                </c:pt>
                <c:pt idx="1">
                  <c:v>17.785299999999999</c:v>
                </c:pt>
                <c:pt idx="2">
                  <c:v>20.399699999999999</c:v>
                </c:pt>
                <c:pt idx="3">
                  <c:v>17.8719</c:v>
                </c:pt>
                <c:pt idx="4">
                  <c:v>20.747</c:v>
                </c:pt>
                <c:pt idx="5">
                  <c:v>19.012899999999998</c:v>
                </c:pt>
                <c:pt idx="6">
                  <c:v>18.084700000000002</c:v>
                </c:pt>
                <c:pt idx="7">
                  <c:v>21.6312</c:v>
                </c:pt>
                <c:pt idx="8">
                  <c:v>18.886600000000001</c:v>
                </c:pt>
                <c:pt idx="9">
                  <c:v>19.8413</c:v>
                </c:pt>
                <c:pt idx="10">
                  <c:v>17.3932</c:v>
                </c:pt>
              </c:numCache>
            </c:numRef>
          </c:xVal>
          <c:yVal>
            <c:numRef>
              <c:f>('All Fsp Analysis'!$AP$155,'All Fsp Analysis'!$AP$158,'All Fsp Analysis'!$AP$164,'All Fsp Analysis'!$AP$166:$AP$169,'All Fsp Analysis'!$AP$174:$AP$175,'All Fsp Analysis'!$AP$181,'All Fsp Analysis'!$AP$185)</c:f>
              <c:numCache>
                <c:formatCode>General</c:formatCode>
                <c:ptCount val="11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23F-4727-ADD6-B5AAA7BB1020}"/>
            </c:ext>
          </c:extLst>
        </c:ser>
        <c:ser>
          <c:idx val="2"/>
          <c:order val="2"/>
          <c:tx>
            <c:v>1.AS.H (M) Ba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x"/>
            <c:errBarType val="both"/>
            <c:errValType val="cust"/>
            <c:noEndCap val="0"/>
            <c:plus>
              <c:numRef>
                <c:f>('All Fsp Analysis'!$Q$175,'All Fsp Analysis'!$Q$178,'All Fsp Analysis'!$Q$180:$Q$181,'All Fsp Analysis'!$Q$195:$Q$198,'All Fsp Analysis'!$Q$201:$Q$203,'All Fsp Analysis'!$Q$205:$Q$207)</c:f>
                <c:numCache>
                  <c:formatCode>General</c:formatCode>
                  <c:ptCount val="14"/>
                  <c:pt idx="0">
                    <c:v>3.4445700000000001</c:v>
                  </c:pt>
                  <c:pt idx="1">
                    <c:v>2.54311</c:v>
                  </c:pt>
                  <c:pt idx="2">
                    <c:v>2.2648000000000001</c:v>
                  </c:pt>
                  <c:pt idx="3">
                    <c:v>2.8358500000000002</c:v>
                  </c:pt>
                  <c:pt idx="4">
                    <c:v>3.1387100000000001</c:v>
                  </c:pt>
                  <c:pt idx="5">
                    <c:v>3.1214400000000002</c:v>
                  </c:pt>
                  <c:pt idx="6">
                    <c:v>2.7028300000000001</c:v>
                  </c:pt>
                  <c:pt idx="7">
                    <c:v>2.4577100000000001</c:v>
                  </c:pt>
                  <c:pt idx="8">
                    <c:v>2.9550700000000001</c:v>
                  </c:pt>
                  <c:pt idx="9">
                    <c:v>6.5574300000000001</c:v>
                  </c:pt>
                  <c:pt idx="10">
                    <c:v>3.5514800000000002</c:v>
                  </c:pt>
                  <c:pt idx="11">
                    <c:v>2.88062</c:v>
                  </c:pt>
                  <c:pt idx="12">
                    <c:v>1.71577</c:v>
                  </c:pt>
                  <c:pt idx="13">
                    <c:v>4.1254799999999996</c:v>
                  </c:pt>
                </c:numCache>
              </c:numRef>
            </c:plus>
            <c:minus>
              <c:numRef>
                <c:f>('All Fsp Analysis'!$Q$175,'All Fsp Analysis'!$Q$178,'All Fsp Analysis'!$Q$180:$Q$181,'All Fsp Analysis'!$Q$195:$Q$198,'All Fsp Analysis'!$Q$201:$Q$203,'All Fsp Analysis'!$Q$205:$Q$207)</c:f>
                <c:numCache>
                  <c:formatCode>General</c:formatCode>
                  <c:ptCount val="14"/>
                  <c:pt idx="0">
                    <c:v>3.4445700000000001</c:v>
                  </c:pt>
                  <c:pt idx="1">
                    <c:v>2.54311</c:v>
                  </c:pt>
                  <c:pt idx="2">
                    <c:v>2.2648000000000001</c:v>
                  </c:pt>
                  <c:pt idx="3">
                    <c:v>2.8358500000000002</c:v>
                  </c:pt>
                  <c:pt idx="4">
                    <c:v>3.1387100000000001</c:v>
                  </c:pt>
                  <c:pt idx="5">
                    <c:v>3.1214400000000002</c:v>
                  </c:pt>
                  <c:pt idx="6">
                    <c:v>2.7028300000000001</c:v>
                  </c:pt>
                  <c:pt idx="7">
                    <c:v>2.4577100000000001</c:v>
                  </c:pt>
                  <c:pt idx="8">
                    <c:v>2.9550700000000001</c:v>
                  </c:pt>
                  <c:pt idx="9">
                    <c:v>6.5574300000000001</c:v>
                  </c:pt>
                  <c:pt idx="10">
                    <c:v>3.5514800000000002</c:v>
                  </c:pt>
                  <c:pt idx="11">
                    <c:v>2.88062</c:v>
                  </c:pt>
                  <c:pt idx="12">
                    <c:v>1.71577</c:v>
                  </c:pt>
                  <c:pt idx="13">
                    <c:v>4.1254799999999996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Analysis'!$CC$4,'All Fsp Analysis'!$CC$7,'All Fsp Analysis'!$CC$9:$CC$10,'All Fsp Analysis'!$CC$24:$CC$27,'All Fsp Analysis'!$CC$30,'All Fsp Analysis'!$CC$32,'All Fsp Analysis'!$CC$34:$CC$36)</c:f>
              <c:numCache>
                <c:formatCode>General</c:formatCode>
                <c:ptCount val="13"/>
                <c:pt idx="0">
                  <c:v>21.078800000000001</c:v>
                </c:pt>
                <c:pt idx="1">
                  <c:v>16.397500000000001</c:v>
                </c:pt>
                <c:pt idx="2">
                  <c:v>15.915699999999999</c:v>
                </c:pt>
                <c:pt idx="3">
                  <c:v>18.200800000000001</c:v>
                </c:pt>
                <c:pt idx="4">
                  <c:v>18.080300000000001</c:v>
                </c:pt>
                <c:pt idx="5">
                  <c:v>17.727900000000002</c:v>
                </c:pt>
                <c:pt idx="6">
                  <c:v>16.642399999999999</c:v>
                </c:pt>
                <c:pt idx="7">
                  <c:v>18.270199999999999</c:v>
                </c:pt>
                <c:pt idx="8">
                  <c:v>16.696899999999999</c:v>
                </c:pt>
                <c:pt idx="9">
                  <c:v>23.416499999999999</c:v>
                </c:pt>
                <c:pt idx="10">
                  <c:v>20.838100000000001</c:v>
                </c:pt>
                <c:pt idx="11">
                  <c:v>15.403</c:v>
                </c:pt>
                <c:pt idx="12">
                  <c:v>19.526700000000002</c:v>
                </c:pt>
              </c:numCache>
            </c:numRef>
          </c:xVal>
          <c:yVal>
            <c:numRef>
              <c:f>('All Fsp Analysis'!$AQ$156,'All Fsp Analysis'!$AQ$159,'All Fsp Analysis'!$AQ$161:$AQ$162,'All Fsp Analysis'!$AQ$176:$AQ$179,'All Fsp Analysis'!$AQ$182:$AQ$184,'All Fsp Analysis'!$AQ$186:$AQ$188)</c:f>
              <c:numCache>
                <c:formatCode>General</c:formatCode>
                <c:ptCount val="14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23F-4727-ADD6-B5AAA7BB10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6984095"/>
        <c:axId val="1436993215"/>
      </c:scatterChart>
      <c:valAx>
        <c:axId val="143698409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Ba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36993215"/>
        <c:crosses val="autoZero"/>
        <c:crossBetween val="midCat"/>
      </c:valAx>
      <c:valAx>
        <c:axId val="1436993215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43698409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Ba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v>1.AS C Ba</c:v>
          </c:tx>
          <c:spPr>
            <a:ln>
              <a:noFill/>
            </a:ln>
          </c:spPr>
          <c:errBars>
            <c:errDir val="y"/>
            <c:errBarType val="both"/>
            <c:errValType val="fixedVal"/>
            <c:noEndCap val="0"/>
            <c:val val="0"/>
          </c:errBars>
          <c:errBars>
            <c:errDir val="x"/>
            <c:errBarType val="both"/>
            <c:errValType val="cust"/>
            <c:noEndCap val="0"/>
            <c:plus>
              <c:numRef>
                <c:f>('All Fsp Analysis'!$Q$80,'All Fsp Analysis'!$Q$82:$Q$83,'All Fsp Analysis'!$Q$86:$Q$87,'All Fsp Analysis'!$Q$92,'All Fsp Analysis'!$Q$96:$Q$97,'All Fsp Analysis'!$Q$101,'All Fsp Analysis'!$Q$103,'All Fsp Analysis'!$Q$105,'All Fsp Analysis'!$Q$107,'All Fsp Analysis'!$Q$112)</c:f>
                <c:numCache>
                  <c:formatCode>General</c:formatCode>
                  <c:ptCount val="13"/>
                  <c:pt idx="0">
                    <c:v>2.9195700000000002</c:v>
                  </c:pt>
                  <c:pt idx="1">
                    <c:v>2.75664</c:v>
                  </c:pt>
                  <c:pt idx="2">
                    <c:v>3.2578999999999998</c:v>
                  </c:pt>
                  <c:pt idx="3">
                    <c:v>3.7345899999999999</c:v>
                  </c:pt>
                  <c:pt idx="4">
                    <c:v>3.19008</c:v>
                  </c:pt>
                  <c:pt idx="5">
                    <c:v>4.75657</c:v>
                  </c:pt>
                  <c:pt idx="6">
                    <c:v>3.08786</c:v>
                  </c:pt>
                  <c:pt idx="7">
                    <c:v>3.35561</c:v>
                  </c:pt>
                  <c:pt idx="8">
                    <c:v>2.4411900000000002</c:v>
                  </c:pt>
                  <c:pt idx="9">
                    <c:v>3.7122700000000002</c:v>
                  </c:pt>
                  <c:pt idx="10">
                    <c:v>2.55199</c:v>
                  </c:pt>
                  <c:pt idx="11">
                    <c:v>7.5934100000000004</c:v>
                  </c:pt>
                  <c:pt idx="12">
                    <c:v>8.1577599999999997</c:v>
                  </c:pt>
                </c:numCache>
              </c:numRef>
            </c:plus>
            <c:minus>
              <c:numRef>
                <c:f>('All Fsp Analysis'!$Q$80,'All Fsp Analysis'!$Q$82:$Q$83,'All Fsp Analysis'!$Q$86:$Q$87,'All Fsp Analysis'!$Q$92,'All Fsp Analysis'!$Q$96:$Q$97,'All Fsp Analysis'!$Q$101,'All Fsp Analysis'!$Q$103,'All Fsp Analysis'!$Q$105,'All Fsp Analysis'!$Q$107,'All Fsp Analysis'!$Q$112)</c:f>
                <c:numCache>
                  <c:formatCode>General</c:formatCode>
                  <c:ptCount val="13"/>
                  <c:pt idx="0">
                    <c:v>2.9195700000000002</c:v>
                  </c:pt>
                  <c:pt idx="1">
                    <c:v>2.75664</c:v>
                  </c:pt>
                  <c:pt idx="2">
                    <c:v>3.2578999999999998</c:v>
                  </c:pt>
                  <c:pt idx="3">
                    <c:v>3.7345899999999999</c:v>
                  </c:pt>
                  <c:pt idx="4">
                    <c:v>3.19008</c:v>
                  </c:pt>
                  <c:pt idx="5">
                    <c:v>4.75657</c:v>
                  </c:pt>
                  <c:pt idx="6">
                    <c:v>3.08786</c:v>
                  </c:pt>
                  <c:pt idx="7">
                    <c:v>3.35561</c:v>
                  </c:pt>
                  <c:pt idx="8">
                    <c:v>2.4411900000000002</c:v>
                  </c:pt>
                  <c:pt idx="9">
                    <c:v>3.7122700000000002</c:v>
                  </c:pt>
                  <c:pt idx="10">
                    <c:v>2.55199</c:v>
                  </c:pt>
                  <c:pt idx="11">
                    <c:v>7.5934100000000004</c:v>
                  </c:pt>
                  <c:pt idx="12">
                    <c:v>8.1577599999999997</c:v>
                  </c:pt>
                </c:numCache>
              </c:numRef>
            </c:minus>
          </c:errBars>
          <c:xVal>
            <c:numRef>
              <c:f>('All Fsp Analysis'!$Q$3,'All Fsp Analysis'!$Q$5:$Q$6,'All Fsp Analysis'!$Q$9:$Q$10,'All Fsp Analysis'!$Q$15,'All Fsp Analysis'!$Q$19:$Q$20,'All Fsp Analysis'!$Q$24,'All Fsp Analysis'!$Q$26,'All Fsp Analysis'!$Q$28,'All Fsp Analysis'!$Q$30,'All Fsp Analysis'!$Q$35)</c:f>
              <c:numCache>
                <c:formatCode>General</c:formatCode>
                <c:ptCount val="13"/>
                <c:pt idx="0">
                  <c:v>23.2774</c:v>
                </c:pt>
                <c:pt idx="1">
                  <c:v>20.854399999999998</c:v>
                </c:pt>
                <c:pt idx="2">
                  <c:v>27.291499999999999</c:v>
                </c:pt>
                <c:pt idx="3">
                  <c:v>46.9651</c:v>
                </c:pt>
                <c:pt idx="4">
                  <c:v>23.572700000000001</c:v>
                </c:pt>
                <c:pt idx="5">
                  <c:v>40.852600000000002</c:v>
                </c:pt>
                <c:pt idx="6">
                  <c:v>24.5885</c:v>
                </c:pt>
                <c:pt idx="7">
                  <c:v>21.505199999999999</c:v>
                </c:pt>
                <c:pt idx="8">
                  <c:v>20.49</c:v>
                </c:pt>
                <c:pt idx="9">
                  <c:v>24.208500000000001</c:v>
                </c:pt>
                <c:pt idx="10">
                  <c:v>23.006499999999999</c:v>
                </c:pt>
                <c:pt idx="11">
                  <c:v>73.309299999999993</c:v>
                </c:pt>
                <c:pt idx="12">
                  <c:v>93.621499999999997</c:v>
                </c:pt>
              </c:numCache>
            </c:numRef>
          </c:xVal>
          <c:yVal>
            <c:numRef>
              <c:f>('All Fsp Analysis'!$AH$65,'All Fsp Analysis'!$AH$67:$AH$68,'All Fsp Analysis'!$AH$71:$AH$72,'All Fsp Analysis'!$AH$77,'All Fsp Analysis'!$AH$81:$AH$82,'All Fsp Analysis'!$AH$86,'All Fsp Analysis'!$AH$88,'All Fsp Analysis'!$AH$90,'All Fsp Analysis'!$AH$92,'All Fsp Analysis'!$AH$97)</c:f>
              <c:numCache>
                <c:formatCode>General</c:formatCode>
                <c:ptCount val="1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F660-451C-9158-A39137376CBD}"/>
            </c:ext>
          </c:extLst>
        </c:ser>
        <c:ser>
          <c:idx val="4"/>
          <c:order val="1"/>
          <c:tx>
            <c:v>1.AS R Ba</c:v>
          </c:tx>
          <c:spPr>
            <a:ln w="25400">
              <a:noFill/>
            </a:ln>
          </c:spPr>
          <c:errBars>
            <c:errDir val="y"/>
            <c:errBarType val="both"/>
            <c:errValType val="fixedVal"/>
            <c:noEndCap val="0"/>
            <c:val val="0"/>
          </c:errBars>
          <c:errBars>
            <c:errDir val="x"/>
            <c:errBarType val="both"/>
            <c:errValType val="cust"/>
            <c:noEndCap val="0"/>
            <c:plus>
              <c:numRef>
                <c:f>('All Fsp Analysis'!$Q$79,'All Fsp Analysis'!$Q$81,'All Fsp Analysis'!$Q$84,'All Fsp Analysis'!$Q$88,'All Fsp Analysis'!$Q$93,'All Fsp Analysis'!$Q$98,'All Fsp Analysis'!$Q$102,'All Fsp Analysis'!$Q$104,'All Fsp Analysis'!$Q$106,'All Fsp Analysis'!$Q$108,'All Fsp Analysis'!$Q$111)</c:f>
                <c:numCache>
                  <c:formatCode>General</c:formatCode>
                  <c:ptCount val="11"/>
                  <c:pt idx="0">
                    <c:v>7.5376200000000004</c:v>
                  </c:pt>
                  <c:pt idx="1">
                    <c:v>3.1595300000000002</c:v>
                  </c:pt>
                  <c:pt idx="2">
                    <c:v>5.7575700000000003</c:v>
                  </c:pt>
                  <c:pt idx="3">
                    <c:v>2.6499100000000002</c:v>
                  </c:pt>
                  <c:pt idx="4">
                    <c:v>24.4373</c:v>
                  </c:pt>
                  <c:pt idx="5">
                    <c:v>18.1967</c:v>
                  </c:pt>
                  <c:pt idx="6">
                    <c:v>7.7325100000000004</c:v>
                  </c:pt>
                  <c:pt idx="7">
                    <c:v>3.6703700000000001</c:v>
                  </c:pt>
                  <c:pt idx="8">
                    <c:v>2.5017800000000001</c:v>
                  </c:pt>
                  <c:pt idx="9">
                    <c:v>9.1230499999999992</c:v>
                  </c:pt>
                  <c:pt idx="10">
                    <c:v>4.8666900000000002</c:v>
                  </c:pt>
                </c:numCache>
              </c:numRef>
            </c:plus>
            <c:minus>
              <c:numRef>
                <c:f>('All Fsp Analysis'!$Q$79,'All Fsp Analysis'!$Q$81,'All Fsp Analysis'!$Q$84,'All Fsp Analysis'!$Q$88,'All Fsp Analysis'!$Q$93,'All Fsp Analysis'!$Q$98,'All Fsp Analysis'!$Q$102,'All Fsp Analysis'!$Q$104,'All Fsp Analysis'!$Q$106,'All Fsp Analysis'!$Q$108,'All Fsp Analysis'!$Q$111)</c:f>
                <c:numCache>
                  <c:formatCode>General</c:formatCode>
                  <c:ptCount val="11"/>
                  <c:pt idx="0">
                    <c:v>7.5376200000000004</c:v>
                  </c:pt>
                  <c:pt idx="1">
                    <c:v>3.1595300000000002</c:v>
                  </c:pt>
                  <c:pt idx="2">
                    <c:v>5.7575700000000003</c:v>
                  </c:pt>
                  <c:pt idx="3">
                    <c:v>2.6499100000000002</c:v>
                  </c:pt>
                  <c:pt idx="4">
                    <c:v>24.4373</c:v>
                  </c:pt>
                  <c:pt idx="5">
                    <c:v>18.1967</c:v>
                  </c:pt>
                  <c:pt idx="6">
                    <c:v>7.7325100000000004</c:v>
                  </c:pt>
                  <c:pt idx="7">
                    <c:v>3.6703700000000001</c:v>
                  </c:pt>
                  <c:pt idx="8">
                    <c:v>2.5017800000000001</c:v>
                  </c:pt>
                  <c:pt idx="9">
                    <c:v>9.1230499999999992</c:v>
                  </c:pt>
                  <c:pt idx="10">
                    <c:v>4.8666900000000002</c:v>
                  </c:pt>
                </c:numCache>
              </c:numRef>
            </c:minus>
          </c:errBars>
          <c:xVal>
            <c:numRef>
              <c:f>('All Fsp Analysis'!$Q$2,'All Fsp Analysis'!$Q$4,'All Fsp Analysis'!$Q$7,'All Fsp Analysis'!$Q$11,'All Fsp Analysis'!$Q$16,'All Fsp Analysis'!$Q$21,'All Fsp Analysis'!$Q$25,'All Fsp Analysis'!$Q$27,'All Fsp Analysis'!$Q$29,'All Fsp Analysis'!$Q$31,'All Fsp Analysis'!$Q$34)</c:f>
              <c:numCache>
                <c:formatCode>General</c:formatCode>
                <c:ptCount val="11"/>
                <c:pt idx="0">
                  <c:v>57.741900000000001</c:v>
                </c:pt>
                <c:pt idx="1">
                  <c:v>24.0761</c:v>
                </c:pt>
                <c:pt idx="2">
                  <c:v>34.773800000000001</c:v>
                </c:pt>
                <c:pt idx="3">
                  <c:v>23.7286</c:v>
                </c:pt>
                <c:pt idx="4">
                  <c:v>208.99199999999999</c:v>
                </c:pt>
                <c:pt idx="5">
                  <c:v>168.39599999999999</c:v>
                </c:pt>
                <c:pt idx="6">
                  <c:v>42.463200000000001</c:v>
                </c:pt>
                <c:pt idx="7">
                  <c:v>25.585799999999999</c:v>
                </c:pt>
                <c:pt idx="8">
                  <c:v>21.860099999999999</c:v>
                </c:pt>
                <c:pt idx="9">
                  <c:v>94.588099999999997</c:v>
                </c:pt>
                <c:pt idx="10">
                  <c:v>49.677399999999999</c:v>
                </c:pt>
              </c:numCache>
            </c:numRef>
          </c:xVal>
          <c:yVal>
            <c:numRef>
              <c:f>('All Fsp Analysis'!$AI$64,'All Fsp Analysis'!$AI$66,'All Fsp Analysis'!$AI$69,'All Fsp Analysis'!$AI$73,'All Fsp Analysis'!$AI$78,'All Fsp Analysis'!$AI$83,'All Fsp Analysis'!$AI$87,'All Fsp Analysis'!$AI$89,'All Fsp Analysis'!$AI$91,'All Fsp Analysis'!$AI$93,'All Fsp Analysis'!$AI$96)</c:f>
              <c:numCache>
                <c:formatCode>General</c:formatCode>
                <c:ptCount val="11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F660-451C-9158-A39137376CBD}"/>
            </c:ext>
          </c:extLst>
        </c:ser>
        <c:ser>
          <c:idx val="5"/>
          <c:order val="2"/>
          <c:tx>
            <c:v>1.AS (M) Ba</c:v>
          </c:tx>
          <c:spPr>
            <a:ln w="25400">
              <a:noFill/>
            </a:ln>
          </c:spPr>
          <c:errBars>
            <c:errDir val="y"/>
            <c:errBarType val="both"/>
            <c:errValType val="fixedVal"/>
            <c:noEndCap val="0"/>
            <c:val val="0"/>
          </c:errBars>
          <c:errBars>
            <c:errDir val="x"/>
            <c:errBarType val="both"/>
            <c:errValType val="cust"/>
            <c:noEndCap val="0"/>
            <c:plus>
              <c:numRef>
                <c:f>('All Fsp Analysis'!$Q$89:$Q$91,'All Fsp Analysis'!$Q$95,'All Fsp Analysis'!$Q$109:$Q$110,'All Fsp Analysis'!$Q$113:$Q$114)</c:f>
                <c:numCache>
                  <c:formatCode>General</c:formatCode>
                  <c:ptCount val="8"/>
                  <c:pt idx="0">
                    <c:v>5.5769399999999996</c:v>
                  </c:pt>
                  <c:pt idx="1">
                    <c:v>6.1594300000000004</c:v>
                  </c:pt>
                  <c:pt idx="2">
                    <c:v>2.9676999999999998</c:v>
                  </c:pt>
                  <c:pt idx="3">
                    <c:v>8.4995700000000003</c:v>
                  </c:pt>
                  <c:pt idx="4">
                    <c:v>6.43607</c:v>
                  </c:pt>
                  <c:pt idx="5">
                    <c:v>6.2771600000000003</c:v>
                  </c:pt>
                  <c:pt idx="6">
                    <c:v>6.4997100000000003</c:v>
                  </c:pt>
                  <c:pt idx="7">
                    <c:v>15.558999999999999</c:v>
                  </c:pt>
                </c:numCache>
              </c:numRef>
            </c:plus>
            <c:minus>
              <c:numRef>
                <c:f>('All Fsp Analysis'!$Q$89:$Q$91,'All Fsp Analysis'!$Q$95,'All Fsp Analysis'!$Q$109:$Q$110,'All Fsp Analysis'!$Q$113:$Q$114)</c:f>
                <c:numCache>
                  <c:formatCode>General</c:formatCode>
                  <c:ptCount val="8"/>
                  <c:pt idx="0">
                    <c:v>5.5769399999999996</c:v>
                  </c:pt>
                  <c:pt idx="1">
                    <c:v>6.1594300000000004</c:v>
                  </c:pt>
                  <c:pt idx="2">
                    <c:v>2.9676999999999998</c:v>
                  </c:pt>
                  <c:pt idx="3">
                    <c:v>8.4995700000000003</c:v>
                  </c:pt>
                  <c:pt idx="4">
                    <c:v>6.43607</c:v>
                  </c:pt>
                  <c:pt idx="5">
                    <c:v>6.2771600000000003</c:v>
                  </c:pt>
                  <c:pt idx="6">
                    <c:v>6.4997100000000003</c:v>
                  </c:pt>
                  <c:pt idx="7">
                    <c:v>15.558999999999999</c:v>
                  </c:pt>
                </c:numCache>
              </c:numRef>
            </c:minus>
          </c:errBars>
          <c:xVal>
            <c:numRef>
              <c:f>('All Fsp Analysis'!$Q$12:$Q$14,'All Fsp Analysis'!$Q$18,'All Fsp Analysis'!$Q$32:$Q$33,'All Fsp Analysis'!$Q$36:$Q$37)</c:f>
              <c:numCache>
                <c:formatCode>General</c:formatCode>
                <c:ptCount val="8"/>
                <c:pt idx="0">
                  <c:v>41.840800000000002</c:v>
                </c:pt>
                <c:pt idx="1">
                  <c:v>37.624600000000001</c:v>
                </c:pt>
                <c:pt idx="2">
                  <c:v>22.513500000000001</c:v>
                </c:pt>
                <c:pt idx="3">
                  <c:v>78.456100000000006</c:v>
                </c:pt>
                <c:pt idx="4">
                  <c:v>53.805100000000003</c:v>
                </c:pt>
                <c:pt idx="5">
                  <c:v>70.862099999999998</c:v>
                </c:pt>
                <c:pt idx="6">
                  <c:v>89.759200000000007</c:v>
                </c:pt>
                <c:pt idx="7">
                  <c:v>108.559</c:v>
                </c:pt>
              </c:numCache>
            </c:numRef>
          </c:xVal>
          <c:yVal>
            <c:numRef>
              <c:f>('All Fsp Analysis'!$AJ$74:$AJ$76,'All Fsp Analysis'!$AJ$80,'All Fsp Analysis'!$AJ$94:$AJ$95,'All Fsp Analysis'!$AJ$98:$AJ$99)</c:f>
              <c:numCache>
                <c:formatCode>General</c:formatCode>
                <c:ptCount val="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F660-451C-9158-A39137376CBD}"/>
            </c:ext>
          </c:extLst>
        </c:ser>
        <c:ser>
          <c:idx val="6"/>
          <c:order val="3"/>
          <c:tx>
            <c:v>1.AS Other Ba</c:v>
          </c:tx>
          <c:spPr>
            <a:ln w="25400">
              <a:noFill/>
            </a:ln>
          </c:spPr>
          <c:errBars>
            <c:errDir val="y"/>
            <c:errBarType val="both"/>
            <c:errValType val="fixedVal"/>
            <c:noEndCap val="0"/>
            <c:val val="0"/>
          </c:errBars>
          <c:errBars>
            <c:errDir val="x"/>
            <c:errBarType val="both"/>
            <c:errValType val="cust"/>
            <c:noEndCap val="0"/>
            <c:plus>
              <c:numRef>
                <c:f>('All Fsp Analysis'!$Q$85,'All Fsp Analysis'!$Q$94,'All Fsp Analysis'!$Q$99:$Q$100)</c:f>
                <c:numCache>
                  <c:formatCode>General</c:formatCode>
                  <c:ptCount val="4"/>
                  <c:pt idx="0">
                    <c:v>2.4697200000000001</c:v>
                  </c:pt>
                  <c:pt idx="1">
                    <c:v>4.2052300000000002</c:v>
                  </c:pt>
                  <c:pt idx="2">
                    <c:v>3.5202900000000001</c:v>
                  </c:pt>
                  <c:pt idx="3">
                    <c:v>3.49017</c:v>
                  </c:pt>
                </c:numCache>
              </c:numRef>
            </c:plus>
            <c:minus>
              <c:numRef>
                <c:f>('All Fsp Analysis'!$Q$85,'All Fsp Analysis'!$Q$94,'All Fsp Analysis'!$Q$99:$Q$100)</c:f>
                <c:numCache>
                  <c:formatCode>General</c:formatCode>
                  <c:ptCount val="4"/>
                  <c:pt idx="0">
                    <c:v>2.4697200000000001</c:v>
                  </c:pt>
                  <c:pt idx="1">
                    <c:v>4.2052300000000002</c:v>
                  </c:pt>
                  <c:pt idx="2">
                    <c:v>3.5202900000000001</c:v>
                  </c:pt>
                  <c:pt idx="3">
                    <c:v>3.49017</c:v>
                  </c:pt>
                </c:numCache>
              </c:numRef>
            </c:minus>
          </c:errBars>
          <c:xVal>
            <c:numRef>
              <c:f>('All Fsp Analysis'!$Q$8,'All Fsp Analysis'!$Q$17,'All Fsp Analysis'!$Q$22:$Q$23)</c:f>
              <c:numCache>
                <c:formatCode>General</c:formatCode>
                <c:ptCount val="4"/>
                <c:pt idx="0">
                  <c:v>24.385999999999999</c:v>
                </c:pt>
                <c:pt idx="1">
                  <c:v>37.003500000000003</c:v>
                </c:pt>
                <c:pt idx="2">
                  <c:v>29.941700000000001</c:v>
                </c:pt>
                <c:pt idx="3">
                  <c:v>27.171099999999999</c:v>
                </c:pt>
              </c:numCache>
            </c:numRef>
          </c:xVal>
          <c:yVal>
            <c:numRef>
              <c:f>('All Fsp Analysis'!$AK$70,'All Fsp Analysis'!$AK$79,'All Fsp Analysis'!$AK$84:$AK$85)</c:f>
              <c:numCache>
                <c:formatCode>General</c:formatCode>
                <c:ptCount val="4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F660-451C-9158-A39137376CBD}"/>
            </c:ext>
          </c:extLst>
        </c:ser>
        <c:ser>
          <c:idx val="7"/>
          <c:order val="4"/>
          <c:tx>
            <c:v>1(B)MP C Ba</c:v>
          </c:tx>
          <c:spPr>
            <a:ln w="19050" cap="rnd">
              <a:noFill/>
              <a:round/>
            </a:ln>
            <a:effectLst/>
          </c:spP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('All Fsp Analysis'!$Q$122:$Q$124,'All Fsp Analysis'!$Q$128,'All Fsp Analysis'!$Q$132,'All Fsp Analysis'!$Q$139,'All Fsp Analysis'!$Q$142,'All Fsp Analysis'!$Q$145,'All Fsp Analysis'!$Q$149:$Q$150,'All Fsp Analysis'!$Q$154:$Q$156,'All Fsp Analysis'!$Q$156,'All Fsp Analysis'!$Q$159:$Q$162)</c:f>
                <c:numCache>
                  <c:formatCode>General</c:formatCode>
                  <c:ptCount val="18"/>
                  <c:pt idx="0">
                    <c:v>5.0446900000000001</c:v>
                  </c:pt>
                  <c:pt idx="1">
                    <c:v>5.3162700000000003</c:v>
                  </c:pt>
                  <c:pt idx="2">
                    <c:v>6.4690399999999997</c:v>
                  </c:pt>
                  <c:pt idx="3">
                    <c:v>6.8696999999999999</c:v>
                  </c:pt>
                  <c:pt idx="4">
                    <c:v>6.2886699999999998</c:v>
                  </c:pt>
                  <c:pt idx="5">
                    <c:v>4.6262499999999998</c:v>
                  </c:pt>
                  <c:pt idx="6">
                    <c:v>7.5177699999999996</c:v>
                  </c:pt>
                  <c:pt idx="7">
                    <c:v>7.6278899999999998</c:v>
                  </c:pt>
                  <c:pt idx="8">
                    <c:v>9.2235099999999992</c:v>
                  </c:pt>
                  <c:pt idx="9">
                    <c:v>5.0928399999999998</c:v>
                  </c:pt>
                  <c:pt idx="10">
                    <c:v>15.7265</c:v>
                  </c:pt>
                  <c:pt idx="11">
                    <c:v>7.2859100000000003</c:v>
                  </c:pt>
                  <c:pt idx="12">
                    <c:v>6.7975899999999996</c:v>
                  </c:pt>
                  <c:pt idx="13">
                    <c:v>6.7975899999999996</c:v>
                  </c:pt>
                  <c:pt idx="14">
                    <c:v>12.132300000000001</c:v>
                  </c:pt>
                  <c:pt idx="15">
                    <c:v>10.856</c:v>
                  </c:pt>
                  <c:pt idx="16">
                    <c:v>13.7165</c:v>
                  </c:pt>
                  <c:pt idx="17">
                    <c:v>12.1594</c:v>
                  </c:pt>
                </c:numCache>
              </c:numRef>
            </c:plus>
            <c:minus>
              <c:numRef>
                <c:f>('All Fsp Analysis'!$Q$122:$Q$124,'All Fsp Analysis'!$Q$128,'All Fsp Analysis'!$Q$132,'All Fsp Analysis'!$Q$139,'All Fsp Analysis'!$Q$142,'All Fsp Analysis'!$Q$145,'All Fsp Analysis'!$Q$149:$Q$150,'All Fsp Analysis'!$Q$154:$Q$156,'All Fsp Analysis'!$Q$156,'All Fsp Analysis'!$Q$159:$Q$162)</c:f>
                <c:numCache>
                  <c:formatCode>General</c:formatCode>
                  <c:ptCount val="18"/>
                  <c:pt idx="0">
                    <c:v>5.0446900000000001</c:v>
                  </c:pt>
                  <c:pt idx="1">
                    <c:v>5.3162700000000003</c:v>
                  </c:pt>
                  <c:pt idx="2">
                    <c:v>6.4690399999999997</c:v>
                  </c:pt>
                  <c:pt idx="3">
                    <c:v>6.8696999999999999</c:v>
                  </c:pt>
                  <c:pt idx="4">
                    <c:v>6.2886699999999998</c:v>
                  </c:pt>
                  <c:pt idx="5">
                    <c:v>4.6262499999999998</c:v>
                  </c:pt>
                  <c:pt idx="6">
                    <c:v>7.5177699999999996</c:v>
                  </c:pt>
                  <c:pt idx="7">
                    <c:v>7.6278899999999998</c:v>
                  </c:pt>
                  <c:pt idx="8">
                    <c:v>9.2235099999999992</c:v>
                  </c:pt>
                  <c:pt idx="9">
                    <c:v>5.0928399999999998</c:v>
                  </c:pt>
                  <c:pt idx="10">
                    <c:v>15.7265</c:v>
                  </c:pt>
                  <c:pt idx="11">
                    <c:v>7.2859100000000003</c:v>
                  </c:pt>
                  <c:pt idx="12">
                    <c:v>6.7975899999999996</c:v>
                  </c:pt>
                  <c:pt idx="13">
                    <c:v>6.7975899999999996</c:v>
                  </c:pt>
                  <c:pt idx="14">
                    <c:v>12.132300000000001</c:v>
                  </c:pt>
                  <c:pt idx="15">
                    <c:v>10.856</c:v>
                  </c:pt>
                  <c:pt idx="16">
                    <c:v>13.7165</c:v>
                  </c:pt>
                  <c:pt idx="17">
                    <c:v>12.1594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Analysis'!$AW$2:$AW$4,'All Fsp Analysis'!$AW$8,'All Fsp Analysis'!$AW$12,'All Fsp Analysis'!$AW$19,'All Fsp Analysis'!$AW$22,'All Fsp Analysis'!$AW$25,'All Fsp Analysis'!$AW$29:$AW$30,'All Fsp Analysis'!$AW$34:$AW$36,'All Fsp Analysis'!$AW$39:$AW$42)</c:f>
              <c:numCache>
                <c:formatCode>General</c:formatCode>
                <c:ptCount val="17"/>
                <c:pt idx="0">
                  <c:v>37.316800000000001</c:v>
                </c:pt>
                <c:pt idx="1">
                  <c:v>43.055900000000001</c:v>
                </c:pt>
                <c:pt idx="2">
                  <c:v>37.581499999999998</c:v>
                </c:pt>
                <c:pt idx="3">
                  <c:v>67.461600000000004</c:v>
                </c:pt>
                <c:pt idx="4">
                  <c:v>75.002300000000005</c:v>
                </c:pt>
                <c:pt idx="5">
                  <c:v>47.167200000000001</c:v>
                </c:pt>
                <c:pt idx="6">
                  <c:v>71.211600000000004</c:v>
                </c:pt>
                <c:pt idx="7">
                  <c:v>55.2804</c:v>
                </c:pt>
                <c:pt idx="8">
                  <c:v>82.548699999999997</c:v>
                </c:pt>
                <c:pt idx="9">
                  <c:v>64.204999999999998</c:v>
                </c:pt>
                <c:pt idx="10">
                  <c:v>100.167</c:v>
                </c:pt>
                <c:pt idx="11">
                  <c:v>64.575599999999994</c:v>
                </c:pt>
                <c:pt idx="12">
                  <c:v>59.787500000000001</c:v>
                </c:pt>
                <c:pt idx="13">
                  <c:v>117.45099999999999</c:v>
                </c:pt>
                <c:pt idx="14">
                  <c:v>101.33799999999999</c:v>
                </c:pt>
                <c:pt idx="15">
                  <c:v>112.11</c:v>
                </c:pt>
                <c:pt idx="16">
                  <c:v>95.389799999999994</c:v>
                </c:pt>
              </c:numCache>
            </c:numRef>
          </c:xVal>
          <c:yVal>
            <c:numRef>
              <c:f>('All Fsp Analysis'!$AL$105:$AL$107,'All Fsp Analysis'!$AL$111,'All Fsp Analysis'!$AL$115,'All Fsp Analysis'!$AL$122,'All Fsp Analysis'!$AL$125,'All Fsp Analysis'!$AL$128,'All Fsp Analysis'!$AL$132:$AL$133,'All Fsp Analysis'!$AL$137:$AL$139,'All Fsp Analysis'!$AL$142:$AL$145)</c:f>
              <c:numCache>
                <c:formatCode>General</c:formatCode>
                <c:ptCount val="17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F660-451C-9158-A39137376CBD}"/>
            </c:ext>
          </c:extLst>
        </c:ser>
        <c:ser>
          <c:idx val="8"/>
          <c:order val="5"/>
          <c:tx>
            <c:v>1(B)MP R Ba</c:v>
          </c:tx>
          <c:spPr>
            <a:ln w="25400" cap="rnd">
              <a:noFill/>
              <a:round/>
            </a:ln>
            <a:effectLst/>
          </c:spP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('All Fsp Analysis'!$Q$125:$Q$127,'All Fsp Analysis'!$Q$129:$Q$130,'All Fsp Analysis'!$Q$133,'All Fsp Analysis'!$Q$140:$Q$141,'All Fsp Analysis'!$Q$143,'All Fsp Analysis'!$Q$146:$Q$147,'All Fsp Analysis'!$Q$151,'All Fsp Analysis'!$Q$157:$Q$158,'All Fsp Analysis'!$Q$163:$Q$165)</c:f>
                <c:numCache>
                  <c:formatCode>General</c:formatCode>
                  <c:ptCount val="17"/>
                  <c:pt idx="0">
                    <c:v>6.8122699999999998</c:v>
                  </c:pt>
                  <c:pt idx="1">
                    <c:v>5.1677099999999996</c:v>
                  </c:pt>
                  <c:pt idx="2">
                    <c:v>5.5526400000000002</c:v>
                  </c:pt>
                  <c:pt idx="3">
                    <c:v>9.1402699999999992</c:v>
                  </c:pt>
                  <c:pt idx="4">
                    <c:v>4.7690900000000003</c:v>
                  </c:pt>
                  <c:pt idx="5">
                    <c:v>7.4209699999999996</c:v>
                  </c:pt>
                  <c:pt idx="6">
                    <c:v>9.7008399999999995</c:v>
                  </c:pt>
                  <c:pt idx="7">
                    <c:v>7.5481800000000003</c:v>
                  </c:pt>
                  <c:pt idx="8">
                    <c:v>5.8535599999999999</c:v>
                  </c:pt>
                  <c:pt idx="9">
                    <c:v>12.5273</c:v>
                  </c:pt>
                  <c:pt idx="10">
                    <c:v>4.8417500000000002</c:v>
                  </c:pt>
                  <c:pt idx="11">
                    <c:v>5.71509</c:v>
                  </c:pt>
                  <c:pt idx="12">
                    <c:v>6.8143000000000002</c:v>
                  </c:pt>
                  <c:pt idx="13">
                    <c:v>3.6639200000000001</c:v>
                  </c:pt>
                  <c:pt idx="14">
                    <c:v>5.3976800000000003</c:v>
                  </c:pt>
                  <c:pt idx="15">
                    <c:v>8.6006300000000007</c:v>
                  </c:pt>
                  <c:pt idx="16">
                    <c:v>15.626099999999999</c:v>
                  </c:pt>
                </c:numCache>
              </c:numRef>
            </c:plus>
            <c:minus>
              <c:numRef>
                <c:f>('All Fsp Analysis'!$Q$125:$Q$127,'All Fsp Analysis'!$Q$129:$Q$130,'All Fsp Analysis'!$Q$133,'All Fsp Analysis'!$Q$140:$Q$141,'All Fsp Analysis'!$Q$143,'All Fsp Analysis'!$Q$146:$Q$147,'All Fsp Analysis'!$Q$151,'All Fsp Analysis'!$Q$157:$Q$158,'All Fsp Analysis'!$Q$163:$Q$165)</c:f>
                <c:numCache>
                  <c:formatCode>General</c:formatCode>
                  <c:ptCount val="17"/>
                  <c:pt idx="0">
                    <c:v>6.8122699999999998</c:v>
                  </c:pt>
                  <c:pt idx="1">
                    <c:v>5.1677099999999996</c:v>
                  </c:pt>
                  <c:pt idx="2">
                    <c:v>5.5526400000000002</c:v>
                  </c:pt>
                  <c:pt idx="3">
                    <c:v>9.1402699999999992</c:v>
                  </c:pt>
                  <c:pt idx="4">
                    <c:v>4.7690900000000003</c:v>
                  </c:pt>
                  <c:pt idx="5">
                    <c:v>7.4209699999999996</c:v>
                  </c:pt>
                  <c:pt idx="6">
                    <c:v>9.7008399999999995</c:v>
                  </c:pt>
                  <c:pt idx="7">
                    <c:v>7.5481800000000003</c:v>
                  </c:pt>
                  <c:pt idx="8">
                    <c:v>5.8535599999999999</c:v>
                  </c:pt>
                  <c:pt idx="9">
                    <c:v>12.5273</c:v>
                  </c:pt>
                  <c:pt idx="10">
                    <c:v>4.8417500000000002</c:v>
                  </c:pt>
                  <c:pt idx="11">
                    <c:v>5.71509</c:v>
                  </c:pt>
                  <c:pt idx="12">
                    <c:v>6.8143000000000002</c:v>
                  </c:pt>
                  <c:pt idx="13">
                    <c:v>3.6639200000000001</c:v>
                  </c:pt>
                  <c:pt idx="14">
                    <c:v>5.3976800000000003</c:v>
                  </c:pt>
                  <c:pt idx="15">
                    <c:v>8.6006300000000007</c:v>
                  </c:pt>
                  <c:pt idx="16">
                    <c:v>15.626099999999999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Analysis'!$AW$5:$AW$7,'All Fsp Analysis'!$AW$9:$AW$10,'All Fsp Analysis'!$AW$13,'All Fsp Analysis'!$AW$20:$AW$21,'All Fsp Analysis'!$AW$23,'All Fsp Analysis'!$AW$26:$AW$27,'All Fsp Analysis'!$AW$31,'All Fsp Analysis'!$AW$37:$AW$38,'All Fsp Analysis'!$AW$43:$AW$44,'All Fsp Analysis'!$AW$45)</c:f>
              <c:numCache>
                <c:formatCode>General</c:formatCode>
                <c:ptCount val="17"/>
                <c:pt idx="0">
                  <c:v>61.692999999999998</c:v>
                </c:pt>
                <c:pt idx="1">
                  <c:v>38.116199999999999</c:v>
                </c:pt>
                <c:pt idx="2">
                  <c:v>40.0533</c:v>
                </c:pt>
                <c:pt idx="3">
                  <c:v>86.672200000000004</c:v>
                </c:pt>
                <c:pt idx="4">
                  <c:v>50.0364</c:v>
                </c:pt>
                <c:pt idx="5">
                  <c:v>66.052199999999999</c:v>
                </c:pt>
                <c:pt idx="6">
                  <c:v>66.091700000000003</c:v>
                </c:pt>
                <c:pt idx="7">
                  <c:v>57.9392</c:v>
                </c:pt>
                <c:pt idx="8">
                  <c:v>42.272300000000001</c:v>
                </c:pt>
                <c:pt idx="9">
                  <c:v>63.9572</c:v>
                </c:pt>
                <c:pt idx="10">
                  <c:v>38.003500000000003</c:v>
                </c:pt>
                <c:pt idx="11">
                  <c:v>59.966999999999999</c:v>
                </c:pt>
                <c:pt idx="12">
                  <c:v>53.011099999999999</c:v>
                </c:pt>
                <c:pt idx="13">
                  <c:v>37.499600000000001</c:v>
                </c:pt>
                <c:pt idx="14">
                  <c:v>53.740099999999998</c:v>
                </c:pt>
                <c:pt idx="15">
                  <c:v>81.027299999999997</c:v>
                </c:pt>
                <c:pt idx="16">
                  <c:v>61.691600000000001</c:v>
                </c:pt>
              </c:numCache>
            </c:numRef>
          </c:xVal>
          <c:yVal>
            <c:numRef>
              <c:f>('All Fsp Analysis'!$AM$108:$AM$110,'All Fsp Analysis'!$AM$112:$AM$113,'All Fsp Analysis'!$AM$116,'All Fsp Analysis'!$AM$123:$AM$124,'All Fsp Analysis'!$AM$126,'All Fsp Analysis'!$AM$129:$AM$130,'All Fsp Analysis'!$AM$134,'All Fsp Analysis'!$AM$140:$AM$141,'All Fsp Analysis'!$AM$146:$AM$148)</c:f>
              <c:numCache>
                <c:formatCode>General</c:formatCode>
                <c:ptCount val="17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F660-451C-9158-A39137376CBD}"/>
            </c:ext>
          </c:extLst>
        </c:ser>
        <c:ser>
          <c:idx val="9"/>
          <c:order val="6"/>
          <c:tx>
            <c:v>1(B)MP (M) Ba</c:v>
          </c:tx>
          <c:spPr>
            <a:ln w="25400" cap="rnd">
              <a:noFill/>
              <a:round/>
            </a:ln>
            <a:effectLst/>
          </c:spP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('All Fsp Analysis'!$Q$131,'All Fsp Analysis'!$Q$134:$Q$138,'All Fsp Analysis'!$Q$144,'All Fsp Analysis'!$Q$148,'All Fsp Analysis'!$Q$152:$Q$153)</c:f>
                <c:numCache>
                  <c:formatCode>General</c:formatCode>
                  <c:ptCount val="10"/>
                  <c:pt idx="0">
                    <c:v>5.8635099999999998</c:v>
                  </c:pt>
                  <c:pt idx="1">
                    <c:v>6.8148200000000001</c:v>
                  </c:pt>
                  <c:pt idx="2">
                    <c:v>10.408799999999999</c:v>
                  </c:pt>
                  <c:pt idx="3">
                    <c:v>6.8666499999999999</c:v>
                  </c:pt>
                  <c:pt idx="4">
                    <c:v>5.7869700000000002</c:v>
                  </c:pt>
                  <c:pt idx="5">
                    <c:v>5.6118100000000002</c:v>
                  </c:pt>
                  <c:pt idx="6">
                    <c:v>7.5633299999999997</c:v>
                  </c:pt>
                  <c:pt idx="7">
                    <c:v>5.1215099999999998</c:v>
                  </c:pt>
                  <c:pt idx="8">
                    <c:v>4.9388100000000001</c:v>
                  </c:pt>
                  <c:pt idx="9">
                    <c:v>4.5441900000000004</c:v>
                  </c:pt>
                </c:numCache>
              </c:numRef>
            </c:plus>
            <c:minus>
              <c:numRef>
                <c:f>('All Fsp Analysis'!$Q$131,'All Fsp Analysis'!$Q$134:$Q$138,'All Fsp Analysis'!$Q$144,'All Fsp Analysis'!$Q$148,'All Fsp Analysis'!$Q$152:$Q$153)</c:f>
                <c:numCache>
                  <c:formatCode>General</c:formatCode>
                  <c:ptCount val="10"/>
                  <c:pt idx="0">
                    <c:v>5.8635099999999998</c:v>
                  </c:pt>
                  <c:pt idx="1">
                    <c:v>6.8148200000000001</c:v>
                  </c:pt>
                  <c:pt idx="2">
                    <c:v>10.408799999999999</c:v>
                  </c:pt>
                  <c:pt idx="3">
                    <c:v>6.8666499999999999</c:v>
                  </c:pt>
                  <c:pt idx="4">
                    <c:v>5.7869700000000002</c:v>
                  </c:pt>
                  <c:pt idx="5">
                    <c:v>5.6118100000000002</c:v>
                  </c:pt>
                  <c:pt idx="6">
                    <c:v>7.5633299999999997</c:v>
                  </c:pt>
                  <c:pt idx="7">
                    <c:v>5.1215099999999998</c:v>
                  </c:pt>
                  <c:pt idx="8">
                    <c:v>4.9388100000000001</c:v>
                  </c:pt>
                  <c:pt idx="9">
                    <c:v>4.5441900000000004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Analysis'!$AW$11,'All Fsp Analysis'!$AW$14:$AW$18,'All Fsp Analysis'!$AW$24,'All Fsp Analysis'!$AW$28,'All Fsp Analysis'!$AW$32:$AW$33)</c:f>
              <c:numCache>
                <c:formatCode>General</c:formatCode>
                <c:ptCount val="10"/>
                <c:pt idx="0">
                  <c:v>50.235900000000001</c:v>
                </c:pt>
                <c:pt idx="1">
                  <c:v>63.4223</c:v>
                </c:pt>
                <c:pt idx="2">
                  <c:v>66</c:v>
                </c:pt>
                <c:pt idx="3">
                  <c:v>42.098500000000001</c:v>
                </c:pt>
                <c:pt idx="4">
                  <c:v>53.603000000000002</c:v>
                </c:pt>
                <c:pt idx="5">
                  <c:v>42.584600000000002</c:v>
                </c:pt>
                <c:pt idx="6">
                  <c:v>46.832500000000003</c:v>
                </c:pt>
                <c:pt idx="7">
                  <c:v>38.735100000000003</c:v>
                </c:pt>
                <c:pt idx="8">
                  <c:v>72.096500000000006</c:v>
                </c:pt>
                <c:pt idx="9">
                  <c:v>45.596699999999998</c:v>
                </c:pt>
              </c:numCache>
            </c:numRef>
          </c:xVal>
          <c:yVal>
            <c:numRef>
              <c:f>('All Fsp Analysis'!$AN$114,'All Fsp Analysis'!$AN$117:$AN$121,'All Fsp Analysis'!$AN$127,'All Fsp Analysis'!$AN$131,'All Fsp Analysis'!$AN$135:$AN$136)</c:f>
              <c:numCache>
                <c:formatCode>General</c:formatCode>
                <c:ptCount val="10"/>
                <c:pt idx="0">
                  <c:v>7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F660-451C-9158-A39137376CBD}"/>
            </c:ext>
          </c:extLst>
        </c:ser>
        <c:ser>
          <c:idx val="0"/>
          <c:order val="7"/>
          <c:tx>
            <c:v>1.AS.H C Ba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('All Fsp Analysis'!$Q$173,'All Fsp Analysis'!$Q$176,'All Fsp Analysis'!$Q$179,'All Fsp Analysis'!$Q$182,'All Fsp Analysis'!$Q$184,'All Fsp Analysis'!$Q$189:$Q$192,'All Fsp Analysis'!$Q$199)</c:f>
                <c:numCache>
                  <c:formatCode>General</c:formatCode>
                  <c:ptCount val="10"/>
                  <c:pt idx="0">
                    <c:v>2.5714299999999999</c:v>
                  </c:pt>
                  <c:pt idx="1">
                    <c:v>1.7658499999999999</c:v>
                  </c:pt>
                  <c:pt idx="2">
                    <c:v>3.4076599999999999</c:v>
                  </c:pt>
                  <c:pt idx="3">
                    <c:v>2.66228</c:v>
                  </c:pt>
                  <c:pt idx="4">
                    <c:v>2.4756100000000001</c:v>
                  </c:pt>
                  <c:pt idx="5">
                    <c:v>3.0592899999999998</c:v>
                  </c:pt>
                  <c:pt idx="6">
                    <c:v>3.5977899999999998</c:v>
                  </c:pt>
                  <c:pt idx="7">
                    <c:v>4.1366899999999998</c:v>
                  </c:pt>
                  <c:pt idx="8">
                    <c:v>2.6624400000000001</c:v>
                  </c:pt>
                  <c:pt idx="9">
                    <c:v>3.08385</c:v>
                  </c:pt>
                </c:numCache>
              </c:numRef>
            </c:plus>
            <c:minus>
              <c:numRef>
                <c:f>('All Fsp Analysis'!$Q$173,'All Fsp Analysis'!$Q$176,'All Fsp Analysis'!$Q$179,'All Fsp Analysis'!$Q$182,'All Fsp Analysis'!$Q$184,'All Fsp Analysis'!$Q$189:$Q$192,'All Fsp Analysis'!$Q$199)</c:f>
                <c:numCache>
                  <c:formatCode>General</c:formatCode>
                  <c:ptCount val="10"/>
                  <c:pt idx="0">
                    <c:v>2.5714299999999999</c:v>
                  </c:pt>
                  <c:pt idx="1">
                    <c:v>1.7658499999999999</c:v>
                  </c:pt>
                  <c:pt idx="2">
                    <c:v>3.4076599999999999</c:v>
                  </c:pt>
                  <c:pt idx="3">
                    <c:v>2.66228</c:v>
                  </c:pt>
                  <c:pt idx="4">
                    <c:v>2.4756100000000001</c:v>
                  </c:pt>
                  <c:pt idx="5">
                    <c:v>3.0592899999999998</c:v>
                  </c:pt>
                  <c:pt idx="6">
                    <c:v>3.5977899999999998</c:v>
                  </c:pt>
                  <c:pt idx="7">
                    <c:v>4.1366899999999998</c:v>
                  </c:pt>
                  <c:pt idx="8">
                    <c:v>2.6624400000000001</c:v>
                  </c:pt>
                  <c:pt idx="9">
                    <c:v>3.08385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Analysis'!$CC$2,'All Fsp Analysis'!$CC$5,'All Fsp Analysis'!$CC$8,'All Fsp Analysis'!$CC$11,'All Fsp Analysis'!$CC$13,'All Fsp Analysis'!$CC$18:$CC$21,'All Fsp Analysis'!$CC$28)</c:f>
              <c:numCache>
                <c:formatCode>General</c:formatCode>
                <c:ptCount val="10"/>
                <c:pt idx="0">
                  <c:v>18.074400000000001</c:v>
                </c:pt>
                <c:pt idx="1">
                  <c:v>16.391200000000001</c:v>
                </c:pt>
                <c:pt idx="2">
                  <c:v>20.532499999999999</c:v>
                </c:pt>
                <c:pt idx="3">
                  <c:v>19.5379</c:v>
                </c:pt>
                <c:pt idx="4">
                  <c:v>17.569800000000001</c:v>
                </c:pt>
                <c:pt idx="5">
                  <c:v>20.494</c:v>
                </c:pt>
                <c:pt idx="6">
                  <c:v>22.4664</c:v>
                </c:pt>
                <c:pt idx="7">
                  <c:v>21.877099999999999</c:v>
                </c:pt>
                <c:pt idx="8">
                  <c:v>18.074999999999999</c:v>
                </c:pt>
                <c:pt idx="9">
                  <c:v>19.810199999999998</c:v>
                </c:pt>
              </c:numCache>
            </c:numRef>
          </c:xVal>
          <c:yVal>
            <c:numRef>
              <c:f>('All Fsp Analysis'!$AO$154,'All Fsp Analysis'!$AO$157,'All Fsp Analysis'!$AO$160,'All Fsp Analysis'!$AO$163,'All Fsp Analysis'!$AO$165,'All Fsp Analysis'!$AO$170:$AO$173,'All Fsp Analysis'!$AO$180)</c:f>
              <c:numCache>
                <c:formatCode>General</c:formatCode>
                <c:ptCount val="10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F660-451C-9158-A39137376CBD}"/>
            </c:ext>
          </c:extLst>
        </c:ser>
        <c:ser>
          <c:idx val="1"/>
          <c:order val="8"/>
          <c:tx>
            <c:v>1.AS.H R Ba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x"/>
            <c:errBarType val="both"/>
            <c:errValType val="cust"/>
            <c:noEndCap val="0"/>
            <c:plus>
              <c:numRef>
                <c:f>('All Fsp Analysis'!$Q$174,'All Fsp Analysis'!$Q$177,'All Fsp Analysis'!$Q$183,'All Fsp Analysis'!$Q$185:$Q$188,'All Fsp Analysis'!$Q$193:$Q$194,'All Fsp Analysis'!$Q$200,'All Fsp Analysis'!$Q$204)</c:f>
                <c:numCache>
                  <c:formatCode>General</c:formatCode>
                  <c:ptCount val="11"/>
                  <c:pt idx="0">
                    <c:v>4.08352</c:v>
                  </c:pt>
                  <c:pt idx="1">
                    <c:v>2.5144500000000001</c:v>
                  </c:pt>
                  <c:pt idx="2">
                    <c:v>2.5800100000000001</c:v>
                  </c:pt>
                  <c:pt idx="3">
                    <c:v>2.8672</c:v>
                  </c:pt>
                  <c:pt idx="4">
                    <c:v>2.5115699999999999</c:v>
                  </c:pt>
                  <c:pt idx="5">
                    <c:v>2.8394900000000001</c:v>
                  </c:pt>
                  <c:pt idx="6">
                    <c:v>2.3221599999999998</c:v>
                  </c:pt>
                  <c:pt idx="7">
                    <c:v>4.3279199999999998</c:v>
                  </c:pt>
                  <c:pt idx="8">
                    <c:v>3.5071599999999998</c:v>
                  </c:pt>
                  <c:pt idx="9">
                    <c:v>2.9200499999999998</c:v>
                  </c:pt>
                  <c:pt idx="10">
                    <c:v>3.6341299999999999</c:v>
                  </c:pt>
                </c:numCache>
              </c:numRef>
            </c:plus>
            <c:minus>
              <c:numRef>
                <c:f>('All Fsp Analysis'!$Q$174,'All Fsp Analysis'!$Q$177,'All Fsp Analysis'!$Q$183,'All Fsp Analysis'!$Q$185:$Q$188,'All Fsp Analysis'!$Q$193:$Q$194,'All Fsp Analysis'!$Q$200,'All Fsp Analysis'!$Q$204)</c:f>
                <c:numCache>
                  <c:formatCode>General</c:formatCode>
                  <c:ptCount val="11"/>
                  <c:pt idx="0">
                    <c:v>4.08352</c:v>
                  </c:pt>
                  <c:pt idx="1">
                    <c:v>2.5144500000000001</c:v>
                  </c:pt>
                  <c:pt idx="2">
                    <c:v>2.5800100000000001</c:v>
                  </c:pt>
                  <c:pt idx="3">
                    <c:v>2.8672</c:v>
                  </c:pt>
                  <c:pt idx="4">
                    <c:v>2.5115699999999999</c:v>
                  </c:pt>
                  <c:pt idx="5">
                    <c:v>2.8394900000000001</c:v>
                  </c:pt>
                  <c:pt idx="6">
                    <c:v>2.3221599999999998</c:v>
                  </c:pt>
                  <c:pt idx="7">
                    <c:v>4.3279199999999998</c:v>
                  </c:pt>
                  <c:pt idx="8">
                    <c:v>3.5071599999999998</c:v>
                  </c:pt>
                  <c:pt idx="9">
                    <c:v>2.9200499999999998</c:v>
                  </c:pt>
                  <c:pt idx="10">
                    <c:v>3.6341299999999999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Analysis'!$CC$3,'All Fsp Analysis'!$CC$6,'All Fsp Analysis'!$CC$12,'All Fsp Analysis'!$CC$14:$CC$17,'All Fsp Analysis'!$CC$22:$CC$23,'All Fsp Analysis'!$CC$29,'All Fsp Analysis'!$CC$33)</c:f>
              <c:numCache>
                <c:formatCode>General</c:formatCode>
                <c:ptCount val="11"/>
                <c:pt idx="0">
                  <c:v>24.624300000000002</c:v>
                </c:pt>
                <c:pt idx="1">
                  <c:v>17.785299999999999</c:v>
                </c:pt>
                <c:pt idx="2">
                  <c:v>20.399699999999999</c:v>
                </c:pt>
                <c:pt idx="3">
                  <c:v>17.8719</c:v>
                </c:pt>
                <c:pt idx="4">
                  <c:v>20.747</c:v>
                </c:pt>
                <c:pt idx="5">
                  <c:v>19.012899999999998</c:v>
                </c:pt>
                <c:pt idx="6">
                  <c:v>18.084700000000002</c:v>
                </c:pt>
                <c:pt idx="7">
                  <c:v>21.6312</c:v>
                </c:pt>
                <c:pt idx="8">
                  <c:v>18.886600000000001</c:v>
                </c:pt>
                <c:pt idx="9">
                  <c:v>19.8413</c:v>
                </c:pt>
                <c:pt idx="10">
                  <c:v>17.3932</c:v>
                </c:pt>
              </c:numCache>
            </c:numRef>
          </c:xVal>
          <c:yVal>
            <c:numRef>
              <c:f>('All Fsp Analysis'!$AP$155,'All Fsp Analysis'!$AP$158,'All Fsp Analysis'!$AP$164,'All Fsp Analysis'!$AP$166:$AP$169,'All Fsp Analysis'!$AP$174:$AP$175,'All Fsp Analysis'!$AP$181,'All Fsp Analysis'!$AP$185)</c:f>
              <c:numCache>
                <c:formatCode>General</c:formatCode>
                <c:ptCount val="11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F660-451C-9158-A39137376CBD}"/>
            </c:ext>
          </c:extLst>
        </c:ser>
        <c:ser>
          <c:idx val="2"/>
          <c:order val="9"/>
          <c:tx>
            <c:v>1.AS.H (M) Ba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x"/>
            <c:errBarType val="both"/>
            <c:errValType val="cust"/>
            <c:noEndCap val="0"/>
            <c:plus>
              <c:numRef>
                <c:f>('All Fsp Analysis'!$Q$175,'All Fsp Analysis'!$Q$178,'All Fsp Analysis'!$Q$180:$Q$181,'All Fsp Analysis'!$Q$195:$Q$198,'All Fsp Analysis'!$Q$201:$Q$203,'All Fsp Analysis'!$Q$205:$Q$207)</c:f>
                <c:numCache>
                  <c:formatCode>General</c:formatCode>
                  <c:ptCount val="14"/>
                  <c:pt idx="0">
                    <c:v>3.4445700000000001</c:v>
                  </c:pt>
                  <c:pt idx="1">
                    <c:v>2.54311</c:v>
                  </c:pt>
                  <c:pt idx="2">
                    <c:v>2.2648000000000001</c:v>
                  </c:pt>
                  <c:pt idx="3">
                    <c:v>2.8358500000000002</c:v>
                  </c:pt>
                  <c:pt idx="4">
                    <c:v>3.1387100000000001</c:v>
                  </c:pt>
                  <c:pt idx="5">
                    <c:v>3.1214400000000002</c:v>
                  </c:pt>
                  <c:pt idx="6">
                    <c:v>2.7028300000000001</c:v>
                  </c:pt>
                  <c:pt idx="7">
                    <c:v>2.4577100000000001</c:v>
                  </c:pt>
                  <c:pt idx="8">
                    <c:v>2.9550700000000001</c:v>
                  </c:pt>
                  <c:pt idx="9">
                    <c:v>6.5574300000000001</c:v>
                  </c:pt>
                  <c:pt idx="10">
                    <c:v>3.5514800000000002</c:v>
                  </c:pt>
                  <c:pt idx="11">
                    <c:v>2.88062</c:v>
                  </c:pt>
                  <c:pt idx="12">
                    <c:v>1.71577</c:v>
                  </c:pt>
                  <c:pt idx="13">
                    <c:v>4.1254799999999996</c:v>
                  </c:pt>
                </c:numCache>
              </c:numRef>
            </c:plus>
            <c:minus>
              <c:numRef>
                <c:f>('All Fsp Analysis'!$Q$175,'All Fsp Analysis'!$Q$178,'All Fsp Analysis'!$Q$180:$Q$181,'All Fsp Analysis'!$Q$195:$Q$198,'All Fsp Analysis'!$Q$201:$Q$203,'All Fsp Analysis'!$Q$205:$Q$207)</c:f>
                <c:numCache>
                  <c:formatCode>General</c:formatCode>
                  <c:ptCount val="14"/>
                  <c:pt idx="0">
                    <c:v>3.4445700000000001</c:v>
                  </c:pt>
                  <c:pt idx="1">
                    <c:v>2.54311</c:v>
                  </c:pt>
                  <c:pt idx="2">
                    <c:v>2.2648000000000001</c:v>
                  </c:pt>
                  <c:pt idx="3">
                    <c:v>2.8358500000000002</c:v>
                  </c:pt>
                  <c:pt idx="4">
                    <c:v>3.1387100000000001</c:v>
                  </c:pt>
                  <c:pt idx="5">
                    <c:v>3.1214400000000002</c:v>
                  </c:pt>
                  <c:pt idx="6">
                    <c:v>2.7028300000000001</c:v>
                  </c:pt>
                  <c:pt idx="7">
                    <c:v>2.4577100000000001</c:v>
                  </c:pt>
                  <c:pt idx="8">
                    <c:v>2.9550700000000001</c:v>
                  </c:pt>
                  <c:pt idx="9">
                    <c:v>6.5574300000000001</c:v>
                  </c:pt>
                  <c:pt idx="10">
                    <c:v>3.5514800000000002</c:v>
                  </c:pt>
                  <c:pt idx="11">
                    <c:v>2.88062</c:v>
                  </c:pt>
                  <c:pt idx="12">
                    <c:v>1.71577</c:v>
                  </c:pt>
                  <c:pt idx="13">
                    <c:v>4.1254799999999996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Analysis'!$CC$4,'All Fsp Analysis'!$CC$7,'All Fsp Analysis'!$CC$9:$CC$10,'All Fsp Analysis'!$CC$24:$CC$27,'All Fsp Analysis'!$CC$30:$CC$32,'All Fsp Analysis'!$CC$34:$CC$36)</c:f>
              <c:numCache>
                <c:formatCode>General</c:formatCode>
                <c:ptCount val="14"/>
                <c:pt idx="0">
                  <c:v>21.078800000000001</c:v>
                </c:pt>
                <c:pt idx="1">
                  <c:v>16.397500000000001</c:v>
                </c:pt>
                <c:pt idx="2">
                  <c:v>15.915699999999999</c:v>
                </c:pt>
                <c:pt idx="3">
                  <c:v>18.200800000000001</c:v>
                </c:pt>
                <c:pt idx="4">
                  <c:v>18.080300000000001</c:v>
                </c:pt>
                <c:pt idx="5">
                  <c:v>17.727900000000002</c:v>
                </c:pt>
                <c:pt idx="6">
                  <c:v>16.642399999999999</c:v>
                </c:pt>
                <c:pt idx="7">
                  <c:v>18.270199999999999</c:v>
                </c:pt>
                <c:pt idx="8">
                  <c:v>16.696899999999999</c:v>
                </c:pt>
                <c:pt idx="9">
                  <c:v>66.908000000000001</c:v>
                </c:pt>
                <c:pt idx="10">
                  <c:v>23.416499999999999</c:v>
                </c:pt>
                <c:pt idx="11">
                  <c:v>20.838100000000001</c:v>
                </c:pt>
                <c:pt idx="12">
                  <c:v>15.403</c:v>
                </c:pt>
                <c:pt idx="13">
                  <c:v>19.526700000000002</c:v>
                </c:pt>
              </c:numCache>
            </c:numRef>
          </c:xVal>
          <c:yVal>
            <c:numRef>
              <c:f>('All Fsp Analysis'!$AQ$156,'All Fsp Analysis'!$AQ$159,'All Fsp Analysis'!$AQ$161:$AQ$162,'All Fsp Analysis'!$AQ$176:$AQ$179,'All Fsp Analysis'!$AQ$182:$AQ$184,'All Fsp Analysis'!$AQ$186:$AQ$188)</c:f>
              <c:numCache>
                <c:formatCode>General</c:formatCode>
                <c:ptCount val="14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F660-451C-9158-A39137376C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6984095"/>
        <c:axId val="1436993215"/>
      </c:scatterChart>
      <c:valAx>
        <c:axId val="143698409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Ba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36993215"/>
        <c:crosses val="autoZero"/>
        <c:crossBetween val="midCat"/>
      </c:valAx>
      <c:valAx>
        <c:axId val="1436993215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436984095"/>
        <c:crosses val="autoZero"/>
        <c:crossBetween val="midCat"/>
      </c:valAx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Ba</a:t>
            </a:r>
            <a:r>
              <a:rPr lang="en-GB" baseline="0"/>
              <a:t> (outliers removed)</a:t>
            </a:r>
            <a:endParaRPr lang="en-GB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v>1.AS C Ba</c:v>
          </c:tx>
          <c:spPr>
            <a:ln>
              <a:noFill/>
            </a:ln>
          </c:spPr>
          <c:errBars>
            <c:errDir val="y"/>
            <c:errBarType val="both"/>
            <c:errValType val="fixedVal"/>
            <c:noEndCap val="0"/>
            <c:val val="0"/>
          </c:errBars>
          <c:errBars>
            <c:errDir val="x"/>
            <c:errBarType val="both"/>
            <c:errValType val="cust"/>
            <c:noEndCap val="0"/>
            <c:plus>
              <c:numRef>
                <c:f>('All Fsp Analysis'!$Q$80,'All Fsp Analysis'!$Q$82:$Q$83,'All Fsp Analysis'!$Q$86:$Q$87,'All Fsp Analysis'!$Q$92,'All Fsp Analysis'!$Q$96:$Q$97,'All Fsp Analysis'!$Q$101,'All Fsp Analysis'!$Q$103,'All Fsp Analysis'!$Q$105,'All Fsp Analysis'!$Q$107,'All Fsp Analysis'!$Q$112)</c:f>
                <c:numCache>
                  <c:formatCode>General</c:formatCode>
                  <c:ptCount val="13"/>
                  <c:pt idx="0">
                    <c:v>2.9195700000000002</c:v>
                  </c:pt>
                  <c:pt idx="1">
                    <c:v>2.75664</c:v>
                  </c:pt>
                  <c:pt idx="2">
                    <c:v>3.2578999999999998</c:v>
                  </c:pt>
                  <c:pt idx="3">
                    <c:v>3.7345899999999999</c:v>
                  </c:pt>
                  <c:pt idx="4">
                    <c:v>3.19008</c:v>
                  </c:pt>
                  <c:pt idx="5">
                    <c:v>4.75657</c:v>
                  </c:pt>
                  <c:pt idx="6">
                    <c:v>3.08786</c:v>
                  </c:pt>
                  <c:pt idx="7">
                    <c:v>3.35561</c:v>
                  </c:pt>
                  <c:pt idx="8">
                    <c:v>2.4411900000000002</c:v>
                  </c:pt>
                  <c:pt idx="9">
                    <c:v>3.7122700000000002</c:v>
                  </c:pt>
                  <c:pt idx="10">
                    <c:v>2.55199</c:v>
                  </c:pt>
                  <c:pt idx="11">
                    <c:v>7.5934100000000004</c:v>
                  </c:pt>
                  <c:pt idx="12">
                    <c:v>8.1577599999999997</c:v>
                  </c:pt>
                </c:numCache>
              </c:numRef>
            </c:plus>
            <c:minus>
              <c:numRef>
                <c:f>('All Fsp Analysis'!$Q$80,'All Fsp Analysis'!$Q$82:$Q$83,'All Fsp Analysis'!$Q$86:$Q$87,'All Fsp Analysis'!$Q$92,'All Fsp Analysis'!$Q$96:$Q$97,'All Fsp Analysis'!$Q$101,'All Fsp Analysis'!$Q$103,'All Fsp Analysis'!$Q$105,'All Fsp Analysis'!$Q$107,'All Fsp Analysis'!$Q$112)</c:f>
                <c:numCache>
                  <c:formatCode>General</c:formatCode>
                  <c:ptCount val="13"/>
                  <c:pt idx="0">
                    <c:v>2.9195700000000002</c:v>
                  </c:pt>
                  <c:pt idx="1">
                    <c:v>2.75664</c:v>
                  </c:pt>
                  <c:pt idx="2">
                    <c:v>3.2578999999999998</c:v>
                  </c:pt>
                  <c:pt idx="3">
                    <c:v>3.7345899999999999</c:v>
                  </c:pt>
                  <c:pt idx="4">
                    <c:v>3.19008</c:v>
                  </c:pt>
                  <c:pt idx="5">
                    <c:v>4.75657</c:v>
                  </c:pt>
                  <c:pt idx="6">
                    <c:v>3.08786</c:v>
                  </c:pt>
                  <c:pt idx="7">
                    <c:v>3.35561</c:v>
                  </c:pt>
                  <c:pt idx="8">
                    <c:v>2.4411900000000002</c:v>
                  </c:pt>
                  <c:pt idx="9">
                    <c:v>3.7122700000000002</c:v>
                  </c:pt>
                  <c:pt idx="10">
                    <c:v>2.55199</c:v>
                  </c:pt>
                  <c:pt idx="11">
                    <c:v>7.5934100000000004</c:v>
                  </c:pt>
                  <c:pt idx="12">
                    <c:v>8.1577599999999997</c:v>
                  </c:pt>
                </c:numCache>
              </c:numRef>
            </c:minus>
          </c:errBars>
          <c:xVal>
            <c:numRef>
              <c:f>('All Fsp Analysis'!$Q$3,'All Fsp Analysis'!$Q$5:$Q$6,'All Fsp Analysis'!$Q$9:$Q$10,'All Fsp Analysis'!$Q$15,'All Fsp Analysis'!$Q$19:$Q$20,'All Fsp Analysis'!$Q$24,'All Fsp Analysis'!$Q$26,'All Fsp Analysis'!$Q$28,'All Fsp Analysis'!$Q$30,'All Fsp Analysis'!$Q$35)</c:f>
              <c:numCache>
                <c:formatCode>General</c:formatCode>
                <c:ptCount val="13"/>
                <c:pt idx="0">
                  <c:v>23.2774</c:v>
                </c:pt>
                <c:pt idx="1">
                  <c:v>20.854399999999998</c:v>
                </c:pt>
                <c:pt idx="2">
                  <c:v>27.291499999999999</c:v>
                </c:pt>
                <c:pt idx="3">
                  <c:v>46.9651</c:v>
                </c:pt>
                <c:pt idx="4">
                  <c:v>23.572700000000001</c:v>
                </c:pt>
                <c:pt idx="5">
                  <c:v>40.852600000000002</c:v>
                </c:pt>
                <c:pt idx="6">
                  <c:v>24.5885</c:v>
                </c:pt>
                <c:pt idx="7">
                  <c:v>21.505199999999999</c:v>
                </c:pt>
                <c:pt idx="8">
                  <c:v>20.49</c:v>
                </c:pt>
                <c:pt idx="9">
                  <c:v>24.208500000000001</c:v>
                </c:pt>
                <c:pt idx="10">
                  <c:v>23.006499999999999</c:v>
                </c:pt>
                <c:pt idx="11">
                  <c:v>73.309299999999993</c:v>
                </c:pt>
                <c:pt idx="12">
                  <c:v>93.621499999999997</c:v>
                </c:pt>
              </c:numCache>
            </c:numRef>
          </c:xVal>
          <c:yVal>
            <c:numRef>
              <c:f>('All Fsp Analysis'!$AH$65,'All Fsp Analysis'!$AH$67:$AH$68,'All Fsp Analysis'!$AH$71:$AH$72,'All Fsp Analysis'!$AH$77,'All Fsp Analysis'!$AH$81:$AH$82,'All Fsp Analysis'!$AH$86,'All Fsp Analysis'!$AH$88,'All Fsp Analysis'!$AH$90,'All Fsp Analysis'!$AH$92,'All Fsp Analysis'!$AH$97)</c:f>
              <c:numCache>
                <c:formatCode>General</c:formatCode>
                <c:ptCount val="1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F31B-40F1-BDE5-9DAA600713AE}"/>
            </c:ext>
          </c:extLst>
        </c:ser>
        <c:ser>
          <c:idx val="4"/>
          <c:order val="1"/>
          <c:tx>
            <c:v>1.AS R Ba</c:v>
          </c:tx>
          <c:spPr>
            <a:ln w="25400">
              <a:noFill/>
            </a:ln>
          </c:spPr>
          <c:errBars>
            <c:errDir val="y"/>
            <c:errBarType val="both"/>
            <c:errValType val="fixedVal"/>
            <c:noEndCap val="0"/>
            <c:val val="0"/>
          </c:errBars>
          <c:errBars>
            <c:errDir val="x"/>
            <c:errBarType val="both"/>
            <c:errValType val="cust"/>
            <c:noEndCap val="0"/>
            <c:plus>
              <c:numRef>
                <c:f>('All Fsp Analysis'!$Q$79,'All Fsp Analysis'!$Q$81,'All Fsp Analysis'!$Q$84,'All Fsp Analysis'!$Q$88,'All Fsp Analysis'!$Q$93,'All Fsp Analysis'!$Q$98,'All Fsp Analysis'!$Q$102,'All Fsp Analysis'!$Q$104,'All Fsp Analysis'!$Q$106,'All Fsp Analysis'!$Q$108,'All Fsp Analysis'!$Q$111)</c:f>
                <c:numCache>
                  <c:formatCode>General</c:formatCode>
                  <c:ptCount val="11"/>
                  <c:pt idx="0">
                    <c:v>7.5376200000000004</c:v>
                  </c:pt>
                  <c:pt idx="1">
                    <c:v>3.1595300000000002</c:v>
                  </c:pt>
                  <c:pt idx="2">
                    <c:v>5.7575700000000003</c:v>
                  </c:pt>
                  <c:pt idx="3">
                    <c:v>2.6499100000000002</c:v>
                  </c:pt>
                  <c:pt idx="4">
                    <c:v>24.4373</c:v>
                  </c:pt>
                  <c:pt idx="5">
                    <c:v>18.1967</c:v>
                  </c:pt>
                  <c:pt idx="6">
                    <c:v>7.7325100000000004</c:v>
                  </c:pt>
                  <c:pt idx="7">
                    <c:v>3.6703700000000001</c:v>
                  </c:pt>
                  <c:pt idx="8">
                    <c:v>2.5017800000000001</c:v>
                  </c:pt>
                  <c:pt idx="9">
                    <c:v>9.1230499999999992</c:v>
                  </c:pt>
                  <c:pt idx="10">
                    <c:v>4.8666900000000002</c:v>
                  </c:pt>
                </c:numCache>
              </c:numRef>
            </c:plus>
            <c:minus>
              <c:numRef>
                <c:f>('All Fsp Analysis'!$Q$79,'All Fsp Analysis'!$Q$81,'All Fsp Analysis'!$Q$84,'All Fsp Analysis'!$Q$88,'All Fsp Analysis'!$Q$93,'All Fsp Analysis'!$Q$98,'All Fsp Analysis'!$Q$102,'All Fsp Analysis'!$Q$104,'All Fsp Analysis'!$Q$106,'All Fsp Analysis'!$Q$108,'All Fsp Analysis'!$Q$111)</c:f>
                <c:numCache>
                  <c:formatCode>General</c:formatCode>
                  <c:ptCount val="11"/>
                  <c:pt idx="0">
                    <c:v>7.5376200000000004</c:v>
                  </c:pt>
                  <c:pt idx="1">
                    <c:v>3.1595300000000002</c:v>
                  </c:pt>
                  <c:pt idx="2">
                    <c:v>5.7575700000000003</c:v>
                  </c:pt>
                  <c:pt idx="3">
                    <c:v>2.6499100000000002</c:v>
                  </c:pt>
                  <c:pt idx="4">
                    <c:v>24.4373</c:v>
                  </c:pt>
                  <c:pt idx="5">
                    <c:v>18.1967</c:v>
                  </c:pt>
                  <c:pt idx="6">
                    <c:v>7.7325100000000004</c:v>
                  </c:pt>
                  <c:pt idx="7">
                    <c:v>3.6703700000000001</c:v>
                  </c:pt>
                  <c:pt idx="8">
                    <c:v>2.5017800000000001</c:v>
                  </c:pt>
                  <c:pt idx="9">
                    <c:v>9.1230499999999992</c:v>
                  </c:pt>
                  <c:pt idx="10">
                    <c:v>4.8666900000000002</c:v>
                  </c:pt>
                </c:numCache>
              </c:numRef>
            </c:minus>
          </c:errBars>
          <c:xVal>
            <c:numRef>
              <c:f>('All Fsp Analysis'!$Q$2,'All Fsp Analysis'!$Q$4,'All Fsp Analysis'!$Q$7,'All Fsp Analysis'!$Q$11,'All Fsp Analysis'!$Q$25,'All Fsp Analysis'!$Q$27,'All Fsp Analysis'!$Q$29,'All Fsp Analysis'!$Q$31,'All Fsp Analysis'!$Q$34)</c:f>
              <c:numCache>
                <c:formatCode>General</c:formatCode>
                <c:ptCount val="9"/>
                <c:pt idx="0">
                  <c:v>57.741900000000001</c:v>
                </c:pt>
                <c:pt idx="1">
                  <c:v>24.0761</c:v>
                </c:pt>
                <c:pt idx="2">
                  <c:v>34.773800000000001</c:v>
                </c:pt>
                <c:pt idx="3">
                  <c:v>23.7286</c:v>
                </c:pt>
                <c:pt idx="4">
                  <c:v>42.463200000000001</c:v>
                </c:pt>
                <c:pt idx="5">
                  <c:v>25.585799999999999</c:v>
                </c:pt>
                <c:pt idx="6">
                  <c:v>21.860099999999999</c:v>
                </c:pt>
                <c:pt idx="7">
                  <c:v>94.588099999999997</c:v>
                </c:pt>
                <c:pt idx="8">
                  <c:v>49.677399999999999</c:v>
                </c:pt>
              </c:numCache>
            </c:numRef>
          </c:xVal>
          <c:yVal>
            <c:numRef>
              <c:f>('All Fsp Analysis'!$AI$64,'All Fsp Analysis'!$AI$66,'All Fsp Analysis'!$AI$69,'All Fsp Analysis'!$AI$73,'All Fsp Analysis'!$AI$78,'All Fsp Analysis'!$AI$83,'All Fsp Analysis'!$AI$87,'All Fsp Analysis'!$AI$89,'All Fsp Analysis'!$AI$91,'All Fsp Analysis'!$AI$93,'All Fsp Analysis'!$AI$96)</c:f>
              <c:numCache>
                <c:formatCode>General</c:formatCode>
                <c:ptCount val="11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F31B-40F1-BDE5-9DAA600713AE}"/>
            </c:ext>
          </c:extLst>
        </c:ser>
        <c:ser>
          <c:idx val="5"/>
          <c:order val="2"/>
          <c:tx>
            <c:v>1.AS (M) Ba</c:v>
          </c:tx>
          <c:spPr>
            <a:ln w="25400">
              <a:noFill/>
            </a:ln>
          </c:spPr>
          <c:errBars>
            <c:errDir val="y"/>
            <c:errBarType val="both"/>
            <c:errValType val="fixedVal"/>
            <c:noEndCap val="0"/>
            <c:val val="0"/>
          </c:errBars>
          <c:errBars>
            <c:errDir val="x"/>
            <c:errBarType val="both"/>
            <c:errValType val="cust"/>
            <c:noEndCap val="0"/>
            <c:plus>
              <c:numRef>
                <c:f>('All Fsp Analysis'!$Q$89:$Q$91,'All Fsp Analysis'!$Q$95,'All Fsp Analysis'!$Q$109:$Q$110,'All Fsp Analysis'!$Q$113:$Q$114)</c:f>
                <c:numCache>
                  <c:formatCode>General</c:formatCode>
                  <c:ptCount val="8"/>
                  <c:pt idx="0">
                    <c:v>5.5769399999999996</c:v>
                  </c:pt>
                  <c:pt idx="1">
                    <c:v>6.1594300000000004</c:v>
                  </c:pt>
                  <c:pt idx="2">
                    <c:v>2.9676999999999998</c:v>
                  </c:pt>
                  <c:pt idx="3">
                    <c:v>8.4995700000000003</c:v>
                  </c:pt>
                  <c:pt idx="4">
                    <c:v>6.43607</c:v>
                  </c:pt>
                  <c:pt idx="5">
                    <c:v>6.2771600000000003</c:v>
                  </c:pt>
                  <c:pt idx="6">
                    <c:v>6.4997100000000003</c:v>
                  </c:pt>
                  <c:pt idx="7">
                    <c:v>15.558999999999999</c:v>
                  </c:pt>
                </c:numCache>
              </c:numRef>
            </c:plus>
            <c:minus>
              <c:numRef>
                <c:f>('All Fsp Analysis'!$Q$89:$Q$91,'All Fsp Analysis'!$Q$95,'All Fsp Analysis'!$Q$109:$Q$110,'All Fsp Analysis'!$Q$113:$Q$114)</c:f>
                <c:numCache>
                  <c:formatCode>General</c:formatCode>
                  <c:ptCount val="8"/>
                  <c:pt idx="0">
                    <c:v>5.5769399999999996</c:v>
                  </c:pt>
                  <c:pt idx="1">
                    <c:v>6.1594300000000004</c:v>
                  </c:pt>
                  <c:pt idx="2">
                    <c:v>2.9676999999999998</c:v>
                  </c:pt>
                  <c:pt idx="3">
                    <c:v>8.4995700000000003</c:v>
                  </c:pt>
                  <c:pt idx="4">
                    <c:v>6.43607</c:v>
                  </c:pt>
                  <c:pt idx="5">
                    <c:v>6.2771600000000003</c:v>
                  </c:pt>
                  <c:pt idx="6">
                    <c:v>6.4997100000000003</c:v>
                  </c:pt>
                  <c:pt idx="7">
                    <c:v>15.558999999999999</c:v>
                  </c:pt>
                </c:numCache>
              </c:numRef>
            </c:minus>
          </c:errBars>
          <c:xVal>
            <c:numRef>
              <c:f>('All Fsp Analysis'!$Q$12:$Q$14,'All Fsp Analysis'!$Q$18,'All Fsp Analysis'!$Q$32:$Q$33,'All Fsp Analysis'!$Q$36:$Q$37)</c:f>
              <c:numCache>
                <c:formatCode>General</c:formatCode>
                <c:ptCount val="8"/>
                <c:pt idx="0">
                  <c:v>41.840800000000002</c:v>
                </c:pt>
                <c:pt idx="1">
                  <c:v>37.624600000000001</c:v>
                </c:pt>
                <c:pt idx="2">
                  <c:v>22.513500000000001</c:v>
                </c:pt>
                <c:pt idx="3">
                  <c:v>78.456100000000006</c:v>
                </c:pt>
                <c:pt idx="4">
                  <c:v>53.805100000000003</c:v>
                </c:pt>
                <c:pt idx="5">
                  <c:v>70.862099999999998</c:v>
                </c:pt>
                <c:pt idx="6">
                  <c:v>89.759200000000007</c:v>
                </c:pt>
                <c:pt idx="7">
                  <c:v>108.559</c:v>
                </c:pt>
              </c:numCache>
            </c:numRef>
          </c:xVal>
          <c:yVal>
            <c:numRef>
              <c:f>('All Fsp Analysis'!$AJ$74:$AJ$76,'All Fsp Analysis'!$AJ$80,'All Fsp Analysis'!$AJ$94:$AJ$95,'All Fsp Analysis'!$AJ$98:$AJ$99)</c:f>
              <c:numCache>
                <c:formatCode>General</c:formatCode>
                <c:ptCount val="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F31B-40F1-BDE5-9DAA600713AE}"/>
            </c:ext>
          </c:extLst>
        </c:ser>
        <c:ser>
          <c:idx val="6"/>
          <c:order val="3"/>
          <c:tx>
            <c:v>1.AS Other Ba</c:v>
          </c:tx>
          <c:spPr>
            <a:ln w="25400">
              <a:noFill/>
            </a:ln>
          </c:spPr>
          <c:errBars>
            <c:errDir val="y"/>
            <c:errBarType val="both"/>
            <c:errValType val="fixedVal"/>
            <c:noEndCap val="0"/>
            <c:val val="0"/>
          </c:errBars>
          <c:errBars>
            <c:errDir val="x"/>
            <c:errBarType val="both"/>
            <c:errValType val="cust"/>
            <c:noEndCap val="0"/>
            <c:plus>
              <c:numRef>
                <c:f>('All Fsp Analysis'!$Q$85,'All Fsp Analysis'!$Q$94,'All Fsp Analysis'!$Q$99:$Q$100)</c:f>
                <c:numCache>
                  <c:formatCode>General</c:formatCode>
                  <c:ptCount val="4"/>
                  <c:pt idx="0">
                    <c:v>2.4697200000000001</c:v>
                  </c:pt>
                  <c:pt idx="1">
                    <c:v>4.2052300000000002</c:v>
                  </c:pt>
                  <c:pt idx="2">
                    <c:v>3.5202900000000001</c:v>
                  </c:pt>
                  <c:pt idx="3">
                    <c:v>3.49017</c:v>
                  </c:pt>
                </c:numCache>
              </c:numRef>
            </c:plus>
            <c:minus>
              <c:numRef>
                <c:f>('All Fsp Analysis'!$Q$85,'All Fsp Analysis'!$Q$94,'All Fsp Analysis'!$Q$99:$Q$100)</c:f>
                <c:numCache>
                  <c:formatCode>General</c:formatCode>
                  <c:ptCount val="4"/>
                  <c:pt idx="0">
                    <c:v>2.4697200000000001</c:v>
                  </c:pt>
                  <c:pt idx="1">
                    <c:v>4.2052300000000002</c:v>
                  </c:pt>
                  <c:pt idx="2">
                    <c:v>3.5202900000000001</c:v>
                  </c:pt>
                  <c:pt idx="3">
                    <c:v>3.49017</c:v>
                  </c:pt>
                </c:numCache>
              </c:numRef>
            </c:minus>
          </c:errBars>
          <c:xVal>
            <c:numRef>
              <c:f>('All Fsp Analysis'!$Q$8,'All Fsp Analysis'!$Q$17,'All Fsp Analysis'!$Q$22:$Q$23)</c:f>
              <c:numCache>
                <c:formatCode>General</c:formatCode>
                <c:ptCount val="4"/>
                <c:pt idx="0">
                  <c:v>24.385999999999999</c:v>
                </c:pt>
                <c:pt idx="1">
                  <c:v>37.003500000000003</c:v>
                </c:pt>
                <c:pt idx="2">
                  <c:v>29.941700000000001</c:v>
                </c:pt>
                <c:pt idx="3">
                  <c:v>27.171099999999999</c:v>
                </c:pt>
              </c:numCache>
            </c:numRef>
          </c:xVal>
          <c:yVal>
            <c:numRef>
              <c:f>('All Fsp Analysis'!$AK$70,'All Fsp Analysis'!$AK$79,'All Fsp Analysis'!$AK$84:$AK$85)</c:f>
              <c:numCache>
                <c:formatCode>General</c:formatCode>
                <c:ptCount val="4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F31B-40F1-BDE5-9DAA600713AE}"/>
            </c:ext>
          </c:extLst>
        </c:ser>
        <c:ser>
          <c:idx val="7"/>
          <c:order val="4"/>
          <c:tx>
            <c:v>1(B)MP C Ba</c:v>
          </c:tx>
          <c:spPr>
            <a:ln w="19050" cap="rnd">
              <a:noFill/>
              <a:round/>
            </a:ln>
            <a:effectLst/>
          </c:spP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('All Fsp Analysis'!$Q$122:$Q$124,'All Fsp Analysis'!$Q$128,'All Fsp Analysis'!$Q$132,'All Fsp Analysis'!$Q$139,'All Fsp Analysis'!$Q$142,'All Fsp Analysis'!$Q$145,'All Fsp Analysis'!$Q$149:$Q$150,'All Fsp Analysis'!$Q$154:$Q$156,'All Fsp Analysis'!$Q$156,'All Fsp Analysis'!$Q$159:$Q$162)</c:f>
                <c:numCache>
                  <c:formatCode>General</c:formatCode>
                  <c:ptCount val="18"/>
                  <c:pt idx="0">
                    <c:v>5.0446900000000001</c:v>
                  </c:pt>
                  <c:pt idx="1">
                    <c:v>5.3162700000000003</c:v>
                  </c:pt>
                  <c:pt idx="2">
                    <c:v>6.4690399999999997</c:v>
                  </c:pt>
                  <c:pt idx="3">
                    <c:v>6.8696999999999999</c:v>
                  </c:pt>
                  <c:pt idx="4">
                    <c:v>6.2886699999999998</c:v>
                  </c:pt>
                  <c:pt idx="5">
                    <c:v>4.6262499999999998</c:v>
                  </c:pt>
                  <c:pt idx="6">
                    <c:v>7.5177699999999996</c:v>
                  </c:pt>
                  <c:pt idx="7">
                    <c:v>7.6278899999999998</c:v>
                  </c:pt>
                  <c:pt idx="8">
                    <c:v>9.2235099999999992</c:v>
                  </c:pt>
                  <c:pt idx="9">
                    <c:v>5.0928399999999998</c:v>
                  </c:pt>
                  <c:pt idx="10">
                    <c:v>15.7265</c:v>
                  </c:pt>
                  <c:pt idx="11">
                    <c:v>7.2859100000000003</c:v>
                  </c:pt>
                  <c:pt idx="12">
                    <c:v>6.7975899999999996</c:v>
                  </c:pt>
                  <c:pt idx="13">
                    <c:v>6.7975899999999996</c:v>
                  </c:pt>
                  <c:pt idx="14">
                    <c:v>12.132300000000001</c:v>
                  </c:pt>
                  <c:pt idx="15">
                    <c:v>10.856</c:v>
                  </c:pt>
                  <c:pt idx="16">
                    <c:v>13.7165</c:v>
                  </c:pt>
                  <c:pt idx="17">
                    <c:v>12.1594</c:v>
                  </c:pt>
                </c:numCache>
              </c:numRef>
            </c:plus>
            <c:minus>
              <c:numRef>
                <c:f>('All Fsp Analysis'!$Q$122:$Q$124,'All Fsp Analysis'!$Q$128,'All Fsp Analysis'!$Q$132,'All Fsp Analysis'!$Q$139,'All Fsp Analysis'!$Q$142,'All Fsp Analysis'!$Q$145,'All Fsp Analysis'!$Q$149:$Q$150,'All Fsp Analysis'!$Q$154:$Q$156,'All Fsp Analysis'!$Q$156,'All Fsp Analysis'!$Q$159:$Q$162)</c:f>
                <c:numCache>
                  <c:formatCode>General</c:formatCode>
                  <c:ptCount val="18"/>
                  <c:pt idx="0">
                    <c:v>5.0446900000000001</c:v>
                  </c:pt>
                  <c:pt idx="1">
                    <c:v>5.3162700000000003</c:v>
                  </c:pt>
                  <c:pt idx="2">
                    <c:v>6.4690399999999997</c:v>
                  </c:pt>
                  <c:pt idx="3">
                    <c:v>6.8696999999999999</c:v>
                  </c:pt>
                  <c:pt idx="4">
                    <c:v>6.2886699999999998</c:v>
                  </c:pt>
                  <c:pt idx="5">
                    <c:v>4.6262499999999998</c:v>
                  </c:pt>
                  <c:pt idx="6">
                    <c:v>7.5177699999999996</c:v>
                  </c:pt>
                  <c:pt idx="7">
                    <c:v>7.6278899999999998</c:v>
                  </c:pt>
                  <c:pt idx="8">
                    <c:v>9.2235099999999992</c:v>
                  </c:pt>
                  <c:pt idx="9">
                    <c:v>5.0928399999999998</c:v>
                  </c:pt>
                  <c:pt idx="10">
                    <c:v>15.7265</c:v>
                  </c:pt>
                  <c:pt idx="11">
                    <c:v>7.2859100000000003</c:v>
                  </c:pt>
                  <c:pt idx="12">
                    <c:v>6.7975899999999996</c:v>
                  </c:pt>
                  <c:pt idx="13">
                    <c:v>6.7975899999999996</c:v>
                  </c:pt>
                  <c:pt idx="14">
                    <c:v>12.132300000000001</c:v>
                  </c:pt>
                  <c:pt idx="15">
                    <c:v>10.856</c:v>
                  </c:pt>
                  <c:pt idx="16">
                    <c:v>13.7165</c:v>
                  </c:pt>
                  <c:pt idx="17">
                    <c:v>12.1594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Analysis'!$AW$2:$AW$4,'All Fsp Analysis'!$AW$8,'All Fsp Analysis'!$AW$12,'All Fsp Analysis'!$AW$19,'All Fsp Analysis'!$AW$22,'All Fsp Analysis'!$AW$25,'All Fsp Analysis'!$AW$29:$AW$30,'All Fsp Analysis'!$AW$34:$AW$36,'All Fsp Analysis'!$AW$39:$AW$42)</c:f>
              <c:numCache>
                <c:formatCode>General</c:formatCode>
                <c:ptCount val="17"/>
                <c:pt idx="0">
                  <c:v>37.316800000000001</c:v>
                </c:pt>
                <c:pt idx="1">
                  <c:v>43.055900000000001</c:v>
                </c:pt>
                <c:pt idx="2">
                  <c:v>37.581499999999998</c:v>
                </c:pt>
                <c:pt idx="3">
                  <c:v>67.461600000000004</c:v>
                </c:pt>
                <c:pt idx="4">
                  <c:v>75.002300000000005</c:v>
                </c:pt>
                <c:pt idx="5">
                  <c:v>47.167200000000001</c:v>
                </c:pt>
                <c:pt idx="6">
                  <c:v>71.211600000000004</c:v>
                </c:pt>
                <c:pt idx="7">
                  <c:v>55.2804</c:v>
                </c:pt>
                <c:pt idx="8">
                  <c:v>82.548699999999997</c:v>
                </c:pt>
                <c:pt idx="9">
                  <c:v>64.204999999999998</c:v>
                </c:pt>
                <c:pt idx="10">
                  <c:v>100.167</c:v>
                </c:pt>
                <c:pt idx="11">
                  <c:v>64.575599999999994</c:v>
                </c:pt>
                <c:pt idx="12">
                  <c:v>59.787500000000001</c:v>
                </c:pt>
                <c:pt idx="13">
                  <c:v>117.45099999999999</c:v>
                </c:pt>
                <c:pt idx="14">
                  <c:v>101.33799999999999</c:v>
                </c:pt>
                <c:pt idx="15">
                  <c:v>112.11</c:v>
                </c:pt>
                <c:pt idx="16">
                  <c:v>95.389799999999994</c:v>
                </c:pt>
              </c:numCache>
            </c:numRef>
          </c:xVal>
          <c:yVal>
            <c:numRef>
              <c:f>('All Fsp Analysis'!$AL$105:$AL$107,'All Fsp Analysis'!$AL$111,'All Fsp Analysis'!$AL$115,'All Fsp Analysis'!$AL$122,'All Fsp Analysis'!$AL$125,'All Fsp Analysis'!$AL$128,'All Fsp Analysis'!$AL$132:$AL$133,'All Fsp Analysis'!$AL$137:$AL$139,'All Fsp Analysis'!$AL$142:$AL$145)</c:f>
              <c:numCache>
                <c:formatCode>General</c:formatCode>
                <c:ptCount val="17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F31B-40F1-BDE5-9DAA600713AE}"/>
            </c:ext>
          </c:extLst>
        </c:ser>
        <c:ser>
          <c:idx val="8"/>
          <c:order val="5"/>
          <c:tx>
            <c:v>1(B)MP R Ba</c:v>
          </c:tx>
          <c:spPr>
            <a:ln w="25400" cap="rnd">
              <a:noFill/>
              <a:round/>
            </a:ln>
            <a:effectLst/>
          </c:spP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('All Fsp Analysis'!$Q$125:$Q$127,'All Fsp Analysis'!$Q$129:$Q$130,'All Fsp Analysis'!$Q$133,'All Fsp Analysis'!$Q$140:$Q$141,'All Fsp Analysis'!$Q$143,'All Fsp Analysis'!$Q$146:$Q$147,'All Fsp Analysis'!$Q$151,'All Fsp Analysis'!$Q$157:$Q$158,'All Fsp Analysis'!$Q$163:$Q$165)</c:f>
                <c:numCache>
                  <c:formatCode>General</c:formatCode>
                  <c:ptCount val="17"/>
                  <c:pt idx="0">
                    <c:v>6.8122699999999998</c:v>
                  </c:pt>
                  <c:pt idx="1">
                    <c:v>5.1677099999999996</c:v>
                  </c:pt>
                  <c:pt idx="2">
                    <c:v>5.5526400000000002</c:v>
                  </c:pt>
                  <c:pt idx="3">
                    <c:v>9.1402699999999992</c:v>
                  </c:pt>
                  <c:pt idx="4">
                    <c:v>4.7690900000000003</c:v>
                  </c:pt>
                  <c:pt idx="5">
                    <c:v>7.4209699999999996</c:v>
                  </c:pt>
                  <c:pt idx="6">
                    <c:v>9.7008399999999995</c:v>
                  </c:pt>
                  <c:pt idx="7">
                    <c:v>7.5481800000000003</c:v>
                  </c:pt>
                  <c:pt idx="8">
                    <c:v>5.8535599999999999</c:v>
                  </c:pt>
                  <c:pt idx="9">
                    <c:v>12.5273</c:v>
                  </c:pt>
                  <c:pt idx="10">
                    <c:v>4.8417500000000002</c:v>
                  </c:pt>
                  <c:pt idx="11">
                    <c:v>5.71509</c:v>
                  </c:pt>
                  <c:pt idx="12">
                    <c:v>6.8143000000000002</c:v>
                  </c:pt>
                  <c:pt idx="13">
                    <c:v>3.6639200000000001</c:v>
                  </c:pt>
                  <c:pt idx="14">
                    <c:v>5.3976800000000003</c:v>
                  </c:pt>
                  <c:pt idx="15">
                    <c:v>8.6006300000000007</c:v>
                  </c:pt>
                  <c:pt idx="16">
                    <c:v>15.626099999999999</c:v>
                  </c:pt>
                </c:numCache>
              </c:numRef>
            </c:plus>
            <c:minus>
              <c:numRef>
                <c:f>('All Fsp Analysis'!$Q$125:$Q$127,'All Fsp Analysis'!$Q$129:$Q$130,'All Fsp Analysis'!$Q$133,'All Fsp Analysis'!$Q$140:$Q$141,'All Fsp Analysis'!$Q$143,'All Fsp Analysis'!$Q$146:$Q$147,'All Fsp Analysis'!$Q$151,'All Fsp Analysis'!$Q$157:$Q$158,'All Fsp Analysis'!$Q$163:$Q$165)</c:f>
                <c:numCache>
                  <c:formatCode>General</c:formatCode>
                  <c:ptCount val="17"/>
                  <c:pt idx="0">
                    <c:v>6.8122699999999998</c:v>
                  </c:pt>
                  <c:pt idx="1">
                    <c:v>5.1677099999999996</c:v>
                  </c:pt>
                  <c:pt idx="2">
                    <c:v>5.5526400000000002</c:v>
                  </c:pt>
                  <c:pt idx="3">
                    <c:v>9.1402699999999992</c:v>
                  </c:pt>
                  <c:pt idx="4">
                    <c:v>4.7690900000000003</c:v>
                  </c:pt>
                  <c:pt idx="5">
                    <c:v>7.4209699999999996</c:v>
                  </c:pt>
                  <c:pt idx="6">
                    <c:v>9.7008399999999995</c:v>
                  </c:pt>
                  <c:pt idx="7">
                    <c:v>7.5481800000000003</c:v>
                  </c:pt>
                  <c:pt idx="8">
                    <c:v>5.8535599999999999</c:v>
                  </c:pt>
                  <c:pt idx="9">
                    <c:v>12.5273</c:v>
                  </c:pt>
                  <c:pt idx="10">
                    <c:v>4.8417500000000002</c:v>
                  </c:pt>
                  <c:pt idx="11">
                    <c:v>5.71509</c:v>
                  </c:pt>
                  <c:pt idx="12">
                    <c:v>6.8143000000000002</c:v>
                  </c:pt>
                  <c:pt idx="13">
                    <c:v>3.6639200000000001</c:v>
                  </c:pt>
                  <c:pt idx="14">
                    <c:v>5.3976800000000003</c:v>
                  </c:pt>
                  <c:pt idx="15">
                    <c:v>8.6006300000000007</c:v>
                  </c:pt>
                  <c:pt idx="16">
                    <c:v>15.626099999999999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Analysis'!$AW$5:$AW$7,'All Fsp Analysis'!$AW$9:$AW$10,'All Fsp Analysis'!$AW$13,'All Fsp Analysis'!$AW$20:$AW$21,'All Fsp Analysis'!$AW$23,'All Fsp Analysis'!$AW$26:$AW$27,'All Fsp Analysis'!$AW$31,'All Fsp Analysis'!$AW$37:$AW$38,'All Fsp Analysis'!$AW$43:$AW$44,'All Fsp Analysis'!$AW$45)</c:f>
              <c:numCache>
                <c:formatCode>General</c:formatCode>
                <c:ptCount val="17"/>
                <c:pt idx="0">
                  <c:v>61.692999999999998</c:v>
                </c:pt>
                <c:pt idx="1">
                  <c:v>38.116199999999999</c:v>
                </c:pt>
                <c:pt idx="2">
                  <c:v>40.0533</c:v>
                </c:pt>
                <c:pt idx="3">
                  <c:v>86.672200000000004</c:v>
                </c:pt>
                <c:pt idx="4">
                  <c:v>50.0364</c:v>
                </c:pt>
                <c:pt idx="5">
                  <c:v>66.052199999999999</c:v>
                </c:pt>
                <c:pt idx="6">
                  <c:v>66.091700000000003</c:v>
                </c:pt>
                <c:pt idx="7">
                  <c:v>57.9392</c:v>
                </c:pt>
                <c:pt idx="8">
                  <c:v>42.272300000000001</c:v>
                </c:pt>
                <c:pt idx="9">
                  <c:v>63.9572</c:v>
                </c:pt>
                <c:pt idx="10">
                  <c:v>38.003500000000003</c:v>
                </c:pt>
                <c:pt idx="11">
                  <c:v>59.966999999999999</c:v>
                </c:pt>
                <c:pt idx="12">
                  <c:v>53.011099999999999</c:v>
                </c:pt>
                <c:pt idx="13">
                  <c:v>37.499600000000001</c:v>
                </c:pt>
                <c:pt idx="14">
                  <c:v>53.740099999999998</c:v>
                </c:pt>
                <c:pt idx="15">
                  <c:v>81.027299999999997</c:v>
                </c:pt>
                <c:pt idx="16">
                  <c:v>61.691600000000001</c:v>
                </c:pt>
              </c:numCache>
            </c:numRef>
          </c:xVal>
          <c:yVal>
            <c:numRef>
              <c:f>('All Fsp Analysis'!$AM$108:$AM$110,'All Fsp Analysis'!$AM$112:$AM$113,'All Fsp Analysis'!$AM$116,'All Fsp Analysis'!$AM$123:$AM$124,'All Fsp Analysis'!$AM$126,'All Fsp Analysis'!$AM$129:$AM$130,'All Fsp Analysis'!$AM$134,'All Fsp Analysis'!$AM$140:$AM$141,'All Fsp Analysis'!$AM$146:$AM$148)</c:f>
              <c:numCache>
                <c:formatCode>General</c:formatCode>
                <c:ptCount val="17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F31B-40F1-BDE5-9DAA600713AE}"/>
            </c:ext>
          </c:extLst>
        </c:ser>
        <c:ser>
          <c:idx val="9"/>
          <c:order val="6"/>
          <c:tx>
            <c:v>1(B)MP (M) Ba</c:v>
          </c:tx>
          <c:spPr>
            <a:ln w="25400" cap="rnd">
              <a:noFill/>
              <a:round/>
            </a:ln>
            <a:effectLst/>
          </c:spP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('All Fsp Analysis'!$Q$131,'All Fsp Analysis'!$Q$134:$Q$138,'All Fsp Analysis'!$Q$144,'All Fsp Analysis'!$Q$148,'All Fsp Analysis'!$Q$152:$Q$153)</c:f>
                <c:numCache>
                  <c:formatCode>General</c:formatCode>
                  <c:ptCount val="10"/>
                  <c:pt idx="0">
                    <c:v>5.8635099999999998</c:v>
                  </c:pt>
                  <c:pt idx="1">
                    <c:v>6.8148200000000001</c:v>
                  </c:pt>
                  <c:pt idx="2">
                    <c:v>10.408799999999999</c:v>
                  </c:pt>
                  <c:pt idx="3">
                    <c:v>6.8666499999999999</c:v>
                  </c:pt>
                  <c:pt idx="4">
                    <c:v>5.7869700000000002</c:v>
                  </c:pt>
                  <c:pt idx="5">
                    <c:v>5.6118100000000002</c:v>
                  </c:pt>
                  <c:pt idx="6">
                    <c:v>7.5633299999999997</c:v>
                  </c:pt>
                  <c:pt idx="7">
                    <c:v>5.1215099999999998</c:v>
                  </c:pt>
                  <c:pt idx="8">
                    <c:v>4.9388100000000001</c:v>
                  </c:pt>
                  <c:pt idx="9">
                    <c:v>4.5441900000000004</c:v>
                  </c:pt>
                </c:numCache>
              </c:numRef>
            </c:plus>
            <c:minus>
              <c:numRef>
                <c:f>('All Fsp Analysis'!$Q$131,'All Fsp Analysis'!$Q$134:$Q$138,'All Fsp Analysis'!$Q$144,'All Fsp Analysis'!$Q$148,'All Fsp Analysis'!$Q$152:$Q$153)</c:f>
                <c:numCache>
                  <c:formatCode>General</c:formatCode>
                  <c:ptCount val="10"/>
                  <c:pt idx="0">
                    <c:v>5.8635099999999998</c:v>
                  </c:pt>
                  <c:pt idx="1">
                    <c:v>6.8148200000000001</c:v>
                  </c:pt>
                  <c:pt idx="2">
                    <c:v>10.408799999999999</c:v>
                  </c:pt>
                  <c:pt idx="3">
                    <c:v>6.8666499999999999</c:v>
                  </c:pt>
                  <c:pt idx="4">
                    <c:v>5.7869700000000002</c:v>
                  </c:pt>
                  <c:pt idx="5">
                    <c:v>5.6118100000000002</c:v>
                  </c:pt>
                  <c:pt idx="6">
                    <c:v>7.5633299999999997</c:v>
                  </c:pt>
                  <c:pt idx="7">
                    <c:v>5.1215099999999998</c:v>
                  </c:pt>
                  <c:pt idx="8">
                    <c:v>4.9388100000000001</c:v>
                  </c:pt>
                  <c:pt idx="9">
                    <c:v>4.5441900000000004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Analysis'!$AW$11,'All Fsp Analysis'!$AW$14:$AW$18,'All Fsp Analysis'!$AW$24,'All Fsp Analysis'!$AW$28,'All Fsp Analysis'!$AW$32:$AW$33)</c:f>
              <c:numCache>
                <c:formatCode>General</c:formatCode>
                <c:ptCount val="10"/>
                <c:pt idx="0">
                  <c:v>50.235900000000001</c:v>
                </c:pt>
                <c:pt idx="1">
                  <c:v>63.4223</c:v>
                </c:pt>
                <c:pt idx="2">
                  <c:v>66</c:v>
                </c:pt>
                <c:pt idx="3">
                  <c:v>42.098500000000001</c:v>
                </c:pt>
                <c:pt idx="4">
                  <c:v>53.603000000000002</c:v>
                </c:pt>
                <c:pt idx="5">
                  <c:v>42.584600000000002</c:v>
                </c:pt>
                <c:pt idx="6">
                  <c:v>46.832500000000003</c:v>
                </c:pt>
                <c:pt idx="7">
                  <c:v>38.735100000000003</c:v>
                </c:pt>
                <c:pt idx="8">
                  <c:v>72.096500000000006</c:v>
                </c:pt>
                <c:pt idx="9">
                  <c:v>45.596699999999998</c:v>
                </c:pt>
              </c:numCache>
            </c:numRef>
          </c:xVal>
          <c:yVal>
            <c:numRef>
              <c:f>('All Fsp Analysis'!$AN$114,'All Fsp Analysis'!$AN$117:$AN$121,'All Fsp Analysis'!$AN$127,'All Fsp Analysis'!$AN$131,'All Fsp Analysis'!$AN$135:$AN$136)</c:f>
              <c:numCache>
                <c:formatCode>General</c:formatCode>
                <c:ptCount val="10"/>
                <c:pt idx="0">
                  <c:v>7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F31B-40F1-BDE5-9DAA600713AE}"/>
            </c:ext>
          </c:extLst>
        </c:ser>
        <c:ser>
          <c:idx val="0"/>
          <c:order val="7"/>
          <c:tx>
            <c:v>1.AS.H C Ba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('All Fsp Analysis'!$Q$173,'All Fsp Analysis'!$Q$176,'All Fsp Analysis'!$Q$179,'All Fsp Analysis'!$Q$182,'All Fsp Analysis'!$Q$184,'All Fsp Analysis'!$Q$189:$Q$192,'All Fsp Analysis'!$Q$199)</c:f>
                <c:numCache>
                  <c:formatCode>General</c:formatCode>
                  <c:ptCount val="10"/>
                  <c:pt idx="0">
                    <c:v>2.5714299999999999</c:v>
                  </c:pt>
                  <c:pt idx="1">
                    <c:v>1.7658499999999999</c:v>
                  </c:pt>
                  <c:pt idx="2">
                    <c:v>3.4076599999999999</c:v>
                  </c:pt>
                  <c:pt idx="3">
                    <c:v>2.66228</c:v>
                  </c:pt>
                  <c:pt idx="4">
                    <c:v>2.4756100000000001</c:v>
                  </c:pt>
                  <c:pt idx="5">
                    <c:v>3.0592899999999998</c:v>
                  </c:pt>
                  <c:pt idx="6">
                    <c:v>3.5977899999999998</c:v>
                  </c:pt>
                  <c:pt idx="7">
                    <c:v>4.1366899999999998</c:v>
                  </c:pt>
                  <c:pt idx="8">
                    <c:v>2.6624400000000001</c:v>
                  </c:pt>
                  <c:pt idx="9">
                    <c:v>3.08385</c:v>
                  </c:pt>
                </c:numCache>
              </c:numRef>
            </c:plus>
            <c:minus>
              <c:numRef>
                <c:f>('All Fsp Analysis'!$Q$173,'All Fsp Analysis'!$Q$176,'All Fsp Analysis'!$Q$179,'All Fsp Analysis'!$Q$182,'All Fsp Analysis'!$Q$184,'All Fsp Analysis'!$Q$189:$Q$192,'All Fsp Analysis'!$Q$199)</c:f>
                <c:numCache>
                  <c:formatCode>General</c:formatCode>
                  <c:ptCount val="10"/>
                  <c:pt idx="0">
                    <c:v>2.5714299999999999</c:v>
                  </c:pt>
                  <c:pt idx="1">
                    <c:v>1.7658499999999999</c:v>
                  </c:pt>
                  <c:pt idx="2">
                    <c:v>3.4076599999999999</c:v>
                  </c:pt>
                  <c:pt idx="3">
                    <c:v>2.66228</c:v>
                  </c:pt>
                  <c:pt idx="4">
                    <c:v>2.4756100000000001</c:v>
                  </c:pt>
                  <c:pt idx="5">
                    <c:v>3.0592899999999998</c:v>
                  </c:pt>
                  <c:pt idx="6">
                    <c:v>3.5977899999999998</c:v>
                  </c:pt>
                  <c:pt idx="7">
                    <c:v>4.1366899999999998</c:v>
                  </c:pt>
                  <c:pt idx="8">
                    <c:v>2.6624400000000001</c:v>
                  </c:pt>
                  <c:pt idx="9">
                    <c:v>3.08385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Analysis'!$CC$2,'All Fsp Analysis'!$CC$5,'All Fsp Analysis'!$CC$8,'All Fsp Analysis'!$CC$11,'All Fsp Analysis'!$CC$13,'All Fsp Analysis'!$CC$18:$CC$21,'All Fsp Analysis'!$CC$28)</c:f>
              <c:numCache>
                <c:formatCode>General</c:formatCode>
                <c:ptCount val="10"/>
                <c:pt idx="0">
                  <c:v>18.074400000000001</c:v>
                </c:pt>
                <c:pt idx="1">
                  <c:v>16.391200000000001</c:v>
                </c:pt>
                <c:pt idx="2">
                  <c:v>20.532499999999999</c:v>
                </c:pt>
                <c:pt idx="3">
                  <c:v>19.5379</c:v>
                </c:pt>
                <c:pt idx="4">
                  <c:v>17.569800000000001</c:v>
                </c:pt>
                <c:pt idx="5">
                  <c:v>20.494</c:v>
                </c:pt>
                <c:pt idx="6">
                  <c:v>22.4664</c:v>
                </c:pt>
                <c:pt idx="7">
                  <c:v>21.877099999999999</c:v>
                </c:pt>
                <c:pt idx="8">
                  <c:v>18.074999999999999</c:v>
                </c:pt>
                <c:pt idx="9">
                  <c:v>19.810199999999998</c:v>
                </c:pt>
              </c:numCache>
            </c:numRef>
          </c:xVal>
          <c:yVal>
            <c:numRef>
              <c:f>('All Fsp Analysis'!$AO$154,'All Fsp Analysis'!$AO$157,'All Fsp Analysis'!$AO$160,'All Fsp Analysis'!$AO$163,'All Fsp Analysis'!$AO$165,'All Fsp Analysis'!$AO$170:$AO$173,'All Fsp Analysis'!$AO$180)</c:f>
              <c:numCache>
                <c:formatCode>General</c:formatCode>
                <c:ptCount val="10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F31B-40F1-BDE5-9DAA600713AE}"/>
            </c:ext>
          </c:extLst>
        </c:ser>
        <c:ser>
          <c:idx val="1"/>
          <c:order val="8"/>
          <c:tx>
            <c:v>1.AS.H R Ba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x"/>
            <c:errBarType val="both"/>
            <c:errValType val="cust"/>
            <c:noEndCap val="0"/>
            <c:plus>
              <c:numRef>
                <c:f>('All Fsp Analysis'!$Q$174,'All Fsp Analysis'!$Q$177,'All Fsp Analysis'!$Q$183,'All Fsp Analysis'!$Q$185:$Q$188,'All Fsp Analysis'!$Q$193:$Q$194,'All Fsp Analysis'!$Q$200,'All Fsp Analysis'!$Q$204)</c:f>
                <c:numCache>
                  <c:formatCode>General</c:formatCode>
                  <c:ptCount val="11"/>
                  <c:pt idx="0">
                    <c:v>4.08352</c:v>
                  </c:pt>
                  <c:pt idx="1">
                    <c:v>2.5144500000000001</c:v>
                  </c:pt>
                  <c:pt idx="2">
                    <c:v>2.5800100000000001</c:v>
                  </c:pt>
                  <c:pt idx="3">
                    <c:v>2.8672</c:v>
                  </c:pt>
                  <c:pt idx="4">
                    <c:v>2.5115699999999999</c:v>
                  </c:pt>
                  <c:pt idx="5">
                    <c:v>2.8394900000000001</c:v>
                  </c:pt>
                  <c:pt idx="6">
                    <c:v>2.3221599999999998</c:v>
                  </c:pt>
                  <c:pt idx="7">
                    <c:v>4.3279199999999998</c:v>
                  </c:pt>
                  <c:pt idx="8">
                    <c:v>3.5071599999999998</c:v>
                  </c:pt>
                  <c:pt idx="9">
                    <c:v>2.9200499999999998</c:v>
                  </c:pt>
                  <c:pt idx="10">
                    <c:v>3.6341299999999999</c:v>
                  </c:pt>
                </c:numCache>
              </c:numRef>
            </c:plus>
            <c:minus>
              <c:numRef>
                <c:f>('All Fsp Analysis'!$Q$174,'All Fsp Analysis'!$Q$177,'All Fsp Analysis'!$Q$183,'All Fsp Analysis'!$Q$185:$Q$188,'All Fsp Analysis'!$Q$193:$Q$194,'All Fsp Analysis'!$Q$200,'All Fsp Analysis'!$Q$204)</c:f>
                <c:numCache>
                  <c:formatCode>General</c:formatCode>
                  <c:ptCount val="11"/>
                  <c:pt idx="0">
                    <c:v>4.08352</c:v>
                  </c:pt>
                  <c:pt idx="1">
                    <c:v>2.5144500000000001</c:v>
                  </c:pt>
                  <c:pt idx="2">
                    <c:v>2.5800100000000001</c:v>
                  </c:pt>
                  <c:pt idx="3">
                    <c:v>2.8672</c:v>
                  </c:pt>
                  <c:pt idx="4">
                    <c:v>2.5115699999999999</c:v>
                  </c:pt>
                  <c:pt idx="5">
                    <c:v>2.8394900000000001</c:v>
                  </c:pt>
                  <c:pt idx="6">
                    <c:v>2.3221599999999998</c:v>
                  </c:pt>
                  <c:pt idx="7">
                    <c:v>4.3279199999999998</c:v>
                  </c:pt>
                  <c:pt idx="8">
                    <c:v>3.5071599999999998</c:v>
                  </c:pt>
                  <c:pt idx="9">
                    <c:v>2.9200499999999998</c:v>
                  </c:pt>
                  <c:pt idx="10">
                    <c:v>3.6341299999999999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Analysis'!$CC$3,'All Fsp Analysis'!$CC$6,'All Fsp Analysis'!$CC$12,'All Fsp Analysis'!$CC$14:$CC$17,'All Fsp Analysis'!$CC$22:$CC$23,'All Fsp Analysis'!$CC$29,'All Fsp Analysis'!$CC$33)</c:f>
              <c:numCache>
                <c:formatCode>General</c:formatCode>
                <c:ptCount val="11"/>
                <c:pt idx="0">
                  <c:v>24.624300000000002</c:v>
                </c:pt>
                <c:pt idx="1">
                  <c:v>17.785299999999999</c:v>
                </c:pt>
                <c:pt idx="2">
                  <c:v>20.399699999999999</c:v>
                </c:pt>
                <c:pt idx="3">
                  <c:v>17.8719</c:v>
                </c:pt>
                <c:pt idx="4">
                  <c:v>20.747</c:v>
                </c:pt>
                <c:pt idx="5">
                  <c:v>19.012899999999998</c:v>
                </c:pt>
                <c:pt idx="6">
                  <c:v>18.084700000000002</c:v>
                </c:pt>
                <c:pt idx="7">
                  <c:v>21.6312</c:v>
                </c:pt>
                <c:pt idx="8">
                  <c:v>18.886600000000001</c:v>
                </c:pt>
                <c:pt idx="9">
                  <c:v>19.8413</c:v>
                </c:pt>
                <c:pt idx="10">
                  <c:v>17.3932</c:v>
                </c:pt>
              </c:numCache>
            </c:numRef>
          </c:xVal>
          <c:yVal>
            <c:numRef>
              <c:f>('All Fsp Analysis'!$AP$155,'All Fsp Analysis'!$AP$158,'All Fsp Analysis'!$AP$164,'All Fsp Analysis'!$AP$166:$AP$169,'All Fsp Analysis'!$AP$174:$AP$175,'All Fsp Analysis'!$AP$181,'All Fsp Analysis'!$AP$185)</c:f>
              <c:numCache>
                <c:formatCode>General</c:formatCode>
                <c:ptCount val="11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F31B-40F1-BDE5-9DAA600713AE}"/>
            </c:ext>
          </c:extLst>
        </c:ser>
        <c:ser>
          <c:idx val="2"/>
          <c:order val="9"/>
          <c:tx>
            <c:v>1.AS.H (M) Ba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x"/>
            <c:errBarType val="both"/>
            <c:errValType val="cust"/>
            <c:noEndCap val="0"/>
            <c:plus>
              <c:numRef>
                <c:f>('All Fsp Analysis'!$Q$175,'All Fsp Analysis'!$Q$178,'All Fsp Analysis'!$Q$180:$Q$181,'All Fsp Analysis'!$Q$195:$Q$198,'All Fsp Analysis'!$Q$201:$Q$203,'All Fsp Analysis'!$Q$205:$Q$207)</c:f>
                <c:numCache>
                  <c:formatCode>General</c:formatCode>
                  <c:ptCount val="14"/>
                  <c:pt idx="0">
                    <c:v>3.4445700000000001</c:v>
                  </c:pt>
                  <c:pt idx="1">
                    <c:v>2.54311</c:v>
                  </c:pt>
                  <c:pt idx="2">
                    <c:v>2.2648000000000001</c:v>
                  </c:pt>
                  <c:pt idx="3">
                    <c:v>2.8358500000000002</c:v>
                  </c:pt>
                  <c:pt idx="4">
                    <c:v>3.1387100000000001</c:v>
                  </c:pt>
                  <c:pt idx="5">
                    <c:v>3.1214400000000002</c:v>
                  </c:pt>
                  <c:pt idx="6">
                    <c:v>2.7028300000000001</c:v>
                  </c:pt>
                  <c:pt idx="7">
                    <c:v>2.4577100000000001</c:v>
                  </c:pt>
                  <c:pt idx="8">
                    <c:v>2.9550700000000001</c:v>
                  </c:pt>
                  <c:pt idx="9">
                    <c:v>6.5574300000000001</c:v>
                  </c:pt>
                  <c:pt idx="10">
                    <c:v>3.5514800000000002</c:v>
                  </c:pt>
                  <c:pt idx="11">
                    <c:v>2.88062</c:v>
                  </c:pt>
                  <c:pt idx="12">
                    <c:v>1.71577</c:v>
                  </c:pt>
                  <c:pt idx="13">
                    <c:v>4.1254799999999996</c:v>
                  </c:pt>
                </c:numCache>
              </c:numRef>
            </c:plus>
            <c:minus>
              <c:numRef>
                <c:f>('All Fsp Analysis'!$Q$175,'All Fsp Analysis'!$Q$178,'All Fsp Analysis'!$Q$180:$Q$181,'All Fsp Analysis'!$Q$195:$Q$198,'All Fsp Analysis'!$Q$201:$Q$203,'All Fsp Analysis'!$Q$205:$Q$207)</c:f>
                <c:numCache>
                  <c:formatCode>General</c:formatCode>
                  <c:ptCount val="14"/>
                  <c:pt idx="0">
                    <c:v>3.4445700000000001</c:v>
                  </c:pt>
                  <c:pt idx="1">
                    <c:v>2.54311</c:v>
                  </c:pt>
                  <c:pt idx="2">
                    <c:v>2.2648000000000001</c:v>
                  </c:pt>
                  <c:pt idx="3">
                    <c:v>2.8358500000000002</c:v>
                  </c:pt>
                  <c:pt idx="4">
                    <c:v>3.1387100000000001</c:v>
                  </c:pt>
                  <c:pt idx="5">
                    <c:v>3.1214400000000002</c:v>
                  </c:pt>
                  <c:pt idx="6">
                    <c:v>2.7028300000000001</c:v>
                  </c:pt>
                  <c:pt idx="7">
                    <c:v>2.4577100000000001</c:v>
                  </c:pt>
                  <c:pt idx="8">
                    <c:v>2.9550700000000001</c:v>
                  </c:pt>
                  <c:pt idx="9">
                    <c:v>6.5574300000000001</c:v>
                  </c:pt>
                  <c:pt idx="10">
                    <c:v>3.5514800000000002</c:v>
                  </c:pt>
                  <c:pt idx="11">
                    <c:v>2.88062</c:v>
                  </c:pt>
                  <c:pt idx="12">
                    <c:v>1.71577</c:v>
                  </c:pt>
                  <c:pt idx="13">
                    <c:v>4.1254799999999996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Analysis'!$CC$4,'All Fsp Analysis'!$CC$7,'All Fsp Analysis'!$CC$9:$CC$10,'All Fsp Analysis'!$CC$24:$CC$27,'All Fsp Analysis'!$CC$30,'All Fsp Analysis'!$CC$32,'All Fsp Analysis'!$CC$34:$CC$36)</c:f>
              <c:numCache>
                <c:formatCode>General</c:formatCode>
                <c:ptCount val="13"/>
                <c:pt idx="0">
                  <c:v>21.078800000000001</c:v>
                </c:pt>
                <c:pt idx="1">
                  <c:v>16.397500000000001</c:v>
                </c:pt>
                <c:pt idx="2">
                  <c:v>15.915699999999999</c:v>
                </c:pt>
                <c:pt idx="3">
                  <c:v>18.200800000000001</c:v>
                </c:pt>
                <c:pt idx="4">
                  <c:v>18.080300000000001</c:v>
                </c:pt>
                <c:pt idx="5">
                  <c:v>17.727900000000002</c:v>
                </c:pt>
                <c:pt idx="6">
                  <c:v>16.642399999999999</c:v>
                </c:pt>
                <c:pt idx="7">
                  <c:v>18.270199999999999</c:v>
                </c:pt>
                <c:pt idx="8">
                  <c:v>16.696899999999999</c:v>
                </c:pt>
                <c:pt idx="9">
                  <c:v>23.416499999999999</c:v>
                </c:pt>
                <c:pt idx="10">
                  <c:v>20.838100000000001</c:v>
                </c:pt>
                <c:pt idx="11">
                  <c:v>15.403</c:v>
                </c:pt>
                <c:pt idx="12">
                  <c:v>19.526700000000002</c:v>
                </c:pt>
              </c:numCache>
            </c:numRef>
          </c:xVal>
          <c:yVal>
            <c:numRef>
              <c:f>('All Fsp Analysis'!$AQ$156,'All Fsp Analysis'!$AQ$159,'All Fsp Analysis'!$AQ$161:$AQ$162,'All Fsp Analysis'!$AQ$176:$AQ$179,'All Fsp Analysis'!$AQ$182:$AQ$184,'All Fsp Analysis'!$AQ$186:$AQ$188)</c:f>
              <c:numCache>
                <c:formatCode>General</c:formatCode>
                <c:ptCount val="14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F31B-40F1-BDE5-9DAA60071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6984095"/>
        <c:axId val="1436993215"/>
      </c:scatterChart>
      <c:valAx>
        <c:axId val="143698409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Ba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36993215"/>
        <c:crosses val="autoZero"/>
        <c:crossBetween val="midCat"/>
      </c:valAx>
      <c:valAx>
        <c:axId val="1436993215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436984095"/>
        <c:crosses val="autoZero"/>
        <c:crossBetween val="midCat"/>
      </c:valAx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Ba; 1(B)MP</a:t>
            </a:r>
            <a:r>
              <a:rPr lang="en-GB" baseline="0"/>
              <a:t> v 1.AS  (outliers removed)</a:t>
            </a:r>
            <a:endParaRPr lang="en-GB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v>1.AS C Ba</c:v>
          </c:tx>
          <c:spPr>
            <a:ln>
              <a:noFill/>
            </a:ln>
          </c:spPr>
          <c:errBars>
            <c:errDir val="y"/>
            <c:errBarType val="both"/>
            <c:errValType val="fixedVal"/>
            <c:noEndCap val="0"/>
            <c:val val="0"/>
          </c:errBars>
          <c:errBars>
            <c:errDir val="x"/>
            <c:errBarType val="both"/>
            <c:errValType val="cust"/>
            <c:noEndCap val="0"/>
            <c:plus>
              <c:numRef>
                <c:f>('All Fsp Analysis'!$Q$80,'All Fsp Analysis'!$Q$82:$Q$83,'All Fsp Analysis'!$Q$86:$Q$87,'All Fsp Analysis'!$Q$92,'All Fsp Analysis'!$Q$96:$Q$97,'All Fsp Analysis'!$Q$101,'All Fsp Analysis'!$Q$103,'All Fsp Analysis'!$Q$105,'All Fsp Analysis'!$Q$107,'All Fsp Analysis'!$Q$112)</c:f>
                <c:numCache>
                  <c:formatCode>General</c:formatCode>
                  <c:ptCount val="13"/>
                  <c:pt idx="0">
                    <c:v>2.9195700000000002</c:v>
                  </c:pt>
                  <c:pt idx="1">
                    <c:v>2.75664</c:v>
                  </c:pt>
                  <c:pt idx="2">
                    <c:v>3.2578999999999998</c:v>
                  </c:pt>
                  <c:pt idx="3">
                    <c:v>3.7345899999999999</c:v>
                  </c:pt>
                  <c:pt idx="4">
                    <c:v>3.19008</c:v>
                  </c:pt>
                  <c:pt idx="5">
                    <c:v>4.75657</c:v>
                  </c:pt>
                  <c:pt idx="6">
                    <c:v>3.08786</c:v>
                  </c:pt>
                  <c:pt idx="7">
                    <c:v>3.35561</c:v>
                  </c:pt>
                  <c:pt idx="8">
                    <c:v>2.4411900000000002</c:v>
                  </c:pt>
                  <c:pt idx="9">
                    <c:v>3.7122700000000002</c:v>
                  </c:pt>
                  <c:pt idx="10">
                    <c:v>2.55199</c:v>
                  </c:pt>
                  <c:pt idx="11">
                    <c:v>7.5934100000000004</c:v>
                  </c:pt>
                  <c:pt idx="12">
                    <c:v>8.1577599999999997</c:v>
                  </c:pt>
                </c:numCache>
              </c:numRef>
            </c:plus>
            <c:minus>
              <c:numRef>
                <c:f>('All Fsp Analysis'!$Q$80,'All Fsp Analysis'!$Q$82:$Q$83,'All Fsp Analysis'!$Q$86:$Q$87,'All Fsp Analysis'!$Q$92,'All Fsp Analysis'!$Q$96:$Q$97,'All Fsp Analysis'!$Q$101,'All Fsp Analysis'!$Q$103,'All Fsp Analysis'!$Q$105,'All Fsp Analysis'!$Q$107,'All Fsp Analysis'!$Q$112)</c:f>
                <c:numCache>
                  <c:formatCode>General</c:formatCode>
                  <c:ptCount val="13"/>
                  <c:pt idx="0">
                    <c:v>2.9195700000000002</c:v>
                  </c:pt>
                  <c:pt idx="1">
                    <c:v>2.75664</c:v>
                  </c:pt>
                  <c:pt idx="2">
                    <c:v>3.2578999999999998</c:v>
                  </c:pt>
                  <c:pt idx="3">
                    <c:v>3.7345899999999999</c:v>
                  </c:pt>
                  <c:pt idx="4">
                    <c:v>3.19008</c:v>
                  </c:pt>
                  <c:pt idx="5">
                    <c:v>4.75657</c:v>
                  </c:pt>
                  <c:pt idx="6">
                    <c:v>3.08786</c:v>
                  </c:pt>
                  <c:pt idx="7">
                    <c:v>3.35561</c:v>
                  </c:pt>
                  <c:pt idx="8">
                    <c:v>2.4411900000000002</c:v>
                  </c:pt>
                  <c:pt idx="9">
                    <c:v>3.7122700000000002</c:v>
                  </c:pt>
                  <c:pt idx="10">
                    <c:v>2.55199</c:v>
                  </c:pt>
                  <c:pt idx="11">
                    <c:v>7.5934100000000004</c:v>
                  </c:pt>
                  <c:pt idx="12">
                    <c:v>8.1577599999999997</c:v>
                  </c:pt>
                </c:numCache>
              </c:numRef>
            </c:minus>
          </c:errBars>
          <c:xVal>
            <c:numRef>
              <c:f>('All Fsp Analysis'!$Q$3,'All Fsp Analysis'!$Q$5:$Q$6,'All Fsp Analysis'!$Q$9:$Q$10,'All Fsp Analysis'!$Q$15,'All Fsp Analysis'!$Q$19:$Q$20,'All Fsp Analysis'!$Q$24,'All Fsp Analysis'!$Q$26,'All Fsp Analysis'!$Q$28,'All Fsp Analysis'!$Q$30,'All Fsp Analysis'!$Q$35)</c:f>
              <c:numCache>
                <c:formatCode>General</c:formatCode>
                <c:ptCount val="13"/>
                <c:pt idx="0">
                  <c:v>23.2774</c:v>
                </c:pt>
                <c:pt idx="1">
                  <c:v>20.854399999999998</c:v>
                </c:pt>
                <c:pt idx="2">
                  <c:v>27.291499999999999</c:v>
                </c:pt>
                <c:pt idx="3">
                  <c:v>46.9651</c:v>
                </c:pt>
                <c:pt idx="4">
                  <c:v>23.572700000000001</c:v>
                </c:pt>
                <c:pt idx="5">
                  <c:v>40.852600000000002</c:v>
                </c:pt>
                <c:pt idx="6">
                  <c:v>24.5885</c:v>
                </c:pt>
                <c:pt idx="7">
                  <c:v>21.505199999999999</c:v>
                </c:pt>
                <c:pt idx="8">
                  <c:v>20.49</c:v>
                </c:pt>
                <c:pt idx="9">
                  <c:v>24.208500000000001</c:v>
                </c:pt>
                <c:pt idx="10">
                  <c:v>23.006499999999999</c:v>
                </c:pt>
                <c:pt idx="11">
                  <c:v>73.309299999999993</c:v>
                </c:pt>
                <c:pt idx="12">
                  <c:v>93.621499999999997</c:v>
                </c:pt>
              </c:numCache>
            </c:numRef>
          </c:xVal>
          <c:yVal>
            <c:numRef>
              <c:f>('All Fsp Analysis'!$AH$65,'All Fsp Analysis'!$AH$67:$AH$68,'All Fsp Analysis'!$AH$71:$AH$72,'All Fsp Analysis'!$AH$77,'All Fsp Analysis'!$AH$81:$AH$82,'All Fsp Analysis'!$AH$86,'All Fsp Analysis'!$AH$88,'All Fsp Analysis'!$AH$90,'All Fsp Analysis'!$AH$92,'All Fsp Analysis'!$AH$97)</c:f>
              <c:numCache>
                <c:formatCode>General</c:formatCode>
                <c:ptCount val="1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D73-4BF4-AEF4-C0D7547F57E5}"/>
            </c:ext>
          </c:extLst>
        </c:ser>
        <c:ser>
          <c:idx val="4"/>
          <c:order val="1"/>
          <c:tx>
            <c:v>1.AS R Ba</c:v>
          </c:tx>
          <c:spPr>
            <a:ln w="25400">
              <a:noFill/>
            </a:ln>
          </c:spPr>
          <c:errBars>
            <c:errDir val="y"/>
            <c:errBarType val="both"/>
            <c:errValType val="fixedVal"/>
            <c:noEndCap val="0"/>
            <c:val val="0"/>
          </c:errBars>
          <c:errBars>
            <c:errDir val="x"/>
            <c:errBarType val="both"/>
            <c:errValType val="cust"/>
            <c:noEndCap val="0"/>
            <c:plus>
              <c:numRef>
                <c:f>('All Fsp Analysis'!$Q$79,'All Fsp Analysis'!$Q$81,'All Fsp Analysis'!$Q$84,'All Fsp Analysis'!$Q$88,'All Fsp Analysis'!$Q$93,'All Fsp Analysis'!$Q$98,'All Fsp Analysis'!$Q$102,'All Fsp Analysis'!$Q$104,'All Fsp Analysis'!$Q$106,'All Fsp Analysis'!$Q$108,'All Fsp Analysis'!$Q$111)</c:f>
                <c:numCache>
                  <c:formatCode>General</c:formatCode>
                  <c:ptCount val="11"/>
                  <c:pt idx="0">
                    <c:v>7.5376200000000004</c:v>
                  </c:pt>
                  <c:pt idx="1">
                    <c:v>3.1595300000000002</c:v>
                  </c:pt>
                  <c:pt idx="2">
                    <c:v>5.7575700000000003</c:v>
                  </c:pt>
                  <c:pt idx="3">
                    <c:v>2.6499100000000002</c:v>
                  </c:pt>
                  <c:pt idx="4">
                    <c:v>24.4373</c:v>
                  </c:pt>
                  <c:pt idx="5">
                    <c:v>18.1967</c:v>
                  </c:pt>
                  <c:pt idx="6">
                    <c:v>7.7325100000000004</c:v>
                  </c:pt>
                  <c:pt idx="7">
                    <c:v>3.6703700000000001</c:v>
                  </c:pt>
                  <c:pt idx="8">
                    <c:v>2.5017800000000001</c:v>
                  </c:pt>
                  <c:pt idx="9">
                    <c:v>9.1230499999999992</c:v>
                  </c:pt>
                  <c:pt idx="10">
                    <c:v>4.8666900000000002</c:v>
                  </c:pt>
                </c:numCache>
              </c:numRef>
            </c:plus>
            <c:minus>
              <c:numRef>
                <c:f>('All Fsp Analysis'!$Q$79,'All Fsp Analysis'!$Q$81,'All Fsp Analysis'!$Q$84,'All Fsp Analysis'!$Q$88,'All Fsp Analysis'!$Q$93,'All Fsp Analysis'!$Q$98,'All Fsp Analysis'!$Q$102,'All Fsp Analysis'!$Q$104,'All Fsp Analysis'!$Q$106,'All Fsp Analysis'!$Q$108,'All Fsp Analysis'!$Q$111)</c:f>
                <c:numCache>
                  <c:formatCode>General</c:formatCode>
                  <c:ptCount val="11"/>
                  <c:pt idx="0">
                    <c:v>7.5376200000000004</c:v>
                  </c:pt>
                  <c:pt idx="1">
                    <c:v>3.1595300000000002</c:v>
                  </c:pt>
                  <c:pt idx="2">
                    <c:v>5.7575700000000003</c:v>
                  </c:pt>
                  <c:pt idx="3">
                    <c:v>2.6499100000000002</c:v>
                  </c:pt>
                  <c:pt idx="4">
                    <c:v>24.4373</c:v>
                  </c:pt>
                  <c:pt idx="5">
                    <c:v>18.1967</c:v>
                  </c:pt>
                  <c:pt idx="6">
                    <c:v>7.7325100000000004</c:v>
                  </c:pt>
                  <c:pt idx="7">
                    <c:v>3.6703700000000001</c:v>
                  </c:pt>
                  <c:pt idx="8">
                    <c:v>2.5017800000000001</c:v>
                  </c:pt>
                  <c:pt idx="9">
                    <c:v>9.1230499999999992</c:v>
                  </c:pt>
                  <c:pt idx="10">
                    <c:v>4.8666900000000002</c:v>
                  </c:pt>
                </c:numCache>
              </c:numRef>
            </c:minus>
          </c:errBars>
          <c:xVal>
            <c:numRef>
              <c:f>('All Fsp Analysis'!$Q$2,'All Fsp Analysis'!$Q$4,'All Fsp Analysis'!$Q$7,'All Fsp Analysis'!$Q$11,'All Fsp Analysis'!$Q$25,'All Fsp Analysis'!$Q$27,'All Fsp Analysis'!$Q$29,'All Fsp Analysis'!$Q$31,'All Fsp Analysis'!$Q$34)</c:f>
              <c:numCache>
                <c:formatCode>General</c:formatCode>
                <c:ptCount val="9"/>
                <c:pt idx="0">
                  <c:v>57.741900000000001</c:v>
                </c:pt>
                <c:pt idx="1">
                  <c:v>24.0761</c:v>
                </c:pt>
                <c:pt idx="2">
                  <c:v>34.773800000000001</c:v>
                </c:pt>
                <c:pt idx="3">
                  <c:v>23.7286</c:v>
                </c:pt>
                <c:pt idx="4">
                  <c:v>42.463200000000001</c:v>
                </c:pt>
                <c:pt idx="5">
                  <c:v>25.585799999999999</c:v>
                </c:pt>
                <c:pt idx="6">
                  <c:v>21.860099999999999</c:v>
                </c:pt>
                <c:pt idx="7">
                  <c:v>94.588099999999997</c:v>
                </c:pt>
                <c:pt idx="8">
                  <c:v>49.677399999999999</c:v>
                </c:pt>
              </c:numCache>
            </c:numRef>
          </c:xVal>
          <c:yVal>
            <c:numRef>
              <c:f>('All Fsp Analysis'!$AI$64,'All Fsp Analysis'!$AI$66,'All Fsp Analysis'!$AI$69,'All Fsp Analysis'!$AI$73,'All Fsp Analysis'!$AI$78,'All Fsp Analysis'!$AI$83,'All Fsp Analysis'!$AI$87,'All Fsp Analysis'!$AI$89,'All Fsp Analysis'!$AI$91,'All Fsp Analysis'!$AI$93,'All Fsp Analysis'!$AI$96)</c:f>
              <c:numCache>
                <c:formatCode>General</c:formatCode>
                <c:ptCount val="11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D73-4BF4-AEF4-C0D7547F57E5}"/>
            </c:ext>
          </c:extLst>
        </c:ser>
        <c:ser>
          <c:idx val="5"/>
          <c:order val="2"/>
          <c:tx>
            <c:v>1.AS (M) Ba</c:v>
          </c:tx>
          <c:spPr>
            <a:ln w="25400">
              <a:noFill/>
            </a:ln>
          </c:spPr>
          <c:errBars>
            <c:errDir val="y"/>
            <c:errBarType val="both"/>
            <c:errValType val="fixedVal"/>
            <c:noEndCap val="0"/>
            <c:val val="0"/>
          </c:errBars>
          <c:errBars>
            <c:errDir val="x"/>
            <c:errBarType val="both"/>
            <c:errValType val="cust"/>
            <c:noEndCap val="0"/>
            <c:plus>
              <c:numRef>
                <c:f>('All Fsp Analysis'!$Q$89:$Q$91,'All Fsp Analysis'!$Q$95,'All Fsp Analysis'!$Q$109:$Q$110,'All Fsp Analysis'!$Q$113:$Q$114)</c:f>
                <c:numCache>
                  <c:formatCode>General</c:formatCode>
                  <c:ptCount val="8"/>
                  <c:pt idx="0">
                    <c:v>5.5769399999999996</c:v>
                  </c:pt>
                  <c:pt idx="1">
                    <c:v>6.1594300000000004</c:v>
                  </c:pt>
                  <c:pt idx="2">
                    <c:v>2.9676999999999998</c:v>
                  </c:pt>
                  <c:pt idx="3">
                    <c:v>8.4995700000000003</c:v>
                  </c:pt>
                  <c:pt idx="4">
                    <c:v>6.43607</c:v>
                  </c:pt>
                  <c:pt idx="5">
                    <c:v>6.2771600000000003</c:v>
                  </c:pt>
                  <c:pt idx="6">
                    <c:v>6.4997100000000003</c:v>
                  </c:pt>
                  <c:pt idx="7">
                    <c:v>15.558999999999999</c:v>
                  </c:pt>
                </c:numCache>
              </c:numRef>
            </c:plus>
            <c:minus>
              <c:numRef>
                <c:f>('All Fsp Analysis'!$Q$89:$Q$91,'All Fsp Analysis'!$Q$95,'All Fsp Analysis'!$Q$109:$Q$110,'All Fsp Analysis'!$Q$113:$Q$114)</c:f>
                <c:numCache>
                  <c:formatCode>General</c:formatCode>
                  <c:ptCount val="8"/>
                  <c:pt idx="0">
                    <c:v>5.5769399999999996</c:v>
                  </c:pt>
                  <c:pt idx="1">
                    <c:v>6.1594300000000004</c:v>
                  </c:pt>
                  <c:pt idx="2">
                    <c:v>2.9676999999999998</c:v>
                  </c:pt>
                  <c:pt idx="3">
                    <c:v>8.4995700000000003</c:v>
                  </c:pt>
                  <c:pt idx="4">
                    <c:v>6.43607</c:v>
                  </c:pt>
                  <c:pt idx="5">
                    <c:v>6.2771600000000003</c:v>
                  </c:pt>
                  <c:pt idx="6">
                    <c:v>6.4997100000000003</c:v>
                  </c:pt>
                  <c:pt idx="7">
                    <c:v>15.558999999999999</c:v>
                  </c:pt>
                </c:numCache>
              </c:numRef>
            </c:minus>
          </c:errBars>
          <c:xVal>
            <c:numRef>
              <c:f>('All Fsp Analysis'!$Q$12:$Q$14,'All Fsp Analysis'!$Q$18,'All Fsp Analysis'!$Q$32:$Q$33,'All Fsp Analysis'!$Q$36:$Q$37)</c:f>
              <c:numCache>
                <c:formatCode>General</c:formatCode>
                <c:ptCount val="8"/>
                <c:pt idx="0">
                  <c:v>41.840800000000002</c:v>
                </c:pt>
                <c:pt idx="1">
                  <c:v>37.624600000000001</c:v>
                </c:pt>
                <c:pt idx="2">
                  <c:v>22.513500000000001</c:v>
                </c:pt>
                <c:pt idx="3">
                  <c:v>78.456100000000006</c:v>
                </c:pt>
                <c:pt idx="4">
                  <c:v>53.805100000000003</c:v>
                </c:pt>
                <c:pt idx="5">
                  <c:v>70.862099999999998</c:v>
                </c:pt>
                <c:pt idx="6">
                  <c:v>89.759200000000007</c:v>
                </c:pt>
                <c:pt idx="7">
                  <c:v>108.559</c:v>
                </c:pt>
              </c:numCache>
            </c:numRef>
          </c:xVal>
          <c:yVal>
            <c:numRef>
              <c:f>('All Fsp Analysis'!$AJ$74:$AJ$76,'All Fsp Analysis'!$AJ$80,'All Fsp Analysis'!$AJ$94:$AJ$95,'All Fsp Analysis'!$AJ$98:$AJ$99)</c:f>
              <c:numCache>
                <c:formatCode>General</c:formatCode>
                <c:ptCount val="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D73-4BF4-AEF4-C0D7547F57E5}"/>
            </c:ext>
          </c:extLst>
        </c:ser>
        <c:ser>
          <c:idx val="6"/>
          <c:order val="3"/>
          <c:tx>
            <c:v>1.AS Other Ba</c:v>
          </c:tx>
          <c:spPr>
            <a:ln w="25400">
              <a:noFill/>
            </a:ln>
          </c:spPr>
          <c:errBars>
            <c:errDir val="y"/>
            <c:errBarType val="both"/>
            <c:errValType val="fixedVal"/>
            <c:noEndCap val="0"/>
            <c:val val="0"/>
          </c:errBars>
          <c:errBars>
            <c:errDir val="x"/>
            <c:errBarType val="both"/>
            <c:errValType val="cust"/>
            <c:noEndCap val="0"/>
            <c:plus>
              <c:numRef>
                <c:f>('All Fsp Analysis'!$Q$85,'All Fsp Analysis'!$Q$94,'All Fsp Analysis'!$Q$99:$Q$100)</c:f>
                <c:numCache>
                  <c:formatCode>General</c:formatCode>
                  <c:ptCount val="4"/>
                  <c:pt idx="0">
                    <c:v>2.4697200000000001</c:v>
                  </c:pt>
                  <c:pt idx="1">
                    <c:v>4.2052300000000002</c:v>
                  </c:pt>
                  <c:pt idx="2">
                    <c:v>3.5202900000000001</c:v>
                  </c:pt>
                  <c:pt idx="3">
                    <c:v>3.49017</c:v>
                  </c:pt>
                </c:numCache>
              </c:numRef>
            </c:plus>
            <c:minus>
              <c:numRef>
                <c:f>('All Fsp Analysis'!$Q$85,'All Fsp Analysis'!$Q$94,'All Fsp Analysis'!$Q$99:$Q$100)</c:f>
                <c:numCache>
                  <c:formatCode>General</c:formatCode>
                  <c:ptCount val="4"/>
                  <c:pt idx="0">
                    <c:v>2.4697200000000001</c:v>
                  </c:pt>
                  <c:pt idx="1">
                    <c:v>4.2052300000000002</c:v>
                  </c:pt>
                  <c:pt idx="2">
                    <c:v>3.5202900000000001</c:v>
                  </c:pt>
                  <c:pt idx="3">
                    <c:v>3.49017</c:v>
                  </c:pt>
                </c:numCache>
              </c:numRef>
            </c:minus>
          </c:errBars>
          <c:xVal>
            <c:numRef>
              <c:f>('All Fsp Analysis'!$Q$8,'All Fsp Analysis'!$Q$17,'All Fsp Analysis'!$Q$22:$Q$23)</c:f>
              <c:numCache>
                <c:formatCode>General</c:formatCode>
                <c:ptCount val="4"/>
                <c:pt idx="0">
                  <c:v>24.385999999999999</c:v>
                </c:pt>
                <c:pt idx="1">
                  <c:v>37.003500000000003</c:v>
                </c:pt>
                <c:pt idx="2">
                  <c:v>29.941700000000001</c:v>
                </c:pt>
                <c:pt idx="3">
                  <c:v>27.171099999999999</c:v>
                </c:pt>
              </c:numCache>
            </c:numRef>
          </c:xVal>
          <c:yVal>
            <c:numRef>
              <c:f>('All Fsp Analysis'!$AK$70,'All Fsp Analysis'!$AK$79,'All Fsp Analysis'!$AK$84:$AK$85)</c:f>
              <c:numCache>
                <c:formatCode>General</c:formatCode>
                <c:ptCount val="4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D73-4BF4-AEF4-C0D7547F57E5}"/>
            </c:ext>
          </c:extLst>
        </c:ser>
        <c:ser>
          <c:idx val="7"/>
          <c:order val="4"/>
          <c:tx>
            <c:v>1(B)MP C Ba</c:v>
          </c:tx>
          <c:spPr>
            <a:ln w="19050" cap="rnd">
              <a:noFill/>
              <a:round/>
            </a:ln>
            <a:effectLst/>
          </c:spP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('All Fsp Analysis'!$Q$122:$Q$124,'All Fsp Analysis'!$Q$128,'All Fsp Analysis'!$Q$132,'All Fsp Analysis'!$Q$139,'All Fsp Analysis'!$Q$142,'All Fsp Analysis'!$Q$145,'All Fsp Analysis'!$Q$149:$Q$150,'All Fsp Analysis'!$Q$154:$Q$156,'All Fsp Analysis'!$Q$156,'All Fsp Analysis'!$Q$159:$Q$162)</c:f>
                <c:numCache>
                  <c:formatCode>General</c:formatCode>
                  <c:ptCount val="18"/>
                  <c:pt idx="0">
                    <c:v>5.0446900000000001</c:v>
                  </c:pt>
                  <c:pt idx="1">
                    <c:v>5.3162700000000003</c:v>
                  </c:pt>
                  <c:pt idx="2">
                    <c:v>6.4690399999999997</c:v>
                  </c:pt>
                  <c:pt idx="3">
                    <c:v>6.8696999999999999</c:v>
                  </c:pt>
                  <c:pt idx="4">
                    <c:v>6.2886699999999998</c:v>
                  </c:pt>
                  <c:pt idx="5">
                    <c:v>4.6262499999999998</c:v>
                  </c:pt>
                  <c:pt idx="6">
                    <c:v>7.5177699999999996</c:v>
                  </c:pt>
                  <c:pt idx="7">
                    <c:v>7.6278899999999998</c:v>
                  </c:pt>
                  <c:pt idx="8">
                    <c:v>9.2235099999999992</c:v>
                  </c:pt>
                  <c:pt idx="9">
                    <c:v>5.0928399999999998</c:v>
                  </c:pt>
                  <c:pt idx="10">
                    <c:v>15.7265</c:v>
                  </c:pt>
                  <c:pt idx="11">
                    <c:v>7.2859100000000003</c:v>
                  </c:pt>
                  <c:pt idx="12">
                    <c:v>6.7975899999999996</c:v>
                  </c:pt>
                  <c:pt idx="13">
                    <c:v>6.7975899999999996</c:v>
                  </c:pt>
                  <c:pt idx="14">
                    <c:v>12.132300000000001</c:v>
                  </c:pt>
                  <c:pt idx="15">
                    <c:v>10.856</c:v>
                  </c:pt>
                  <c:pt idx="16">
                    <c:v>13.7165</c:v>
                  </c:pt>
                  <c:pt idx="17">
                    <c:v>12.1594</c:v>
                  </c:pt>
                </c:numCache>
              </c:numRef>
            </c:plus>
            <c:minus>
              <c:numRef>
                <c:f>('All Fsp Analysis'!$Q$122:$Q$124,'All Fsp Analysis'!$Q$128,'All Fsp Analysis'!$Q$132,'All Fsp Analysis'!$Q$139,'All Fsp Analysis'!$Q$142,'All Fsp Analysis'!$Q$145,'All Fsp Analysis'!$Q$149:$Q$150,'All Fsp Analysis'!$Q$154:$Q$156,'All Fsp Analysis'!$Q$156,'All Fsp Analysis'!$Q$159:$Q$162)</c:f>
                <c:numCache>
                  <c:formatCode>General</c:formatCode>
                  <c:ptCount val="18"/>
                  <c:pt idx="0">
                    <c:v>5.0446900000000001</c:v>
                  </c:pt>
                  <c:pt idx="1">
                    <c:v>5.3162700000000003</c:v>
                  </c:pt>
                  <c:pt idx="2">
                    <c:v>6.4690399999999997</c:v>
                  </c:pt>
                  <c:pt idx="3">
                    <c:v>6.8696999999999999</c:v>
                  </c:pt>
                  <c:pt idx="4">
                    <c:v>6.2886699999999998</c:v>
                  </c:pt>
                  <c:pt idx="5">
                    <c:v>4.6262499999999998</c:v>
                  </c:pt>
                  <c:pt idx="6">
                    <c:v>7.5177699999999996</c:v>
                  </c:pt>
                  <c:pt idx="7">
                    <c:v>7.6278899999999998</c:v>
                  </c:pt>
                  <c:pt idx="8">
                    <c:v>9.2235099999999992</c:v>
                  </c:pt>
                  <c:pt idx="9">
                    <c:v>5.0928399999999998</c:v>
                  </c:pt>
                  <c:pt idx="10">
                    <c:v>15.7265</c:v>
                  </c:pt>
                  <c:pt idx="11">
                    <c:v>7.2859100000000003</c:v>
                  </c:pt>
                  <c:pt idx="12">
                    <c:v>6.7975899999999996</c:v>
                  </c:pt>
                  <c:pt idx="13">
                    <c:v>6.7975899999999996</c:v>
                  </c:pt>
                  <c:pt idx="14">
                    <c:v>12.132300000000001</c:v>
                  </c:pt>
                  <c:pt idx="15">
                    <c:v>10.856</c:v>
                  </c:pt>
                  <c:pt idx="16">
                    <c:v>13.7165</c:v>
                  </c:pt>
                  <c:pt idx="17">
                    <c:v>12.1594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Analysis'!$AW$2:$AW$4,'All Fsp Analysis'!$AW$8,'All Fsp Analysis'!$AW$12,'All Fsp Analysis'!$AW$19,'All Fsp Analysis'!$AW$22,'All Fsp Analysis'!$AW$25,'All Fsp Analysis'!$AW$29:$AW$30,'All Fsp Analysis'!$AW$34:$AW$36,'All Fsp Analysis'!$AW$39:$AW$42)</c:f>
              <c:numCache>
                <c:formatCode>General</c:formatCode>
                <c:ptCount val="17"/>
                <c:pt idx="0">
                  <c:v>37.316800000000001</c:v>
                </c:pt>
                <c:pt idx="1">
                  <c:v>43.055900000000001</c:v>
                </c:pt>
                <c:pt idx="2">
                  <c:v>37.581499999999998</c:v>
                </c:pt>
                <c:pt idx="3">
                  <c:v>67.461600000000004</c:v>
                </c:pt>
                <c:pt idx="4">
                  <c:v>75.002300000000005</c:v>
                </c:pt>
                <c:pt idx="5">
                  <c:v>47.167200000000001</c:v>
                </c:pt>
                <c:pt idx="6">
                  <c:v>71.211600000000004</c:v>
                </c:pt>
                <c:pt idx="7">
                  <c:v>55.2804</c:v>
                </c:pt>
                <c:pt idx="8">
                  <c:v>82.548699999999997</c:v>
                </c:pt>
                <c:pt idx="9">
                  <c:v>64.204999999999998</c:v>
                </c:pt>
                <c:pt idx="10">
                  <c:v>100.167</c:v>
                </c:pt>
                <c:pt idx="11">
                  <c:v>64.575599999999994</c:v>
                </c:pt>
                <c:pt idx="12">
                  <c:v>59.787500000000001</c:v>
                </c:pt>
                <c:pt idx="13">
                  <c:v>117.45099999999999</c:v>
                </c:pt>
                <c:pt idx="14">
                  <c:v>101.33799999999999</c:v>
                </c:pt>
                <c:pt idx="15">
                  <c:v>112.11</c:v>
                </c:pt>
                <c:pt idx="16">
                  <c:v>95.389799999999994</c:v>
                </c:pt>
              </c:numCache>
            </c:numRef>
          </c:xVal>
          <c:yVal>
            <c:numRef>
              <c:f>('All Fsp Analysis'!$AL$105:$AL$107,'All Fsp Analysis'!$AL$111,'All Fsp Analysis'!$AL$115,'All Fsp Analysis'!$AL$122,'All Fsp Analysis'!$AL$125,'All Fsp Analysis'!$AL$128,'All Fsp Analysis'!$AL$132:$AL$133,'All Fsp Analysis'!$AL$137:$AL$139,'All Fsp Analysis'!$AL$142:$AL$145)</c:f>
              <c:numCache>
                <c:formatCode>General</c:formatCode>
                <c:ptCount val="17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D73-4BF4-AEF4-C0D7547F57E5}"/>
            </c:ext>
          </c:extLst>
        </c:ser>
        <c:ser>
          <c:idx val="8"/>
          <c:order val="5"/>
          <c:tx>
            <c:v>1(B)MP R Ba</c:v>
          </c:tx>
          <c:spPr>
            <a:ln w="25400" cap="rnd">
              <a:noFill/>
              <a:round/>
            </a:ln>
            <a:effectLst/>
          </c:spP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('All Fsp Analysis'!$Q$125:$Q$127,'All Fsp Analysis'!$Q$129:$Q$130,'All Fsp Analysis'!$Q$133,'All Fsp Analysis'!$Q$140:$Q$141,'All Fsp Analysis'!$Q$143,'All Fsp Analysis'!$Q$146:$Q$147,'All Fsp Analysis'!$Q$151,'All Fsp Analysis'!$Q$157:$Q$158,'All Fsp Analysis'!$Q$163:$Q$165)</c:f>
                <c:numCache>
                  <c:formatCode>General</c:formatCode>
                  <c:ptCount val="17"/>
                  <c:pt idx="0">
                    <c:v>6.8122699999999998</c:v>
                  </c:pt>
                  <c:pt idx="1">
                    <c:v>5.1677099999999996</c:v>
                  </c:pt>
                  <c:pt idx="2">
                    <c:v>5.5526400000000002</c:v>
                  </c:pt>
                  <c:pt idx="3">
                    <c:v>9.1402699999999992</c:v>
                  </c:pt>
                  <c:pt idx="4">
                    <c:v>4.7690900000000003</c:v>
                  </c:pt>
                  <c:pt idx="5">
                    <c:v>7.4209699999999996</c:v>
                  </c:pt>
                  <c:pt idx="6">
                    <c:v>9.7008399999999995</c:v>
                  </c:pt>
                  <c:pt idx="7">
                    <c:v>7.5481800000000003</c:v>
                  </c:pt>
                  <c:pt idx="8">
                    <c:v>5.8535599999999999</c:v>
                  </c:pt>
                  <c:pt idx="9">
                    <c:v>12.5273</c:v>
                  </c:pt>
                  <c:pt idx="10">
                    <c:v>4.8417500000000002</c:v>
                  </c:pt>
                  <c:pt idx="11">
                    <c:v>5.71509</c:v>
                  </c:pt>
                  <c:pt idx="12">
                    <c:v>6.8143000000000002</c:v>
                  </c:pt>
                  <c:pt idx="13">
                    <c:v>3.6639200000000001</c:v>
                  </c:pt>
                  <c:pt idx="14">
                    <c:v>5.3976800000000003</c:v>
                  </c:pt>
                  <c:pt idx="15">
                    <c:v>8.6006300000000007</c:v>
                  </c:pt>
                  <c:pt idx="16">
                    <c:v>15.626099999999999</c:v>
                  </c:pt>
                </c:numCache>
              </c:numRef>
            </c:plus>
            <c:minus>
              <c:numRef>
                <c:f>('All Fsp Analysis'!$Q$125:$Q$127,'All Fsp Analysis'!$Q$129:$Q$130,'All Fsp Analysis'!$Q$133,'All Fsp Analysis'!$Q$140:$Q$141,'All Fsp Analysis'!$Q$143,'All Fsp Analysis'!$Q$146:$Q$147,'All Fsp Analysis'!$Q$151,'All Fsp Analysis'!$Q$157:$Q$158,'All Fsp Analysis'!$Q$163:$Q$165)</c:f>
                <c:numCache>
                  <c:formatCode>General</c:formatCode>
                  <c:ptCount val="17"/>
                  <c:pt idx="0">
                    <c:v>6.8122699999999998</c:v>
                  </c:pt>
                  <c:pt idx="1">
                    <c:v>5.1677099999999996</c:v>
                  </c:pt>
                  <c:pt idx="2">
                    <c:v>5.5526400000000002</c:v>
                  </c:pt>
                  <c:pt idx="3">
                    <c:v>9.1402699999999992</c:v>
                  </c:pt>
                  <c:pt idx="4">
                    <c:v>4.7690900000000003</c:v>
                  </c:pt>
                  <c:pt idx="5">
                    <c:v>7.4209699999999996</c:v>
                  </c:pt>
                  <c:pt idx="6">
                    <c:v>9.7008399999999995</c:v>
                  </c:pt>
                  <c:pt idx="7">
                    <c:v>7.5481800000000003</c:v>
                  </c:pt>
                  <c:pt idx="8">
                    <c:v>5.8535599999999999</c:v>
                  </c:pt>
                  <c:pt idx="9">
                    <c:v>12.5273</c:v>
                  </c:pt>
                  <c:pt idx="10">
                    <c:v>4.8417500000000002</c:v>
                  </c:pt>
                  <c:pt idx="11">
                    <c:v>5.71509</c:v>
                  </c:pt>
                  <c:pt idx="12">
                    <c:v>6.8143000000000002</c:v>
                  </c:pt>
                  <c:pt idx="13">
                    <c:v>3.6639200000000001</c:v>
                  </c:pt>
                  <c:pt idx="14">
                    <c:v>5.3976800000000003</c:v>
                  </c:pt>
                  <c:pt idx="15">
                    <c:v>8.6006300000000007</c:v>
                  </c:pt>
                  <c:pt idx="16">
                    <c:v>15.626099999999999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Analysis'!$AW$5:$AW$7,'All Fsp Analysis'!$AW$9:$AW$10,'All Fsp Analysis'!$AW$13,'All Fsp Analysis'!$AW$20:$AW$21,'All Fsp Analysis'!$AW$23,'All Fsp Analysis'!$AW$26:$AW$27,'All Fsp Analysis'!$AW$31,'All Fsp Analysis'!$AW$37:$AW$38,'All Fsp Analysis'!$AW$43:$AW$44,'All Fsp Analysis'!$AW$45)</c:f>
              <c:numCache>
                <c:formatCode>General</c:formatCode>
                <c:ptCount val="17"/>
                <c:pt idx="0">
                  <c:v>61.692999999999998</c:v>
                </c:pt>
                <c:pt idx="1">
                  <c:v>38.116199999999999</c:v>
                </c:pt>
                <c:pt idx="2">
                  <c:v>40.0533</c:v>
                </c:pt>
                <c:pt idx="3">
                  <c:v>86.672200000000004</c:v>
                </c:pt>
                <c:pt idx="4">
                  <c:v>50.0364</c:v>
                </c:pt>
                <c:pt idx="5">
                  <c:v>66.052199999999999</c:v>
                </c:pt>
                <c:pt idx="6">
                  <c:v>66.091700000000003</c:v>
                </c:pt>
                <c:pt idx="7">
                  <c:v>57.9392</c:v>
                </c:pt>
                <c:pt idx="8">
                  <c:v>42.272300000000001</c:v>
                </c:pt>
                <c:pt idx="9">
                  <c:v>63.9572</c:v>
                </c:pt>
                <c:pt idx="10">
                  <c:v>38.003500000000003</c:v>
                </c:pt>
                <c:pt idx="11">
                  <c:v>59.966999999999999</c:v>
                </c:pt>
                <c:pt idx="12">
                  <c:v>53.011099999999999</c:v>
                </c:pt>
                <c:pt idx="13">
                  <c:v>37.499600000000001</c:v>
                </c:pt>
                <c:pt idx="14">
                  <c:v>53.740099999999998</c:v>
                </c:pt>
                <c:pt idx="15">
                  <c:v>81.027299999999997</c:v>
                </c:pt>
                <c:pt idx="16">
                  <c:v>61.691600000000001</c:v>
                </c:pt>
              </c:numCache>
            </c:numRef>
          </c:xVal>
          <c:yVal>
            <c:numRef>
              <c:f>('All Fsp Analysis'!$AM$108:$AM$110,'All Fsp Analysis'!$AM$112:$AM$113,'All Fsp Analysis'!$AM$116,'All Fsp Analysis'!$AM$123:$AM$124,'All Fsp Analysis'!$AM$126,'All Fsp Analysis'!$AM$129:$AM$130,'All Fsp Analysis'!$AM$134,'All Fsp Analysis'!$AM$140:$AM$141,'All Fsp Analysis'!$AM$146:$AM$148)</c:f>
              <c:numCache>
                <c:formatCode>General</c:formatCode>
                <c:ptCount val="17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D73-4BF4-AEF4-C0D7547F57E5}"/>
            </c:ext>
          </c:extLst>
        </c:ser>
        <c:ser>
          <c:idx val="9"/>
          <c:order val="6"/>
          <c:tx>
            <c:v>1(B)MP (M) Ba</c:v>
          </c:tx>
          <c:spPr>
            <a:ln w="25400" cap="rnd">
              <a:noFill/>
              <a:round/>
            </a:ln>
            <a:effectLst/>
          </c:spPr>
          <c:errBars>
            <c:errDir val="y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('All Fsp Analysis'!$Q$131,'All Fsp Analysis'!$Q$134:$Q$138,'All Fsp Analysis'!$Q$144,'All Fsp Analysis'!$Q$148,'All Fsp Analysis'!$Q$152:$Q$153)</c:f>
                <c:numCache>
                  <c:formatCode>General</c:formatCode>
                  <c:ptCount val="10"/>
                  <c:pt idx="0">
                    <c:v>5.8635099999999998</c:v>
                  </c:pt>
                  <c:pt idx="1">
                    <c:v>6.8148200000000001</c:v>
                  </c:pt>
                  <c:pt idx="2">
                    <c:v>10.408799999999999</c:v>
                  </c:pt>
                  <c:pt idx="3">
                    <c:v>6.8666499999999999</c:v>
                  </c:pt>
                  <c:pt idx="4">
                    <c:v>5.7869700000000002</c:v>
                  </c:pt>
                  <c:pt idx="5">
                    <c:v>5.6118100000000002</c:v>
                  </c:pt>
                  <c:pt idx="6">
                    <c:v>7.5633299999999997</c:v>
                  </c:pt>
                  <c:pt idx="7">
                    <c:v>5.1215099999999998</c:v>
                  </c:pt>
                  <c:pt idx="8">
                    <c:v>4.9388100000000001</c:v>
                  </c:pt>
                  <c:pt idx="9">
                    <c:v>4.5441900000000004</c:v>
                  </c:pt>
                </c:numCache>
              </c:numRef>
            </c:plus>
            <c:minus>
              <c:numRef>
                <c:f>('All Fsp Analysis'!$Q$131,'All Fsp Analysis'!$Q$134:$Q$138,'All Fsp Analysis'!$Q$144,'All Fsp Analysis'!$Q$148,'All Fsp Analysis'!$Q$152:$Q$153)</c:f>
                <c:numCache>
                  <c:formatCode>General</c:formatCode>
                  <c:ptCount val="10"/>
                  <c:pt idx="0">
                    <c:v>5.8635099999999998</c:v>
                  </c:pt>
                  <c:pt idx="1">
                    <c:v>6.8148200000000001</c:v>
                  </c:pt>
                  <c:pt idx="2">
                    <c:v>10.408799999999999</c:v>
                  </c:pt>
                  <c:pt idx="3">
                    <c:v>6.8666499999999999</c:v>
                  </c:pt>
                  <c:pt idx="4">
                    <c:v>5.7869700000000002</c:v>
                  </c:pt>
                  <c:pt idx="5">
                    <c:v>5.6118100000000002</c:v>
                  </c:pt>
                  <c:pt idx="6">
                    <c:v>7.5633299999999997</c:v>
                  </c:pt>
                  <c:pt idx="7">
                    <c:v>5.1215099999999998</c:v>
                  </c:pt>
                  <c:pt idx="8">
                    <c:v>4.9388100000000001</c:v>
                  </c:pt>
                  <c:pt idx="9">
                    <c:v>4.5441900000000004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Analysis'!$AW$11,'All Fsp Analysis'!$AW$14:$AW$18,'All Fsp Analysis'!$AW$24,'All Fsp Analysis'!$AW$28,'All Fsp Analysis'!$AW$32:$AW$33)</c:f>
              <c:numCache>
                <c:formatCode>General</c:formatCode>
                <c:ptCount val="10"/>
                <c:pt idx="0">
                  <c:v>50.235900000000001</c:v>
                </c:pt>
                <c:pt idx="1">
                  <c:v>63.4223</c:v>
                </c:pt>
                <c:pt idx="2">
                  <c:v>66</c:v>
                </c:pt>
                <c:pt idx="3">
                  <c:v>42.098500000000001</c:v>
                </c:pt>
                <c:pt idx="4">
                  <c:v>53.603000000000002</c:v>
                </c:pt>
                <c:pt idx="5">
                  <c:v>42.584600000000002</c:v>
                </c:pt>
                <c:pt idx="6">
                  <c:v>46.832500000000003</c:v>
                </c:pt>
                <c:pt idx="7">
                  <c:v>38.735100000000003</c:v>
                </c:pt>
                <c:pt idx="8">
                  <c:v>72.096500000000006</c:v>
                </c:pt>
                <c:pt idx="9">
                  <c:v>45.596699999999998</c:v>
                </c:pt>
              </c:numCache>
            </c:numRef>
          </c:xVal>
          <c:yVal>
            <c:numRef>
              <c:f>('All Fsp Analysis'!$AN$114,'All Fsp Analysis'!$AN$117:$AN$121,'All Fsp Analysis'!$AN$127,'All Fsp Analysis'!$AN$131,'All Fsp Analysis'!$AN$135:$AN$136)</c:f>
              <c:numCache>
                <c:formatCode>General</c:formatCode>
                <c:ptCount val="10"/>
                <c:pt idx="0">
                  <c:v>7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D73-4BF4-AEF4-C0D7547F5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6984095"/>
        <c:axId val="1436993215"/>
      </c:scatterChart>
      <c:valAx>
        <c:axId val="143698409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Ba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36993215"/>
        <c:crosses val="autoZero"/>
        <c:crossBetween val="midCat"/>
      </c:valAx>
      <c:valAx>
        <c:axId val="1436993215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436984095"/>
        <c:crosses val="autoZero"/>
        <c:crossBetween val="midCat"/>
      </c:valAx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Fsp Na vs Zn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1.AS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'Fsp SEM+ICP Tidy (2)'!$W$2:$W$37</c:f>
              <c:numCache>
                <c:formatCode>General</c:formatCode>
                <c:ptCount val="36"/>
                <c:pt idx="0">
                  <c:v>62800</c:v>
                </c:pt>
                <c:pt idx="1">
                  <c:v>51700</c:v>
                </c:pt>
                <c:pt idx="2">
                  <c:v>53500</c:v>
                </c:pt>
                <c:pt idx="3">
                  <c:v>54100</c:v>
                </c:pt>
                <c:pt idx="4">
                  <c:v>54800.000000000007</c:v>
                </c:pt>
                <c:pt idx="5">
                  <c:v>72400</c:v>
                </c:pt>
                <c:pt idx="6">
                  <c:v>53200</c:v>
                </c:pt>
                <c:pt idx="7">
                  <c:v>54000</c:v>
                </c:pt>
                <c:pt idx="8">
                  <c:v>52400</c:v>
                </c:pt>
                <c:pt idx="9">
                  <c:v>64400.000000000007</c:v>
                </c:pt>
                <c:pt idx="10">
                  <c:v>70400</c:v>
                </c:pt>
                <c:pt idx="11">
                  <c:v>72400</c:v>
                </c:pt>
                <c:pt idx="12">
                  <c:v>57300.000000000007</c:v>
                </c:pt>
                <c:pt idx="13">
                  <c:v>64000</c:v>
                </c:pt>
                <c:pt idx="14">
                  <c:v>67100</c:v>
                </c:pt>
                <c:pt idx="15">
                  <c:v>68300</c:v>
                </c:pt>
                <c:pt idx="16">
                  <c:v>69100</c:v>
                </c:pt>
                <c:pt idx="17">
                  <c:v>57000</c:v>
                </c:pt>
                <c:pt idx="18">
                  <c:v>61900.000000000007</c:v>
                </c:pt>
                <c:pt idx="19">
                  <c:v>68900</c:v>
                </c:pt>
                <c:pt idx="20">
                  <c:v>56700</c:v>
                </c:pt>
                <c:pt idx="21">
                  <c:v>53300</c:v>
                </c:pt>
                <c:pt idx="22">
                  <c:v>54100</c:v>
                </c:pt>
                <c:pt idx="23">
                  <c:v>71600</c:v>
                </c:pt>
                <c:pt idx="24">
                  <c:v>61300</c:v>
                </c:pt>
                <c:pt idx="25">
                  <c:v>58099.999999999993</c:v>
                </c:pt>
                <c:pt idx="26">
                  <c:v>59400.000000000007</c:v>
                </c:pt>
                <c:pt idx="27">
                  <c:v>56700</c:v>
                </c:pt>
                <c:pt idx="28">
                  <c:v>62200</c:v>
                </c:pt>
                <c:pt idx="29">
                  <c:v>65700</c:v>
                </c:pt>
                <c:pt idx="30">
                  <c:v>66900</c:v>
                </c:pt>
                <c:pt idx="31">
                  <c:v>67400</c:v>
                </c:pt>
                <c:pt idx="32">
                  <c:v>64400.000000000007</c:v>
                </c:pt>
                <c:pt idx="33">
                  <c:v>64600</c:v>
                </c:pt>
                <c:pt idx="34">
                  <c:v>58300</c:v>
                </c:pt>
                <c:pt idx="35">
                  <c:v>67900</c:v>
                </c:pt>
              </c:numCache>
            </c:numRef>
          </c:xVal>
          <c:yVal>
            <c:numRef>
              <c:f>'Fsp SEM+ICP Tidy (2)'!$AF$2:$AF$37</c:f>
              <c:numCache>
                <c:formatCode>General</c:formatCode>
                <c:ptCount val="36"/>
                <c:pt idx="0">
                  <c:v>9.4082450000000009</c:v>
                </c:pt>
                <c:pt idx="1">
                  <c:v>7.4798299999999998</c:v>
                </c:pt>
                <c:pt idx="2">
                  <c:v>4.0705549999999997</c:v>
                </c:pt>
                <c:pt idx="3">
                  <c:v>2.19265</c:v>
                </c:pt>
                <c:pt idx="4">
                  <c:v>6.1108149999999997</c:v>
                </c:pt>
                <c:pt idx="5">
                  <c:v>1.7042600000000001</c:v>
                </c:pt>
                <c:pt idx="6">
                  <c:v>13.495370000000001</c:v>
                </c:pt>
                <c:pt idx="7">
                  <c:v>4.9276</c:v>
                </c:pt>
                <c:pt idx="8">
                  <c:v>6.7115049999999998</c:v>
                </c:pt>
                <c:pt idx="9">
                  <c:v>1.4173684999999998</c:v>
                </c:pt>
                <c:pt idx="10">
                  <c:v>12.572890000000001</c:v>
                </c:pt>
                <c:pt idx="11">
                  <c:v>3.9132800000000003</c:v>
                </c:pt>
                <c:pt idx="12">
                  <c:v>8.9973449999999993</c:v>
                </c:pt>
                <c:pt idx="13">
                  <c:v>14.718211999999999</c:v>
                </c:pt>
                <c:pt idx="14">
                  <c:v>90.084499999999991</c:v>
                </c:pt>
                <c:pt idx="15">
                  <c:v>13.613382999999999</c:v>
                </c:pt>
                <c:pt idx="16">
                  <c:v>43.061949999999996</c:v>
                </c:pt>
                <c:pt idx="17">
                  <c:v>6.3638750000000002</c:v>
                </c:pt>
                <c:pt idx="18">
                  <c:v>1.4891095000000001</c:v>
                </c:pt>
                <c:pt idx="19">
                  <c:v>104.00450000000001</c:v>
                </c:pt>
                <c:pt idx="20">
                  <c:v>10.20556</c:v>
                </c:pt>
                <c:pt idx="21">
                  <c:v>19.792104999999999</c:v>
                </c:pt>
                <c:pt idx="22">
                  <c:v>7.3075049999999999</c:v>
                </c:pt>
                <c:pt idx="23">
                  <c:v>0.85077999999999998</c:v>
                </c:pt>
                <c:pt idx="24">
                  <c:v>11.995094999999999</c:v>
                </c:pt>
                <c:pt idx="25">
                  <c:v>10.644886000000001</c:v>
                </c:pt>
                <c:pt idx="26">
                  <c:v>8.5680700000000005</c:v>
                </c:pt>
                <c:pt idx="27">
                  <c:v>7.5983000000000001</c:v>
                </c:pt>
                <c:pt idx="28">
                  <c:v>9.0174650500000002</c:v>
                </c:pt>
                <c:pt idx="29">
                  <c:v>18.875364999999999</c:v>
                </c:pt>
                <c:pt idx="30">
                  <c:v>20.360424999999999</c:v>
                </c:pt>
                <c:pt idx="31">
                  <c:v>28.268349999999998</c:v>
                </c:pt>
                <c:pt idx="32">
                  <c:v>1.0200100000000001</c:v>
                </c:pt>
                <c:pt idx="33">
                  <c:v>3.2238367050000001</c:v>
                </c:pt>
                <c:pt idx="34">
                  <c:v>8.2347999999999999</c:v>
                </c:pt>
                <c:pt idx="35">
                  <c:v>15.7211775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D80-4846-9D95-A201928BAF04}"/>
            </c:ext>
          </c:extLst>
        </c:ser>
        <c:ser>
          <c:idx val="1"/>
          <c:order val="1"/>
          <c:tx>
            <c:v>1(B)MP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'Fsp SEM+ICP Tidy (2)'!$W$39:$W$82</c:f>
              <c:numCache>
                <c:formatCode>General</c:formatCode>
                <c:ptCount val="44"/>
                <c:pt idx="0">
                  <c:v>75600</c:v>
                </c:pt>
                <c:pt idx="1">
                  <c:v>72500</c:v>
                </c:pt>
                <c:pt idx="2">
                  <c:v>73800</c:v>
                </c:pt>
                <c:pt idx="3">
                  <c:v>72000</c:v>
                </c:pt>
                <c:pt idx="4">
                  <c:v>73700</c:v>
                </c:pt>
                <c:pt idx="5">
                  <c:v>75700</c:v>
                </c:pt>
                <c:pt idx="6">
                  <c:v>72300</c:v>
                </c:pt>
                <c:pt idx="7">
                  <c:v>70400</c:v>
                </c:pt>
                <c:pt idx="8">
                  <c:v>73200</c:v>
                </c:pt>
                <c:pt idx="9">
                  <c:v>71200</c:v>
                </c:pt>
                <c:pt idx="10">
                  <c:v>73800</c:v>
                </c:pt>
                <c:pt idx="11">
                  <c:v>74000</c:v>
                </c:pt>
                <c:pt idx="12">
                  <c:v>72800</c:v>
                </c:pt>
                <c:pt idx="13">
                  <c:v>71900</c:v>
                </c:pt>
                <c:pt idx="14">
                  <c:v>70800</c:v>
                </c:pt>
                <c:pt idx="15">
                  <c:v>73900</c:v>
                </c:pt>
                <c:pt idx="16">
                  <c:v>71800</c:v>
                </c:pt>
                <c:pt idx="17">
                  <c:v>73800</c:v>
                </c:pt>
                <c:pt idx="18">
                  <c:v>74800</c:v>
                </c:pt>
                <c:pt idx="19">
                  <c:v>73300</c:v>
                </c:pt>
                <c:pt idx="20">
                  <c:v>75900</c:v>
                </c:pt>
                <c:pt idx="21">
                  <c:v>74400</c:v>
                </c:pt>
                <c:pt idx="22">
                  <c:v>74700</c:v>
                </c:pt>
                <c:pt idx="23">
                  <c:v>75100</c:v>
                </c:pt>
                <c:pt idx="24">
                  <c:v>73500</c:v>
                </c:pt>
                <c:pt idx="25">
                  <c:v>76200</c:v>
                </c:pt>
                <c:pt idx="26">
                  <c:v>75300</c:v>
                </c:pt>
                <c:pt idx="27">
                  <c:v>71700</c:v>
                </c:pt>
                <c:pt idx="28">
                  <c:v>69500</c:v>
                </c:pt>
                <c:pt idx="29">
                  <c:v>73500</c:v>
                </c:pt>
                <c:pt idx="30">
                  <c:v>71700</c:v>
                </c:pt>
                <c:pt idx="31">
                  <c:v>71600</c:v>
                </c:pt>
                <c:pt idx="32">
                  <c:v>67700</c:v>
                </c:pt>
                <c:pt idx="33">
                  <c:v>73300</c:v>
                </c:pt>
                <c:pt idx="34">
                  <c:v>70500</c:v>
                </c:pt>
                <c:pt idx="35">
                  <c:v>71600</c:v>
                </c:pt>
                <c:pt idx="36">
                  <c:v>74900</c:v>
                </c:pt>
                <c:pt idx="37">
                  <c:v>72200</c:v>
                </c:pt>
                <c:pt idx="38">
                  <c:v>72900</c:v>
                </c:pt>
                <c:pt idx="39">
                  <c:v>71900</c:v>
                </c:pt>
                <c:pt idx="40">
                  <c:v>70500</c:v>
                </c:pt>
                <c:pt idx="41">
                  <c:v>72300</c:v>
                </c:pt>
                <c:pt idx="42">
                  <c:v>75100</c:v>
                </c:pt>
                <c:pt idx="43">
                  <c:v>74400</c:v>
                </c:pt>
              </c:numCache>
            </c:numRef>
          </c:xVal>
          <c:yVal>
            <c:numRef>
              <c:f>'Fsp SEM+ICP Tidy (2)'!$AF$39:$AF$82</c:f>
              <c:numCache>
                <c:formatCode>General</c:formatCode>
                <c:ptCount val="44"/>
                <c:pt idx="0">
                  <c:v>9.2841000000000005</c:v>
                </c:pt>
                <c:pt idx="1">
                  <c:v>3.8498100000000002</c:v>
                </c:pt>
                <c:pt idx="2">
                  <c:v>10.110341999999999</c:v>
                </c:pt>
                <c:pt idx="3">
                  <c:v>1.9637964999999999</c:v>
                </c:pt>
                <c:pt idx="4">
                  <c:v>6.3616025</c:v>
                </c:pt>
                <c:pt idx="5">
                  <c:v>0.114663</c:v>
                </c:pt>
                <c:pt idx="6">
                  <c:v>0.62768500000000005</c:v>
                </c:pt>
                <c:pt idx="7">
                  <c:v>11.350849999999999</c:v>
                </c:pt>
                <c:pt idx="8">
                  <c:v>10.905355</c:v>
                </c:pt>
                <c:pt idx="9">
                  <c:v>16.527996999999999</c:v>
                </c:pt>
                <c:pt idx="10">
                  <c:v>5.1207919999999998</c:v>
                </c:pt>
                <c:pt idx="11">
                  <c:v>12.143159499999999</c:v>
                </c:pt>
                <c:pt idx="12">
                  <c:v>0</c:v>
                </c:pt>
                <c:pt idx="13">
                  <c:v>0.60841999999999996</c:v>
                </c:pt>
                <c:pt idx="14">
                  <c:v>0.57460999999999995</c:v>
                </c:pt>
                <c:pt idx="15">
                  <c:v>13.689240000000002</c:v>
                </c:pt>
                <c:pt idx="16">
                  <c:v>0.71704500000000004</c:v>
                </c:pt>
                <c:pt idx="17">
                  <c:v>10.26079</c:v>
                </c:pt>
                <c:pt idx="18">
                  <c:v>6.6305500000000004</c:v>
                </c:pt>
                <c:pt idx="19">
                  <c:v>10.281470000000001</c:v>
                </c:pt>
                <c:pt idx="20">
                  <c:v>3.4928629</c:v>
                </c:pt>
                <c:pt idx="21">
                  <c:v>4.3083264999999997</c:v>
                </c:pt>
                <c:pt idx="22">
                  <c:v>0.82262000000000002</c:v>
                </c:pt>
                <c:pt idx="23">
                  <c:v>7.3956795</c:v>
                </c:pt>
                <c:pt idx="24">
                  <c:v>0.54425000000000001</c:v>
                </c:pt>
                <c:pt idx="25">
                  <c:v>1.0608299999999999</c:v>
                </c:pt>
                <c:pt idx="26">
                  <c:v>1.2095050000000001</c:v>
                </c:pt>
                <c:pt idx="27">
                  <c:v>0.79148499999999999</c:v>
                </c:pt>
                <c:pt idx="28">
                  <c:v>16.048159999999999</c:v>
                </c:pt>
                <c:pt idx="29">
                  <c:v>8.6544249999999998</c:v>
                </c:pt>
                <c:pt idx="30">
                  <c:v>2.0098864999999999</c:v>
                </c:pt>
                <c:pt idx="31">
                  <c:v>2.3603450000000001</c:v>
                </c:pt>
                <c:pt idx="32">
                  <c:v>8.6290589999999998</c:v>
                </c:pt>
                <c:pt idx="33">
                  <c:v>1.2296149999999999</c:v>
                </c:pt>
                <c:pt idx="34">
                  <c:v>13.883889999999999</c:v>
                </c:pt>
                <c:pt idx="35">
                  <c:v>13.09768</c:v>
                </c:pt>
                <c:pt idx="36">
                  <c:v>8.1245499999999993</c:v>
                </c:pt>
                <c:pt idx="37">
                  <c:v>0.24364749999999999</c:v>
                </c:pt>
                <c:pt idx="38">
                  <c:v>3.7379045</c:v>
                </c:pt>
                <c:pt idx="39">
                  <c:v>4.7608290000000002</c:v>
                </c:pt>
                <c:pt idx="40">
                  <c:v>1.7596499999999999</c:v>
                </c:pt>
                <c:pt idx="41">
                  <c:v>13.123835</c:v>
                </c:pt>
                <c:pt idx="42">
                  <c:v>30.277990000000003</c:v>
                </c:pt>
                <c:pt idx="43">
                  <c:v>22.613467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D80-4846-9D95-A201928BA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0257839"/>
        <c:axId val="1674269679"/>
      </c:scatterChart>
      <c:valAx>
        <c:axId val="125025783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Na (ppm)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4269679"/>
        <c:crosses val="autoZero"/>
        <c:crossBetween val="midCat"/>
      </c:valAx>
      <c:valAx>
        <c:axId val="16742696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Zn (ppm)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0257839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1.AS Major Element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55"/>
          <c:order val="0"/>
          <c:tx>
            <c:v>1.AS C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('All Fsp Analysis'!$E$50,'All Fsp Analysis'!$G$50,'All Fsp Analysis'!$Y$50:$AA$50,'All Fsp Analysis'!$AC$50)</c:f>
              <c:strCache>
                <c:ptCount val="6"/>
                <c:pt idx="0">
                  <c:v>Na23_ppm_mean</c:v>
                </c:pt>
                <c:pt idx="1">
                  <c:v>Al27_ppm_mean</c:v>
                </c:pt>
                <c:pt idx="2">
                  <c:v>Na</c:v>
                </c:pt>
                <c:pt idx="3">
                  <c:v>Al</c:v>
                </c:pt>
                <c:pt idx="4">
                  <c:v>Si</c:v>
                </c:pt>
                <c:pt idx="5">
                  <c:v>Ca</c:v>
                </c:pt>
              </c:strCache>
            </c:strRef>
          </c:cat>
          <c:val>
            <c:numRef>
              <c:f>('All Fsp Analysis'!$AM$192:$AN$192,'All Fsp Analysis'!$AP$192:$AS$192)</c:f>
              <c:numCache>
                <c:formatCode>General</c:formatCode>
                <c:ptCount val="6"/>
                <c:pt idx="0">
                  <c:v>50922.853846153841</c:v>
                </c:pt>
                <c:pt idx="1">
                  <c:v>135588.38461538462</c:v>
                </c:pt>
                <c:pt idx="2">
                  <c:v>57807.692307692305</c:v>
                </c:pt>
                <c:pt idx="3">
                  <c:v>140369.23076923078</c:v>
                </c:pt>
                <c:pt idx="4">
                  <c:v>274330.76923076925</c:v>
                </c:pt>
                <c:pt idx="5">
                  <c:v>47607.692307692305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692A-4EDB-BD2F-A64D43E81D5B}"/>
            </c:ext>
          </c:extLst>
        </c:ser>
        <c:ser>
          <c:idx val="0"/>
          <c:order val="1"/>
          <c:tx>
            <c:v>1.AS R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('All Fsp Analysis'!$AM$193:$AN$193,'All Fsp Analysis'!$AP$193:$AS$193)</c:f>
              <c:numCache>
                <c:formatCode>General</c:formatCode>
                <c:ptCount val="6"/>
                <c:pt idx="0">
                  <c:v>58034.645454545454</c:v>
                </c:pt>
                <c:pt idx="1">
                  <c:v>136431</c:v>
                </c:pt>
                <c:pt idx="2">
                  <c:v>64145.454545454544</c:v>
                </c:pt>
                <c:pt idx="3">
                  <c:v>134090.90909090909</c:v>
                </c:pt>
                <c:pt idx="4">
                  <c:v>281927.27272727271</c:v>
                </c:pt>
                <c:pt idx="5">
                  <c:v>38963.63636363636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692A-4EDB-BD2F-A64D43E81D5B}"/>
            </c:ext>
          </c:extLst>
        </c:ser>
        <c:ser>
          <c:idx val="1"/>
          <c:order val="2"/>
          <c:tx>
            <c:v>1.AS (M)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('All Fsp Analysis'!$AM$194:$AN$194,'All Fsp Analysis'!$AP$194:$AS$194)</c:f>
              <c:numCache>
                <c:formatCode>General</c:formatCode>
                <c:ptCount val="6"/>
                <c:pt idx="0">
                  <c:v>62956.037499999991</c:v>
                </c:pt>
                <c:pt idx="1">
                  <c:v>134050</c:v>
                </c:pt>
                <c:pt idx="2">
                  <c:v>66212.5</c:v>
                </c:pt>
                <c:pt idx="3">
                  <c:v>128562.5</c:v>
                </c:pt>
                <c:pt idx="4">
                  <c:v>288762.5</c:v>
                </c:pt>
                <c:pt idx="5">
                  <c:v>34562.5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18-4E84-B8D4-BDB14F2DE3A7}"/>
            </c:ext>
          </c:extLst>
        </c:ser>
        <c:ser>
          <c:idx val="2"/>
          <c:order val="3"/>
          <c:tx>
            <c:v>1.AS Other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('All Fsp Analysis'!$AM$195:$AN$195,'All Fsp Analysis'!$AP$195:$AS$195)</c:f>
              <c:numCache>
                <c:formatCode>General</c:formatCode>
                <c:ptCount val="6"/>
                <c:pt idx="0">
                  <c:v>47444.1</c:v>
                </c:pt>
                <c:pt idx="1">
                  <c:v>131510</c:v>
                </c:pt>
                <c:pt idx="2">
                  <c:v>57875</c:v>
                </c:pt>
                <c:pt idx="3">
                  <c:v>140650</c:v>
                </c:pt>
                <c:pt idx="4">
                  <c:v>271900</c:v>
                </c:pt>
                <c:pt idx="5">
                  <c:v>47475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18-4E84-B8D4-BDB14F2DE3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5638895"/>
        <c:axId val="1545625455"/>
      </c:lineChart>
      <c:catAx>
        <c:axId val="15456388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5625455"/>
        <c:crosses val="autoZero"/>
        <c:auto val="1"/>
        <c:lblAlgn val="ctr"/>
        <c:lblOffset val="100"/>
        <c:noMultiLvlLbl val="0"/>
      </c:catAx>
      <c:valAx>
        <c:axId val="1545625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Abundance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563889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1(B)MP Major Element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1(B)MP C 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('All Fsp Analysis'!$AM$197:$AN$197,'All Fsp Analysis'!$AP$197:$AS$197)</c:f>
              <c:strCache>
                <c:ptCount val="6"/>
                <c:pt idx="0">
                  <c:v>Na23_ppm_2SE</c:v>
                </c:pt>
                <c:pt idx="1">
                  <c:v>Al27_ppm_2SE</c:v>
                </c:pt>
                <c:pt idx="2">
                  <c:v>Na</c:v>
                </c:pt>
                <c:pt idx="3">
                  <c:v>Al</c:v>
                </c:pt>
                <c:pt idx="4">
                  <c:v>Si</c:v>
                </c:pt>
                <c:pt idx="5">
                  <c:v>Ca</c:v>
                </c:pt>
              </c:strCache>
            </c:strRef>
          </c:cat>
          <c:val>
            <c:numRef>
              <c:f>('All Fsp Analysis'!$AM$198:$AN$198,'All Fsp Analysis'!$AP$198:$AS$198)</c:f>
              <c:numCache>
                <c:formatCode>General</c:formatCode>
                <c:ptCount val="6"/>
                <c:pt idx="0">
                  <c:v>59805.076470588239</c:v>
                </c:pt>
                <c:pt idx="1">
                  <c:v>123570.71764705883</c:v>
                </c:pt>
                <c:pt idx="2">
                  <c:v>72529.411764705888</c:v>
                </c:pt>
                <c:pt idx="3">
                  <c:v>128088.23529411765</c:v>
                </c:pt>
                <c:pt idx="4">
                  <c:v>289494.1176470588</c:v>
                </c:pt>
                <c:pt idx="5">
                  <c:v>28800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AB-4CDB-A92B-7B3A21D9F327}"/>
            </c:ext>
          </c:extLst>
        </c:ser>
        <c:ser>
          <c:idx val="1"/>
          <c:order val="1"/>
          <c:tx>
            <c:v>1(B)MP R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('All Fsp Analysis'!$AM$199:$AN$199,'All Fsp Analysis'!$AP$199:$AS$199)</c:f>
              <c:numCache>
                <c:formatCode>General</c:formatCode>
                <c:ptCount val="6"/>
                <c:pt idx="0">
                  <c:v>60580.052941176473</c:v>
                </c:pt>
                <c:pt idx="1">
                  <c:v>125649.88235294117</c:v>
                </c:pt>
                <c:pt idx="2">
                  <c:v>73705.882352941175</c:v>
                </c:pt>
                <c:pt idx="3">
                  <c:v>127000</c:v>
                </c:pt>
                <c:pt idx="4">
                  <c:v>290470.5882352941</c:v>
                </c:pt>
                <c:pt idx="5">
                  <c:v>27876.470588235294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AB-4CDB-A92B-7B3A21D9F327}"/>
            </c:ext>
          </c:extLst>
        </c:ser>
        <c:ser>
          <c:idx val="2"/>
          <c:order val="2"/>
          <c:tx>
            <c:v>1(B)MP (M)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('All Fsp Analysis'!$AM$200:$AN$200,'All Fsp Analysis'!$AP$200:$AS$200)</c:f>
              <c:numCache>
                <c:formatCode>General</c:formatCode>
                <c:ptCount val="6"/>
                <c:pt idx="0">
                  <c:v>59033.61</c:v>
                </c:pt>
                <c:pt idx="1">
                  <c:v>122963.2</c:v>
                </c:pt>
                <c:pt idx="2">
                  <c:v>72570</c:v>
                </c:pt>
                <c:pt idx="3">
                  <c:v>126210</c:v>
                </c:pt>
                <c:pt idx="4">
                  <c:v>292030</c:v>
                </c:pt>
                <c:pt idx="5">
                  <c:v>27540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AB-4CDB-A92B-7B3A21D9F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41780159"/>
        <c:axId val="1941777759"/>
      </c:lineChart>
      <c:catAx>
        <c:axId val="19417801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1777759"/>
        <c:crosses val="autoZero"/>
        <c:auto val="1"/>
        <c:lblAlgn val="ctr"/>
        <c:lblOffset val="100"/>
        <c:noMultiLvlLbl val="0"/>
      </c:catAx>
      <c:valAx>
        <c:axId val="19417777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Abundance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178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1.AS.H Major Element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1.AS.H C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('All Fsp Analysis'!$AM$202:$AN$202,'All Fsp Analysis'!$AP$202:$AS$202)</c:f>
              <c:strCache>
                <c:ptCount val="6"/>
                <c:pt idx="0">
                  <c:v>Na23_ppm_2SE</c:v>
                </c:pt>
                <c:pt idx="1">
                  <c:v>Al27_ppm_2SE</c:v>
                </c:pt>
                <c:pt idx="2">
                  <c:v>Na</c:v>
                </c:pt>
                <c:pt idx="3">
                  <c:v>Al</c:v>
                </c:pt>
                <c:pt idx="4">
                  <c:v>Si</c:v>
                </c:pt>
                <c:pt idx="5">
                  <c:v>Ca</c:v>
                </c:pt>
              </c:strCache>
            </c:strRef>
          </c:cat>
          <c:val>
            <c:numRef>
              <c:f>('All Fsp Analysis'!$AM$203:$AN$203,'All Fsp Analysis'!$AP$203:$AS$203)</c:f>
              <c:numCache>
                <c:formatCode>General</c:formatCode>
                <c:ptCount val="6"/>
                <c:pt idx="0">
                  <c:v>54322.819999999992</c:v>
                </c:pt>
                <c:pt idx="1">
                  <c:v>143084.6</c:v>
                </c:pt>
                <c:pt idx="2">
                  <c:v>67670</c:v>
                </c:pt>
                <c:pt idx="3">
                  <c:v>131390</c:v>
                </c:pt>
                <c:pt idx="4">
                  <c:v>286450</c:v>
                </c:pt>
                <c:pt idx="5">
                  <c:v>34130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2F-4EF1-A111-4E87C77CFA3B}"/>
            </c:ext>
          </c:extLst>
        </c:ser>
        <c:ser>
          <c:idx val="1"/>
          <c:order val="1"/>
          <c:tx>
            <c:v>1.AS.H R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('All Fsp Analysis'!$AM$204:$AN$204,'All Fsp Analysis'!$AP$204:$AS$204)</c:f>
              <c:numCache>
                <c:formatCode>General</c:formatCode>
                <c:ptCount val="6"/>
                <c:pt idx="0">
                  <c:v>51661.63636363636</c:v>
                </c:pt>
                <c:pt idx="1">
                  <c:v>141373.72727272726</c:v>
                </c:pt>
                <c:pt idx="2">
                  <c:v>67909.090909090912</c:v>
                </c:pt>
                <c:pt idx="3">
                  <c:v>131363.63636363635</c:v>
                </c:pt>
                <c:pt idx="4">
                  <c:v>286290.90909090912</c:v>
                </c:pt>
                <c:pt idx="5">
                  <c:v>34181.818181818184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2F-4EF1-A111-4E87C77CFA3B}"/>
            </c:ext>
          </c:extLst>
        </c:ser>
        <c:ser>
          <c:idx val="2"/>
          <c:order val="2"/>
          <c:tx>
            <c:v>1.AS.H (M)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('All Fsp Analysis'!$AM$205:$AN$205,'All Fsp Analysis'!$AP$205:$AS$205)</c:f>
              <c:numCache>
                <c:formatCode>General</c:formatCode>
                <c:ptCount val="6"/>
                <c:pt idx="0">
                  <c:v>55445.692857142865</c:v>
                </c:pt>
                <c:pt idx="1">
                  <c:v>145044.42857142858</c:v>
                </c:pt>
                <c:pt idx="2">
                  <c:v>67364.28571428571</c:v>
                </c:pt>
                <c:pt idx="3">
                  <c:v>131514.28571428571</c:v>
                </c:pt>
                <c:pt idx="4">
                  <c:v>286185.71428571426</c:v>
                </c:pt>
                <c:pt idx="5">
                  <c:v>34657.142857142855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2F-4EF1-A111-4E87C77CFA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41800799"/>
        <c:axId val="1941796479"/>
      </c:lineChart>
      <c:catAx>
        <c:axId val="19418007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1796479"/>
        <c:crosses val="autoZero"/>
        <c:auto val="1"/>
        <c:lblAlgn val="ctr"/>
        <c:lblOffset val="100"/>
        <c:noMultiLvlLbl val="0"/>
      </c:catAx>
      <c:valAx>
        <c:axId val="19417964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Abundance</a:t>
                </a:r>
                <a:r>
                  <a:rPr lang="en-GB" baseline="0"/>
                  <a:t> ppm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18007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1.AS Major Element (Si removed)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55"/>
          <c:order val="0"/>
          <c:tx>
            <c:v>1.AS C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('All Fsp Analysis'!$AM$191:$AN$191,'All Fsp Analysis'!$AP$191:$AQ$191,'All Fsp Analysis'!$AS$191)</c:f>
              <c:strCache>
                <c:ptCount val="5"/>
                <c:pt idx="0">
                  <c:v>Na23_ppm_2SE</c:v>
                </c:pt>
                <c:pt idx="1">
                  <c:v>Al27_ppm_2SE</c:v>
                </c:pt>
                <c:pt idx="2">
                  <c:v>Na</c:v>
                </c:pt>
                <c:pt idx="3">
                  <c:v>Al</c:v>
                </c:pt>
                <c:pt idx="4">
                  <c:v>Ca</c:v>
                </c:pt>
              </c:strCache>
            </c:strRef>
          </c:cat>
          <c:val>
            <c:numRef>
              <c:f>('All Fsp Analysis'!$AM$192:$AN$192,'All Fsp Analysis'!$AP$192:$AQ$192,'All Fsp Analysis'!$AS$192)</c:f>
              <c:numCache>
                <c:formatCode>General</c:formatCode>
                <c:ptCount val="5"/>
                <c:pt idx="0">
                  <c:v>50922.853846153841</c:v>
                </c:pt>
                <c:pt idx="1">
                  <c:v>135588.38461538462</c:v>
                </c:pt>
                <c:pt idx="2">
                  <c:v>57807.692307692305</c:v>
                </c:pt>
                <c:pt idx="3">
                  <c:v>140369.23076923078</c:v>
                </c:pt>
                <c:pt idx="4">
                  <c:v>47607.692307692305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25-4052-A29E-EEE751820054}"/>
            </c:ext>
          </c:extLst>
        </c:ser>
        <c:ser>
          <c:idx val="0"/>
          <c:order val="1"/>
          <c:tx>
            <c:v>1.AS R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('All Fsp Analysis'!$AM$191:$AN$191,'All Fsp Analysis'!$AP$191:$AQ$191,'All Fsp Analysis'!$AS$191)</c:f>
              <c:strCache>
                <c:ptCount val="5"/>
                <c:pt idx="0">
                  <c:v>Na23_ppm_2SE</c:v>
                </c:pt>
                <c:pt idx="1">
                  <c:v>Al27_ppm_2SE</c:v>
                </c:pt>
                <c:pt idx="2">
                  <c:v>Na</c:v>
                </c:pt>
                <c:pt idx="3">
                  <c:v>Al</c:v>
                </c:pt>
                <c:pt idx="4">
                  <c:v>Ca</c:v>
                </c:pt>
              </c:strCache>
            </c:strRef>
          </c:cat>
          <c:val>
            <c:numRef>
              <c:f>('All Fsp Analysis'!$AM$193:$AN$193,'All Fsp Analysis'!$AP$193:$AQ$193,'All Fsp Analysis'!$AS$193)</c:f>
              <c:numCache>
                <c:formatCode>General</c:formatCode>
                <c:ptCount val="5"/>
                <c:pt idx="0">
                  <c:v>58034.645454545454</c:v>
                </c:pt>
                <c:pt idx="1">
                  <c:v>136431</c:v>
                </c:pt>
                <c:pt idx="2">
                  <c:v>64145.454545454544</c:v>
                </c:pt>
                <c:pt idx="3">
                  <c:v>134090.90909090909</c:v>
                </c:pt>
                <c:pt idx="4">
                  <c:v>38963.63636363636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25-4052-A29E-EEE751820054}"/>
            </c:ext>
          </c:extLst>
        </c:ser>
        <c:ser>
          <c:idx val="1"/>
          <c:order val="2"/>
          <c:tx>
            <c:v>1.AS (M)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rgbClr val="FF0000"/>
                </a:solidFill>
              </a:ln>
              <a:effectLst/>
            </c:spPr>
          </c:marker>
          <c:cat>
            <c:strRef>
              <c:f>('All Fsp Analysis'!$AM$191:$AN$191,'All Fsp Analysis'!$AP$191:$AQ$191,'All Fsp Analysis'!$AS$191)</c:f>
              <c:strCache>
                <c:ptCount val="5"/>
                <c:pt idx="0">
                  <c:v>Na23_ppm_2SE</c:v>
                </c:pt>
                <c:pt idx="1">
                  <c:v>Al27_ppm_2SE</c:v>
                </c:pt>
                <c:pt idx="2">
                  <c:v>Na</c:v>
                </c:pt>
                <c:pt idx="3">
                  <c:v>Al</c:v>
                </c:pt>
                <c:pt idx="4">
                  <c:v>Ca</c:v>
                </c:pt>
              </c:strCache>
            </c:strRef>
          </c:cat>
          <c:val>
            <c:numRef>
              <c:f>('All Fsp Analysis'!$AM$194:$AN$194,'All Fsp Analysis'!$AP$194:$AQ$194,'All Fsp Analysis'!$AS$194)</c:f>
              <c:numCache>
                <c:formatCode>General</c:formatCode>
                <c:ptCount val="5"/>
                <c:pt idx="0">
                  <c:v>62956.037499999991</c:v>
                </c:pt>
                <c:pt idx="1">
                  <c:v>134050</c:v>
                </c:pt>
                <c:pt idx="2">
                  <c:v>66212.5</c:v>
                </c:pt>
                <c:pt idx="3">
                  <c:v>128562.5</c:v>
                </c:pt>
                <c:pt idx="4">
                  <c:v>34562.5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25-4052-A29E-EEE751820054}"/>
            </c:ext>
          </c:extLst>
        </c:ser>
        <c:ser>
          <c:idx val="2"/>
          <c:order val="3"/>
          <c:tx>
            <c:v>1.AS Other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('All Fsp Analysis'!$AM$191:$AN$191,'All Fsp Analysis'!$AP$191:$AQ$191,'All Fsp Analysis'!$AS$191)</c:f>
              <c:strCache>
                <c:ptCount val="5"/>
                <c:pt idx="0">
                  <c:v>Na23_ppm_2SE</c:v>
                </c:pt>
                <c:pt idx="1">
                  <c:v>Al27_ppm_2SE</c:v>
                </c:pt>
                <c:pt idx="2">
                  <c:v>Na</c:v>
                </c:pt>
                <c:pt idx="3">
                  <c:v>Al</c:v>
                </c:pt>
                <c:pt idx="4">
                  <c:v>Ca</c:v>
                </c:pt>
              </c:strCache>
            </c:strRef>
          </c:cat>
          <c:val>
            <c:numRef>
              <c:f>('All Fsp Analysis'!$AM$195:$AN$195,'All Fsp Analysis'!$AP$195:$AQ$195,'All Fsp Analysis'!$AS$195)</c:f>
              <c:numCache>
                <c:formatCode>General</c:formatCode>
                <c:ptCount val="5"/>
                <c:pt idx="0">
                  <c:v>47444.1</c:v>
                </c:pt>
                <c:pt idx="1">
                  <c:v>131510</c:v>
                </c:pt>
                <c:pt idx="2">
                  <c:v>57875</c:v>
                </c:pt>
                <c:pt idx="3">
                  <c:v>140650</c:v>
                </c:pt>
                <c:pt idx="4">
                  <c:v>47475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E25-4052-A29E-EEE7518200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5638895"/>
        <c:axId val="1545625455"/>
      </c:lineChart>
      <c:catAx>
        <c:axId val="15456388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5625455"/>
        <c:crosses val="autoZero"/>
        <c:auto val="1"/>
        <c:lblAlgn val="ctr"/>
        <c:lblOffset val="100"/>
        <c:noMultiLvlLbl val="0"/>
      </c:catAx>
      <c:valAx>
        <c:axId val="1545625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Abundance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563889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1(B)MP Major Element (Si removed)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1(B)MP C 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('All Fsp Analysis'!$AM$197:$AN$197,'All Fsp Analysis'!$AP$197:$AQ$197,'All Fsp Analysis'!$AS$197)</c:f>
              <c:strCache>
                <c:ptCount val="5"/>
                <c:pt idx="0">
                  <c:v>Na23_ppm_2SE</c:v>
                </c:pt>
                <c:pt idx="1">
                  <c:v>Al27_ppm_2SE</c:v>
                </c:pt>
                <c:pt idx="2">
                  <c:v>Na</c:v>
                </c:pt>
                <c:pt idx="3">
                  <c:v>Al</c:v>
                </c:pt>
                <c:pt idx="4">
                  <c:v>Ca</c:v>
                </c:pt>
              </c:strCache>
            </c:strRef>
          </c:cat>
          <c:val>
            <c:numRef>
              <c:f>('All Fsp Analysis'!$AM$198:$AN$198,'All Fsp Analysis'!$AP$198:$AQ$198,'All Fsp Analysis'!$AS$198)</c:f>
              <c:numCache>
                <c:formatCode>General</c:formatCode>
                <c:ptCount val="5"/>
                <c:pt idx="0">
                  <c:v>59805.076470588239</c:v>
                </c:pt>
                <c:pt idx="1">
                  <c:v>123570.71764705883</c:v>
                </c:pt>
                <c:pt idx="2">
                  <c:v>72529.411764705888</c:v>
                </c:pt>
                <c:pt idx="3">
                  <c:v>128088.23529411765</c:v>
                </c:pt>
                <c:pt idx="4">
                  <c:v>28800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82-4087-B073-61835B504728}"/>
            </c:ext>
          </c:extLst>
        </c:ser>
        <c:ser>
          <c:idx val="1"/>
          <c:order val="1"/>
          <c:tx>
            <c:v>1(B)MP R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('All Fsp Analysis'!$AM$197:$AN$197,'All Fsp Analysis'!$AP$197:$AQ$197,'All Fsp Analysis'!$AS$197)</c:f>
              <c:strCache>
                <c:ptCount val="5"/>
                <c:pt idx="0">
                  <c:v>Na23_ppm_2SE</c:v>
                </c:pt>
                <c:pt idx="1">
                  <c:v>Al27_ppm_2SE</c:v>
                </c:pt>
                <c:pt idx="2">
                  <c:v>Na</c:v>
                </c:pt>
                <c:pt idx="3">
                  <c:v>Al</c:v>
                </c:pt>
                <c:pt idx="4">
                  <c:v>Ca</c:v>
                </c:pt>
              </c:strCache>
            </c:strRef>
          </c:cat>
          <c:val>
            <c:numRef>
              <c:f>('All Fsp Analysis'!$AM$199:$AN$199,'All Fsp Analysis'!$AP$199:$AQ$199,'All Fsp Analysis'!$AS$199)</c:f>
              <c:numCache>
                <c:formatCode>General</c:formatCode>
                <c:ptCount val="5"/>
                <c:pt idx="0">
                  <c:v>60580.052941176473</c:v>
                </c:pt>
                <c:pt idx="1">
                  <c:v>125649.88235294117</c:v>
                </c:pt>
                <c:pt idx="2">
                  <c:v>73705.882352941175</c:v>
                </c:pt>
                <c:pt idx="3">
                  <c:v>127000</c:v>
                </c:pt>
                <c:pt idx="4">
                  <c:v>27876.470588235294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82-4087-B073-61835B504728}"/>
            </c:ext>
          </c:extLst>
        </c:ser>
        <c:ser>
          <c:idx val="2"/>
          <c:order val="2"/>
          <c:tx>
            <c:v>1(B)MP (M)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('All Fsp Analysis'!$AM$197:$AN$197,'All Fsp Analysis'!$AP$197:$AQ$197,'All Fsp Analysis'!$AS$197)</c:f>
              <c:strCache>
                <c:ptCount val="5"/>
                <c:pt idx="0">
                  <c:v>Na23_ppm_2SE</c:v>
                </c:pt>
                <c:pt idx="1">
                  <c:v>Al27_ppm_2SE</c:v>
                </c:pt>
                <c:pt idx="2">
                  <c:v>Na</c:v>
                </c:pt>
                <c:pt idx="3">
                  <c:v>Al</c:v>
                </c:pt>
                <c:pt idx="4">
                  <c:v>Ca</c:v>
                </c:pt>
              </c:strCache>
            </c:strRef>
          </c:cat>
          <c:val>
            <c:numRef>
              <c:f>('All Fsp Analysis'!$AM$200:$AN$200,'All Fsp Analysis'!$AP$200:$AQ$200,'All Fsp Analysis'!$AS$200)</c:f>
              <c:numCache>
                <c:formatCode>General</c:formatCode>
                <c:ptCount val="5"/>
                <c:pt idx="0">
                  <c:v>59033.61</c:v>
                </c:pt>
                <c:pt idx="1">
                  <c:v>122963.2</c:v>
                </c:pt>
                <c:pt idx="2">
                  <c:v>72570</c:v>
                </c:pt>
                <c:pt idx="3">
                  <c:v>126210</c:v>
                </c:pt>
                <c:pt idx="4">
                  <c:v>27540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82-4087-B073-61835B504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41780159"/>
        <c:axId val="1941777759"/>
      </c:lineChart>
      <c:catAx>
        <c:axId val="19417801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1777759"/>
        <c:crosses val="autoZero"/>
        <c:auto val="1"/>
        <c:lblAlgn val="ctr"/>
        <c:lblOffset val="100"/>
        <c:noMultiLvlLbl val="0"/>
      </c:catAx>
      <c:valAx>
        <c:axId val="19417777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Abundance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178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1.AS.H Major Element (Si removed)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1.AS.H C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('All Fsp Analysis'!$AM$202:$AN$202,'All Fsp Analysis'!$AP$202:$AQ$202,'All Fsp Analysis'!$AS$202)</c:f>
              <c:strCache>
                <c:ptCount val="5"/>
                <c:pt idx="0">
                  <c:v>Na23_ppm_2SE</c:v>
                </c:pt>
                <c:pt idx="1">
                  <c:v>Al27_ppm_2SE</c:v>
                </c:pt>
                <c:pt idx="2">
                  <c:v>Na</c:v>
                </c:pt>
                <c:pt idx="3">
                  <c:v>Al</c:v>
                </c:pt>
                <c:pt idx="4">
                  <c:v>Ca</c:v>
                </c:pt>
              </c:strCache>
            </c:strRef>
          </c:cat>
          <c:val>
            <c:numRef>
              <c:f>('All Fsp Analysis'!$AM$203:$AN$203,'All Fsp Analysis'!$AP$203:$AQ$203,'All Fsp Analysis'!$AS$203)</c:f>
              <c:numCache>
                <c:formatCode>General</c:formatCode>
                <c:ptCount val="5"/>
                <c:pt idx="0">
                  <c:v>54322.819999999992</c:v>
                </c:pt>
                <c:pt idx="1">
                  <c:v>143084.6</c:v>
                </c:pt>
                <c:pt idx="2">
                  <c:v>67670</c:v>
                </c:pt>
                <c:pt idx="3">
                  <c:v>131390</c:v>
                </c:pt>
                <c:pt idx="4">
                  <c:v>34130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A3-4A9F-B1E6-B8618E0A4D78}"/>
            </c:ext>
          </c:extLst>
        </c:ser>
        <c:ser>
          <c:idx val="1"/>
          <c:order val="1"/>
          <c:tx>
            <c:v>1.AS.H R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('All Fsp Analysis'!$AM$202:$AN$202,'All Fsp Analysis'!$AP$202:$AQ$202,'All Fsp Analysis'!$AS$202)</c:f>
              <c:strCache>
                <c:ptCount val="5"/>
                <c:pt idx="0">
                  <c:v>Na23_ppm_2SE</c:v>
                </c:pt>
                <c:pt idx="1">
                  <c:v>Al27_ppm_2SE</c:v>
                </c:pt>
                <c:pt idx="2">
                  <c:v>Na</c:v>
                </c:pt>
                <c:pt idx="3">
                  <c:v>Al</c:v>
                </c:pt>
                <c:pt idx="4">
                  <c:v>Ca</c:v>
                </c:pt>
              </c:strCache>
            </c:strRef>
          </c:cat>
          <c:val>
            <c:numRef>
              <c:f>('All Fsp Analysis'!$AM$204:$AN$204,'All Fsp Analysis'!$AP$204:$AQ$204,'All Fsp Analysis'!$AS$204)</c:f>
              <c:numCache>
                <c:formatCode>General</c:formatCode>
                <c:ptCount val="5"/>
                <c:pt idx="0">
                  <c:v>51661.63636363636</c:v>
                </c:pt>
                <c:pt idx="1">
                  <c:v>141373.72727272726</c:v>
                </c:pt>
                <c:pt idx="2">
                  <c:v>67909.090909090912</c:v>
                </c:pt>
                <c:pt idx="3">
                  <c:v>131363.63636363635</c:v>
                </c:pt>
                <c:pt idx="4">
                  <c:v>34181.818181818184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A3-4A9F-B1E6-B8618E0A4D78}"/>
            </c:ext>
          </c:extLst>
        </c:ser>
        <c:ser>
          <c:idx val="2"/>
          <c:order val="2"/>
          <c:tx>
            <c:v>1.AS.H (M)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('All Fsp Analysis'!$AM$202:$AN$202,'All Fsp Analysis'!$AP$202:$AQ$202,'All Fsp Analysis'!$AS$202)</c:f>
              <c:strCache>
                <c:ptCount val="5"/>
                <c:pt idx="0">
                  <c:v>Na23_ppm_2SE</c:v>
                </c:pt>
                <c:pt idx="1">
                  <c:v>Al27_ppm_2SE</c:v>
                </c:pt>
                <c:pt idx="2">
                  <c:v>Na</c:v>
                </c:pt>
                <c:pt idx="3">
                  <c:v>Al</c:v>
                </c:pt>
                <c:pt idx="4">
                  <c:v>Ca</c:v>
                </c:pt>
              </c:strCache>
            </c:strRef>
          </c:cat>
          <c:val>
            <c:numRef>
              <c:f>('All Fsp Analysis'!$AM$205:$AN$205,'All Fsp Analysis'!$AP$205:$AQ$205,'All Fsp Analysis'!$AS$205)</c:f>
              <c:numCache>
                <c:formatCode>General</c:formatCode>
                <c:ptCount val="5"/>
                <c:pt idx="0">
                  <c:v>55445.692857142865</c:v>
                </c:pt>
                <c:pt idx="1">
                  <c:v>145044.42857142858</c:v>
                </c:pt>
                <c:pt idx="2">
                  <c:v>67364.28571428571</c:v>
                </c:pt>
                <c:pt idx="3">
                  <c:v>131514.28571428571</c:v>
                </c:pt>
                <c:pt idx="4">
                  <c:v>34657.142857142855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A3-4A9F-B1E6-B8618E0A4D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41800799"/>
        <c:axId val="1941796479"/>
      </c:lineChart>
      <c:catAx>
        <c:axId val="19418007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1796479"/>
        <c:crosses val="autoZero"/>
        <c:auto val="1"/>
        <c:lblAlgn val="ctr"/>
        <c:lblOffset val="100"/>
        <c:noMultiLvlLbl val="0"/>
      </c:catAx>
      <c:valAx>
        <c:axId val="19417964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Abundance</a:t>
                </a:r>
                <a:r>
                  <a:rPr lang="en-GB" baseline="0"/>
                  <a:t> ppm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18007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1.AS.H Major Element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3"/>
          <c:order val="0"/>
          <c:tx>
            <c:v>1.AS C</c:v>
          </c:tx>
          <c:cat>
            <c:strRef>
              <c:f>('All Fsp Analysis'!$E$50,'All Fsp Analysis'!$G$50,'All Fsp Analysis'!$Y$50:$AA$50,'All Fsp Analysis'!$AC$50)</c:f>
              <c:strCache>
                <c:ptCount val="6"/>
                <c:pt idx="0">
                  <c:v>Na23_ppm_mean</c:v>
                </c:pt>
                <c:pt idx="1">
                  <c:v>Al27_ppm_mean</c:v>
                </c:pt>
                <c:pt idx="2">
                  <c:v>Na</c:v>
                </c:pt>
                <c:pt idx="3">
                  <c:v>Al</c:v>
                </c:pt>
                <c:pt idx="4">
                  <c:v>Si</c:v>
                </c:pt>
                <c:pt idx="5">
                  <c:v>Ca</c:v>
                </c:pt>
              </c:strCache>
            </c:strRef>
          </c:cat>
          <c:val>
            <c:numRef>
              <c:f>('All Fsp Analysis'!$AM$192:$AN$192,'All Fsp Analysis'!$AP$192:$AS$192)</c:f>
              <c:numCache>
                <c:formatCode>General</c:formatCode>
                <c:ptCount val="6"/>
                <c:pt idx="0">
                  <c:v>50922.853846153841</c:v>
                </c:pt>
                <c:pt idx="1">
                  <c:v>135588.38461538462</c:v>
                </c:pt>
                <c:pt idx="2">
                  <c:v>57807.692307692305</c:v>
                </c:pt>
                <c:pt idx="3">
                  <c:v>140369.23076923078</c:v>
                </c:pt>
                <c:pt idx="4">
                  <c:v>274330.76923076925</c:v>
                </c:pt>
                <c:pt idx="5">
                  <c:v>47607.692307692305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26B-46AD-9517-CDDE0BF03ACD}"/>
            </c:ext>
          </c:extLst>
        </c:ser>
        <c:ser>
          <c:idx val="4"/>
          <c:order val="1"/>
          <c:tx>
            <c:v>1.AS R</c:v>
          </c:tx>
          <c:val>
            <c:numRef>
              <c:f>('All Fsp Analysis'!$AM$193:$AN$193,'All Fsp Analysis'!$AP$193:$AS$193)</c:f>
              <c:numCache>
                <c:formatCode>General</c:formatCode>
                <c:ptCount val="6"/>
                <c:pt idx="0">
                  <c:v>58034.645454545454</c:v>
                </c:pt>
                <c:pt idx="1">
                  <c:v>136431</c:v>
                </c:pt>
                <c:pt idx="2">
                  <c:v>64145.454545454544</c:v>
                </c:pt>
                <c:pt idx="3">
                  <c:v>134090.90909090909</c:v>
                </c:pt>
                <c:pt idx="4">
                  <c:v>281927.27272727271</c:v>
                </c:pt>
                <c:pt idx="5">
                  <c:v>38963.63636363636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26B-46AD-9517-CDDE0BF03ACD}"/>
            </c:ext>
          </c:extLst>
        </c:ser>
        <c:ser>
          <c:idx val="5"/>
          <c:order val="2"/>
          <c:tx>
            <c:v>1.AS (M)</c:v>
          </c:tx>
          <c:val>
            <c:numRef>
              <c:f>('All Fsp Analysis'!$AM$194:$AN$194,'All Fsp Analysis'!$AP$194:$AS$194)</c:f>
              <c:numCache>
                <c:formatCode>General</c:formatCode>
                <c:ptCount val="6"/>
                <c:pt idx="0">
                  <c:v>62956.037499999991</c:v>
                </c:pt>
                <c:pt idx="1">
                  <c:v>134050</c:v>
                </c:pt>
                <c:pt idx="2">
                  <c:v>66212.5</c:v>
                </c:pt>
                <c:pt idx="3">
                  <c:v>128562.5</c:v>
                </c:pt>
                <c:pt idx="4">
                  <c:v>288762.5</c:v>
                </c:pt>
                <c:pt idx="5">
                  <c:v>34562.5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26B-46AD-9517-CDDE0BF03ACD}"/>
            </c:ext>
          </c:extLst>
        </c:ser>
        <c:ser>
          <c:idx val="6"/>
          <c:order val="3"/>
          <c:tx>
            <c:v>1.AS Other</c:v>
          </c:tx>
          <c:val>
            <c:numRef>
              <c:f>('All Fsp Analysis'!$AM$195:$AN$195,'All Fsp Analysis'!$AP$195:$AS$195)</c:f>
              <c:numCache>
                <c:formatCode>General</c:formatCode>
                <c:ptCount val="6"/>
                <c:pt idx="0">
                  <c:v>47444.1</c:v>
                </c:pt>
                <c:pt idx="1">
                  <c:v>131510</c:v>
                </c:pt>
                <c:pt idx="2">
                  <c:v>57875</c:v>
                </c:pt>
                <c:pt idx="3">
                  <c:v>140650</c:v>
                </c:pt>
                <c:pt idx="4">
                  <c:v>271900</c:v>
                </c:pt>
                <c:pt idx="5">
                  <c:v>47475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26B-46AD-9517-CDDE0BF03ACD}"/>
            </c:ext>
          </c:extLst>
        </c:ser>
        <c:ser>
          <c:idx val="7"/>
          <c:order val="4"/>
          <c:tx>
            <c:v>1(B)MP C 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cat>
            <c:strRef>
              <c:f>('All Fsp Analysis'!$AM$197:$AN$197,'All Fsp Analysis'!$AP$197:$AS$197)</c:f>
              <c:strCache>
                <c:ptCount val="6"/>
                <c:pt idx="0">
                  <c:v>Na23_ppm_2SE</c:v>
                </c:pt>
                <c:pt idx="1">
                  <c:v>Al27_ppm_2SE</c:v>
                </c:pt>
                <c:pt idx="2">
                  <c:v>Na</c:v>
                </c:pt>
                <c:pt idx="3">
                  <c:v>Al</c:v>
                </c:pt>
                <c:pt idx="4">
                  <c:v>Si</c:v>
                </c:pt>
                <c:pt idx="5">
                  <c:v>Ca</c:v>
                </c:pt>
              </c:strCache>
            </c:strRef>
          </c:cat>
          <c:val>
            <c:numRef>
              <c:f>('All Fsp Analysis'!$AM$198:$AN$198,'All Fsp Analysis'!$AP$198:$AS$198)</c:f>
              <c:numCache>
                <c:formatCode>General</c:formatCode>
                <c:ptCount val="6"/>
                <c:pt idx="0">
                  <c:v>59805.076470588239</c:v>
                </c:pt>
                <c:pt idx="1">
                  <c:v>123570.71764705883</c:v>
                </c:pt>
                <c:pt idx="2">
                  <c:v>72529.411764705888</c:v>
                </c:pt>
                <c:pt idx="3">
                  <c:v>128088.23529411765</c:v>
                </c:pt>
                <c:pt idx="4">
                  <c:v>289494.1176470588</c:v>
                </c:pt>
                <c:pt idx="5">
                  <c:v>28800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26B-46AD-9517-CDDE0BF03ACD}"/>
            </c:ext>
          </c:extLst>
        </c:ser>
        <c:ser>
          <c:idx val="8"/>
          <c:order val="5"/>
          <c:tx>
            <c:v>1(B)MP R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val>
            <c:numRef>
              <c:f>('All Fsp Analysis'!$AM$199:$AN$199,'All Fsp Analysis'!$AP$199:$AS$199)</c:f>
              <c:numCache>
                <c:formatCode>General</c:formatCode>
                <c:ptCount val="6"/>
                <c:pt idx="0">
                  <c:v>60580.052941176473</c:v>
                </c:pt>
                <c:pt idx="1">
                  <c:v>125649.88235294117</c:v>
                </c:pt>
                <c:pt idx="2">
                  <c:v>73705.882352941175</c:v>
                </c:pt>
                <c:pt idx="3">
                  <c:v>127000</c:v>
                </c:pt>
                <c:pt idx="4">
                  <c:v>290470.5882352941</c:v>
                </c:pt>
                <c:pt idx="5">
                  <c:v>27876.470588235294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26B-46AD-9517-CDDE0BF03ACD}"/>
            </c:ext>
          </c:extLst>
        </c:ser>
        <c:ser>
          <c:idx val="9"/>
          <c:order val="6"/>
          <c:tx>
            <c:v>1(B)MP (M)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val>
            <c:numRef>
              <c:f>('All Fsp Analysis'!$AM$200:$AN$200,'All Fsp Analysis'!$AP$200:$AS$200)</c:f>
              <c:numCache>
                <c:formatCode>General</c:formatCode>
                <c:ptCount val="6"/>
                <c:pt idx="0">
                  <c:v>59033.61</c:v>
                </c:pt>
                <c:pt idx="1">
                  <c:v>122963.2</c:v>
                </c:pt>
                <c:pt idx="2">
                  <c:v>72570</c:v>
                </c:pt>
                <c:pt idx="3">
                  <c:v>126210</c:v>
                </c:pt>
                <c:pt idx="4">
                  <c:v>292030</c:v>
                </c:pt>
                <c:pt idx="5">
                  <c:v>27540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26B-46AD-9517-CDDE0BF03ACD}"/>
            </c:ext>
          </c:extLst>
        </c:ser>
        <c:ser>
          <c:idx val="0"/>
          <c:order val="7"/>
          <c:tx>
            <c:v>1.AS.H C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('All Fsp Analysis'!$AM$202:$AN$202,'All Fsp Analysis'!$AP$202:$AS$202)</c:f>
              <c:strCache>
                <c:ptCount val="6"/>
                <c:pt idx="0">
                  <c:v>Na23_ppm_2SE</c:v>
                </c:pt>
                <c:pt idx="1">
                  <c:v>Al27_ppm_2SE</c:v>
                </c:pt>
                <c:pt idx="2">
                  <c:v>Na</c:v>
                </c:pt>
                <c:pt idx="3">
                  <c:v>Al</c:v>
                </c:pt>
                <c:pt idx="4">
                  <c:v>Si</c:v>
                </c:pt>
                <c:pt idx="5">
                  <c:v>Ca</c:v>
                </c:pt>
              </c:strCache>
            </c:strRef>
          </c:cat>
          <c:val>
            <c:numRef>
              <c:f>('All Fsp Analysis'!$AM$203:$AN$203,'All Fsp Analysis'!$AP$203:$AS$203)</c:f>
              <c:numCache>
                <c:formatCode>General</c:formatCode>
                <c:ptCount val="6"/>
                <c:pt idx="0">
                  <c:v>54322.819999999992</c:v>
                </c:pt>
                <c:pt idx="1">
                  <c:v>143084.6</c:v>
                </c:pt>
                <c:pt idx="2">
                  <c:v>67670</c:v>
                </c:pt>
                <c:pt idx="3">
                  <c:v>131390</c:v>
                </c:pt>
                <c:pt idx="4">
                  <c:v>286450</c:v>
                </c:pt>
                <c:pt idx="5">
                  <c:v>34130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26B-46AD-9517-CDDE0BF03ACD}"/>
            </c:ext>
          </c:extLst>
        </c:ser>
        <c:ser>
          <c:idx val="1"/>
          <c:order val="8"/>
          <c:tx>
            <c:v>1.AS.H R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('All Fsp Analysis'!$AM$204:$AN$204,'All Fsp Analysis'!$AP$204:$AS$204)</c:f>
              <c:numCache>
                <c:formatCode>General</c:formatCode>
                <c:ptCount val="6"/>
                <c:pt idx="0">
                  <c:v>51661.63636363636</c:v>
                </c:pt>
                <c:pt idx="1">
                  <c:v>141373.72727272726</c:v>
                </c:pt>
                <c:pt idx="2">
                  <c:v>67909.090909090912</c:v>
                </c:pt>
                <c:pt idx="3">
                  <c:v>131363.63636363635</c:v>
                </c:pt>
                <c:pt idx="4">
                  <c:v>286290.90909090912</c:v>
                </c:pt>
                <c:pt idx="5">
                  <c:v>34181.818181818184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26B-46AD-9517-CDDE0BF03ACD}"/>
            </c:ext>
          </c:extLst>
        </c:ser>
        <c:ser>
          <c:idx val="2"/>
          <c:order val="9"/>
          <c:tx>
            <c:v>1.AS.H (M)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('All Fsp Analysis'!$AM$205:$AN$205,'All Fsp Analysis'!$AP$205:$AS$205)</c:f>
              <c:numCache>
                <c:formatCode>General</c:formatCode>
                <c:ptCount val="6"/>
                <c:pt idx="0">
                  <c:v>55445.692857142865</c:v>
                </c:pt>
                <c:pt idx="1">
                  <c:v>145044.42857142858</c:v>
                </c:pt>
                <c:pt idx="2">
                  <c:v>67364.28571428571</c:v>
                </c:pt>
                <c:pt idx="3">
                  <c:v>131514.28571428571</c:v>
                </c:pt>
                <c:pt idx="4">
                  <c:v>286185.71428571426</c:v>
                </c:pt>
                <c:pt idx="5">
                  <c:v>34657.142857142855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26B-46AD-9517-CDDE0BF03A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41800799"/>
        <c:axId val="1941796479"/>
      </c:lineChart>
      <c:catAx>
        <c:axId val="19418007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1796479"/>
        <c:crosses val="autoZero"/>
        <c:auto val="1"/>
        <c:lblAlgn val="ctr"/>
        <c:lblOffset val="100"/>
        <c:noMultiLvlLbl val="0"/>
      </c:catAx>
      <c:valAx>
        <c:axId val="1941796479"/>
        <c:scaling>
          <c:orientation val="minMax"/>
          <c:max val="3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Abundance</a:t>
                </a:r>
                <a:r>
                  <a:rPr lang="en-GB" baseline="0"/>
                  <a:t> ppm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1800799"/>
        <c:crosses val="autoZero"/>
        <c:crossBetween val="between"/>
      </c:valAx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 Major Element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3"/>
          <c:order val="0"/>
          <c:tx>
            <c:v>1.AS C</c:v>
          </c:tx>
          <c:cat>
            <c:strRef>
              <c:f>('All Fsp Analysis'!$E$50,'All Fsp Analysis'!$G$50,'All Fsp Analysis'!$Y$50:$AA$50,'All Fsp Analysis'!$AC$50)</c:f>
              <c:strCache>
                <c:ptCount val="6"/>
                <c:pt idx="0">
                  <c:v>Na23_ppm_mean</c:v>
                </c:pt>
                <c:pt idx="1">
                  <c:v>Al27_ppm_mean</c:v>
                </c:pt>
                <c:pt idx="2">
                  <c:v>Na</c:v>
                </c:pt>
                <c:pt idx="3">
                  <c:v>Al</c:v>
                </c:pt>
                <c:pt idx="4">
                  <c:v>Si</c:v>
                </c:pt>
                <c:pt idx="5">
                  <c:v>Ca</c:v>
                </c:pt>
              </c:strCache>
            </c:strRef>
          </c:cat>
          <c:val>
            <c:numRef>
              <c:f>('All Fsp Analysis'!$AM$192:$AN$192,'All Fsp Analysis'!$AP$192:$AS$192)</c:f>
              <c:numCache>
                <c:formatCode>General</c:formatCode>
                <c:ptCount val="6"/>
                <c:pt idx="0">
                  <c:v>50922.853846153841</c:v>
                </c:pt>
                <c:pt idx="1">
                  <c:v>135588.38461538462</c:v>
                </c:pt>
                <c:pt idx="2">
                  <c:v>57807.692307692305</c:v>
                </c:pt>
                <c:pt idx="3">
                  <c:v>140369.23076923078</c:v>
                </c:pt>
                <c:pt idx="4">
                  <c:v>274330.76923076925</c:v>
                </c:pt>
                <c:pt idx="5">
                  <c:v>47607.692307692305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DE-4084-AC74-E84869F0EF37}"/>
            </c:ext>
          </c:extLst>
        </c:ser>
        <c:ser>
          <c:idx val="4"/>
          <c:order val="1"/>
          <c:tx>
            <c:v>1.AS R</c:v>
          </c:tx>
          <c:val>
            <c:numRef>
              <c:f>('All Fsp Analysis'!$AM$193:$AN$193,'All Fsp Analysis'!$AP$193:$AS$193)</c:f>
              <c:numCache>
                <c:formatCode>General</c:formatCode>
                <c:ptCount val="6"/>
                <c:pt idx="0">
                  <c:v>58034.645454545454</c:v>
                </c:pt>
                <c:pt idx="1">
                  <c:v>136431</c:v>
                </c:pt>
                <c:pt idx="2">
                  <c:v>64145.454545454544</c:v>
                </c:pt>
                <c:pt idx="3">
                  <c:v>134090.90909090909</c:v>
                </c:pt>
                <c:pt idx="4">
                  <c:v>281927.27272727271</c:v>
                </c:pt>
                <c:pt idx="5">
                  <c:v>38963.63636363636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DE-4084-AC74-E84869F0EF37}"/>
            </c:ext>
          </c:extLst>
        </c:ser>
        <c:ser>
          <c:idx val="5"/>
          <c:order val="2"/>
          <c:tx>
            <c:v>1.AS (M)</c:v>
          </c:tx>
          <c:val>
            <c:numRef>
              <c:f>('All Fsp Analysis'!$AM$194:$AN$194,'All Fsp Analysis'!$AP$194:$AS$194)</c:f>
              <c:numCache>
                <c:formatCode>General</c:formatCode>
                <c:ptCount val="6"/>
                <c:pt idx="0">
                  <c:v>62956.037499999991</c:v>
                </c:pt>
                <c:pt idx="1">
                  <c:v>134050</c:v>
                </c:pt>
                <c:pt idx="2">
                  <c:v>66212.5</c:v>
                </c:pt>
                <c:pt idx="3">
                  <c:v>128562.5</c:v>
                </c:pt>
                <c:pt idx="4">
                  <c:v>288762.5</c:v>
                </c:pt>
                <c:pt idx="5">
                  <c:v>34562.5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DE-4084-AC74-E84869F0EF37}"/>
            </c:ext>
          </c:extLst>
        </c:ser>
        <c:ser>
          <c:idx val="6"/>
          <c:order val="3"/>
          <c:tx>
            <c:v>1.AS Other</c:v>
          </c:tx>
          <c:val>
            <c:numRef>
              <c:f>('All Fsp Analysis'!$AM$195:$AN$195,'All Fsp Analysis'!$AP$195:$AS$195)</c:f>
              <c:numCache>
                <c:formatCode>General</c:formatCode>
                <c:ptCount val="6"/>
                <c:pt idx="0">
                  <c:v>47444.1</c:v>
                </c:pt>
                <c:pt idx="1">
                  <c:v>131510</c:v>
                </c:pt>
                <c:pt idx="2">
                  <c:v>57875</c:v>
                </c:pt>
                <c:pt idx="3">
                  <c:v>140650</c:v>
                </c:pt>
                <c:pt idx="4">
                  <c:v>271900</c:v>
                </c:pt>
                <c:pt idx="5">
                  <c:v>47475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DE-4084-AC74-E84869F0EF37}"/>
            </c:ext>
          </c:extLst>
        </c:ser>
        <c:ser>
          <c:idx val="7"/>
          <c:order val="4"/>
          <c:tx>
            <c:v>1(B)MP C 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cat>
            <c:strRef>
              <c:f>('All Fsp Analysis'!$AM$197:$AN$197,'All Fsp Analysis'!$AP$197:$AS$197)</c:f>
              <c:strCache>
                <c:ptCount val="6"/>
                <c:pt idx="0">
                  <c:v>Na23_ppm_2SE</c:v>
                </c:pt>
                <c:pt idx="1">
                  <c:v>Al27_ppm_2SE</c:v>
                </c:pt>
                <c:pt idx="2">
                  <c:v>Na</c:v>
                </c:pt>
                <c:pt idx="3">
                  <c:v>Al</c:v>
                </c:pt>
                <c:pt idx="4">
                  <c:v>Si</c:v>
                </c:pt>
                <c:pt idx="5">
                  <c:v>Ca</c:v>
                </c:pt>
              </c:strCache>
            </c:strRef>
          </c:cat>
          <c:val>
            <c:numRef>
              <c:f>('All Fsp Analysis'!$AM$198:$AN$198,'All Fsp Analysis'!$AP$198:$AS$198)</c:f>
              <c:numCache>
                <c:formatCode>General</c:formatCode>
                <c:ptCount val="6"/>
                <c:pt idx="0">
                  <c:v>59805.076470588239</c:v>
                </c:pt>
                <c:pt idx="1">
                  <c:v>123570.71764705883</c:v>
                </c:pt>
                <c:pt idx="2">
                  <c:v>72529.411764705888</c:v>
                </c:pt>
                <c:pt idx="3">
                  <c:v>128088.23529411765</c:v>
                </c:pt>
                <c:pt idx="4">
                  <c:v>289494.1176470588</c:v>
                </c:pt>
                <c:pt idx="5">
                  <c:v>28800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CDE-4084-AC74-E84869F0EF37}"/>
            </c:ext>
          </c:extLst>
        </c:ser>
        <c:ser>
          <c:idx val="8"/>
          <c:order val="5"/>
          <c:tx>
            <c:v>1(B)MP R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val>
            <c:numRef>
              <c:f>('All Fsp Analysis'!$AM$199:$AN$199,'All Fsp Analysis'!$AP$199:$AS$199)</c:f>
              <c:numCache>
                <c:formatCode>General</c:formatCode>
                <c:ptCount val="6"/>
                <c:pt idx="0">
                  <c:v>60580.052941176473</c:v>
                </c:pt>
                <c:pt idx="1">
                  <c:v>125649.88235294117</c:v>
                </c:pt>
                <c:pt idx="2">
                  <c:v>73705.882352941175</c:v>
                </c:pt>
                <c:pt idx="3">
                  <c:v>127000</c:v>
                </c:pt>
                <c:pt idx="4">
                  <c:v>290470.5882352941</c:v>
                </c:pt>
                <c:pt idx="5">
                  <c:v>27876.470588235294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DE-4084-AC74-E84869F0EF37}"/>
            </c:ext>
          </c:extLst>
        </c:ser>
        <c:ser>
          <c:idx val="9"/>
          <c:order val="6"/>
          <c:tx>
            <c:v>1(B)MP (M)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val>
            <c:numRef>
              <c:f>('All Fsp Analysis'!$AM$200:$AN$200,'All Fsp Analysis'!$AP$200:$AS$200)</c:f>
              <c:numCache>
                <c:formatCode>General</c:formatCode>
                <c:ptCount val="6"/>
                <c:pt idx="0">
                  <c:v>59033.61</c:v>
                </c:pt>
                <c:pt idx="1">
                  <c:v>122963.2</c:v>
                </c:pt>
                <c:pt idx="2">
                  <c:v>72570</c:v>
                </c:pt>
                <c:pt idx="3">
                  <c:v>126210</c:v>
                </c:pt>
                <c:pt idx="4">
                  <c:v>292030</c:v>
                </c:pt>
                <c:pt idx="5">
                  <c:v>27540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CDE-4084-AC74-E84869F0EF37}"/>
            </c:ext>
          </c:extLst>
        </c:ser>
        <c:ser>
          <c:idx val="0"/>
          <c:order val="7"/>
          <c:tx>
            <c:v>1.AS.H C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('All Fsp Analysis'!$AM$202:$AN$202,'All Fsp Analysis'!$AP$202:$AS$202)</c:f>
              <c:strCache>
                <c:ptCount val="6"/>
                <c:pt idx="0">
                  <c:v>Na23_ppm_2SE</c:v>
                </c:pt>
                <c:pt idx="1">
                  <c:v>Al27_ppm_2SE</c:v>
                </c:pt>
                <c:pt idx="2">
                  <c:v>Na</c:v>
                </c:pt>
                <c:pt idx="3">
                  <c:v>Al</c:v>
                </c:pt>
                <c:pt idx="4">
                  <c:v>Si</c:v>
                </c:pt>
                <c:pt idx="5">
                  <c:v>Ca</c:v>
                </c:pt>
              </c:strCache>
            </c:strRef>
          </c:cat>
          <c:val>
            <c:numRef>
              <c:f>('All Fsp Analysis'!$AM$203:$AN$203,'All Fsp Analysis'!$AP$203:$AS$203)</c:f>
              <c:numCache>
                <c:formatCode>General</c:formatCode>
                <c:ptCount val="6"/>
                <c:pt idx="0">
                  <c:v>54322.819999999992</c:v>
                </c:pt>
                <c:pt idx="1">
                  <c:v>143084.6</c:v>
                </c:pt>
                <c:pt idx="2">
                  <c:v>67670</c:v>
                </c:pt>
                <c:pt idx="3">
                  <c:v>131390</c:v>
                </c:pt>
                <c:pt idx="4">
                  <c:v>286450</c:v>
                </c:pt>
                <c:pt idx="5">
                  <c:v>34130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CDE-4084-AC74-E84869F0EF37}"/>
            </c:ext>
          </c:extLst>
        </c:ser>
        <c:ser>
          <c:idx val="1"/>
          <c:order val="8"/>
          <c:tx>
            <c:v>1.AS.H R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('All Fsp Analysis'!$AM$204:$AN$204,'All Fsp Analysis'!$AP$204:$AS$204)</c:f>
              <c:numCache>
                <c:formatCode>General</c:formatCode>
                <c:ptCount val="6"/>
                <c:pt idx="0">
                  <c:v>51661.63636363636</c:v>
                </c:pt>
                <c:pt idx="1">
                  <c:v>141373.72727272726</c:v>
                </c:pt>
                <c:pt idx="2">
                  <c:v>67909.090909090912</c:v>
                </c:pt>
                <c:pt idx="3">
                  <c:v>131363.63636363635</c:v>
                </c:pt>
                <c:pt idx="4">
                  <c:v>286290.90909090912</c:v>
                </c:pt>
                <c:pt idx="5">
                  <c:v>34181.818181818184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CDE-4084-AC74-E84869F0EF37}"/>
            </c:ext>
          </c:extLst>
        </c:ser>
        <c:ser>
          <c:idx val="2"/>
          <c:order val="9"/>
          <c:tx>
            <c:v>1.AS.H (M)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('All Fsp Analysis'!$AM$205:$AN$205,'All Fsp Analysis'!$AP$205:$AS$205)</c:f>
              <c:numCache>
                <c:formatCode>General</c:formatCode>
                <c:ptCount val="6"/>
                <c:pt idx="0">
                  <c:v>55445.692857142865</c:v>
                </c:pt>
                <c:pt idx="1">
                  <c:v>145044.42857142858</c:v>
                </c:pt>
                <c:pt idx="2">
                  <c:v>67364.28571428571</c:v>
                </c:pt>
                <c:pt idx="3">
                  <c:v>131514.28571428571</c:v>
                </c:pt>
                <c:pt idx="4">
                  <c:v>286185.71428571426</c:v>
                </c:pt>
                <c:pt idx="5">
                  <c:v>34657.142857142855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CDE-4084-AC74-E84869F0EF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41800799"/>
        <c:axId val="1941796479"/>
      </c:lineChart>
      <c:catAx>
        <c:axId val="19418007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1796479"/>
        <c:crosses val="autoZero"/>
        <c:auto val="1"/>
        <c:lblAlgn val="ctr"/>
        <c:lblOffset val="100"/>
        <c:noMultiLvlLbl val="0"/>
      </c:catAx>
      <c:valAx>
        <c:axId val="1941796479"/>
        <c:scaling>
          <c:orientation val="minMax"/>
          <c:max val="3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Abundance</a:t>
                </a:r>
                <a:r>
                  <a:rPr lang="en-GB" baseline="0"/>
                  <a:t> ppm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1800799"/>
        <c:crosses val="autoZero"/>
        <c:crossBetween val="between"/>
      </c:valAx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Major Element (Si removed)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3"/>
          <c:order val="0"/>
          <c:tx>
            <c:v>1.AS C</c:v>
          </c:tx>
          <c:cat>
            <c:strRef>
              <c:f>('All Fsp Analysis'!$AM$191:$AN$191,'All Fsp Analysis'!$AP$191:$AQ$191,'All Fsp Analysis'!$AS$191)</c:f>
              <c:strCache>
                <c:ptCount val="5"/>
                <c:pt idx="0">
                  <c:v>Na23_ppm_2SE</c:v>
                </c:pt>
                <c:pt idx="1">
                  <c:v>Al27_ppm_2SE</c:v>
                </c:pt>
                <c:pt idx="2">
                  <c:v>Na</c:v>
                </c:pt>
                <c:pt idx="3">
                  <c:v>Al</c:v>
                </c:pt>
                <c:pt idx="4">
                  <c:v>Ca</c:v>
                </c:pt>
              </c:strCache>
            </c:strRef>
          </c:cat>
          <c:val>
            <c:numRef>
              <c:f>('All Fsp Analysis'!$AM$192:$AN$192,'All Fsp Analysis'!$AP$192:$AQ$192,'All Fsp Analysis'!$AS$192)</c:f>
              <c:numCache>
                <c:formatCode>General</c:formatCode>
                <c:ptCount val="5"/>
                <c:pt idx="0">
                  <c:v>50922.853846153841</c:v>
                </c:pt>
                <c:pt idx="1">
                  <c:v>135588.38461538462</c:v>
                </c:pt>
                <c:pt idx="2">
                  <c:v>57807.692307692305</c:v>
                </c:pt>
                <c:pt idx="3">
                  <c:v>140369.23076923078</c:v>
                </c:pt>
                <c:pt idx="4">
                  <c:v>47607.692307692305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0BE-48AA-BD65-F2242C791EEA}"/>
            </c:ext>
          </c:extLst>
        </c:ser>
        <c:ser>
          <c:idx val="4"/>
          <c:order val="1"/>
          <c:tx>
            <c:v>1.AS R</c:v>
          </c:tx>
          <c:cat>
            <c:strRef>
              <c:f>('All Fsp Analysis'!$AM$191:$AN$191,'All Fsp Analysis'!$AP$191:$AQ$191,'All Fsp Analysis'!$AS$191)</c:f>
              <c:strCache>
                <c:ptCount val="5"/>
                <c:pt idx="0">
                  <c:v>Na23_ppm_2SE</c:v>
                </c:pt>
                <c:pt idx="1">
                  <c:v>Al27_ppm_2SE</c:v>
                </c:pt>
                <c:pt idx="2">
                  <c:v>Na</c:v>
                </c:pt>
                <c:pt idx="3">
                  <c:v>Al</c:v>
                </c:pt>
                <c:pt idx="4">
                  <c:v>Ca</c:v>
                </c:pt>
              </c:strCache>
            </c:strRef>
          </c:cat>
          <c:val>
            <c:numRef>
              <c:f>('All Fsp Analysis'!$AM$193:$AN$193,'All Fsp Analysis'!$AP$193:$AQ$193,'All Fsp Analysis'!$AS$193)</c:f>
              <c:numCache>
                <c:formatCode>General</c:formatCode>
                <c:ptCount val="5"/>
                <c:pt idx="0">
                  <c:v>58034.645454545454</c:v>
                </c:pt>
                <c:pt idx="1">
                  <c:v>136431</c:v>
                </c:pt>
                <c:pt idx="2">
                  <c:v>64145.454545454544</c:v>
                </c:pt>
                <c:pt idx="3">
                  <c:v>134090.90909090909</c:v>
                </c:pt>
                <c:pt idx="4">
                  <c:v>38963.63636363636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0BE-48AA-BD65-F2242C791EEA}"/>
            </c:ext>
          </c:extLst>
        </c:ser>
        <c:ser>
          <c:idx val="5"/>
          <c:order val="2"/>
          <c:tx>
            <c:v>1.AS (M)</c:v>
          </c:tx>
          <c:cat>
            <c:strRef>
              <c:f>('All Fsp Analysis'!$AM$191:$AN$191,'All Fsp Analysis'!$AP$191:$AQ$191,'All Fsp Analysis'!$AS$191)</c:f>
              <c:strCache>
                <c:ptCount val="5"/>
                <c:pt idx="0">
                  <c:v>Na23_ppm_2SE</c:v>
                </c:pt>
                <c:pt idx="1">
                  <c:v>Al27_ppm_2SE</c:v>
                </c:pt>
                <c:pt idx="2">
                  <c:v>Na</c:v>
                </c:pt>
                <c:pt idx="3">
                  <c:v>Al</c:v>
                </c:pt>
                <c:pt idx="4">
                  <c:v>Ca</c:v>
                </c:pt>
              </c:strCache>
            </c:strRef>
          </c:cat>
          <c:val>
            <c:numRef>
              <c:f>('All Fsp Analysis'!$AM$194:$AN$194,'All Fsp Analysis'!$AP$194:$AQ$194,'All Fsp Analysis'!$AS$194)</c:f>
              <c:numCache>
                <c:formatCode>General</c:formatCode>
                <c:ptCount val="5"/>
                <c:pt idx="0">
                  <c:v>62956.037499999991</c:v>
                </c:pt>
                <c:pt idx="1">
                  <c:v>134050</c:v>
                </c:pt>
                <c:pt idx="2">
                  <c:v>66212.5</c:v>
                </c:pt>
                <c:pt idx="3">
                  <c:v>128562.5</c:v>
                </c:pt>
                <c:pt idx="4">
                  <c:v>34562.5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0BE-48AA-BD65-F2242C791EEA}"/>
            </c:ext>
          </c:extLst>
        </c:ser>
        <c:ser>
          <c:idx val="6"/>
          <c:order val="3"/>
          <c:tx>
            <c:v>1.AS Other</c:v>
          </c:tx>
          <c:cat>
            <c:strRef>
              <c:f>('All Fsp Analysis'!$AM$191:$AN$191,'All Fsp Analysis'!$AP$191:$AQ$191,'All Fsp Analysis'!$AS$191)</c:f>
              <c:strCache>
                <c:ptCount val="5"/>
                <c:pt idx="0">
                  <c:v>Na23_ppm_2SE</c:v>
                </c:pt>
                <c:pt idx="1">
                  <c:v>Al27_ppm_2SE</c:v>
                </c:pt>
                <c:pt idx="2">
                  <c:v>Na</c:v>
                </c:pt>
                <c:pt idx="3">
                  <c:v>Al</c:v>
                </c:pt>
                <c:pt idx="4">
                  <c:v>Ca</c:v>
                </c:pt>
              </c:strCache>
            </c:strRef>
          </c:cat>
          <c:val>
            <c:numRef>
              <c:f>('All Fsp Analysis'!$AM$195:$AN$195,'All Fsp Analysis'!$AP$195:$AQ$195,'All Fsp Analysis'!$AS$195)</c:f>
              <c:numCache>
                <c:formatCode>General</c:formatCode>
                <c:ptCount val="5"/>
                <c:pt idx="0">
                  <c:v>47444.1</c:v>
                </c:pt>
                <c:pt idx="1">
                  <c:v>131510</c:v>
                </c:pt>
                <c:pt idx="2">
                  <c:v>57875</c:v>
                </c:pt>
                <c:pt idx="3">
                  <c:v>140650</c:v>
                </c:pt>
                <c:pt idx="4">
                  <c:v>47475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0BE-48AA-BD65-F2242C791EEA}"/>
            </c:ext>
          </c:extLst>
        </c:ser>
        <c:ser>
          <c:idx val="7"/>
          <c:order val="4"/>
          <c:tx>
            <c:v>1(B)MP C 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cat>
            <c:strRef>
              <c:f>('All Fsp Analysis'!$AM$197:$AN$197,'All Fsp Analysis'!$AP$197:$AQ$197,'All Fsp Analysis'!$AS$197)</c:f>
              <c:strCache>
                <c:ptCount val="5"/>
                <c:pt idx="0">
                  <c:v>Na23_ppm_2SE</c:v>
                </c:pt>
                <c:pt idx="1">
                  <c:v>Al27_ppm_2SE</c:v>
                </c:pt>
                <c:pt idx="2">
                  <c:v>Na</c:v>
                </c:pt>
                <c:pt idx="3">
                  <c:v>Al</c:v>
                </c:pt>
                <c:pt idx="4">
                  <c:v>Ca</c:v>
                </c:pt>
              </c:strCache>
            </c:strRef>
          </c:cat>
          <c:val>
            <c:numRef>
              <c:f>('All Fsp Analysis'!$AM$198:$AN$198,'All Fsp Analysis'!$AP$198:$AQ$198,'All Fsp Analysis'!$AS$198)</c:f>
              <c:numCache>
                <c:formatCode>General</c:formatCode>
                <c:ptCount val="5"/>
                <c:pt idx="0">
                  <c:v>59805.076470588239</c:v>
                </c:pt>
                <c:pt idx="1">
                  <c:v>123570.71764705883</c:v>
                </c:pt>
                <c:pt idx="2">
                  <c:v>72529.411764705888</c:v>
                </c:pt>
                <c:pt idx="3">
                  <c:v>128088.23529411765</c:v>
                </c:pt>
                <c:pt idx="4">
                  <c:v>28800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0BE-48AA-BD65-F2242C791EEA}"/>
            </c:ext>
          </c:extLst>
        </c:ser>
        <c:ser>
          <c:idx val="8"/>
          <c:order val="5"/>
          <c:tx>
            <c:v>1(B)MP R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cat>
            <c:strRef>
              <c:f>('All Fsp Analysis'!$AM$197:$AN$197,'All Fsp Analysis'!$AP$197:$AQ$197,'All Fsp Analysis'!$AS$197)</c:f>
              <c:strCache>
                <c:ptCount val="5"/>
                <c:pt idx="0">
                  <c:v>Na23_ppm_2SE</c:v>
                </c:pt>
                <c:pt idx="1">
                  <c:v>Al27_ppm_2SE</c:v>
                </c:pt>
                <c:pt idx="2">
                  <c:v>Na</c:v>
                </c:pt>
                <c:pt idx="3">
                  <c:v>Al</c:v>
                </c:pt>
                <c:pt idx="4">
                  <c:v>Ca</c:v>
                </c:pt>
              </c:strCache>
            </c:strRef>
          </c:cat>
          <c:val>
            <c:numRef>
              <c:f>('All Fsp Analysis'!$AM$199:$AN$199,'All Fsp Analysis'!$AP$199:$AQ$199,'All Fsp Analysis'!$AS$199)</c:f>
              <c:numCache>
                <c:formatCode>General</c:formatCode>
                <c:ptCount val="5"/>
                <c:pt idx="0">
                  <c:v>60580.052941176473</c:v>
                </c:pt>
                <c:pt idx="1">
                  <c:v>125649.88235294117</c:v>
                </c:pt>
                <c:pt idx="2">
                  <c:v>73705.882352941175</c:v>
                </c:pt>
                <c:pt idx="3">
                  <c:v>127000</c:v>
                </c:pt>
                <c:pt idx="4">
                  <c:v>27876.470588235294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0BE-48AA-BD65-F2242C791EEA}"/>
            </c:ext>
          </c:extLst>
        </c:ser>
        <c:ser>
          <c:idx val="9"/>
          <c:order val="6"/>
          <c:tx>
            <c:v>1(B)MP (M)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cat>
            <c:strRef>
              <c:f>('All Fsp Analysis'!$AM$197:$AN$197,'All Fsp Analysis'!$AP$197:$AQ$197,'All Fsp Analysis'!$AS$197)</c:f>
              <c:strCache>
                <c:ptCount val="5"/>
                <c:pt idx="0">
                  <c:v>Na23_ppm_2SE</c:v>
                </c:pt>
                <c:pt idx="1">
                  <c:v>Al27_ppm_2SE</c:v>
                </c:pt>
                <c:pt idx="2">
                  <c:v>Na</c:v>
                </c:pt>
                <c:pt idx="3">
                  <c:v>Al</c:v>
                </c:pt>
                <c:pt idx="4">
                  <c:v>Ca</c:v>
                </c:pt>
              </c:strCache>
            </c:strRef>
          </c:cat>
          <c:val>
            <c:numRef>
              <c:f>('All Fsp Analysis'!$AM$200:$AN$200,'All Fsp Analysis'!$AP$200:$AQ$200,'All Fsp Analysis'!$AS$200)</c:f>
              <c:numCache>
                <c:formatCode>General</c:formatCode>
                <c:ptCount val="5"/>
                <c:pt idx="0">
                  <c:v>59033.61</c:v>
                </c:pt>
                <c:pt idx="1">
                  <c:v>122963.2</c:v>
                </c:pt>
                <c:pt idx="2">
                  <c:v>72570</c:v>
                </c:pt>
                <c:pt idx="3">
                  <c:v>126210</c:v>
                </c:pt>
                <c:pt idx="4">
                  <c:v>27540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0BE-48AA-BD65-F2242C791EEA}"/>
            </c:ext>
          </c:extLst>
        </c:ser>
        <c:ser>
          <c:idx val="0"/>
          <c:order val="7"/>
          <c:tx>
            <c:v>1.AS.H C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('All Fsp Analysis'!$AM$202:$AN$202,'All Fsp Analysis'!$AP$202:$AQ$202,'All Fsp Analysis'!$AS$202)</c:f>
              <c:strCache>
                <c:ptCount val="5"/>
                <c:pt idx="0">
                  <c:v>Na23_ppm_2SE</c:v>
                </c:pt>
                <c:pt idx="1">
                  <c:v>Al27_ppm_2SE</c:v>
                </c:pt>
                <c:pt idx="2">
                  <c:v>Na</c:v>
                </c:pt>
                <c:pt idx="3">
                  <c:v>Al</c:v>
                </c:pt>
                <c:pt idx="4">
                  <c:v>Ca</c:v>
                </c:pt>
              </c:strCache>
            </c:strRef>
          </c:cat>
          <c:val>
            <c:numRef>
              <c:f>('All Fsp Analysis'!$AM$203:$AN$203,'All Fsp Analysis'!$AP$203:$AQ$203,'All Fsp Analysis'!$AS$203)</c:f>
              <c:numCache>
                <c:formatCode>General</c:formatCode>
                <c:ptCount val="5"/>
                <c:pt idx="0">
                  <c:v>54322.819999999992</c:v>
                </c:pt>
                <c:pt idx="1">
                  <c:v>143084.6</c:v>
                </c:pt>
                <c:pt idx="2">
                  <c:v>67670</c:v>
                </c:pt>
                <c:pt idx="3">
                  <c:v>131390</c:v>
                </c:pt>
                <c:pt idx="4">
                  <c:v>34130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0BE-48AA-BD65-F2242C791EEA}"/>
            </c:ext>
          </c:extLst>
        </c:ser>
        <c:ser>
          <c:idx val="1"/>
          <c:order val="8"/>
          <c:tx>
            <c:v>1.AS.H R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('All Fsp Analysis'!$AM$202:$AN$202,'All Fsp Analysis'!$AP$202:$AQ$202,'All Fsp Analysis'!$AS$202)</c:f>
              <c:strCache>
                <c:ptCount val="5"/>
                <c:pt idx="0">
                  <c:v>Na23_ppm_2SE</c:v>
                </c:pt>
                <c:pt idx="1">
                  <c:v>Al27_ppm_2SE</c:v>
                </c:pt>
                <c:pt idx="2">
                  <c:v>Na</c:v>
                </c:pt>
                <c:pt idx="3">
                  <c:v>Al</c:v>
                </c:pt>
                <c:pt idx="4">
                  <c:v>Ca</c:v>
                </c:pt>
              </c:strCache>
            </c:strRef>
          </c:cat>
          <c:val>
            <c:numRef>
              <c:f>('All Fsp Analysis'!$AM$204:$AN$204,'All Fsp Analysis'!$AP$204:$AQ$204,'All Fsp Analysis'!$AS$204)</c:f>
              <c:numCache>
                <c:formatCode>General</c:formatCode>
                <c:ptCount val="5"/>
                <c:pt idx="0">
                  <c:v>51661.63636363636</c:v>
                </c:pt>
                <c:pt idx="1">
                  <c:v>141373.72727272726</c:v>
                </c:pt>
                <c:pt idx="2">
                  <c:v>67909.090909090912</c:v>
                </c:pt>
                <c:pt idx="3">
                  <c:v>131363.63636363635</c:v>
                </c:pt>
                <c:pt idx="4">
                  <c:v>34181.818181818184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0BE-48AA-BD65-F2242C791EEA}"/>
            </c:ext>
          </c:extLst>
        </c:ser>
        <c:ser>
          <c:idx val="2"/>
          <c:order val="9"/>
          <c:tx>
            <c:v>1.AS.H (M)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('All Fsp Analysis'!$AM$202:$AN$202,'All Fsp Analysis'!$AP$202:$AQ$202,'All Fsp Analysis'!$AS$202)</c:f>
              <c:strCache>
                <c:ptCount val="5"/>
                <c:pt idx="0">
                  <c:v>Na23_ppm_2SE</c:v>
                </c:pt>
                <c:pt idx="1">
                  <c:v>Al27_ppm_2SE</c:v>
                </c:pt>
                <c:pt idx="2">
                  <c:v>Na</c:v>
                </c:pt>
                <c:pt idx="3">
                  <c:v>Al</c:v>
                </c:pt>
                <c:pt idx="4">
                  <c:v>Ca</c:v>
                </c:pt>
              </c:strCache>
            </c:strRef>
          </c:cat>
          <c:val>
            <c:numRef>
              <c:f>('All Fsp Analysis'!$AM$205:$AN$205,'All Fsp Analysis'!$AP$205:$AQ$205,'All Fsp Analysis'!$AS$205)</c:f>
              <c:numCache>
                <c:formatCode>General</c:formatCode>
                <c:ptCount val="5"/>
                <c:pt idx="0">
                  <c:v>55445.692857142865</c:v>
                </c:pt>
                <c:pt idx="1">
                  <c:v>145044.42857142858</c:v>
                </c:pt>
                <c:pt idx="2">
                  <c:v>67364.28571428571</c:v>
                </c:pt>
                <c:pt idx="3">
                  <c:v>131514.28571428571</c:v>
                </c:pt>
                <c:pt idx="4">
                  <c:v>34657.142857142855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0BE-48AA-BD65-F2242C791E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41800799"/>
        <c:axId val="1941796479"/>
      </c:lineChart>
      <c:catAx>
        <c:axId val="19418007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1796479"/>
        <c:crosses val="autoZero"/>
        <c:auto val="1"/>
        <c:lblAlgn val="ctr"/>
        <c:lblOffset val="100"/>
        <c:noMultiLvlLbl val="0"/>
      </c:catAx>
      <c:valAx>
        <c:axId val="19417964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Abundance</a:t>
                </a:r>
                <a:r>
                  <a:rPr lang="en-GB" baseline="0"/>
                  <a:t> ppm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1800799"/>
        <c:crosses val="autoZero"/>
        <c:crossBetween val="between"/>
      </c:valAx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1.AS.</a:t>
            </a:r>
            <a:r>
              <a:rPr lang="en-GB" baseline="0"/>
              <a:t>H Na v Ca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1.AS.H C Na v Ca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391.66666670000001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6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Analysis'!$CK$2,'All Fsp Analysis'!$CK$5,'All Fsp Analysis'!$CK$8,'All Fsp Analysis'!$CK$11,'All Fsp Analysis'!$CK$13,'All Fsp Analysis'!$CK$18:$CK$21,'All Fsp Analysis'!$CK$28)</c:f>
              <c:numCache>
                <c:formatCode>General</c:formatCode>
                <c:ptCount val="10"/>
                <c:pt idx="0">
                  <c:v>71600</c:v>
                </c:pt>
                <c:pt idx="1">
                  <c:v>63900</c:v>
                </c:pt>
                <c:pt idx="2">
                  <c:v>62000</c:v>
                </c:pt>
                <c:pt idx="3">
                  <c:v>69800</c:v>
                </c:pt>
                <c:pt idx="4">
                  <c:v>64700</c:v>
                </c:pt>
                <c:pt idx="5">
                  <c:v>71400</c:v>
                </c:pt>
                <c:pt idx="6">
                  <c:v>70000</c:v>
                </c:pt>
                <c:pt idx="7">
                  <c:v>69600</c:v>
                </c:pt>
                <c:pt idx="8">
                  <c:v>67200</c:v>
                </c:pt>
                <c:pt idx="9">
                  <c:v>66500</c:v>
                </c:pt>
              </c:numCache>
            </c:numRef>
          </c:xVal>
          <c:yVal>
            <c:numRef>
              <c:f>('All Fsp Analysis'!$CO$2,'All Fsp Analysis'!$CO$5,'All Fsp Analysis'!$CO$8,'All Fsp Analysis'!$CO$11,'All Fsp Analysis'!$CO$13,'All Fsp Analysis'!$CO$18:$CO$21,'All Fsp Analysis'!$CO$28)</c:f>
              <c:numCache>
                <c:formatCode>General</c:formatCode>
                <c:ptCount val="10"/>
                <c:pt idx="0">
                  <c:v>28800</c:v>
                </c:pt>
                <c:pt idx="1">
                  <c:v>40300</c:v>
                </c:pt>
                <c:pt idx="2">
                  <c:v>42000</c:v>
                </c:pt>
                <c:pt idx="3">
                  <c:v>30200</c:v>
                </c:pt>
                <c:pt idx="4">
                  <c:v>38300</c:v>
                </c:pt>
                <c:pt idx="5">
                  <c:v>28500</c:v>
                </c:pt>
                <c:pt idx="6">
                  <c:v>30900</c:v>
                </c:pt>
                <c:pt idx="7">
                  <c:v>32300</c:v>
                </c:pt>
                <c:pt idx="8">
                  <c:v>34400</c:v>
                </c:pt>
                <c:pt idx="9">
                  <c:v>35600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91A-4A78-9D53-56E67F0A8C27}"/>
            </c:ext>
          </c:extLst>
        </c:ser>
        <c:ser>
          <c:idx val="1"/>
          <c:order val="1"/>
          <c:tx>
            <c:v>1.AS.H R Na v Ca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391.66666670000001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6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Analysis'!$CK$3,'All Fsp Analysis'!$CK$6,'All Fsp Analysis'!$CK$12,'All Fsp Analysis'!$CK$14:$CK$17,'All Fsp Analysis'!$CK$22:$CK$23,'All Fsp Analysis'!$CK$29,'All Fsp Analysis'!$CK$33)</c:f>
              <c:numCache>
                <c:formatCode>General</c:formatCode>
                <c:ptCount val="11"/>
                <c:pt idx="0">
                  <c:v>71000</c:v>
                </c:pt>
                <c:pt idx="1">
                  <c:v>66000</c:v>
                </c:pt>
                <c:pt idx="2">
                  <c:v>70200</c:v>
                </c:pt>
                <c:pt idx="3">
                  <c:v>68000</c:v>
                </c:pt>
                <c:pt idx="4">
                  <c:v>67500</c:v>
                </c:pt>
                <c:pt idx="5">
                  <c:v>66500</c:v>
                </c:pt>
                <c:pt idx="6">
                  <c:v>63200</c:v>
                </c:pt>
                <c:pt idx="7">
                  <c:v>68000</c:v>
                </c:pt>
                <c:pt idx="8">
                  <c:v>69800</c:v>
                </c:pt>
                <c:pt idx="9">
                  <c:v>66800</c:v>
                </c:pt>
                <c:pt idx="10">
                  <c:v>70000</c:v>
                </c:pt>
              </c:numCache>
            </c:numRef>
          </c:xVal>
          <c:yVal>
            <c:numRef>
              <c:f>('All Fsp Analysis'!$CO$3,'All Fsp Analysis'!$CO$6,'All Fsp Analysis'!$CO$12,'All Fsp Analysis'!$CO$14:$CO$17,'All Fsp Analysis'!$CO$22:$CO$23,'All Fsp Analysis'!$CO$29,'All Fsp Analysis'!$CO$33)</c:f>
              <c:numCache>
                <c:formatCode>General</c:formatCode>
                <c:ptCount val="11"/>
                <c:pt idx="0">
                  <c:v>30000</c:v>
                </c:pt>
                <c:pt idx="1">
                  <c:v>36400</c:v>
                </c:pt>
                <c:pt idx="2">
                  <c:v>32100</c:v>
                </c:pt>
                <c:pt idx="3">
                  <c:v>33800</c:v>
                </c:pt>
                <c:pt idx="4">
                  <c:v>35200</c:v>
                </c:pt>
                <c:pt idx="5">
                  <c:v>37500</c:v>
                </c:pt>
                <c:pt idx="6">
                  <c:v>39500</c:v>
                </c:pt>
                <c:pt idx="7">
                  <c:v>33300</c:v>
                </c:pt>
                <c:pt idx="8">
                  <c:v>32800</c:v>
                </c:pt>
                <c:pt idx="9">
                  <c:v>35500</c:v>
                </c:pt>
                <c:pt idx="10">
                  <c:v>29900.000000000004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91A-4A78-9D53-56E67F0A8C27}"/>
            </c:ext>
          </c:extLst>
        </c:ser>
        <c:ser>
          <c:idx val="2"/>
          <c:order val="2"/>
          <c:tx>
            <c:v>1.AS.H (M) Na v Ca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fixedVal"/>
            <c:noEndCap val="0"/>
            <c:val val="391.66666670000001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6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('All Fsp Analysis'!$CK$4,'All Fsp Analysis'!$CK$7,'All Fsp Analysis'!$CK$9:$CK$10,'All Fsp Analysis'!$CK$24:$CK$27,'All Fsp Analysis'!$CK$30:$CK$32,'All Fsp Analysis'!$CK$34:$CK$36)</c:f>
              <c:numCache>
                <c:formatCode>General</c:formatCode>
                <c:ptCount val="14"/>
                <c:pt idx="0">
                  <c:v>67800</c:v>
                </c:pt>
                <c:pt idx="1">
                  <c:v>71200</c:v>
                </c:pt>
                <c:pt idx="2">
                  <c:v>63099.999999999993</c:v>
                </c:pt>
                <c:pt idx="3">
                  <c:v>68300</c:v>
                </c:pt>
                <c:pt idx="4">
                  <c:v>69700</c:v>
                </c:pt>
                <c:pt idx="5">
                  <c:v>69600</c:v>
                </c:pt>
                <c:pt idx="6">
                  <c:v>70400</c:v>
                </c:pt>
                <c:pt idx="7">
                  <c:v>63800</c:v>
                </c:pt>
                <c:pt idx="8">
                  <c:v>64500</c:v>
                </c:pt>
                <c:pt idx="9">
                  <c:v>64500</c:v>
                </c:pt>
                <c:pt idx="10">
                  <c:v>66600</c:v>
                </c:pt>
                <c:pt idx="11">
                  <c:v>68500</c:v>
                </c:pt>
                <c:pt idx="12">
                  <c:v>67400</c:v>
                </c:pt>
                <c:pt idx="13">
                  <c:v>67700</c:v>
                </c:pt>
              </c:numCache>
            </c:numRef>
          </c:xVal>
          <c:yVal>
            <c:numRef>
              <c:f>('All Fsp Analysis'!$CO$4,'All Fsp Analysis'!$CO$7,'All Fsp Analysis'!$CO$9:$CO$10,'All Fsp Analysis'!$CO$24:$CO$27,'All Fsp Analysis'!$CO$30:$CO$32,'All Fsp Analysis'!$CO$34:$CO$36)</c:f>
              <c:numCache>
                <c:formatCode>General</c:formatCode>
                <c:ptCount val="14"/>
                <c:pt idx="0">
                  <c:v>34100</c:v>
                </c:pt>
                <c:pt idx="1">
                  <c:v>28800</c:v>
                </c:pt>
                <c:pt idx="2">
                  <c:v>40900</c:v>
                </c:pt>
                <c:pt idx="3">
                  <c:v>34000</c:v>
                </c:pt>
                <c:pt idx="4">
                  <c:v>31500</c:v>
                </c:pt>
                <c:pt idx="5">
                  <c:v>31900</c:v>
                </c:pt>
                <c:pt idx="6">
                  <c:v>31600</c:v>
                </c:pt>
                <c:pt idx="7">
                  <c:v>39500</c:v>
                </c:pt>
                <c:pt idx="8">
                  <c:v>37700</c:v>
                </c:pt>
                <c:pt idx="9">
                  <c:v>39300</c:v>
                </c:pt>
                <c:pt idx="10">
                  <c:v>35100</c:v>
                </c:pt>
                <c:pt idx="11">
                  <c:v>32400.000000000004</c:v>
                </c:pt>
                <c:pt idx="12">
                  <c:v>33600</c:v>
                </c:pt>
                <c:pt idx="13">
                  <c:v>34800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91A-4A78-9D53-56E67F0A8C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8875967"/>
        <c:axId val="988891327"/>
      </c:scatterChart>
      <c:valAx>
        <c:axId val="9888759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Na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8891327"/>
        <c:crosses val="autoZero"/>
        <c:crossBetween val="midCat"/>
      </c:valAx>
      <c:valAx>
        <c:axId val="988891327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Ca 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887596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10" Type="http://schemas.openxmlformats.org/officeDocument/2006/relationships/chart" Target="../charts/chart2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7" Type="http://schemas.openxmlformats.org/officeDocument/2006/relationships/chart" Target="../charts/chart29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6" Type="http://schemas.openxmlformats.org/officeDocument/2006/relationships/chart" Target="../charts/chart28.xml"/><Relationship Id="rId5" Type="http://schemas.openxmlformats.org/officeDocument/2006/relationships/chart" Target="../charts/chart27.xml"/><Relationship Id="rId4" Type="http://schemas.openxmlformats.org/officeDocument/2006/relationships/chart" Target="../charts/chart26.xml"/></Relationships>
</file>

<file path=xl/drawings/_rels/drawing7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55.xml"/><Relationship Id="rId21" Type="http://schemas.openxmlformats.org/officeDocument/2006/relationships/chart" Target="../charts/chart50.xml"/><Relationship Id="rId42" Type="http://schemas.openxmlformats.org/officeDocument/2006/relationships/chart" Target="../charts/chart71.xml"/><Relationship Id="rId47" Type="http://schemas.openxmlformats.org/officeDocument/2006/relationships/chart" Target="../charts/chart76.xml"/><Relationship Id="rId63" Type="http://schemas.openxmlformats.org/officeDocument/2006/relationships/chart" Target="../charts/chart92.xml"/><Relationship Id="rId68" Type="http://schemas.openxmlformats.org/officeDocument/2006/relationships/chart" Target="../charts/chart97.xml"/><Relationship Id="rId7" Type="http://schemas.openxmlformats.org/officeDocument/2006/relationships/chart" Target="../charts/chart36.xml"/><Relationship Id="rId71" Type="http://schemas.openxmlformats.org/officeDocument/2006/relationships/chart" Target="../charts/chart100.xml"/><Relationship Id="rId2" Type="http://schemas.openxmlformats.org/officeDocument/2006/relationships/chart" Target="../charts/chart31.xml"/><Relationship Id="rId16" Type="http://schemas.openxmlformats.org/officeDocument/2006/relationships/chart" Target="../charts/chart45.xml"/><Relationship Id="rId29" Type="http://schemas.openxmlformats.org/officeDocument/2006/relationships/chart" Target="../charts/chart58.xml"/><Relationship Id="rId11" Type="http://schemas.openxmlformats.org/officeDocument/2006/relationships/chart" Target="../charts/chart40.xml"/><Relationship Id="rId24" Type="http://schemas.openxmlformats.org/officeDocument/2006/relationships/chart" Target="../charts/chart53.xml"/><Relationship Id="rId32" Type="http://schemas.openxmlformats.org/officeDocument/2006/relationships/chart" Target="../charts/chart61.xml"/><Relationship Id="rId37" Type="http://schemas.openxmlformats.org/officeDocument/2006/relationships/chart" Target="../charts/chart66.xml"/><Relationship Id="rId40" Type="http://schemas.openxmlformats.org/officeDocument/2006/relationships/chart" Target="../charts/chart69.xml"/><Relationship Id="rId45" Type="http://schemas.openxmlformats.org/officeDocument/2006/relationships/chart" Target="../charts/chart74.xml"/><Relationship Id="rId53" Type="http://schemas.openxmlformats.org/officeDocument/2006/relationships/chart" Target="../charts/chart82.xml"/><Relationship Id="rId58" Type="http://schemas.openxmlformats.org/officeDocument/2006/relationships/chart" Target="../charts/chart87.xml"/><Relationship Id="rId66" Type="http://schemas.openxmlformats.org/officeDocument/2006/relationships/chart" Target="../charts/chart95.xml"/><Relationship Id="rId5" Type="http://schemas.openxmlformats.org/officeDocument/2006/relationships/chart" Target="../charts/chart34.xml"/><Relationship Id="rId61" Type="http://schemas.openxmlformats.org/officeDocument/2006/relationships/chart" Target="../charts/chart90.xml"/><Relationship Id="rId19" Type="http://schemas.openxmlformats.org/officeDocument/2006/relationships/chart" Target="../charts/chart48.xml"/><Relationship Id="rId14" Type="http://schemas.openxmlformats.org/officeDocument/2006/relationships/chart" Target="../charts/chart43.xml"/><Relationship Id="rId22" Type="http://schemas.openxmlformats.org/officeDocument/2006/relationships/chart" Target="../charts/chart51.xml"/><Relationship Id="rId27" Type="http://schemas.openxmlformats.org/officeDocument/2006/relationships/chart" Target="../charts/chart56.xml"/><Relationship Id="rId30" Type="http://schemas.openxmlformats.org/officeDocument/2006/relationships/chart" Target="../charts/chart59.xml"/><Relationship Id="rId35" Type="http://schemas.openxmlformats.org/officeDocument/2006/relationships/chart" Target="../charts/chart64.xml"/><Relationship Id="rId43" Type="http://schemas.openxmlformats.org/officeDocument/2006/relationships/chart" Target="../charts/chart72.xml"/><Relationship Id="rId48" Type="http://schemas.openxmlformats.org/officeDocument/2006/relationships/chart" Target="../charts/chart77.xml"/><Relationship Id="rId56" Type="http://schemas.openxmlformats.org/officeDocument/2006/relationships/chart" Target="../charts/chart85.xml"/><Relationship Id="rId64" Type="http://schemas.openxmlformats.org/officeDocument/2006/relationships/chart" Target="../charts/chart93.xml"/><Relationship Id="rId69" Type="http://schemas.openxmlformats.org/officeDocument/2006/relationships/chart" Target="../charts/chart98.xml"/><Relationship Id="rId8" Type="http://schemas.openxmlformats.org/officeDocument/2006/relationships/chart" Target="../charts/chart37.xml"/><Relationship Id="rId51" Type="http://schemas.openxmlformats.org/officeDocument/2006/relationships/chart" Target="../charts/chart80.xml"/><Relationship Id="rId72" Type="http://schemas.openxmlformats.org/officeDocument/2006/relationships/chart" Target="../charts/chart101.xml"/><Relationship Id="rId3" Type="http://schemas.openxmlformats.org/officeDocument/2006/relationships/chart" Target="../charts/chart32.xml"/><Relationship Id="rId12" Type="http://schemas.openxmlformats.org/officeDocument/2006/relationships/chart" Target="../charts/chart41.xml"/><Relationship Id="rId17" Type="http://schemas.openxmlformats.org/officeDocument/2006/relationships/chart" Target="../charts/chart46.xml"/><Relationship Id="rId25" Type="http://schemas.openxmlformats.org/officeDocument/2006/relationships/chart" Target="../charts/chart54.xml"/><Relationship Id="rId33" Type="http://schemas.openxmlformats.org/officeDocument/2006/relationships/chart" Target="../charts/chart62.xml"/><Relationship Id="rId38" Type="http://schemas.openxmlformats.org/officeDocument/2006/relationships/chart" Target="../charts/chart67.xml"/><Relationship Id="rId46" Type="http://schemas.openxmlformats.org/officeDocument/2006/relationships/chart" Target="../charts/chart75.xml"/><Relationship Id="rId59" Type="http://schemas.openxmlformats.org/officeDocument/2006/relationships/chart" Target="../charts/chart88.xml"/><Relationship Id="rId67" Type="http://schemas.openxmlformats.org/officeDocument/2006/relationships/chart" Target="../charts/chart96.xml"/><Relationship Id="rId20" Type="http://schemas.openxmlformats.org/officeDocument/2006/relationships/chart" Target="../charts/chart49.xml"/><Relationship Id="rId41" Type="http://schemas.openxmlformats.org/officeDocument/2006/relationships/chart" Target="../charts/chart70.xml"/><Relationship Id="rId54" Type="http://schemas.openxmlformats.org/officeDocument/2006/relationships/chart" Target="../charts/chart83.xml"/><Relationship Id="rId62" Type="http://schemas.openxmlformats.org/officeDocument/2006/relationships/chart" Target="../charts/chart91.xml"/><Relationship Id="rId70" Type="http://schemas.openxmlformats.org/officeDocument/2006/relationships/chart" Target="../charts/chart99.xml"/><Relationship Id="rId1" Type="http://schemas.openxmlformats.org/officeDocument/2006/relationships/chart" Target="../charts/chart30.xml"/><Relationship Id="rId6" Type="http://schemas.openxmlformats.org/officeDocument/2006/relationships/chart" Target="../charts/chart35.xml"/><Relationship Id="rId15" Type="http://schemas.openxmlformats.org/officeDocument/2006/relationships/chart" Target="../charts/chart44.xml"/><Relationship Id="rId23" Type="http://schemas.openxmlformats.org/officeDocument/2006/relationships/chart" Target="../charts/chart52.xml"/><Relationship Id="rId28" Type="http://schemas.openxmlformats.org/officeDocument/2006/relationships/chart" Target="../charts/chart57.xml"/><Relationship Id="rId36" Type="http://schemas.openxmlformats.org/officeDocument/2006/relationships/chart" Target="../charts/chart65.xml"/><Relationship Id="rId49" Type="http://schemas.openxmlformats.org/officeDocument/2006/relationships/chart" Target="../charts/chart78.xml"/><Relationship Id="rId57" Type="http://schemas.openxmlformats.org/officeDocument/2006/relationships/chart" Target="../charts/chart86.xml"/><Relationship Id="rId10" Type="http://schemas.openxmlformats.org/officeDocument/2006/relationships/chart" Target="../charts/chart39.xml"/><Relationship Id="rId31" Type="http://schemas.openxmlformats.org/officeDocument/2006/relationships/chart" Target="../charts/chart60.xml"/><Relationship Id="rId44" Type="http://schemas.openxmlformats.org/officeDocument/2006/relationships/chart" Target="../charts/chart73.xml"/><Relationship Id="rId52" Type="http://schemas.openxmlformats.org/officeDocument/2006/relationships/chart" Target="../charts/chart81.xml"/><Relationship Id="rId60" Type="http://schemas.openxmlformats.org/officeDocument/2006/relationships/chart" Target="../charts/chart89.xml"/><Relationship Id="rId65" Type="http://schemas.openxmlformats.org/officeDocument/2006/relationships/chart" Target="../charts/chart94.xml"/><Relationship Id="rId4" Type="http://schemas.openxmlformats.org/officeDocument/2006/relationships/chart" Target="../charts/chart33.xml"/><Relationship Id="rId9" Type="http://schemas.openxmlformats.org/officeDocument/2006/relationships/chart" Target="../charts/chart38.xml"/><Relationship Id="rId13" Type="http://schemas.openxmlformats.org/officeDocument/2006/relationships/chart" Target="../charts/chart42.xml"/><Relationship Id="rId18" Type="http://schemas.openxmlformats.org/officeDocument/2006/relationships/chart" Target="../charts/chart47.xml"/><Relationship Id="rId39" Type="http://schemas.openxmlformats.org/officeDocument/2006/relationships/chart" Target="../charts/chart68.xml"/><Relationship Id="rId34" Type="http://schemas.openxmlformats.org/officeDocument/2006/relationships/chart" Target="../charts/chart63.xml"/><Relationship Id="rId50" Type="http://schemas.openxmlformats.org/officeDocument/2006/relationships/chart" Target="../charts/chart79.xml"/><Relationship Id="rId55" Type="http://schemas.openxmlformats.org/officeDocument/2006/relationships/chart" Target="../charts/chart84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9.xml"/><Relationship Id="rId3" Type="http://schemas.openxmlformats.org/officeDocument/2006/relationships/chart" Target="../charts/chart104.xml"/><Relationship Id="rId7" Type="http://schemas.openxmlformats.org/officeDocument/2006/relationships/chart" Target="../charts/chart108.xml"/><Relationship Id="rId2" Type="http://schemas.openxmlformats.org/officeDocument/2006/relationships/chart" Target="../charts/chart103.xml"/><Relationship Id="rId1" Type="http://schemas.openxmlformats.org/officeDocument/2006/relationships/chart" Target="../charts/chart102.xml"/><Relationship Id="rId6" Type="http://schemas.openxmlformats.org/officeDocument/2006/relationships/chart" Target="../charts/chart107.xml"/><Relationship Id="rId5" Type="http://schemas.openxmlformats.org/officeDocument/2006/relationships/chart" Target="../charts/chart106.xml"/><Relationship Id="rId4" Type="http://schemas.openxmlformats.org/officeDocument/2006/relationships/chart" Target="../charts/chart105.xml"/><Relationship Id="rId9" Type="http://schemas.openxmlformats.org/officeDocument/2006/relationships/chart" Target="../charts/chart1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40</xdr:col>
      <xdr:colOff>297844</xdr:colOff>
      <xdr:row>81</xdr:row>
      <xdr:rowOff>28106</xdr:rowOff>
    </xdr:from>
    <xdr:to>
      <xdr:col>53</xdr:col>
      <xdr:colOff>406702</xdr:colOff>
      <xdr:row>101</xdr:row>
      <xdr:rowOff>23072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F036869-8769-4178-A500-C4E1DC2E22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61</xdr:col>
      <xdr:colOff>37767</xdr:colOff>
      <xdr:row>80</xdr:row>
      <xdr:rowOff>100997</xdr:rowOff>
    </xdr:from>
    <xdr:to>
      <xdr:col>73</xdr:col>
      <xdr:colOff>30964</xdr:colOff>
      <xdr:row>97</xdr:row>
      <xdr:rowOff>476582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C797150-5303-4B6D-BA44-16D83E5D32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30</xdr:col>
      <xdr:colOff>284933</xdr:colOff>
      <xdr:row>101</xdr:row>
      <xdr:rowOff>16328</xdr:rowOff>
    </xdr:from>
    <xdr:to>
      <xdr:col>44</xdr:col>
      <xdr:colOff>517073</xdr:colOff>
      <xdr:row>137</xdr:row>
      <xdr:rowOff>27215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1383596-D529-46F4-A8C3-8EF7735855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37</xdr:col>
      <xdr:colOff>230232</xdr:colOff>
      <xdr:row>0</xdr:row>
      <xdr:rowOff>57150</xdr:rowOff>
    </xdr:from>
    <xdr:to>
      <xdr:col>54</xdr:col>
      <xdr:colOff>34290</xdr:colOff>
      <xdr:row>40</xdr:row>
      <xdr:rowOff>19050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CA819AB-AA7D-4C38-B580-292BE3706C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37</xdr:col>
      <xdr:colOff>52917</xdr:colOff>
      <xdr:row>40</xdr:row>
      <xdr:rowOff>141393</xdr:rowOff>
    </xdr:from>
    <xdr:to>
      <xdr:col>46</xdr:col>
      <xdr:colOff>580178</xdr:colOff>
      <xdr:row>63</xdr:row>
      <xdr:rowOff>64981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E33B38B-33EB-2F36-2ADF-43935006C72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47</xdr:col>
      <xdr:colOff>213147</xdr:colOff>
      <xdr:row>39</xdr:row>
      <xdr:rowOff>173991</xdr:rowOff>
    </xdr:from>
    <xdr:to>
      <xdr:col>54</xdr:col>
      <xdr:colOff>486409</xdr:colOff>
      <xdr:row>55</xdr:row>
      <xdr:rowOff>38524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FDFC86F5-2FC6-DA8C-25C6-DD0FEE0B50E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55</xdr:col>
      <xdr:colOff>547793</xdr:colOff>
      <xdr:row>33</xdr:row>
      <xdr:rowOff>117686</xdr:rowOff>
    </xdr:from>
    <xdr:to>
      <xdr:col>63</xdr:col>
      <xdr:colOff>201506</xdr:colOff>
      <xdr:row>48</xdr:row>
      <xdr:rowOff>164041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BE452DF-723C-337C-8BA0-68BB8FFA766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47</xdr:col>
      <xdr:colOff>161078</xdr:colOff>
      <xdr:row>54</xdr:row>
      <xdr:rowOff>154728</xdr:rowOff>
    </xdr:from>
    <xdr:to>
      <xdr:col>54</xdr:col>
      <xdr:colOff>422910</xdr:colOff>
      <xdr:row>70</xdr:row>
      <xdr:rowOff>15028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DA032FD-E6A5-0605-B2A5-8696EC671A2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54</xdr:col>
      <xdr:colOff>425660</xdr:colOff>
      <xdr:row>0</xdr:row>
      <xdr:rowOff>80223</xdr:rowOff>
    </xdr:from>
    <xdr:to>
      <xdr:col>62</xdr:col>
      <xdr:colOff>79373</xdr:colOff>
      <xdr:row>15</xdr:row>
      <xdr:rowOff>122768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A25B05B-5B97-73A6-791C-1548ADFF29A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56</xdr:col>
      <xdr:colOff>343216</xdr:colOff>
      <xdr:row>100</xdr:row>
      <xdr:rowOff>13017</xdr:rowOff>
    </xdr:from>
    <xdr:to>
      <xdr:col>74</xdr:col>
      <xdr:colOff>47625</xdr:colOff>
      <xdr:row>139</xdr:row>
      <xdr:rowOff>158750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21128B61-061B-1B1E-93C4-015CB607C22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40</xdr:col>
      <xdr:colOff>297844</xdr:colOff>
      <xdr:row>81</xdr:row>
      <xdr:rowOff>28106</xdr:rowOff>
    </xdr:from>
    <xdr:to>
      <xdr:col>53</xdr:col>
      <xdr:colOff>406702</xdr:colOff>
      <xdr:row>101</xdr:row>
      <xdr:rowOff>23072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3287953-D42A-4F18-A988-3AB0961978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61</xdr:col>
      <xdr:colOff>37767</xdr:colOff>
      <xdr:row>80</xdr:row>
      <xdr:rowOff>100997</xdr:rowOff>
    </xdr:from>
    <xdr:to>
      <xdr:col>73</xdr:col>
      <xdr:colOff>30964</xdr:colOff>
      <xdr:row>97</xdr:row>
      <xdr:rowOff>476582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4D0FDD5-5657-4502-8854-EDB19808B5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39</xdr:col>
      <xdr:colOff>572589</xdr:colOff>
      <xdr:row>107</xdr:row>
      <xdr:rowOff>105591</xdr:rowOff>
    </xdr:from>
    <xdr:to>
      <xdr:col>54</xdr:col>
      <xdr:colOff>283847</xdr:colOff>
      <xdr:row>143</xdr:row>
      <xdr:rowOff>114573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05E3F45-6C9F-4D74-98A8-824ACF1F7B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37</xdr:col>
      <xdr:colOff>230232</xdr:colOff>
      <xdr:row>0</xdr:row>
      <xdr:rowOff>57150</xdr:rowOff>
    </xdr:from>
    <xdr:to>
      <xdr:col>54</xdr:col>
      <xdr:colOff>34290</xdr:colOff>
      <xdr:row>40</xdr:row>
      <xdr:rowOff>19050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A55A07B-6DFE-4EC6-B850-7664BDE5D4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37</xdr:col>
      <xdr:colOff>56726</xdr:colOff>
      <xdr:row>40</xdr:row>
      <xdr:rowOff>139487</xdr:rowOff>
    </xdr:from>
    <xdr:to>
      <xdr:col>54</xdr:col>
      <xdr:colOff>416718</xdr:colOff>
      <xdr:row>76</xdr:row>
      <xdr:rowOff>148827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2C2FCDA-C3EE-4966-9975-EC5B60146E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55</xdr:col>
      <xdr:colOff>185366</xdr:colOff>
      <xdr:row>43</xdr:row>
      <xdr:rowOff>66675</xdr:rowOff>
    </xdr:from>
    <xdr:to>
      <xdr:col>70</xdr:col>
      <xdr:colOff>250031</xdr:colOff>
      <xdr:row>75</xdr:row>
      <xdr:rowOff>180419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B917FFA5-E4A8-4B7B-B7A5-94C77AB192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55</xdr:col>
      <xdr:colOff>396662</xdr:colOff>
      <xdr:row>16</xdr:row>
      <xdr:rowOff>171105</xdr:rowOff>
    </xdr:from>
    <xdr:to>
      <xdr:col>69</xdr:col>
      <xdr:colOff>605234</xdr:colOff>
      <xdr:row>41</xdr:row>
      <xdr:rowOff>39687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B480097-32FD-4785-9202-7BD1D644B0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70</xdr:col>
      <xdr:colOff>315620</xdr:colOff>
      <xdr:row>39</xdr:row>
      <xdr:rowOff>97499</xdr:rowOff>
    </xdr:from>
    <xdr:to>
      <xdr:col>87</xdr:col>
      <xdr:colOff>496094</xdr:colOff>
      <xdr:row>73</xdr:row>
      <xdr:rowOff>59531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81F5E00-7B95-4826-A7DD-95EACAB4FB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54</xdr:col>
      <xdr:colOff>425660</xdr:colOff>
      <xdr:row>0</xdr:row>
      <xdr:rowOff>80223</xdr:rowOff>
    </xdr:from>
    <xdr:to>
      <xdr:col>62</xdr:col>
      <xdr:colOff>79373</xdr:colOff>
      <xdr:row>15</xdr:row>
      <xdr:rowOff>122768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A84C6F9-0016-4908-8ECA-71A33EA78A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57</xdr:col>
      <xdr:colOff>227513</xdr:colOff>
      <xdr:row>97</xdr:row>
      <xdr:rowOff>473030</xdr:rowOff>
    </xdr:from>
    <xdr:to>
      <xdr:col>75</xdr:col>
      <xdr:colOff>151857</xdr:colOff>
      <xdr:row>130</xdr:row>
      <xdr:rowOff>112668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78DCDFF-9E64-46D0-8F6A-BB5D9D1940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43</xdr:col>
      <xdr:colOff>16921</xdr:colOff>
      <xdr:row>19</xdr:row>
      <xdr:rowOff>150383</xdr:rowOff>
    </xdr:from>
    <xdr:to>
      <xdr:col>52</xdr:col>
      <xdr:colOff>190501</xdr:colOff>
      <xdr:row>35</xdr:row>
      <xdr:rowOff>32497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A5D4906-1B2C-276F-DA41-31448F8B72F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52</xdr:col>
      <xdr:colOff>199912</xdr:colOff>
      <xdr:row>19</xdr:row>
      <xdr:rowOff>154193</xdr:rowOff>
    </xdr:from>
    <xdr:to>
      <xdr:col>61</xdr:col>
      <xdr:colOff>493058</xdr:colOff>
      <xdr:row>35</xdr:row>
      <xdr:rowOff>30592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DC9EF3F-DFF5-9737-E04C-6B0EA6B2F96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0.05681</cdr:x>
      <cdr:y>0.21012</cdr:y>
    </cdr:from>
    <cdr:to>
      <cdr:x>0.18842</cdr:x>
      <cdr:y>0.6621</cdr:y>
    </cdr:to>
    <cdr:grpSp>
      <cdr:nvGrpSpPr>
        <cdr:cNvPr id="5" name="Group 4">
          <a:extLst xmlns:a="http://schemas.openxmlformats.org/drawingml/2006/main">
            <a:ext uri="{FF2B5EF4-FFF2-40B4-BE49-F238E27FC236}">
              <a16:creationId xmlns:a16="http://schemas.microsoft.com/office/drawing/2014/main" id="{1E81ADB5-27F5-908D-E359-6111A5941B05}"/>
            </a:ext>
          </a:extLst>
        </cdr:cNvPr>
        <cdr:cNvGrpSpPr/>
      </cdr:nvGrpSpPr>
      <cdr:grpSpPr>
        <a:xfrm xmlns:a="http://schemas.openxmlformats.org/drawingml/2006/main">
          <a:off x="321543" y="487586"/>
          <a:ext cx="744910" cy="1048826"/>
          <a:chOff x="319255" y="577999"/>
          <a:chExt cx="739588" cy="1243332"/>
        </a:xfrm>
      </cdr:grpSpPr>
      <cdr:sp macro="" textlink="">
        <cdr:nvSpPr>
          <cdr:cNvPr id="2" name="TextBox 1">
            <a:extLst xmlns:a="http://schemas.openxmlformats.org/drawingml/2006/main">
              <a:ext uri="{FF2B5EF4-FFF2-40B4-BE49-F238E27FC236}">
                <a16:creationId xmlns:a16="http://schemas.microsoft.com/office/drawing/2014/main" id="{22B36670-66AC-4A7B-4F5C-3087D820AE3C}"/>
              </a:ext>
            </a:extLst>
          </cdr:cNvPr>
          <cdr:cNvSpPr txBox="1"/>
        </cdr:nvSpPr>
        <cdr:spPr>
          <a:xfrm xmlns:a="http://schemas.openxmlformats.org/drawingml/2006/main">
            <a:off x="319255" y="577999"/>
            <a:ext cx="605118" cy="268942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/>
          <a:lstStyle xmlns:a="http://schemas.openxmlformats.org/drawingml/2006/main"/>
          <a:p xmlns:a="http://schemas.openxmlformats.org/drawingml/2006/main">
            <a:r>
              <a:rPr lang="en-GB" sz="1100">
                <a:solidFill>
                  <a:srgbClr val="FF0000"/>
                </a:solidFill>
              </a:rPr>
              <a:t>1.AS.H</a:t>
            </a:r>
          </a:p>
        </cdr:txBody>
      </cdr:sp>
      <cdr:sp macro="" textlink="">
        <cdr:nvSpPr>
          <cdr:cNvPr id="3" name="TextBox 1">
            <a:extLst xmlns:a="http://schemas.openxmlformats.org/drawingml/2006/main">
              <a:ext uri="{FF2B5EF4-FFF2-40B4-BE49-F238E27FC236}">
                <a16:creationId xmlns:a16="http://schemas.microsoft.com/office/drawing/2014/main" id="{C2DBCA9C-F479-8780-F714-0E0F194EDB33}"/>
              </a:ext>
            </a:extLst>
          </cdr:cNvPr>
          <cdr:cNvSpPr txBox="1"/>
        </cdr:nvSpPr>
        <cdr:spPr>
          <a:xfrm xmlns:a="http://schemas.openxmlformats.org/drawingml/2006/main">
            <a:off x="330946" y="1081742"/>
            <a:ext cx="671867" cy="268942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GB" sz="1100">
                <a:solidFill>
                  <a:srgbClr val="FF0000"/>
                </a:solidFill>
              </a:rPr>
              <a:t>1(B)MP</a:t>
            </a:r>
          </a:p>
        </cdr:txBody>
      </cdr:sp>
      <cdr:sp macro="" textlink="">
        <cdr:nvSpPr>
          <cdr:cNvPr id="4" name="TextBox 1">
            <a:extLst xmlns:a="http://schemas.openxmlformats.org/drawingml/2006/main">
              <a:ext uri="{FF2B5EF4-FFF2-40B4-BE49-F238E27FC236}">
                <a16:creationId xmlns:a16="http://schemas.microsoft.com/office/drawing/2014/main" id="{2437C3C0-BF4E-7586-4E16-5FA1A64EC205}"/>
              </a:ext>
            </a:extLst>
          </cdr:cNvPr>
          <cdr:cNvSpPr txBox="1"/>
        </cdr:nvSpPr>
        <cdr:spPr>
          <a:xfrm xmlns:a="http://schemas.openxmlformats.org/drawingml/2006/main">
            <a:off x="386976" y="1552389"/>
            <a:ext cx="671867" cy="268942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GB" sz="1100">
                <a:solidFill>
                  <a:srgbClr val="FF0000"/>
                </a:solidFill>
              </a:rPr>
              <a:t>1.AS</a:t>
            </a:r>
          </a:p>
        </cdr:txBody>
      </cdr:sp>
    </cdr:grp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0.06159</cdr:x>
      <cdr:y>0.22277</cdr:y>
    </cdr:from>
    <cdr:to>
      <cdr:x>0.1905</cdr:x>
      <cdr:y>0.67601</cdr:y>
    </cdr:to>
    <cdr:grpSp>
      <cdr:nvGrpSpPr>
        <cdr:cNvPr id="2" name="Group 1">
          <a:extLst xmlns:a="http://schemas.openxmlformats.org/drawingml/2006/main">
            <a:ext uri="{FF2B5EF4-FFF2-40B4-BE49-F238E27FC236}">
              <a16:creationId xmlns:a16="http://schemas.microsoft.com/office/drawing/2014/main" id="{5CE29BB6-E8FA-10E0-F6F2-7B797764C3E7}"/>
            </a:ext>
          </a:extLst>
        </cdr:cNvPr>
        <cdr:cNvGrpSpPr/>
      </cdr:nvGrpSpPr>
      <cdr:grpSpPr>
        <a:xfrm xmlns:a="http://schemas.openxmlformats.org/drawingml/2006/main">
          <a:off x="355962" y="515668"/>
          <a:ext cx="745042" cy="1049159"/>
          <a:chOff x="0" y="0"/>
          <a:chExt cx="740090" cy="1244192"/>
        </a:xfrm>
      </cdr:grpSpPr>
      <cdr:sp macro="" textlink="">
        <cdr:nvSpPr>
          <cdr:cNvPr id="3" name="TextBox 2">
            <a:extLst xmlns:a="http://schemas.openxmlformats.org/drawingml/2006/main">
              <a:ext uri="{FF2B5EF4-FFF2-40B4-BE49-F238E27FC236}">
                <a16:creationId xmlns:a16="http://schemas.microsoft.com/office/drawing/2014/main" id="{ACB393C8-7B9F-61AE-0738-54888981C248}"/>
              </a:ext>
            </a:extLst>
          </cdr:cNvPr>
          <cdr:cNvSpPr txBox="1"/>
        </cdr:nvSpPr>
        <cdr:spPr>
          <a:xfrm xmlns:a="http://schemas.openxmlformats.org/drawingml/2006/main">
            <a:off x="0" y="0"/>
            <a:ext cx="605529" cy="269128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GB" sz="1100">
                <a:solidFill>
                  <a:srgbClr val="FF0000"/>
                </a:solidFill>
              </a:rPr>
              <a:t>1.AS.H</a:t>
            </a:r>
          </a:p>
        </cdr:txBody>
      </cdr:sp>
      <cdr:sp macro="" textlink="">
        <cdr:nvSpPr>
          <cdr:cNvPr id="4" name="TextBox 1">
            <a:extLst xmlns:a="http://schemas.openxmlformats.org/drawingml/2006/main">
              <a:ext uri="{FF2B5EF4-FFF2-40B4-BE49-F238E27FC236}">
                <a16:creationId xmlns:a16="http://schemas.microsoft.com/office/drawing/2014/main" id="{32DCBABD-0175-B3A0-98A3-0DC1BF874827}"/>
              </a:ext>
            </a:extLst>
          </cdr:cNvPr>
          <cdr:cNvSpPr txBox="1"/>
        </cdr:nvSpPr>
        <cdr:spPr>
          <a:xfrm xmlns:a="http://schemas.openxmlformats.org/drawingml/2006/main">
            <a:off x="11699" y="504091"/>
            <a:ext cx="672323" cy="269128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GB" sz="1100">
                <a:solidFill>
                  <a:srgbClr val="FF0000"/>
                </a:solidFill>
              </a:rPr>
              <a:t>1(B)MP</a:t>
            </a:r>
          </a:p>
        </cdr:txBody>
      </cdr:sp>
      <cdr:sp macro="" textlink="">
        <cdr:nvSpPr>
          <cdr:cNvPr id="5" name="TextBox 1">
            <a:extLst xmlns:a="http://schemas.openxmlformats.org/drawingml/2006/main">
              <a:ext uri="{FF2B5EF4-FFF2-40B4-BE49-F238E27FC236}">
                <a16:creationId xmlns:a16="http://schemas.microsoft.com/office/drawing/2014/main" id="{784030CB-E296-A371-5394-C6C45BC6AD2A}"/>
              </a:ext>
            </a:extLst>
          </cdr:cNvPr>
          <cdr:cNvSpPr txBox="1"/>
        </cdr:nvSpPr>
        <cdr:spPr>
          <a:xfrm xmlns:a="http://schemas.openxmlformats.org/drawingml/2006/main">
            <a:off x="67767" y="975064"/>
            <a:ext cx="672323" cy="269128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GB" sz="1100">
                <a:solidFill>
                  <a:srgbClr val="FF0000"/>
                </a:solidFill>
              </a:rPr>
              <a:t>1.AS</a:t>
            </a:r>
          </a:p>
        </cdr:txBody>
      </cdr:sp>
    </cdr:grp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38</xdr:col>
      <xdr:colOff>273097</xdr:colOff>
      <xdr:row>6</xdr:row>
      <xdr:rowOff>141187</xdr:rowOff>
    </xdr:from>
    <xdr:to>
      <xdr:col>50</xdr:col>
      <xdr:colOff>601974</xdr:colOff>
      <xdr:row>36</xdr:row>
      <xdr:rowOff>141611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38D1683-DCDB-F6DB-8F0A-6CB45609755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37</xdr:col>
      <xdr:colOff>391114</xdr:colOff>
      <xdr:row>38</xdr:row>
      <xdr:rowOff>71138</xdr:rowOff>
    </xdr:from>
    <xdr:to>
      <xdr:col>56</xdr:col>
      <xdr:colOff>233792</xdr:colOff>
      <xdr:row>80</xdr:row>
      <xdr:rowOff>23958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444CAD7-0276-7CB8-AD9F-763B93629A8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57</xdr:col>
      <xdr:colOff>392205</xdr:colOff>
      <xdr:row>36</xdr:row>
      <xdr:rowOff>98052</xdr:rowOff>
    </xdr:from>
    <xdr:to>
      <xdr:col>76</xdr:col>
      <xdr:colOff>186409</xdr:colOff>
      <xdr:row>79</xdr:row>
      <xdr:rowOff>60022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377E6B16-9DB9-49E8-A3E8-ABBAD10E21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37</xdr:col>
      <xdr:colOff>97629</xdr:colOff>
      <xdr:row>80</xdr:row>
      <xdr:rowOff>21667</xdr:rowOff>
    </xdr:from>
    <xdr:to>
      <xdr:col>56</xdr:col>
      <xdr:colOff>142873</xdr:colOff>
      <xdr:row>113</xdr:row>
      <xdr:rowOff>71437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1826CC5-7E62-B6C3-BCE8-73199D6372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56</xdr:col>
      <xdr:colOff>265820</xdr:colOff>
      <xdr:row>80</xdr:row>
      <xdr:rowOff>133037</xdr:rowOff>
    </xdr:from>
    <xdr:to>
      <xdr:col>82</xdr:col>
      <xdr:colOff>378200</xdr:colOff>
      <xdr:row>114</xdr:row>
      <xdr:rowOff>98051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348B119-2D09-DA77-C50C-9C4547878DC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36</xdr:col>
      <xdr:colOff>593662</xdr:colOff>
      <xdr:row>115</xdr:row>
      <xdr:rowOff>40881</xdr:rowOff>
    </xdr:from>
    <xdr:to>
      <xdr:col>57</xdr:col>
      <xdr:colOff>428624</xdr:colOff>
      <xdr:row>163</xdr:row>
      <xdr:rowOff>47625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7B67DB4-C392-C8B3-8E25-E6BE6D0FA02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78</xdr:col>
      <xdr:colOff>0</xdr:colOff>
      <xdr:row>39</xdr:row>
      <xdr:rowOff>0</xdr:rowOff>
    </xdr:from>
    <xdr:to>
      <xdr:col>96</xdr:col>
      <xdr:colOff>459001</xdr:colOff>
      <xdr:row>80</xdr:row>
      <xdr:rowOff>133011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DBC2FFB-FE51-4BFF-AC52-D5BCE56349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112</xdr:col>
      <xdr:colOff>396240</xdr:colOff>
      <xdr:row>44</xdr:row>
      <xdr:rowOff>63501</xdr:rowOff>
    </xdr:from>
    <xdr:to>
      <xdr:col>130</xdr:col>
      <xdr:colOff>97790</xdr:colOff>
      <xdr:row>56</xdr:row>
      <xdr:rowOff>139470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D1578F7-6B03-43C3-844F-829DD9ECE6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189</xdr:col>
      <xdr:colOff>14604</xdr:colOff>
      <xdr:row>34</xdr:row>
      <xdr:rowOff>99695</xdr:rowOff>
    </xdr:from>
    <xdr:to>
      <xdr:col>203</xdr:col>
      <xdr:colOff>269240</xdr:colOff>
      <xdr:row>57</xdr:row>
      <xdr:rowOff>118745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665973A-E86B-4261-AB72-C2B5D1FA63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205</xdr:col>
      <xdr:colOff>2540</xdr:colOff>
      <xdr:row>29</xdr:row>
      <xdr:rowOff>141606</xdr:rowOff>
    </xdr:from>
    <xdr:to>
      <xdr:col>220</xdr:col>
      <xdr:colOff>431202</xdr:colOff>
      <xdr:row>57</xdr:row>
      <xdr:rowOff>73025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B95DEAC-1F39-4FA3-BF94-B76923578C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165</xdr:col>
      <xdr:colOff>219934</xdr:colOff>
      <xdr:row>1</xdr:row>
      <xdr:rowOff>70447</xdr:rowOff>
    </xdr:from>
    <xdr:to>
      <xdr:col>178</xdr:col>
      <xdr:colOff>115159</xdr:colOff>
      <xdr:row>27</xdr:row>
      <xdr:rowOff>158077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73D511E-5BE5-4B1D-92EF-7548F76E2D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178</xdr:col>
      <xdr:colOff>162560</xdr:colOff>
      <xdr:row>1</xdr:row>
      <xdr:rowOff>30480</xdr:rowOff>
    </xdr:from>
    <xdr:to>
      <xdr:col>191</xdr:col>
      <xdr:colOff>150495</xdr:colOff>
      <xdr:row>27</xdr:row>
      <xdr:rowOff>116205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1FF4E1C-B5CE-4662-9A0B-D771D9025E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162</xdr:col>
      <xdr:colOff>269241</xdr:colOff>
      <xdr:row>28</xdr:row>
      <xdr:rowOff>182880</xdr:rowOff>
    </xdr:from>
    <xdr:to>
      <xdr:col>175</xdr:col>
      <xdr:colOff>295911</xdr:colOff>
      <xdr:row>54</xdr:row>
      <xdr:rowOff>78105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EC32757-C63D-47DA-964A-8B72995E46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175</xdr:col>
      <xdr:colOff>402590</xdr:colOff>
      <xdr:row>29</xdr:row>
      <xdr:rowOff>19050</xdr:rowOff>
    </xdr:from>
    <xdr:to>
      <xdr:col>188</xdr:col>
      <xdr:colOff>417830</xdr:colOff>
      <xdr:row>54</xdr:row>
      <xdr:rowOff>133350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7FCE3F0-31C4-4A77-A2CA-3679EF2037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191</xdr:col>
      <xdr:colOff>304482</xdr:colOff>
      <xdr:row>1</xdr:row>
      <xdr:rowOff>77152</xdr:rowOff>
    </xdr:from>
    <xdr:to>
      <xdr:col>203</xdr:col>
      <xdr:colOff>124460</xdr:colOff>
      <xdr:row>32</xdr:row>
      <xdr:rowOff>132397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52040FE-FF1A-444F-B6BD-093EB873F5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203</xdr:col>
      <xdr:colOff>485630</xdr:colOff>
      <xdr:row>1</xdr:row>
      <xdr:rowOff>102611</xdr:rowOff>
    </xdr:from>
    <xdr:to>
      <xdr:col>214</xdr:col>
      <xdr:colOff>486410</xdr:colOff>
      <xdr:row>32</xdr:row>
      <xdr:rowOff>121661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1BB6120-D0D4-434B-A40E-3B77963EBF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96</xdr:col>
      <xdr:colOff>26035</xdr:colOff>
      <xdr:row>11</xdr:row>
      <xdr:rowOff>47624</xdr:rowOff>
    </xdr:from>
    <xdr:to>
      <xdr:col>113</xdr:col>
      <xdr:colOff>444500</xdr:colOff>
      <xdr:row>47</xdr:row>
      <xdr:rowOff>95249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9A7D876-3786-4E04-A884-430A0ED3DA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147</xdr:col>
      <xdr:colOff>153844</xdr:colOff>
      <xdr:row>2</xdr:row>
      <xdr:rowOff>133696</xdr:rowOff>
    </xdr:from>
    <xdr:to>
      <xdr:col>164</xdr:col>
      <xdr:colOff>571500</xdr:colOff>
      <xdr:row>33</xdr:row>
      <xdr:rowOff>-1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0443ED9-5A1D-4A2E-8EFB-512FB36A5B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144</xdr:col>
      <xdr:colOff>92365</xdr:colOff>
      <xdr:row>33</xdr:row>
      <xdr:rowOff>58824</xdr:rowOff>
    </xdr:from>
    <xdr:to>
      <xdr:col>161</xdr:col>
      <xdr:colOff>252095</xdr:colOff>
      <xdr:row>61</xdr:row>
      <xdr:rowOff>1905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2A0E273F-AFDE-40B9-8E84-EAEC0D200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115</xdr:col>
      <xdr:colOff>592629</xdr:colOff>
      <xdr:row>0</xdr:row>
      <xdr:rowOff>129886</xdr:rowOff>
    </xdr:from>
    <xdr:to>
      <xdr:col>130</xdr:col>
      <xdr:colOff>69736</xdr:colOff>
      <xdr:row>40</xdr:row>
      <xdr:rowOff>54182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8880B142-73D5-474D-8808-6D77BC9AB1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131</xdr:col>
      <xdr:colOff>319405</xdr:colOff>
      <xdr:row>1</xdr:row>
      <xdr:rowOff>176530</xdr:rowOff>
    </xdr:from>
    <xdr:to>
      <xdr:col>145</xdr:col>
      <xdr:colOff>392488</xdr:colOff>
      <xdr:row>41</xdr:row>
      <xdr:rowOff>100826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B6807521-795E-4996-A41C-63F73BB7DE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95</xdr:col>
      <xdr:colOff>459124</xdr:colOff>
      <xdr:row>49</xdr:row>
      <xdr:rowOff>39874</xdr:rowOff>
    </xdr:from>
    <xdr:to>
      <xdr:col>106</xdr:col>
      <xdr:colOff>64827</xdr:colOff>
      <xdr:row>53</xdr:row>
      <xdr:rowOff>128868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A37F23C4-4CDA-649D-5A6A-456BBD6FD38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93</xdr:col>
      <xdr:colOff>111329</xdr:colOff>
      <xdr:row>52</xdr:row>
      <xdr:rowOff>545352</xdr:rowOff>
    </xdr:from>
    <xdr:to>
      <xdr:col>103</xdr:col>
      <xdr:colOff>357029</xdr:colOff>
      <xdr:row>59</xdr:row>
      <xdr:rowOff>103346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F2F52440-7A03-4D57-E34D-787F4141AA3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236</xdr:col>
      <xdr:colOff>133350</xdr:colOff>
      <xdr:row>68</xdr:row>
      <xdr:rowOff>72390</xdr:rowOff>
    </xdr:from>
    <xdr:to>
      <xdr:col>251</xdr:col>
      <xdr:colOff>38100</xdr:colOff>
      <xdr:row>81</xdr:row>
      <xdr:rowOff>19050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5E9A11A9-6EE7-74F8-9D95-ECA0B08FFCB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251</xdr:col>
      <xdr:colOff>95250</xdr:colOff>
      <xdr:row>68</xdr:row>
      <xdr:rowOff>53340</xdr:rowOff>
    </xdr:from>
    <xdr:to>
      <xdr:col>265</xdr:col>
      <xdr:colOff>419100</xdr:colOff>
      <xdr:row>80</xdr:row>
      <xdr:rowOff>171450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435381AA-4C2A-229A-F875-38CAE0E068F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71</xdr:col>
      <xdr:colOff>575944</xdr:colOff>
      <xdr:row>63</xdr:row>
      <xdr:rowOff>54927</xdr:rowOff>
    </xdr:from>
    <xdr:to>
      <xdr:col>83</xdr:col>
      <xdr:colOff>33972</xdr:colOff>
      <xdr:row>90</xdr:row>
      <xdr:rowOff>190183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239A3B3A-1B25-65D1-A886-181B105CE6E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72</xdr:col>
      <xdr:colOff>9842</xdr:colOff>
      <xdr:row>91</xdr:row>
      <xdr:rowOff>7418</xdr:rowOff>
    </xdr:from>
    <xdr:to>
      <xdr:col>83</xdr:col>
      <xdr:colOff>88900</xdr:colOff>
      <xdr:row>118</xdr:row>
      <xdr:rowOff>102987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F894F037-01E9-4622-868B-E3347EBD94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83</xdr:col>
      <xdr:colOff>17688</xdr:colOff>
      <xdr:row>62</xdr:row>
      <xdr:rowOff>177982</xdr:rowOff>
    </xdr:from>
    <xdr:to>
      <xdr:col>93</xdr:col>
      <xdr:colOff>514349</xdr:colOff>
      <xdr:row>91</xdr:row>
      <xdr:rowOff>114300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18662377-76EA-A50B-683E-CC319FC65D6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83</xdr:col>
      <xdr:colOff>142725</xdr:colOff>
      <xdr:row>90</xdr:row>
      <xdr:rowOff>128153</xdr:rowOff>
    </xdr:from>
    <xdr:to>
      <xdr:col>93</xdr:col>
      <xdr:colOff>525086</xdr:colOff>
      <xdr:row>118</xdr:row>
      <xdr:rowOff>67193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2FA8BADE-3486-4676-9C3B-22FC8D3498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93</xdr:col>
      <xdr:colOff>513789</xdr:colOff>
      <xdr:row>62</xdr:row>
      <xdr:rowOff>171112</xdr:rowOff>
    </xdr:from>
    <xdr:to>
      <xdr:col>103</xdr:col>
      <xdr:colOff>437029</xdr:colOff>
      <xdr:row>91</xdr:row>
      <xdr:rowOff>112058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6C49B29B-6EEB-0DCB-E681-A0609F11C55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103</xdr:col>
      <xdr:colOff>571500</xdr:colOff>
      <xdr:row>62</xdr:row>
      <xdr:rowOff>170757</xdr:rowOff>
    </xdr:from>
    <xdr:to>
      <xdr:col>115</xdr:col>
      <xdr:colOff>18098</xdr:colOff>
      <xdr:row>90</xdr:row>
      <xdr:rowOff>115686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BFB7E944-6018-480B-BA1E-9404319465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103</xdr:col>
      <xdr:colOff>554183</xdr:colOff>
      <xdr:row>90</xdr:row>
      <xdr:rowOff>103909</xdr:rowOff>
    </xdr:from>
    <xdr:to>
      <xdr:col>115</xdr:col>
      <xdr:colOff>1704</xdr:colOff>
      <xdr:row>118</xdr:row>
      <xdr:rowOff>50743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8DCFF319-82AD-414F-A929-485EBCF5E3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72</xdr:col>
      <xdr:colOff>191886</xdr:colOff>
      <xdr:row>118</xdr:row>
      <xdr:rowOff>28023</xdr:rowOff>
    </xdr:from>
    <xdr:to>
      <xdr:col>83</xdr:col>
      <xdr:colOff>188076</xdr:colOff>
      <xdr:row>143</xdr:row>
      <xdr:rowOff>161837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FDF78AC6-48E3-FC5C-BB42-6743DFF8189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72</xdr:col>
      <xdr:colOff>207818</xdr:colOff>
      <xdr:row>143</xdr:row>
      <xdr:rowOff>0</xdr:rowOff>
    </xdr:from>
    <xdr:to>
      <xdr:col>83</xdr:col>
      <xdr:colOff>209377</xdr:colOff>
      <xdr:row>168</xdr:row>
      <xdr:rowOff>151132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7585923C-60E8-4D8F-B149-A590A6CE82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83</xdr:col>
      <xdr:colOff>178897</xdr:colOff>
      <xdr:row>118</xdr:row>
      <xdr:rowOff>15758</xdr:rowOff>
    </xdr:from>
    <xdr:to>
      <xdr:col>94</xdr:col>
      <xdr:colOff>1906</xdr:colOff>
      <xdr:row>143</xdr:row>
      <xdr:rowOff>171276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7BB5F225-F4A1-9665-E77C-A588D3C9B62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83</xdr:col>
      <xdr:colOff>257868</xdr:colOff>
      <xdr:row>143</xdr:row>
      <xdr:rowOff>140191</xdr:rowOff>
    </xdr:from>
    <xdr:to>
      <xdr:col>94</xdr:col>
      <xdr:colOff>86592</xdr:colOff>
      <xdr:row>169</xdr:row>
      <xdr:rowOff>97589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80896CE3-90EB-43BD-AD34-14C587D311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94</xdr:col>
      <xdr:colOff>9526</xdr:colOff>
      <xdr:row>118</xdr:row>
      <xdr:rowOff>33075</xdr:rowOff>
    </xdr:from>
    <xdr:to>
      <xdr:col>104</xdr:col>
      <xdr:colOff>38446</xdr:colOff>
      <xdr:row>144</xdr:row>
      <xdr:rowOff>107717</xdr:rowOff>
    </xdr:to>
    <xdr:graphicFrame macro="">
      <xdr:nvGraphicFramePr>
        <xdr:cNvPr id="19" name="Chart 43">
          <a:extLst>
            <a:ext uri="{FF2B5EF4-FFF2-40B4-BE49-F238E27FC236}">
              <a16:creationId xmlns:a16="http://schemas.microsoft.com/office/drawing/2014/main" id="{24897700-1EF4-074E-9B5A-67D58694174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104</xdr:col>
      <xdr:colOff>17318</xdr:colOff>
      <xdr:row>117</xdr:row>
      <xdr:rowOff>121227</xdr:rowOff>
    </xdr:from>
    <xdr:to>
      <xdr:col>115</xdr:col>
      <xdr:colOff>11603</xdr:colOff>
      <xdr:row>143</xdr:row>
      <xdr:rowOff>78049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50A2202A-F450-43FC-BF2E-B859BD86FC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114</xdr:col>
      <xdr:colOff>597997</xdr:colOff>
      <xdr:row>118</xdr:row>
      <xdr:rowOff>75507</xdr:rowOff>
    </xdr:from>
    <xdr:to>
      <xdr:col>125</xdr:col>
      <xdr:colOff>597997</xdr:colOff>
      <xdr:row>144</xdr:row>
      <xdr:rowOff>36139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898A75DB-B4F6-4658-8F85-0D99DF23FA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131</xdr:col>
      <xdr:colOff>352597</xdr:colOff>
      <xdr:row>119</xdr:row>
      <xdr:rowOff>93693</xdr:rowOff>
    </xdr:from>
    <xdr:to>
      <xdr:col>142</xdr:col>
      <xdr:colOff>321772</xdr:colOff>
      <xdr:row>145</xdr:row>
      <xdr:rowOff>102870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CAF4535E-3572-9A97-08C1-07B4F220080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142</xdr:col>
      <xdr:colOff>248514</xdr:colOff>
      <xdr:row>119</xdr:row>
      <xdr:rowOff>22514</xdr:rowOff>
    </xdr:from>
    <xdr:to>
      <xdr:col>153</xdr:col>
      <xdr:colOff>16279</xdr:colOff>
      <xdr:row>144</xdr:row>
      <xdr:rowOff>68408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72FC990D-6E6E-08F6-1E1A-711D21AF3E5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152</xdr:col>
      <xdr:colOff>579638</xdr:colOff>
      <xdr:row>118</xdr:row>
      <xdr:rowOff>136120</xdr:rowOff>
    </xdr:from>
    <xdr:to>
      <xdr:col>163</xdr:col>
      <xdr:colOff>331470</xdr:colOff>
      <xdr:row>144</xdr:row>
      <xdr:rowOff>35676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B800D847-B4C0-6CE5-DD11-93B506F0C8E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163</xdr:col>
      <xdr:colOff>39486</xdr:colOff>
      <xdr:row>118</xdr:row>
      <xdr:rowOff>135601</xdr:rowOff>
    </xdr:from>
    <xdr:to>
      <xdr:col>174</xdr:col>
      <xdr:colOff>12471</xdr:colOff>
      <xdr:row>144</xdr:row>
      <xdr:rowOff>131444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E91605D2-2612-44D6-AE63-BEFBF3C0E0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181</xdr:col>
      <xdr:colOff>457893</xdr:colOff>
      <xdr:row>104</xdr:row>
      <xdr:rowOff>49531</xdr:rowOff>
    </xdr:from>
    <xdr:to>
      <xdr:col>193</xdr:col>
      <xdr:colOff>516255</xdr:colOff>
      <xdr:row>139</xdr:row>
      <xdr:rowOff>178205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1EFA7600-3DD6-466F-BF6B-F7BC907BD2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131</xdr:col>
      <xdr:colOff>381691</xdr:colOff>
      <xdr:row>63</xdr:row>
      <xdr:rowOff>67292</xdr:rowOff>
    </xdr:from>
    <xdr:to>
      <xdr:col>141</xdr:col>
      <xdr:colOff>492851</xdr:colOff>
      <xdr:row>90</xdr:row>
      <xdr:rowOff>154576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A182F8D3-61AC-4EDB-CB9B-27F21C4C3D3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141</xdr:col>
      <xdr:colOff>501235</xdr:colOff>
      <xdr:row>63</xdr:row>
      <xdr:rowOff>98441</xdr:rowOff>
    </xdr:from>
    <xdr:to>
      <xdr:col>151</xdr:col>
      <xdr:colOff>340178</xdr:colOff>
      <xdr:row>90</xdr:row>
      <xdr:rowOff>177982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E477EA5F-70D9-11C5-D025-E2A4335212B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151</xdr:col>
      <xdr:colOff>370425</xdr:colOff>
      <xdr:row>63</xdr:row>
      <xdr:rowOff>175345</xdr:rowOff>
    </xdr:from>
    <xdr:to>
      <xdr:col>160</xdr:col>
      <xdr:colOff>541700</xdr:colOff>
      <xdr:row>91</xdr:row>
      <xdr:rowOff>82051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F91A3F24-D0BF-BFFE-582E-D2963D73296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131</xdr:col>
      <xdr:colOff>428625</xdr:colOff>
      <xdr:row>91</xdr:row>
      <xdr:rowOff>49530</xdr:rowOff>
    </xdr:from>
    <xdr:to>
      <xdr:col>141</xdr:col>
      <xdr:colOff>531076</xdr:colOff>
      <xdr:row>118</xdr:row>
      <xdr:rowOff>131099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9EBD1997-453C-47CF-85D5-AF4B8E255B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160</xdr:col>
      <xdr:colOff>578303</xdr:colOff>
      <xdr:row>63</xdr:row>
      <xdr:rowOff>49530</xdr:rowOff>
    </xdr:from>
    <xdr:to>
      <xdr:col>171</xdr:col>
      <xdr:colOff>55914</xdr:colOff>
      <xdr:row>90</xdr:row>
      <xdr:rowOff>133004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E1BE3113-B9D0-4CD4-A277-BD39614AB4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141</xdr:col>
      <xdr:colOff>428625</xdr:colOff>
      <xdr:row>91</xdr:row>
      <xdr:rowOff>49530</xdr:rowOff>
    </xdr:from>
    <xdr:to>
      <xdr:col>151</xdr:col>
      <xdr:colOff>267568</xdr:colOff>
      <xdr:row>118</xdr:row>
      <xdr:rowOff>130976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E22610C7-0A5D-43BC-8FDC-B09AAAACB7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151</xdr:col>
      <xdr:colOff>428625</xdr:colOff>
      <xdr:row>91</xdr:row>
      <xdr:rowOff>49530</xdr:rowOff>
    </xdr:from>
    <xdr:to>
      <xdr:col>160</xdr:col>
      <xdr:colOff>591192</xdr:colOff>
      <xdr:row>118</xdr:row>
      <xdr:rowOff>139116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1FFED210-53A2-43AA-891A-BBDF339093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160</xdr:col>
      <xdr:colOff>514077</xdr:colOff>
      <xdr:row>90</xdr:row>
      <xdr:rowOff>134983</xdr:rowOff>
    </xdr:from>
    <xdr:to>
      <xdr:col>170</xdr:col>
      <xdr:colOff>608908</xdr:colOff>
      <xdr:row>118</xdr:row>
      <xdr:rowOff>29862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3678AB6B-E733-4E31-9A05-FD469BE4C2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171</xdr:col>
      <xdr:colOff>428625</xdr:colOff>
      <xdr:row>63</xdr:row>
      <xdr:rowOff>49530</xdr:rowOff>
    </xdr:from>
    <xdr:to>
      <xdr:col>181</xdr:col>
      <xdr:colOff>521550</xdr:colOff>
      <xdr:row>90</xdr:row>
      <xdr:rowOff>136814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19189CF8-8907-475E-ABAD-E95E9E0570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171</xdr:col>
      <xdr:colOff>428625</xdr:colOff>
      <xdr:row>91</xdr:row>
      <xdr:rowOff>49530</xdr:rowOff>
    </xdr:from>
    <xdr:to>
      <xdr:col>181</xdr:col>
      <xdr:colOff>525360</xdr:colOff>
      <xdr:row>118</xdr:row>
      <xdr:rowOff>142529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0DA77279-D492-4A87-B38C-F772F0819F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46</xdr:col>
      <xdr:colOff>2450</xdr:colOff>
      <xdr:row>73</xdr:row>
      <xdr:rowOff>3538</xdr:rowOff>
    </xdr:from>
    <xdr:to>
      <xdr:col>58</xdr:col>
      <xdr:colOff>19050</xdr:colOff>
      <xdr:row>84</xdr:row>
      <xdr:rowOff>76200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CBF126B0-8513-BAD7-83CA-AFF96A12718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58</xdr:col>
      <xdr:colOff>57150</xdr:colOff>
      <xdr:row>73</xdr:row>
      <xdr:rowOff>19050</xdr:rowOff>
    </xdr:from>
    <xdr:to>
      <xdr:col>70</xdr:col>
      <xdr:colOff>247650</xdr:colOff>
      <xdr:row>85</xdr:row>
      <xdr:rowOff>38100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6995225B-D1BC-ABE6-D8CB-2CE08A2AA87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46</xdr:col>
      <xdr:colOff>0</xdr:colOff>
      <xdr:row>84</xdr:row>
      <xdr:rowOff>114300</xdr:rowOff>
    </xdr:from>
    <xdr:to>
      <xdr:col>58</xdr:col>
      <xdr:colOff>19050</xdr:colOff>
      <xdr:row>94</xdr:row>
      <xdr:rowOff>152400</xdr:rowOff>
    </xdr:to>
    <xdr:graphicFrame macro="">
      <xdr:nvGraphicFramePr>
        <xdr:cNvPr id="58" name="Chart 51">
          <a:extLst>
            <a:ext uri="{FF2B5EF4-FFF2-40B4-BE49-F238E27FC236}">
              <a16:creationId xmlns:a16="http://schemas.microsoft.com/office/drawing/2014/main" id="{2DF72331-D9EA-5A55-C346-E89278458EB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58</xdr:col>
      <xdr:colOff>40822</xdr:colOff>
      <xdr:row>85</xdr:row>
      <xdr:rowOff>40820</xdr:rowOff>
    </xdr:from>
    <xdr:to>
      <xdr:col>72</xdr:col>
      <xdr:colOff>40822</xdr:colOff>
      <xdr:row>103</xdr:row>
      <xdr:rowOff>66130</xdr:rowOff>
    </xdr:to>
    <xdr:graphicFrame macro="">
      <xdr:nvGraphicFramePr>
        <xdr:cNvPr id="59" name="Chart 52">
          <a:extLst>
            <a:ext uri="{FF2B5EF4-FFF2-40B4-BE49-F238E27FC236}">
              <a16:creationId xmlns:a16="http://schemas.microsoft.com/office/drawing/2014/main" id="{DE1D3445-D88C-4A0E-949B-5BD4806E54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46</xdr:col>
      <xdr:colOff>0</xdr:colOff>
      <xdr:row>95</xdr:row>
      <xdr:rowOff>0</xdr:rowOff>
    </xdr:from>
    <xdr:to>
      <xdr:col>60</xdr:col>
      <xdr:colOff>0</xdr:colOff>
      <xdr:row>113</xdr:row>
      <xdr:rowOff>23404</xdr:rowOff>
    </xdr:to>
    <xdr:graphicFrame macro="">
      <xdr:nvGraphicFramePr>
        <xdr:cNvPr id="60" name="Chart 52">
          <a:extLst>
            <a:ext uri="{FF2B5EF4-FFF2-40B4-BE49-F238E27FC236}">
              <a16:creationId xmlns:a16="http://schemas.microsoft.com/office/drawing/2014/main" id="{C932493D-1664-4561-9322-EE61E5B6F6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46</xdr:col>
      <xdr:colOff>20410</xdr:colOff>
      <xdr:row>113</xdr:row>
      <xdr:rowOff>51164</xdr:rowOff>
    </xdr:from>
    <xdr:to>
      <xdr:col>57</xdr:col>
      <xdr:colOff>598715</xdr:colOff>
      <xdr:row>124</xdr:row>
      <xdr:rowOff>68037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DCAE4351-F1E7-C55A-3794-55E577D8B00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58</xdr:col>
      <xdr:colOff>0</xdr:colOff>
      <xdr:row>114</xdr:row>
      <xdr:rowOff>0</xdr:rowOff>
    </xdr:from>
    <xdr:to>
      <xdr:col>69</xdr:col>
      <xdr:colOff>580209</xdr:colOff>
      <xdr:row>125</xdr:row>
      <xdr:rowOff>11158</xdr:rowOff>
    </xdr:to>
    <xdr:graphicFrame macro="">
      <xdr:nvGraphicFramePr>
        <xdr:cNvPr id="62" name="Chart 61">
          <a:extLst>
            <a:ext uri="{FF2B5EF4-FFF2-40B4-BE49-F238E27FC236}">
              <a16:creationId xmlns:a16="http://schemas.microsoft.com/office/drawing/2014/main" id="{A63C8FCB-8729-4B7D-B372-51E6810A5D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46</xdr:col>
      <xdr:colOff>8708</xdr:colOff>
      <xdr:row>124</xdr:row>
      <xdr:rowOff>91985</xdr:rowOff>
    </xdr:from>
    <xdr:to>
      <xdr:col>58</xdr:col>
      <xdr:colOff>23812</xdr:colOff>
      <xdr:row>134</xdr:row>
      <xdr:rowOff>142875</xdr:rowOff>
    </xdr:to>
    <xdr:graphicFrame macro="">
      <xdr:nvGraphicFramePr>
        <xdr:cNvPr id="63" name="Chart 62">
          <a:extLst>
            <a:ext uri="{FF2B5EF4-FFF2-40B4-BE49-F238E27FC236}">
              <a16:creationId xmlns:a16="http://schemas.microsoft.com/office/drawing/2014/main" id="{68CF7D28-D49A-778E-BFD9-3F6CBFE118F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57</xdr:col>
      <xdr:colOff>607217</xdr:colOff>
      <xdr:row>124</xdr:row>
      <xdr:rowOff>96678</xdr:rowOff>
    </xdr:from>
    <xdr:to>
      <xdr:col>70</xdr:col>
      <xdr:colOff>47625</xdr:colOff>
      <xdr:row>135</xdr:row>
      <xdr:rowOff>23812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9E18DAD9-FA4F-B1B8-DAAB-2DF9A6D2AF2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46</xdr:col>
      <xdr:colOff>0</xdr:colOff>
      <xdr:row>135</xdr:row>
      <xdr:rowOff>0</xdr:rowOff>
    </xdr:from>
    <xdr:to>
      <xdr:col>58</xdr:col>
      <xdr:colOff>61438</xdr:colOff>
      <xdr:row>145</xdr:row>
      <xdr:rowOff>117634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ED00175B-0F9C-4483-8D29-F07E4176AD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58</xdr:col>
      <xdr:colOff>95249</xdr:colOff>
      <xdr:row>134</xdr:row>
      <xdr:rowOff>163286</xdr:rowOff>
    </xdr:from>
    <xdr:to>
      <xdr:col>71</xdr:col>
      <xdr:colOff>534488</xdr:colOff>
      <xdr:row>152</xdr:row>
      <xdr:rowOff>27215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C75ED6E7-5FDD-40CF-A211-5A449EA5EE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46</xdr:col>
      <xdr:colOff>0</xdr:colOff>
      <xdr:row>145</xdr:row>
      <xdr:rowOff>173082</xdr:rowOff>
    </xdr:from>
    <xdr:to>
      <xdr:col>58</xdr:col>
      <xdr:colOff>95250</xdr:colOff>
      <xdr:row>164</xdr:row>
      <xdr:rowOff>81642</xdr:rowOff>
    </xdr:to>
    <xdr:graphicFrame macro="">
      <xdr:nvGraphicFramePr>
        <xdr:cNvPr id="67" name="Chart 66">
          <a:extLst>
            <a:ext uri="{FF2B5EF4-FFF2-40B4-BE49-F238E27FC236}">
              <a16:creationId xmlns:a16="http://schemas.microsoft.com/office/drawing/2014/main" id="{03572AC9-BD17-4764-A2F5-F07055978F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58</xdr:col>
      <xdr:colOff>0</xdr:colOff>
      <xdr:row>152</xdr:row>
      <xdr:rowOff>0</xdr:rowOff>
    </xdr:from>
    <xdr:to>
      <xdr:col>71</xdr:col>
      <xdr:colOff>489858</xdr:colOff>
      <xdr:row>166</xdr:row>
      <xdr:rowOff>27215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D6D5E584-F6A1-4A4A-90FC-85D9BD625B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46</xdr:col>
      <xdr:colOff>25109</xdr:colOff>
      <xdr:row>166</xdr:row>
      <xdr:rowOff>115857</xdr:rowOff>
    </xdr:from>
    <xdr:to>
      <xdr:col>58</xdr:col>
      <xdr:colOff>329044</xdr:colOff>
      <xdr:row>198</xdr:row>
      <xdr:rowOff>82780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1A7BB7CF-403C-ED44-AED0-B45638D1A03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58</xdr:col>
      <xdr:colOff>416717</xdr:colOff>
      <xdr:row>166</xdr:row>
      <xdr:rowOff>134778</xdr:rowOff>
    </xdr:from>
    <xdr:to>
      <xdr:col>71</xdr:col>
      <xdr:colOff>309562</xdr:colOff>
      <xdr:row>198</xdr:row>
      <xdr:rowOff>23812</xdr:rowOff>
    </xdr:to>
    <xdr:graphicFrame macro="">
      <xdr:nvGraphicFramePr>
        <xdr:cNvPr id="52" name="Chart 51">
          <a:extLst>
            <a:ext uri="{FF2B5EF4-FFF2-40B4-BE49-F238E27FC236}">
              <a16:creationId xmlns:a16="http://schemas.microsoft.com/office/drawing/2014/main" id="{C885FDC3-9D6F-D4E1-298D-F9E130D7580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71</xdr:col>
      <xdr:colOff>456723</xdr:colOff>
      <xdr:row>168</xdr:row>
      <xdr:rowOff>47147</xdr:rowOff>
    </xdr:from>
    <xdr:to>
      <xdr:col>83</xdr:col>
      <xdr:colOff>547687</xdr:colOff>
      <xdr:row>200</xdr:row>
      <xdr:rowOff>71437</xdr:rowOff>
    </xdr:to>
    <xdr:graphicFrame macro="">
      <xdr:nvGraphicFramePr>
        <xdr:cNvPr id="53" name="Chart 52">
          <a:extLst>
            <a:ext uri="{FF2B5EF4-FFF2-40B4-BE49-F238E27FC236}">
              <a16:creationId xmlns:a16="http://schemas.microsoft.com/office/drawing/2014/main" id="{9EC6D268-CC85-0A36-865A-06534255C42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121</xdr:col>
      <xdr:colOff>136071</xdr:colOff>
      <xdr:row>168</xdr:row>
      <xdr:rowOff>95250</xdr:rowOff>
    </xdr:from>
    <xdr:to>
      <xdr:col>133</xdr:col>
      <xdr:colOff>440006</xdr:colOff>
      <xdr:row>200</xdr:row>
      <xdr:rowOff>46662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47D58B4D-1BE6-4A70-9738-C69EF0F8F9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134</xdr:col>
      <xdr:colOff>95250</xdr:colOff>
      <xdr:row>168</xdr:row>
      <xdr:rowOff>95250</xdr:rowOff>
    </xdr:from>
    <xdr:to>
      <xdr:col>147</xdr:col>
      <xdr:colOff>34631</xdr:colOff>
      <xdr:row>199</xdr:row>
      <xdr:rowOff>159273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D760BBCD-F1C7-4342-8304-08C67FC1BC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147</xdr:col>
      <xdr:colOff>153489</xdr:colOff>
      <xdr:row>168</xdr:row>
      <xdr:rowOff>153488</xdr:rowOff>
    </xdr:from>
    <xdr:to>
      <xdr:col>159</xdr:col>
      <xdr:colOff>248264</xdr:colOff>
      <xdr:row>200</xdr:row>
      <xdr:rowOff>164443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5F614245-648C-4DFB-AF87-551711F502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84</xdr:col>
      <xdr:colOff>0</xdr:colOff>
      <xdr:row>169</xdr:row>
      <xdr:rowOff>0</xdr:rowOff>
    </xdr:from>
    <xdr:to>
      <xdr:col>96</xdr:col>
      <xdr:colOff>303935</xdr:colOff>
      <xdr:row>200</xdr:row>
      <xdr:rowOff>145722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96AA05B6-752E-4E43-AD1F-8F59EB5AEF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96</xdr:col>
      <xdr:colOff>430530</xdr:colOff>
      <xdr:row>146</xdr:row>
      <xdr:rowOff>0</xdr:rowOff>
    </xdr:from>
    <xdr:to>
      <xdr:col>119</xdr:col>
      <xdr:colOff>523875</xdr:colOff>
      <xdr:row>206</xdr:row>
      <xdr:rowOff>142875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D6910D0A-A6AC-4392-8E28-A5AD20610F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159</xdr:col>
      <xdr:colOff>139065</xdr:colOff>
      <xdr:row>144</xdr:row>
      <xdr:rowOff>45720</xdr:rowOff>
    </xdr:from>
    <xdr:to>
      <xdr:col>180</xdr:col>
      <xdr:colOff>571500</xdr:colOff>
      <xdr:row>206</xdr:row>
      <xdr:rowOff>95250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67BB2529-8A2B-4C59-BEB1-26D3FFBB9A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93</xdr:col>
      <xdr:colOff>438150</xdr:colOff>
      <xdr:row>89</xdr:row>
      <xdr:rowOff>133350</xdr:rowOff>
    </xdr:from>
    <xdr:to>
      <xdr:col>103</xdr:col>
      <xdr:colOff>361390</xdr:colOff>
      <xdr:row>118</xdr:row>
      <xdr:rowOff>49531</xdr:rowOff>
    </xdr:to>
    <xdr:graphicFrame macro="">
      <xdr:nvGraphicFramePr>
        <xdr:cNvPr id="72" name="Chart 71">
          <a:extLst>
            <a:ext uri="{FF2B5EF4-FFF2-40B4-BE49-F238E27FC236}">
              <a16:creationId xmlns:a16="http://schemas.microsoft.com/office/drawing/2014/main" id="{F4C4DAFB-9DD0-4196-AFE8-D98DBD6EF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134</xdr:col>
      <xdr:colOff>228600</xdr:colOff>
      <xdr:row>143</xdr:row>
      <xdr:rowOff>19050</xdr:rowOff>
    </xdr:from>
    <xdr:to>
      <xdr:col>147</xdr:col>
      <xdr:colOff>167981</xdr:colOff>
      <xdr:row>174</xdr:row>
      <xdr:rowOff>86883</xdr:rowOff>
    </xdr:to>
    <xdr:graphicFrame macro="">
      <xdr:nvGraphicFramePr>
        <xdr:cNvPr id="73" name="Chart 72">
          <a:extLst>
            <a:ext uri="{FF2B5EF4-FFF2-40B4-BE49-F238E27FC236}">
              <a16:creationId xmlns:a16="http://schemas.microsoft.com/office/drawing/2014/main" id="{2205811D-57DD-4EE6-9E81-63F4239882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188</xdr:col>
      <xdr:colOff>186690</xdr:colOff>
      <xdr:row>63</xdr:row>
      <xdr:rowOff>67628</xdr:rowOff>
    </xdr:from>
    <xdr:to>
      <xdr:col>198</xdr:col>
      <xdr:colOff>303565</xdr:colOff>
      <xdr:row>90</xdr:row>
      <xdr:rowOff>160627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A93829A4-2F8C-4645-B98D-C7EF3238FF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47402</xdr:colOff>
      <xdr:row>138</xdr:row>
      <xdr:rowOff>103263</xdr:rowOff>
    </xdr:from>
    <xdr:to>
      <xdr:col>43</xdr:col>
      <xdr:colOff>279812</xdr:colOff>
      <xdr:row>152</xdr:row>
      <xdr:rowOff>167304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2F84E05-A833-73B6-AD2D-A6134EF1D62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43</xdr:col>
      <xdr:colOff>399523</xdr:colOff>
      <xdr:row>138</xdr:row>
      <xdr:rowOff>137594</xdr:rowOff>
    </xdr:from>
    <xdr:to>
      <xdr:col>51</xdr:col>
      <xdr:colOff>12038</xdr:colOff>
      <xdr:row>153</xdr:row>
      <xdr:rowOff>5176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0250D82-BC01-7356-1296-516CFA7D66C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51</xdr:col>
      <xdr:colOff>190013</xdr:colOff>
      <xdr:row>138</xdr:row>
      <xdr:rowOff>108229</xdr:rowOff>
    </xdr:from>
    <xdr:to>
      <xdr:col>58</xdr:col>
      <xdr:colOff>415573</xdr:colOff>
      <xdr:row>152</xdr:row>
      <xdr:rowOff>184430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91572F0-201C-1488-37EB-10F7E4929EE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59</xdr:col>
      <xdr:colOff>333982</xdr:colOff>
      <xdr:row>139</xdr:row>
      <xdr:rowOff>16212</xdr:rowOff>
    </xdr:from>
    <xdr:to>
      <xdr:col>70</xdr:col>
      <xdr:colOff>349432</xdr:colOff>
      <xdr:row>153</xdr:row>
      <xdr:rowOff>92412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33516C83-0F4B-4E9A-A904-82FB5D0E3A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35</xdr:col>
      <xdr:colOff>555214</xdr:colOff>
      <xdr:row>152</xdr:row>
      <xdr:rowOff>131767</xdr:rowOff>
    </xdr:from>
    <xdr:to>
      <xdr:col>43</xdr:col>
      <xdr:colOff>243929</xdr:colOff>
      <xdr:row>167</xdr:row>
      <xdr:rowOff>173330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11A2FAE-766A-E0D4-49AA-5E8617CE33F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43</xdr:col>
      <xdr:colOff>327055</xdr:colOff>
      <xdr:row>152</xdr:row>
      <xdr:rowOff>117912</xdr:rowOff>
    </xdr:from>
    <xdr:to>
      <xdr:col>51</xdr:col>
      <xdr:colOff>22255</xdr:colOff>
      <xdr:row>167</xdr:row>
      <xdr:rowOff>159475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5070831-BB75-5103-34F9-E18A1BBB1D9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51</xdr:col>
      <xdr:colOff>230075</xdr:colOff>
      <xdr:row>152</xdr:row>
      <xdr:rowOff>173331</xdr:rowOff>
    </xdr:from>
    <xdr:to>
      <xdr:col>58</xdr:col>
      <xdr:colOff>541360</xdr:colOff>
      <xdr:row>168</xdr:row>
      <xdr:rowOff>20341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7DB83D7-FB8C-0AE1-1ABC-35E5BD001FB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59</xdr:col>
      <xdr:colOff>340468</xdr:colOff>
      <xdr:row>153</xdr:row>
      <xdr:rowOff>48638</xdr:rowOff>
    </xdr:from>
    <xdr:to>
      <xdr:col>67</xdr:col>
      <xdr:colOff>29183</xdr:colOff>
      <xdr:row>168</xdr:row>
      <xdr:rowOff>90201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8CB21D8-7087-4E37-9875-D15314BD7B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11</xdr:col>
      <xdr:colOff>139514</xdr:colOff>
      <xdr:row>18</xdr:row>
      <xdr:rowOff>7914</xdr:rowOff>
    </xdr:from>
    <xdr:to>
      <xdr:col>18</xdr:col>
      <xdr:colOff>482121</xdr:colOff>
      <xdr:row>33</xdr:row>
      <xdr:rowOff>1612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55C5E80-0F7F-291B-CE55-41F961FB81E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7D33446-8159-418F-ADB2-4C362C760D14}" name="Table1" displayName="Table1" ref="AJ10:AK28" totalsRowShown="0">
  <autoFilter ref="AJ10:AK28" xr:uid="{47D33446-8159-418F-ADB2-4C362C760D14}"/>
  <sortState xmlns:xlrd2="http://schemas.microsoft.com/office/spreadsheetml/2017/richdata2" ref="AJ11:AK28">
    <sortCondition descending="1" ref="AJ10:AJ28"/>
  </sortState>
  <tableColumns count="2">
    <tableColumn id="1" xr3:uid="{743DE75E-2326-47EA-83FF-6AB4A71E38F7}" name="Type"/>
    <tableColumn id="2" xr3:uid="{B95C621C-2042-44B1-9399-3B8916B691E0}" name="Xan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7E262-EF2A-4E2B-B03B-5FF158219AA7}">
  <sheetPr codeName="Sheet5"/>
  <dimension ref="A1:CC201"/>
  <sheetViews>
    <sheetView topLeftCell="E16" zoomScale="85" zoomScaleNormal="85" workbookViewId="0">
      <selection activeCell="Q3" sqref="Q3"/>
    </sheetView>
  </sheetViews>
  <sheetFormatPr defaultRowHeight="14.4"/>
  <cols>
    <col min="2" max="2" width="12.77734375" customWidth="1"/>
    <col min="32" max="32" width="10.109375" customWidth="1"/>
  </cols>
  <sheetData>
    <row r="1" spans="1:37">
      <c r="A1" s="10"/>
      <c r="B1" s="10"/>
      <c r="C1" s="10" t="s">
        <v>45</v>
      </c>
      <c r="D1" s="10" t="s">
        <v>44</v>
      </c>
      <c r="E1" s="10" t="s">
        <v>43</v>
      </c>
      <c r="F1" s="10" t="s">
        <v>42</v>
      </c>
      <c r="G1" s="10" t="s">
        <v>41</v>
      </c>
      <c r="H1" s="10" t="s">
        <v>40</v>
      </c>
      <c r="I1" s="10" t="s">
        <v>39</v>
      </c>
      <c r="J1" s="10" t="s">
        <v>38</v>
      </c>
      <c r="K1" s="10" t="s">
        <v>37</v>
      </c>
      <c r="L1" s="10" t="s">
        <v>36</v>
      </c>
      <c r="M1" s="10" t="s">
        <v>35</v>
      </c>
      <c r="N1" s="10" t="s">
        <v>34</v>
      </c>
      <c r="O1" s="10" t="s">
        <v>33</v>
      </c>
      <c r="P1" s="10" t="s">
        <v>32</v>
      </c>
      <c r="Q1" s="10" t="s">
        <v>31</v>
      </c>
      <c r="R1" s="10" t="s">
        <v>30</v>
      </c>
      <c r="S1" s="10" t="s">
        <v>29</v>
      </c>
      <c r="T1" s="10" t="s">
        <v>28</v>
      </c>
      <c r="U1" s="10" t="s">
        <v>27</v>
      </c>
      <c r="V1" s="9" t="s">
        <v>106</v>
      </c>
      <c r="W1" s="9" t="s">
        <v>105</v>
      </c>
      <c r="X1" s="9" t="s">
        <v>104</v>
      </c>
      <c r="Y1" s="9" t="s">
        <v>103</v>
      </c>
      <c r="Z1" s="9" t="s">
        <v>102</v>
      </c>
      <c r="AA1" s="9" t="s">
        <v>101</v>
      </c>
      <c r="AB1" s="9" t="s">
        <v>100</v>
      </c>
      <c r="AC1" s="9" t="s">
        <v>99</v>
      </c>
      <c r="AD1" s="11" t="s">
        <v>119</v>
      </c>
      <c r="AE1" s="9" t="s">
        <v>183</v>
      </c>
      <c r="AF1" s="9" t="s">
        <v>190</v>
      </c>
      <c r="AG1">
        <v>1</v>
      </c>
      <c r="AH1">
        <v>2</v>
      </c>
      <c r="AI1">
        <v>3</v>
      </c>
      <c r="AJ1">
        <v>4</v>
      </c>
      <c r="AK1" t="s">
        <v>188</v>
      </c>
    </row>
    <row r="2" spans="1:37">
      <c r="A2" t="s">
        <v>98</v>
      </c>
      <c r="C2">
        <v>1.3340099999999999</v>
      </c>
      <c r="D2">
        <v>76832.600000000006</v>
      </c>
      <c r="E2">
        <v>2.9094199999999999</v>
      </c>
      <c r="F2">
        <v>166804</v>
      </c>
      <c r="G2">
        <v>0</v>
      </c>
      <c r="H2">
        <v>10.915800000000001</v>
      </c>
      <c r="I2">
        <v>4.9367900000000002</v>
      </c>
      <c r="J2">
        <v>13.8797</v>
      </c>
      <c r="K2">
        <v>0.37795000000000001</v>
      </c>
      <c r="L2">
        <v>870.24</v>
      </c>
      <c r="M2">
        <v>867.39800000000002</v>
      </c>
      <c r="N2">
        <v>3.8118300000000001E-2</v>
      </c>
      <c r="O2">
        <v>0</v>
      </c>
      <c r="P2">
        <v>57.741900000000001</v>
      </c>
      <c r="Q2">
        <v>0</v>
      </c>
      <c r="R2">
        <v>3.0579700000000001E-3</v>
      </c>
      <c r="S2">
        <v>6.9937199999999997E-4</v>
      </c>
      <c r="T2">
        <v>0</v>
      </c>
      <c r="U2">
        <v>38.602499999999999</v>
      </c>
      <c r="V2">
        <v>478500</v>
      </c>
      <c r="W2">
        <v>62800</v>
      </c>
      <c r="X2">
        <v>0</v>
      </c>
      <c r="Y2">
        <v>137700</v>
      </c>
      <c r="Z2">
        <v>278600</v>
      </c>
      <c r="AA2">
        <v>800</v>
      </c>
      <c r="AB2">
        <v>41600</v>
      </c>
      <c r="AC2">
        <v>0</v>
      </c>
      <c r="AD2">
        <f t="shared" ref="AD2:AD37" si="0">AA2/K2</f>
        <v>2116.6821008069851</v>
      </c>
      <c r="AE2">
        <f>K2/((L2+M2)/2)</f>
        <v>4.3501580881633576E-4</v>
      </c>
      <c r="AF2">
        <f>(I2+J2)/2</f>
        <v>9.4082450000000009</v>
      </c>
      <c r="AG2">
        <v>1</v>
      </c>
      <c r="AH2">
        <v>2</v>
      </c>
      <c r="AI2">
        <v>3</v>
      </c>
      <c r="AJ2">
        <v>4</v>
      </c>
      <c r="AK2">
        <f t="shared" ref="AK2:AK37" si="1">(L2+M2)/2</f>
        <v>868.81899999999996</v>
      </c>
    </row>
    <row r="3" spans="1:37">
      <c r="A3" t="s">
        <v>97</v>
      </c>
      <c r="C3">
        <v>0.33141500000000002</v>
      </c>
      <c r="D3">
        <v>48230.6</v>
      </c>
      <c r="E3">
        <v>0</v>
      </c>
      <c r="F3">
        <v>153174</v>
      </c>
      <c r="G3">
        <v>0</v>
      </c>
      <c r="H3">
        <v>5.16655</v>
      </c>
      <c r="I3">
        <v>1.70286</v>
      </c>
      <c r="J3">
        <v>13.2568</v>
      </c>
      <c r="K3">
        <v>0.298348</v>
      </c>
      <c r="L3">
        <v>880.548</v>
      </c>
      <c r="M3">
        <v>925.64800000000002</v>
      </c>
      <c r="N3">
        <v>0</v>
      </c>
      <c r="O3">
        <v>0.12681300000000001</v>
      </c>
      <c r="P3">
        <v>23.2774</v>
      </c>
      <c r="Q3">
        <v>0</v>
      </c>
      <c r="R3">
        <v>0</v>
      </c>
      <c r="S3">
        <v>0</v>
      </c>
      <c r="T3">
        <v>3.3019699999999999E-2</v>
      </c>
      <c r="U3">
        <v>37.064</v>
      </c>
      <c r="V3">
        <v>476500</v>
      </c>
      <c r="W3">
        <v>51700</v>
      </c>
      <c r="X3">
        <v>0</v>
      </c>
      <c r="Y3">
        <v>146900</v>
      </c>
      <c r="Z3">
        <v>267800</v>
      </c>
      <c r="AA3">
        <v>0</v>
      </c>
      <c r="AB3">
        <v>57100</v>
      </c>
      <c r="AC3">
        <v>0</v>
      </c>
      <c r="AD3">
        <f t="shared" si="0"/>
        <v>0</v>
      </c>
      <c r="AE3">
        <f t="shared" ref="AE3:AE66" si="2">K3/((L3+M3)/2)</f>
        <v>3.3036060316820546E-4</v>
      </c>
      <c r="AF3">
        <f t="shared" ref="AF3:AF66" si="3">(I3+J3)/2</f>
        <v>7.4798299999999998</v>
      </c>
      <c r="AG3">
        <v>1</v>
      </c>
      <c r="AH3">
        <v>2</v>
      </c>
      <c r="AI3">
        <v>3</v>
      </c>
      <c r="AJ3">
        <v>4</v>
      </c>
      <c r="AK3">
        <f t="shared" si="1"/>
        <v>903.09799999999996</v>
      </c>
    </row>
    <row r="4" spans="1:37">
      <c r="A4" t="s">
        <v>96</v>
      </c>
      <c r="C4">
        <v>0.92309200000000002</v>
      </c>
      <c r="D4">
        <v>44663.3</v>
      </c>
      <c r="E4">
        <v>0.82421199999999994</v>
      </c>
      <c r="F4">
        <v>140410</v>
      </c>
      <c r="G4">
        <v>1.4703599999999999</v>
      </c>
      <c r="H4">
        <v>2.5881799999999999</v>
      </c>
      <c r="I4">
        <v>3.51932</v>
      </c>
      <c r="J4">
        <v>4.6217899999999998</v>
      </c>
      <c r="K4">
        <v>4.9713899999999998E-2</v>
      </c>
      <c r="L4">
        <v>874.21500000000003</v>
      </c>
      <c r="M4">
        <v>909.11099999999999</v>
      </c>
      <c r="N4">
        <v>0</v>
      </c>
      <c r="O4">
        <v>7.1396299999999996E-2</v>
      </c>
      <c r="P4">
        <v>24.0761</v>
      </c>
      <c r="Q4">
        <v>7.6908500000000005E-2</v>
      </c>
      <c r="R4">
        <v>0.146032</v>
      </c>
      <c r="S4">
        <v>5.3392700000000001E-4</v>
      </c>
      <c r="T4">
        <v>0.95715600000000001</v>
      </c>
      <c r="U4">
        <v>32.665900000000001</v>
      </c>
      <c r="V4">
        <v>477000</v>
      </c>
      <c r="W4">
        <v>53500</v>
      </c>
      <c r="X4">
        <v>0</v>
      </c>
      <c r="Y4">
        <v>146000</v>
      </c>
      <c r="Z4">
        <v>269500</v>
      </c>
      <c r="AA4">
        <v>0</v>
      </c>
      <c r="AB4">
        <v>54000</v>
      </c>
      <c r="AC4">
        <v>0</v>
      </c>
      <c r="AD4">
        <f t="shared" si="0"/>
        <v>0</v>
      </c>
      <c r="AE4">
        <f t="shared" si="2"/>
        <v>5.5754135811399597E-5</v>
      </c>
      <c r="AF4">
        <f t="shared" si="3"/>
        <v>4.0705549999999997</v>
      </c>
      <c r="AG4">
        <v>1</v>
      </c>
      <c r="AH4">
        <v>2</v>
      </c>
      <c r="AI4">
        <v>3</v>
      </c>
      <c r="AJ4">
        <v>4</v>
      </c>
      <c r="AK4">
        <f t="shared" si="1"/>
        <v>891.66300000000001</v>
      </c>
    </row>
    <row r="5" spans="1:37">
      <c r="A5" t="s">
        <v>95</v>
      </c>
      <c r="C5">
        <v>0</v>
      </c>
      <c r="D5">
        <v>51959.9</v>
      </c>
      <c r="E5">
        <v>0</v>
      </c>
      <c r="F5">
        <v>148673</v>
      </c>
      <c r="G5">
        <v>2.5543499999999999</v>
      </c>
      <c r="H5">
        <v>5.6476899999999999</v>
      </c>
      <c r="I5">
        <v>1.7074199999999999</v>
      </c>
      <c r="J5">
        <v>2.67788</v>
      </c>
      <c r="K5">
        <v>9.28538E-2</v>
      </c>
      <c r="L5">
        <v>962.58299999999997</v>
      </c>
      <c r="M5">
        <v>988.428</v>
      </c>
      <c r="N5">
        <v>1.2713199999999999E-2</v>
      </c>
      <c r="O5">
        <v>0</v>
      </c>
      <c r="P5">
        <v>20.854399999999998</v>
      </c>
      <c r="Q5">
        <v>4.2535000000000003E-2</v>
      </c>
      <c r="R5">
        <v>3.6678000000000002E-2</v>
      </c>
      <c r="S5">
        <v>1.26253E-3</v>
      </c>
      <c r="T5">
        <v>0.32516699999999998</v>
      </c>
      <c r="U5">
        <v>35.695799999999998</v>
      </c>
      <c r="V5">
        <v>476400</v>
      </c>
      <c r="W5">
        <v>54100</v>
      </c>
      <c r="X5">
        <v>0</v>
      </c>
      <c r="Y5">
        <v>146700</v>
      </c>
      <c r="Z5">
        <v>267900</v>
      </c>
      <c r="AA5">
        <v>0</v>
      </c>
      <c r="AB5">
        <v>54900</v>
      </c>
      <c r="AC5">
        <v>0</v>
      </c>
      <c r="AD5">
        <f t="shared" si="0"/>
        <v>0</v>
      </c>
      <c r="AE5">
        <f t="shared" si="2"/>
        <v>9.5185316740910224E-5</v>
      </c>
      <c r="AF5">
        <f t="shared" si="3"/>
        <v>2.19265</v>
      </c>
      <c r="AG5">
        <v>1</v>
      </c>
      <c r="AH5">
        <v>2</v>
      </c>
      <c r="AI5">
        <v>3</v>
      </c>
      <c r="AJ5">
        <v>4</v>
      </c>
      <c r="AK5">
        <f t="shared" si="1"/>
        <v>975.50549999999998</v>
      </c>
    </row>
    <row r="6" spans="1:37">
      <c r="A6" t="s">
        <v>94</v>
      </c>
      <c r="C6">
        <v>0.197492</v>
      </c>
      <c r="D6">
        <v>50618.9</v>
      </c>
      <c r="E6">
        <v>0</v>
      </c>
      <c r="F6">
        <v>140859</v>
      </c>
      <c r="G6">
        <v>9.99648</v>
      </c>
      <c r="H6">
        <v>5.7785700000000002</v>
      </c>
      <c r="I6">
        <v>1.8089299999999999</v>
      </c>
      <c r="J6">
        <v>10.412699999999999</v>
      </c>
      <c r="K6">
        <v>9.2000299999999993E-2</v>
      </c>
      <c r="L6">
        <v>880.10699999999997</v>
      </c>
      <c r="M6">
        <v>922.11199999999997</v>
      </c>
      <c r="N6">
        <v>0</v>
      </c>
      <c r="O6">
        <v>0</v>
      </c>
      <c r="P6">
        <v>27.291499999999999</v>
      </c>
      <c r="Q6">
        <v>0.13997200000000001</v>
      </c>
      <c r="R6">
        <v>0.23517099999999999</v>
      </c>
      <c r="S6">
        <v>1.3954100000000001E-2</v>
      </c>
      <c r="T6">
        <v>0.72640800000000005</v>
      </c>
      <c r="U6">
        <v>33.638100000000001</v>
      </c>
      <c r="V6">
        <v>476000</v>
      </c>
      <c r="W6">
        <v>54800.000000000007</v>
      </c>
      <c r="X6">
        <v>0</v>
      </c>
      <c r="Y6">
        <v>145700</v>
      </c>
      <c r="Z6">
        <v>268700</v>
      </c>
      <c r="AA6">
        <v>1000</v>
      </c>
      <c r="AB6">
        <v>52400</v>
      </c>
      <c r="AC6">
        <v>0</v>
      </c>
      <c r="AD6">
        <f t="shared" si="0"/>
        <v>10869.529773272479</v>
      </c>
      <c r="AE6">
        <f t="shared" si="2"/>
        <v>1.020966930212144E-4</v>
      </c>
      <c r="AF6">
        <f t="shared" si="3"/>
        <v>6.1108149999999997</v>
      </c>
      <c r="AG6">
        <v>1</v>
      </c>
      <c r="AH6">
        <v>2</v>
      </c>
      <c r="AI6">
        <v>3</v>
      </c>
      <c r="AJ6">
        <v>4</v>
      </c>
      <c r="AK6">
        <f t="shared" si="1"/>
        <v>901.10950000000003</v>
      </c>
    </row>
    <row r="7" spans="1:37">
      <c r="A7" t="s">
        <v>93</v>
      </c>
      <c r="C7">
        <v>1.3448</v>
      </c>
      <c r="D7">
        <v>63821.5</v>
      </c>
      <c r="E7">
        <v>0</v>
      </c>
      <c r="F7">
        <v>127250</v>
      </c>
      <c r="G7">
        <v>3.18167</v>
      </c>
      <c r="H7">
        <v>1.46269</v>
      </c>
      <c r="I7">
        <v>1.4972099999999999</v>
      </c>
      <c r="J7">
        <v>1.9113100000000001</v>
      </c>
      <c r="K7">
        <v>0.19495499999999999</v>
      </c>
      <c r="L7">
        <v>675.22299999999996</v>
      </c>
      <c r="M7">
        <v>664.697</v>
      </c>
      <c r="N7">
        <v>0</v>
      </c>
      <c r="O7">
        <v>0.12596399999999999</v>
      </c>
      <c r="P7">
        <v>34.773800000000001</v>
      </c>
      <c r="Q7">
        <v>0</v>
      </c>
      <c r="R7">
        <v>1.08124E-3</v>
      </c>
      <c r="S7">
        <v>0</v>
      </c>
      <c r="T7">
        <v>0</v>
      </c>
      <c r="U7">
        <v>28.347000000000001</v>
      </c>
      <c r="V7">
        <v>481200</v>
      </c>
      <c r="W7">
        <v>72400</v>
      </c>
      <c r="X7">
        <v>0</v>
      </c>
      <c r="Y7">
        <v>125500</v>
      </c>
      <c r="Z7">
        <v>292200</v>
      </c>
      <c r="AA7">
        <v>0</v>
      </c>
      <c r="AB7">
        <v>28700</v>
      </c>
      <c r="AC7">
        <v>0</v>
      </c>
      <c r="AD7">
        <f t="shared" si="0"/>
        <v>0</v>
      </c>
      <c r="AE7">
        <f t="shared" si="2"/>
        <v>2.9099498477521042E-4</v>
      </c>
      <c r="AF7">
        <f t="shared" si="3"/>
        <v>1.7042600000000001</v>
      </c>
      <c r="AG7">
        <v>1</v>
      </c>
      <c r="AH7">
        <v>2</v>
      </c>
      <c r="AI7">
        <v>3</v>
      </c>
      <c r="AJ7">
        <v>4</v>
      </c>
      <c r="AK7">
        <f t="shared" si="1"/>
        <v>669.96</v>
      </c>
    </row>
    <row r="8" spans="1:37">
      <c r="A8" t="s">
        <v>92</v>
      </c>
      <c r="C8">
        <v>0</v>
      </c>
      <c r="D8">
        <v>52666</v>
      </c>
      <c r="E8">
        <v>0</v>
      </c>
      <c r="F8">
        <v>148746</v>
      </c>
      <c r="G8">
        <v>7.3452799999999998</v>
      </c>
      <c r="H8">
        <v>4.3389100000000003</v>
      </c>
      <c r="I8">
        <v>3.5916399999999999</v>
      </c>
      <c r="J8">
        <v>23.399100000000001</v>
      </c>
      <c r="K8">
        <v>0.51060700000000003</v>
      </c>
      <c r="L8">
        <v>997.22500000000002</v>
      </c>
      <c r="M8">
        <v>973.45600000000002</v>
      </c>
      <c r="N8">
        <v>3.0607800000000001E-2</v>
      </c>
      <c r="O8">
        <v>0</v>
      </c>
      <c r="P8">
        <v>24.385999999999999</v>
      </c>
      <c r="Q8">
        <v>0.12717999999999999</v>
      </c>
      <c r="R8">
        <v>0.231796</v>
      </c>
      <c r="S8">
        <v>3.5584599999999998E-3</v>
      </c>
      <c r="T8">
        <v>1.15879</v>
      </c>
      <c r="U8">
        <v>35.6952</v>
      </c>
      <c r="V8">
        <v>475500</v>
      </c>
      <c r="W8">
        <v>53200</v>
      </c>
      <c r="X8">
        <v>0</v>
      </c>
      <c r="Y8">
        <v>145000</v>
      </c>
      <c r="Z8">
        <v>268000</v>
      </c>
      <c r="AA8">
        <v>900</v>
      </c>
      <c r="AB8">
        <v>53200</v>
      </c>
      <c r="AC8">
        <v>4200</v>
      </c>
      <c r="AD8">
        <f t="shared" si="0"/>
        <v>1762.6080331840337</v>
      </c>
      <c r="AE8">
        <f t="shared" si="2"/>
        <v>5.1820360575861846E-4</v>
      </c>
      <c r="AF8">
        <f t="shared" si="3"/>
        <v>13.495370000000001</v>
      </c>
      <c r="AG8">
        <v>1</v>
      </c>
      <c r="AH8">
        <v>2</v>
      </c>
      <c r="AI8">
        <v>3</v>
      </c>
      <c r="AJ8">
        <v>4</v>
      </c>
      <c r="AK8">
        <f t="shared" si="1"/>
        <v>985.34050000000002</v>
      </c>
    </row>
    <row r="9" spans="1:37">
      <c r="A9" t="s">
        <v>91</v>
      </c>
      <c r="C9">
        <v>2.3970500000000001</v>
      </c>
      <c r="D9">
        <v>48924.800000000003</v>
      </c>
      <c r="E9">
        <v>0</v>
      </c>
      <c r="F9">
        <v>142381</v>
      </c>
      <c r="G9">
        <v>2.4755699999999998</v>
      </c>
      <c r="H9">
        <v>5.1881300000000001</v>
      </c>
      <c r="I9">
        <v>2.56914</v>
      </c>
      <c r="J9">
        <v>7.28606</v>
      </c>
      <c r="K9">
        <v>0.63619999999999999</v>
      </c>
      <c r="L9">
        <v>809.41600000000005</v>
      </c>
      <c r="M9">
        <v>825.58600000000001</v>
      </c>
      <c r="N9">
        <v>8.7564400000000001E-2</v>
      </c>
      <c r="O9">
        <v>0</v>
      </c>
      <c r="P9">
        <v>46.9651</v>
      </c>
      <c r="Q9">
        <v>2.7633100000000001E-2</v>
      </c>
      <c r="R9">
        <v>1.6121E-2</v>
      </c>
      <c r="S9">
        <v>6.1720199999999996E-4</v>
      </c>
      <c r="T9">
        <v>2.7513300000000001E-2</v>
      </c>
      <c r="U9">
        <v>37.071199999999997</v>
      </c>
      <c r="V9">
        <v>475000</v>
      </c>
      <c r="W9">
        <v>54000</v>
      </c>
      <c r="X9">
        <v>0</v>
      </c>
      <c r="Y9">
        <v>144500</v>
      </c>
      <c r="Z9">
        <v>267600</v>
      </c>
      <c r="AA9">
        <v>900</v>
      </c>
      <c r="AB9">
        <v>53600</v>
      </c>
      <c r="AC9">
        <v>4400</v>
      </c>
      <c r="AD9">
        <f t="shared" si="0"/>
        <v>1414.6494812951903</v>
      </c>
      <c r="AE9">
        <f t="shared" si="2"/>
        <v>7.7822534773657772E-4</v>
      </c>
      <c r="AF9">
        <f t="shared" si="3"/>
        <v>4.9276</v>
      </c>
      <c r="AG9">
        <v>1</v>
      </c>
      <c r="AH9">
        <v>2</v>
      </c>
      <c r="AI9">
        <v>3</v>
      </c>
      <c r="AJ9">
        <v>4</v>
      </c>
      <c r="AK9">
        <f t="shared" si="1"/>
        <v>817.50099999999998</v>
      </c>
    </row>
    <row r="10" spans="1:37">
      <c r="A10" t="s">
        <v>90</v>
      </c>
      <c r="C10">
        <v>0.60657499999999998</v>
      </c>
      <c r="D10">
        <v>47278.1</v>
      </c>
      <c r="E10">
        <v>0</v>
      </c>
      <c r="F10">
        <v>137198</v>
      </c>
      <c r="G10">
        <v>4.58033</v>
      </c>
      <c r="H10">
        <v>5.79521</v>
      </c>
      <c r="I10">
        <v>2.5900099999999999</v>
      </c>
      <c r="J10">
        <v>10.833</v>
      </c>
      <c r="K10">
        <v>0</v>
      </c>
      <c r="L10">
        <v>812.274</v>
      </c>
      <c r="M10">
        <v>827.88099999999997</v>
      </c>
      <c r="N10">
        <v>9.9519700000000003E-2</v>
      </c>
      <c r="O10">
        <v>0</v>
      </c>
      <c r="P10">
        <v>23.572700000000001</v>
      </c>
      <c r="Q10">
        <v>4.9480999999999997E-2</v>
      </c>
      <c r="R10">
        <v>0.142709</v>
      </c>
      <c r="S10">
        <v>0</v>
      </c>
      <c r="T10">
        <v>1.08047</v>
      </c>
      <c r="U10">
        <v>32.8003</v>
      </c>
      <c r="V10">
        <v>476500</v>
      </c>
      <c r="W10">
        <v>52400</v>
      </c>
      <c r="X10">
        <v>0</v>
      </c>
      <c r="Y10">
        <v>146600</v>
      </c>
      <c r="Z10">
        <v>268100</v>
      </c>
      <c r="AA10">
        <v>900</v>
      </c>
      <c r="AB10">
        <v>55500</v>
      </c>
      <c r="AC10">
        <v>0</v>
      </c>
      <c r="AD10" t="e">
        <f t="shared" si="0"/>
        <v>#DIV/0!</v>
      </c>
      <c r="AE10">
        <f t="shared" si="2"/>
        <v>0</v>
      </c>
      <c r="AF10">
        <f t="shared" si="3"/>
        <v>6.7115049999999998</v>
      </c>
      <c r="AG10">
        <v>1</v>
      </c>
      <c r="AH10">
        <v>2</v>
      </c>
      <c r="AI10">
        <v>3</v>
      </c>
      <c r="AJ10">
        <v>4</v>
      </c>
      <c r="AK10">
        <f t="shared" si="1"/>
        <v>820.07749999999999</v>
      </c>
    </row>
    <row r="11" spans="1:37">
      <c r="A11" t="s">
        <v>89</v>
      </c>
      <c r="C11">
        <v>0</v>
      </c>
      <c r="D11">
        <v>50296</v>
      </c>
      <c r="E11">
        <v>0</v>
      </c>
      <c r="F11">
        <v>113444</v>
      </c>
      <c r="G11">
        <v>5.8705499999999997</v>
      </c>
      <c r="H11">
        <v>4.1630700000000003</v>
      </c>
      <c r="I11">
        <v>2.2364099999999998</v>
      </c>
      <c r="J11">
        <v>0.59832700000000005</v>
      </c>
      <c r="K11">
        <v>0</v>
      </c>
      <c r="L11">
        <v>690.71799999999996</v>
      </c>
      <c r="M11">
        <v>682.47199999999998</v>
      </c>
      <c r="N11">
        <v>0.35487800000000003</v>
      </c>
      <c r="O11">
        <v>0</v>
      </c>
      <c r="P11">
        <v>23.7286</v>
      </c>
      <c r="Q11">
        <v>0</v>
      </c>
      <c r="R11">
        <v>8.6011799999999999E-4</v>
      </c>
      <c r="S11">
        <v>0</v>
      </c>
      <c r="T11">
        <v>1.18309E-2</v>
      </c>
      <c r="U11">
        <v>29.578600000000002</v>
      </c>
      <c r="V11">
        <v>478200</v>
      </c>
      <c r="W11">
        <v>64400.000000000007</v>
      </c>
      <c r="X11">
        <v>0</v>
      </c>
      <c r="Y11">
        <v>133700</v>
      </c>
      <c r="Z11">
        <v>281000</v>
      </c>
      <c r="AA11">
        <v>0</v>
      </c>
      <c r="AB11">
        <v>39400</v>
      </c>
      <c r="AC11">
        <v>3200</v>
      </c>
      <c r="AD11" t="e">
        <f t="shared" si="0"/>
        <v>#DIV/0!</v>
      </c>
      <c r="AE11">
        <f t="shared" si="2"/>
        <v>0</v>
      </c>
      <c r="AF11">
        <f t="shared" si="3"/>
        <v>1.4173684999999998</v>
      </c>
      <c r="AG11">
        <v>1</v>
      </c>
      <c r="AH11">
        <v>2</v>
      </c>
      <c r="AI11">
        <v>3</v>
      </c>
      <c r="AJ11">
        <v>4</v>
      </c>
      <c r="AK11">
        <f t="shared" si="1"/>
        <v>686.59500000000003</v>
      </c>
    </row>
    <row r="12" spans="1:37">
      <c r="A12" t="s">
        <v>88</v>
      </c>
      <c r="C12">
        <v>0.61025200000000002</v>
      </c>
      <c r="D12">
        <v>64118.7</v>
      </c>
      <c r="E12">
        <v>247.14699999999999</v>
      </c>
      <c r="F12">
        <v>113625</v>
      </c>
      <c r="G12">
        <v>73.337800000000001</v>
      </c>
      <c r="H12">
        <v>16.3004</v>
      </c>
      <c r="I12">
        <v>5.4829800000000004</v>
      </c>
      <c r="J12">
        <v>19.662800000000001</v>
      </c>
      <c r="K12">
        <v>4.19102</v>
      </c>
      <c r="L12">
        <v>588.09199999999998</v>
      </c>
      <c r="M12">
        <v>606.89</v>
      </c>
      <c r="N12">
        <v>0</v>
      </c>
      <c r="O12">
        <v>0.237427</v>
      </c>
      <c r="P12">
        <v>41.840800000000002</v>
      </c>
      <c r="Q12">
        <v>0</v>
      </c>
      <c r="R12">
        <v>0</v>
      </c>
      <c r="S12">
        <v>0</v>
      </c>
      <c r="T12">
        <v>1.6885299999999999E-3</v>
      </c>
      <c r="U12">
        <v>26.7698</v>
      </c>
      <c r="V12">
        <v>480600</v>
      </c>
      <c r="W12">
        <v>70400</v>
      </c>
      <c r="X12">
        <v>0</v>
      </c>
      <c r="Y12">
        <v>127700</v>
      </c>
      <c r="Z12">
        <v>289800</v>
      </c>
      <c r="AA12">
        <v>900</v>
      </c>
      <c r="AB12">
        <v>30500</v>
      </c>
      <c r="AC12">
        <v>0</v>
      </c>
      <c r="AD12">
        <f t="shared" si="0"/>
        <v>214.74485924667505</v>
      </c>
      <c r="AE12">
        <f t="shared" si="2"/>
        <v>7.0143650699341078E-3</v>
      </c>
      <c r="AF12">
        <f t="shared" si="3"/>
        <v>12.572890000000001</v>
      </c>
      <c r="AG12">
        <v>1</v>
      </c>
      <c r="AH12">
        <v>2</v>
      </c>
      <c r="AI12">
        <v>3</v>
      </c>
      <c r="AJ12">
        <v>4</v>
      </c>
      <c r="AK12">
        <f t="shared" si="1"/>
        <v>597.49099999999999</v>
      </c>
    </row>
    <row r="13" spans="1:37">
      <c r="A13" t="s">
        <v>87</v>
      </c>
      <c r="C13">
        <v>0.720333</v>
      </c>
      <c r="D13">
        <v>58352.4</v>
      </c>
      <c r="E13">
        <v>1.1934100000000001</v>
      </c>
      <c r="F13">
        <v>120481</v>
      </c>
      <c r="G13">
        <v>7.1670299999999996</v>
      </c>
      <c r="H13">
        <v>2.7645900000000001</v>
      </c>
      <c r="I13">
        <v>1.9824200000000001</v>
      </c>
      <c r="J13">
        <v>5.8441400000000003</v>
      </c>
      <c r="K13">
        <v>0.111939</v>
      </c>
      <c r="L13">
        <v>624.70799999999997</v>
      </c>
      <c r="M13">
        <v>640.75599999999997</v>
      </c>
      <c r="N13">
        <v>0</v>
      </c>
      <c r="O13">
        <v>0</v>
      </c>
      <c r="P13">
        <v>37.624600000000001</v>
      </c>
      <c r="Q13">
        <v>0</v>
      </c>
      <c r="R13">
        <v>4.2110699999999999E-4</v>
      </c>
      <c r="S13">
        <v>0</v>
      </c>
      <c r="T13">
        <v>0</v>
      </c>
      <c r="U13">
        <v>28.975300000000001</v>
      </c>
      <c r="V13">
        <v>479300</v>
      </c>
      <c r="W13">
        <v>72400</v>
      </c>
      <c r="X13">
        <v>0</v>
      </c>
      <c r="Y13">
        <v>126000</v>
      </c>
      <c r="Z13">
        <v>289100</v>
      </c>
      <c r="AA13">
        <v>1100</v>
      </c>
      <c r="AB13">
        <v>28800</v>
      </c>
      <c r="AC13">
        <v>3200</v>
      </c>
      <c r="AD13">
        <f t="shared" si="0"/>
        <v>9826.7806573222915</v>
      </c>
      <c r="AE13">
        <f t="shared" si="2"/>
        <v>1.7691376443739214E-4</v>
      </c>
      <c r="AF13">
        <f t="shared" si="3"/>
        <v>3.9132800000000003</v>
      </c>
      <c r="AG13">
        <v>1</v>
      </c>
      <c r="AH13">
        <v>2</v>
      </c>
      <c r="AI13">
        <v>3</v>
      </c>
      <c r="AJ13">
        <v>4</v>
      </c>
      <c r="AK13">
        <f t="shared" si="1"/>
        <v>632.73199999999997</v>
      </c>
    </row>
    <row r="14" spans="1:37">
      <c r="A14" t="s">
        <v>86</v>
      </c>
      <c r="C14">
        <v>8.1857100000000002E-2</v>
      </c>
      <c r="D14">
        <v>47735.8</v>
      </c>
      <c r="E14">
        <v>9.2205399999999997</v>
      </c>
      <c r="F14">
        <v>139211</v>
      </c>
      <c r="G14">
        <v>10.708399999999999</v>
      </c>
      <c r="H14">
        <v>5.9986199999999998</v>
      </c>
      <c r="I14">
        <v>2.7950900000000001</v>
      </c>
      <c r="J14">
        <v>15.1996</v>
      </c>
      <c r="K14">
        <v>0.81942400000000004</v>
      </c>
      <c r="L14">
        <v>812.73</v>
      </c>
      <c r="M14">
        <v>820.35900000000004</v>
      </c>
      <c r="N14">
        <v>1.8580099999999999E-2</v>
      </c>
      <c r="O14">
        <v>0</v>
      </c>
      <c r="P14">
        <v>22.513500000000001</v>
      </c>
      <c r="Q14">
        <v>6.90799E-2</v>
      </c>
      <c r="R14">
        <v>7.8488000000000002E-2</v>
      </c>
      <c r="S14">
        <v>0</v>
      </c>
      <c r="T14">
        <v>1.0055400000000001</v>
      </c>
      <c r="U14">
        <v>32.324199999999998</v>
      </c>
      <c r="V14">
        <v>477700.00000000006</v>
      </c>
      <c r="W14">
        <v>57300.000000000007</v>
      </c>
      <c r="X14">
        <v>0</v>
      </c>
      <c r="Y14">
        <v>139100</v>
      </c>
      <c r="Z14">
        <v>276100</v>
      </c>
      <c r="AA14">
        <v>800</v>
      </c>
      <c r="AB14">
        <v>47200</v>
      </c>
      <c r="AC14">
        <v>1700.0000000000002</v>
      </c>
      <c r="AD14">
        <f t="shared" si="0"/>
        <v>976.29554418713633</v>
      </c>
      <c r="AE14">
        <f t="shared" si="2"/>
        <v>1.0035264458948655E-3</v>
      </c>
      <c r="AF14">
        <f t="shared" si="3"/>
        <v>8.9973449999999993</v>
      </c>
      <c r="AG14">
        <v>1</v>
      </c>
      <c r="AH14">
        <v>2</v>
      </c>
      <c r="AI14">
        <v>3</v>
      </c>
      <c r="AJ14">
        <v>4</v>
      </c>
      <c r="AK14">
        <f t="shared" si="1"/>
        <v>816.54449999999997</v>
      </c>
    </row>
    <row r="15" spans="1:37">
      <c r="A15" t="s">
        <v>85</v>
      </c>
      <c r="C15">
        <v>0.40767399999999998</v>
      </c>
      <c r="D15">
        <v>58411.5</v>
      </c>
      <c r="E15">
        <v>0</v>
      </c>
      <c r="F15">
        <v>136736</v>
      </c>
      <c r="G15">
        <v>5.59124</v>
      </c>
      <c r="H15">
        <v>3.76424</v>
      </c>
      <c r="I15">
        <v>0.493724</v>
      </c>
      <c r="J15">
        <v>28.942699999999999</v>
      </c>
      <c r="K15">
        <v>0.46423399999999998</v>
      </c>
      <c r="L15">
        <v>673.48299999999995</v>
      </c>
      <c r="M15">
        <v>642.77700000000004</v>
      </c>
      <c r="N15">
        <v>1.2521900000000001E-2</v>
      </c>
      <c r="O15">
        <v>7.7945200000000006E-2</v>
      </c>
      <c r="P15">
        <v>40.852600000000002</v>
      </c>
      <c r="Q15">
        <v>9.3055100000000002E-2</v>
      </c>
      <c r="R15">
        <v>0.16211600000000001</v>
      </c>
      <c r="S15">
        <v>8.0193500000000004E-4</v>
      </c>
      <c r="T15">
        <v>0.83758299999999997</v>
      </c>
      <c r="U15">
        <v>31.3657</v>
      </c>
      <c r="V15">
        <v>477600</v>
      </c>
      <c r="W15">
        <v>64000</v>
      </c>
      <c r="X15">
        <v>0</v>
      </c>
      <c r="Y15">
        <v>133800</v>
      </c>
      <c r="Z15">
        <v>280500</v>
      </c>
      <c r="AA15">
        <v>1300</v>
      </c>
      <c r="AB15">
        <v>38500</v>
      </c>
      <c r="AC15">
        <v>4300</v>
      </c>
      <c r="AD15">
        <f t="shared" si="0"/>
        <v>2800.3119116652379</v>
      </c>
      <c r="AE15">
        <f t="shared" si="2"/>
        <v>7.0538343488368556E-4</v>
      </c>
      <c r="AF15">
        <f t="shared" si="3"/>
        <v>14.718211999999999</v>
      </c>
      <c r="AG15">
        <v>1</v>
      </c>
      <c r="AH15">
        <v>2</v>
      </c>
      <c r="AI15">
        <v>3</v>
      </c>
      <c r="AJ15">
        <v>4</v>
      </c>
      <c r="AK15">
        <f t="shared" si="1"/>
        <v>658.13</v>
      </c>
    </row>
    <row r="16" spans="1:37">
      <c r="A16" t="s">
        <v>84</v>
      </c>
      <c r="C16">
        <v>25.222100000000001</v>
      </c>
      <c r="D16">
        <v>61834.1</v>
      </c>
      <c r="E16">
        <v>6266.24</v>
      </c>
      <c r="F16">
        <v>142385</v>
      </c>
      <c r="G16">
        <v>1804.72</v>
      </c>
      <c r="H16">
        <v>259.80200000000002</v>
      </c>
      <c r="I16">
        <v>84.669499999999999</v>
      </c>
      <c r="J16">
        <v>95.499499999999998</v>
      </c>
      <c r="K16">
        <v>82.207599999999999</v>
      </c>
      <c r="L16">
        <v>681.89700000000005</v>
      </c>
      <c r="M16">
        <v>643.43299999999999</v>
      </c>
      <c r="N16">
        <v>8.32093E-2</v>
      </c>
      <c r="O16">
        <v>3.63137</v>
      </c>
      <c r="P16">
        <v>208.99199999999999</v>
      </c>
      <c r="Q16">
        <v>1.5225799999999999E-3</v>
      </c>
      <c r="R16">
        <v>4.9093700000000001E-5</v>
      </c>
      <c r="S16">
        <v>0</v>
      </c>
      <c r="T16">
        <v>0</v>
      </c>
      <c r="U16">
        <v>30.466699999999999</v>
      </c>
      <c r="V16">
        <v>477700.00000000006</v>
      </c>
      <c r="W16">
        <v>67100</v>
      </c>
      <c r="X16">
        <v>0</v>
      </c>
      <c r="Y16">
        <v>131200</v>
      </c>
      <c r="Z16">
        <v>282500</v>
      </c>
      <c r="AA16">
        <v>800</v>
      </c>
      <c r="AB16">
        <v>35100</v>
      </c>
      <c r="AC16">
        <v>5600.0000000000009</v>
      </c>
      <c r="AD16">
        <f t="shared" si="0"/>
        <v>9.7314603515976632</v>
      </c>
      <c r="AE16">
        <f t="shared" si="2"/>
        <v>0.12405604641862782</v>
      </c>
      <c r="AF16">
        <f t="shared" si="3"/>
        <v>90.084499999999991</v>
      </c>
      <c r="AG16">
        <v>1</v>
      </c>
      <c r="AH16">
        <v>2</v>
      </c>
      <c r="AI16">
        <v>3</v>
      </c>
      <c r="AJ16">
        <v>4</v>
      </c>
      <c r="AK16">
        <f t="shared" si="1"/>
        <v>662.66499999999996</v>
      </c>
    </row>
    <row r="17" spans="1:37">
      <c r="A17" t="s">
        <v>83</v>
      </c>
      <c r="C17">
        <v>0.26646500000000001</v>
      </c>
      <c r="D17">
        <v>54268</v>
      </c>
      <c r="E17">
        <v>0</v>
      </c>
      <c r="F17">
        <v>119248</v>
      </c>
      <c r="G17">
        <v>1.92119</v>
      </c>
      <c r="H17">
        <v>2.8338299999999998</v>
      </c>
      <c r="I17">
        <v>0.91386599999999996</v>
      </c>
      <c r="J17">
        <v>26.312899999999999</v>
      </c>
      <c r="K17">
        <v>0.26928800000000003</v>
      </c>
      <c r="L17">
        <v>622.101</v>
      </c>
      <c r="M17">
        <v>633.03099999999995</v>
      </c>
      <c r="N17">
        <v>0</v>
      </c>
      <c r="O17">
        <v>0</v>
      </c>
      <c r="P17">
        <v>37.003500000000003</v>
      </c>
      <c r="Q17">
        <v>0</v>
      </c>
      <c r="R17">
        <v>0</v>
      </c>
      <c r="S17">
        <v>0</v>
      </c>
      <c r="T17">
        <v>7.4717299999999996E-4</v>
      </c>
      <c r="U17">
        <v>28.984100000000002</v>
      </c>
      <c r="V17">
        <v>478900</v>
      </c>
      <c r="W17">
        <v>68300</v>
      </c>
      <c r="X17">
        <v>0</v>
      </c>
      <c r="Y17">
        <v>130399.99999999999</v>
      </c>
      <c r="Z17">
        <v>284900</v>
      </c>
      <c r="AA17">
        <v>900</v>
      </c>
      <c r="AB17">
        <v>34400</v>
      </c>
      <c r="AC17">
        <v>2300</v>
      </c>
      <c r="AD17">
        <f t="shared" si="0"/>
        <v>3342.1466979590623</v>
      </c>
      <c r="AE17">
        <f t="shared" si="2"/>
        <v>4.2909909077292271E-4</v>
      </c>
      <c r="AF17">
        <f t="shared" si="3"/>
        <v>13.613382999999999</v>
      </c>
      <c r="AG17">
        <v>1</v>
      </c>
      <c r="AH17">
        <v>2</v>
      </c>
      <c r="AI17">
        <v>3</v>
      </c>
      <c r="AJ17">
        <v>4</v>
      </c>
      <c r="AK17">
        <f t="shared" si="1"/>
        <v>627.56600000000003</v>
      </c>
    </row>
    <row r="18" spans="1:37">
      <c r="A18" t="s">
        <v>82</v>
      </c>
      <c r="C18">
        <v>8.9609699999999997</v>
      </c>
      <c r="D18">
        <v>60297.3</v>
      </c>
      <c r="E18">
        <v>2131.06</v>
      </c>
      <c r="F18">
        <v>124152</v>
      </c>
      <c r="G18">
        <v>432.108</v>
      </c>
      <c r="H18">
        <v>111.29600000000001</v>
      </c>
      <c r="I18">
        <v>45.351700000000001</v>
      </c>
      <c r="J18">
        <v>40.772199999999998</v>
      </c>
      <c r="K18">
        <v>38.156399999999998</v>
      </c>
      <c r="L18">
        <v>652.19500000000005</v>
      </c>
      <c r="M18">
        <v>683.60199999999998</v>
      </c>
      <c r="N18">
        <v>7.5036699999999998E-2</v>
      </c>
      <c r="O18">
        <v>1.9243600000000001</v>
      </c>
      <c r="P18">
        <v>78.456100000000006</v>
      </c>
      <c r="Q18">
        <v>1.6216600000000001E-2</v>
      </c>
      <c r="R18">
        <v>3.14925E-2</v>
      </c>
      <c r="S18">
        <v>3.8401100000000002E-4</v>
      </c>
      <c r="T18">
        <v>5.4081199999999998E-3</v>
      </c>
      <c r="U18">
        <v>29.406199999999998</v>
      </c>
      <c r="V18">
        <v>481300</v>
      </c>
      <c r="W18">
        <v>69100</v>
      </c>
      <c r="X18">
        <v>0</v>
      </c>
      <c r="Y18">
        <v>124000</v>
      </c>
      <c r="Z18">
        <v>293700</v>
      </c>
      <c r="AA18">
        <v>0</v>
      </c>
      <c r="AB18">
        <v>28800</v>
      </c>
      <c r="AC18">
        <v>3200</v>
      </c>
      <c r="AD18">
        <f t="shared" si="0"/>
        <v>0</v>
      </c>
      <c r="AE18">
        <f t="shared" si="2"/>
        <v>5.7129039816678724E-2</v>
      </c>
      <c r="AF18">
        <f t="shared" si="3"/>
        <v>43.061949999999996</v>
      </c>
      <c r="AG18">
        <v>1</v>
      </c>
      <c r="AH18">
        <v>2</v>
      </c>
      <c r="AI18">
        <v>3</v>
      </c>
      <c r="AJ18">
        <v>4</v>
      </c>
      <c r="AK18">
        <f t="shared" si="1"/>
        <v>667.89850000000001</v>
      </c>
    </row>
    <row r="19" spans="1:37">
      <c r="A19" t="s">
        <v>81</v>
      </c>
      <c r="C19">
        <v>3.4820900000000002E-2</v>
      </c>
      <c r="D19">
        <v>37602.800000000003</v>
      </c>
      <c r="E19">
        <v>3.4231199999999999</v>
      </c>
      <c r="F19">
        <v>120895</v>
      </c>
      <c r="G19">
        <v>6.9149799999999999</v>
      </c>
      <c r="H19">
        <v>5.0160099999999996</v>
      </c>
      <c r="I19">
        <v>1.5750500000000001</v>
      </c>
      <c r="J19">
        <v>11.152699999999999</v>
      </c>
      <c r="K19">
        <v>0.15542600000000001</v>
      </c>
      <c r="L19">
        <v>685.65899999999999</v>
      </c>
      <c r="M19">
        <v>719.697</v>
      </c>
      <c r="N19">
        <v>0</v>
      </c>
      <c r="O19">
        <v>0</v>
      </c>
      <c r="P19">
        <v>24.5885</v>
      </c>
      <c r="Q19">
        <v>9.2216099999999995E-2</v>
      </c>
      <c r="R19">
        <v>0.11694599999999999</v>
      </c>
      <c r="S19">
        <v>0</v>
      </c>
      <c r="T19">
        <v>0.78327000000000002</v>
      </c>
      <c r="U19">
        <v>31.2881</v>
      </c>
      <c r="V19">
        <v>473200</v>
      </c>
      <c r="W19">
        <v>57000</v>
      </c>
      <c r="X19">
        <v>0</v>
      </c>
      <c r="Y19">
        <v>142400</v>
      </c>
      <c r="Z19">
        <v>265600</v>
      </c>
      <c r="AA19">
        <v>1000</v>
      </c>
      <c r="AB19">
        <v>47400</v>
      </c>
      <c r="AC19">
        <v>0</v>
      </c>
      <c r="AD19">
        <f t="shared" si="0"/>
        <v>6433.9299731061719</v>
      </c>
      <c r="AE19">
        <f t="shared" si="2"/>
        <v>2.2119092955806216E-4</v>
      </c>
      <c r="AF19">
        <f t="shared" si="3"/>
        <v>6.3638750000000002</v>
      </c>
      <c r="AG19">
        <v>1</v>
      </c>
      <c r="AH19">
        <v>2</v>
      </c>
      <c r="AI19">
        <v>3</v>
      </c>
      <c r="AJ19">
        <v>4</v>
      </c>
      <c r="AK19">
        <f t="shared" si="1"/>
        <v>702.678</v>
      </c>
    </row>
    <row r="20" spans="1:37">
      <c r="A20" t="s">
        <v>80</v>
      </c>
      <c r="C20">
        <v>0.40566799999999997</v>
      </c>
      <c r="D20">
        <v>44268</v>
      </c>
      <c r="E20">
        <v>0</v>
      </c>
      <c r="F20">
        <v>126735</v>
      </c>
      <c r="G20">
        <v>11.878299999999999</v>
      </c>
      <c r="H20">
        <v>5.7876200000000004</v>
      </c>
      <c r="I20">
        <v>2.2096800000000001</v>
      </c>
      <c r="J20">
        <v>0.76853899999999997</v>
      </c>
      <c r="K20">
        <v>0.31995499999999999</v>
      </c>
      <c r="L20">
        <v>761.43</v>
      </c>
      <c r="M20">
        <v>762.99800000000005</v>
      </c>
      <c r="N20">
        <v>6.4255500000000004E-3</v>
      </c>
      <c r="O20">
        <v>0.14877199999999999</v>
      </c>
      <c r="P20">
        <v>21.505199999999999</v>
      </c>
      <c r="Q20">
        <v>2.03307E-2</v>
      </c>
      <c r="R20">
        <v>2.24998E-2</v>
      </c>
      <c r="S20">
        <v>0</v>
      </c>
      <c r="T20">
        <v>0.31126599999999999</v>
      </c>
      <c r="U20">
        <v>30.564</v>
      </c>
      <c r="V20">
        <v>478000</v>
      </c>
      <c r="W20">
        <v>61900.000000000007</v>
      </c>
      <c r="X20">
        <v>0</v>
      </c>
      <c r="Y20">
        <v>138900</v>
      </c>
      <c r="Z20">
        <v>276900</v>
      </c>
      <c r="AA20">
        <v>900</v>
      </c>
      <c r="AB20">
        <v>43500</v>
      </c>
      <c r="AC20">
        <v>0</v>
      </c>
      <c r="AD20">
        <f t="shared" si="0"/>
        <v>2812.8955634386089</v>
      </c>
      <c r="AE20">
        <f t="shared" si="2"/>
        <v>4.197705631226926E-4</v>
      </c>
      <c r="AF20">
        <f t="shared" si="3"/>
        <v>1.4891095000000001</v>
      </c>
      <c r="AG20">
        <v>1</v>
      </c>
      <c r="AH20">
        <v>2</v>
      </c>
      <c r="AI20">
        <v>3</v>
      </c>
      <c r="AJ20">
        <v>4</v>
      </c>
      <c r="AK20">
        <f t="shared" si="1"/>
        <v>762.21399999999994</v>
      </c>
    </row>
    <row r="21" spans="1:37">
      <c r="A21" t="s">
        <v>79</v>
      </c>
      <c r="C21">
        <v>28.4467</v>
      </c>
      <c r="D21">
        <v>58600.3</v>
      </c>
      <c r="E21">
        <v>5943.34</v>
      </c>
      <c r="F21">
        <v>151843</v>
      </c>
      <c r="G21">
        <v>1875.69</v>
      </c>
      <c r="H21">
        <v>260.67200000000003</v>
      </c>
      <c r="I21">
        <v>92.078000000000003</v>
      </c>
      <c r="J21">
        <v>115.931</v>
      </c>
      <c r="K21">
        <v>88.284199999999998</v>
      </c>
      <c r="L21">
        <v>703.11</v>
      </c>
      <c r="M21">
        <v>725.40300000000002</v>
      </c>
      <c r="N21">
        <v>0.48114099999999999</v>
      </c>
      <c r="O21">
        <v>3.9191400000000001</v>
      </c>
      <c r="P21">
        <v>168.39599999999999</v>
      </c>
      <c r="Q21">
        <v>0.429309</v>
      </c>
      <c r="R21">
        <v>1.5605199999999999</v>
      </c>
      <c r="S21">
        <v>0.14738699999999999</v>
      </c>
      <c r="T21">
        <v>2.2585600000000001E-2</v>
      </c>
      <c r="U21">
        <v>33.490699999999997</v>
      </c>
      <c r="V21">
        <v>478700</v>
      </c>
      <c r="W21">
        <v>68900</v>
      </c>
      <c r="X21">
        <v>0</v>
      </c>
      <c r="Y21">
        <v>131000</v>
      </c>
      <c r="Z21">
        <v>284400</v>
      </c>
      <c r="AA21">
        <v>1300</v>
      </c>
      <c r="AB21">
        <v>32700</v>
      </c>
      <c r="AC21">
        <v>0</v>
      </c>
      <c r="AD21">
        <f t="shared" si="0"/>
        <v>14.725171661520408</v>
      </c>
      <c r="AE21">
        <f t="shared" si="2"/>
        <v>0.12360293536005623</v>
      </c>
      <c r="AF21">
        <f t="shared" si="3"/>
        <v>104.00450000000001</v>
      </c>
      <c r="AG21">
        <v>1</v>
      </c>
      <c r="AH21">
        <v>2</v>
      </c>
      <c r="AI21">
        <v>3</v>
      </c>
      <c r="AJ21">
        <v>4</v>
      </c>
      <c r="AK21">
        <f t="shared" si="1"/>
        <v>714.25649999999996</v>
      </c>
    </row>
    <row r="22" spans="1:37">
      <c r="A22" t="s">
        <v>78</v>
      </c>
      <c r="C22">
        <v>0.253189</v>
      </c>
      <c r="D22">
        <v>41132.300000000003</v>
      </c>
      <c r="E22">
        <v>2.0627900000000001</v>
      </c>
      <c r="F22">
        <v>124297</v>
      </c>
      <c r="G22">
        <v>2.8280799999999999</v>
      </c>
      <c r="H22">
        <v>4.8768500000000001</v>
      </c>
      <c r="I22">
        <v>2.96922</v>
      </c>
      <c r="J22">
        <v>17.4419</v>
      </c>
      <c r="K22">
        <v>0.30935800000000002</v>
      </c>
      <c r="L22">
        <v>702.79600000000005</v>
      </c>
      <c r="M22">
        <v>703.27200000000005</v>
      </c>
      <c r="N22">
        <v>2.04605E-2</v>
      </c>
      <c r="O22">
        <v>0.111403</v>
      </c>
      <c r="P22">
        <v>29.941700000000001</v>
      </c>
      <c r="Q22">
        <v>6.2746800000000005E-2</v>
      </c>
      <c r="R22">
        <v>0.16026399999999999</v>
      </c>
      <c r="S22">
        <v>5.6182300000000001E-3</v>
      </c>
      <c r="T22">
        <v>0.25197900000000001</v>
      </c>
      <c r="U22">
        <v>35.873800000000003</v>
      </c>
      <c r="V22">
        <v>477100</v>
      </c>
      <c r="W22">
        <v>56700</v>
      </c>
      <c r="X22">
        <v>0</v>
      </c>
      <c r="Y22">
        <v>144100</v>
      </c>
      <c r="Z22">
        <v>271100</v>
      </c>
      <c r="AA22">
        <v>0</v>
      </c>
      <c r="AB22">
        <v>51000</v>
      </c>
      <c r="AC22">
        <v>0</v>
      </c>
      <c r="AD22">
        <f t="shared" si="0"/>
        <v>0</v>
      </c>
      <c r="AE22">
        <f t="shared" si="2"/>
        <v>4.4003277224145631E-4</v>
      </c>
      <c r="AF22">
        <f t="shared" si="3"/>
        <v>10.20556</v>
      </c>
      <c r="AG22">
        <v>1</v>
      </c>
      <c r="AH22">
        <v>2</v>
      </c>
      <c r="AI22">
        <v>3</v>
      </c>
      <c r="AJ22">
        <v>4</v>
      </c>
      <c r="AK22">
        <f t="shared" si="1"/>
        <v>703.03400000000011</v>
      </c>
    </row>
    <row r="23" spans="1:37">
      <c r="A23" t="s">
        <v>77</v>
      </c>
      <c r="C23">
        <v>0.177561</v>
      </c>
      <c r="D23">
        <v>41710.1</v>
      </c>
      <c r="E23">
        <v>1.46766</v>
      </c>
      <c r="F23">
        <v>133749</v>
      </c>
      <c r="G23">
        <v>5.9351900000000004</v>
      </c>
      <c r="H23">
        <v>5.9920200000000001</v>
      </c>
      <c r="I23">
        <v>8.4882100000000005</v>
      </c>
      <c r="J23">
        <v>31.096</v>
      </c>
      <c r="K23">
        <v>0.72266900000000001</v>
      </c>
      <c r="L23">
        <v>806.06799999999998</v>
      </c>
      <c r="M23">
        <v>779.64700000000005</v>
      </c>
      <c r="N23">
        <v>0.78726799999999997</v>
      </c>
      <c r="O23">
        <v>0</v>
      </c>
      <c r="P23">
        <v>27.171099999999999</v>
      </c>
      <c r="Q23">
        <v>5.6916099999999997E-2</v>
      </c>
      <c r="R23">
        <v>4.3147499999999998E-2</v>
      </c>
      <c r="S23">
        <v>1.3816E-2</v>
      </c>
      <c r="T23">
        <v>0.50181699999999996</v>
      </c>
      <c r="U23">
        <v>35.613799999999998</v>
      </c>
      <c r="V23">
        <v>472500</v>
      </c>
      <c r="W23">
        <v>53300</v>
      </c>
      <c r="X23">
        <v>0</v>
      </c>
      <c r="Y23">
        <v>143100</v>
      </c>
      <c r="Z23">
        <v>263600</v>
      </c>
      <c r="AA23">
        <v>0</v>
      </c>
      <c r="AB23">
        <v>51300</v>
      </c>
      <c r="AC23">
        <v>0</v>
      </c>
      <c r="AD23">
        <f t="shared" si="0"/>
        <v>0</v>
      </c>
      <c r="AE23">
        <f t="shared" si="2"/>
        <v>9.1147400384053868E-4</v>
      </c>
      <c r="AF23">
        <f t="shared" si="3"/>
        <v>19.792104999999999</v>
      </c>
      <c r="AG23">
        <v>1</v>
      </c>
      <c r="AH23">
        <v>2</v>
      </c>
      <c r="AI23">
        <v>3</v>
      </c>
      <c r="AJ23">
        <v>4</v>
      </c>
      <c r="AK23">
        <f t="shared" si="1"/>
        <v>792.85750000000007</v>
      </c>
    </row>
    <row r="24" spans="1:37">
      <c r="A24" t="s">
        <v>76</v>
      </c>
      <c r="C24">
        <v>0.44657999999999998</v>
      </c>
      <c r="D24">
        <v>40671.1</v>
      </c>
      <c r="E24">
        <v>0.16975799999999999</v>
      </c>
      <c r="F24">
        <v>124102</v>
      </c>
      <c r="G24">
        <v>11.770899999999999</v>
      </c>
      <c r="H24">
        <v>6.4373699999999996</v>
      </c>
      <c r="I24">
        <v>1.4268099999999999</v>
      </c>
      <c r="J24">
        <v>13.1882</v>
      </c>
      <c r="K24">
        <v>0.13682</v>
      </c>
      <c r="L24">
        <v>791.46</v>
      </c>
      <c r="M24">
        <v>767.798</v>
      </c>
      <c r="N24">
        <v>3.7355800000000001E-3</v>
      </c>
      <c r="O24">
        <v>0</v>
      </c>
      <c r="P24">
        <v>20.49</v>
      </c>
      <c r="Q24">
        <v>4.8921499999999996E-3</v>
      </c>
      <c r="R24">
        <v>0.146207</v>
      </c>
      <c r="S24">
        <v>0</v>
      </c>
      <c r="T24">
        <v>0.82819299999999996</v>
      </c>
      <c r="U24">
        <v>34.501199999999997</v>
      </c>
      <c r="V24">
        <v>476599.99999999994</v>
      </c>
      <c r="W24">
        <v>54100</v>
      </c>
      <c r="X24">
        <v>0</v>
      </c>
      <c r="Y24">
        <v>145900</v>
      </c>
      <c r="Z24">
        <v>269100</v>
      </c>
      <c r="AA24">
        <v>900</v>
      </c>
      <c r="AB24">
        <v>53400</v>
      </c>
      <c r="AC24">
        <v>0</v>
      </c>
      <c r="AD24">
        <f t="shared" si="0"/>
        <v>6577.9856746089754</v>
      </c>
      <c r="AE24">
        <f t="shared" si="2"/>
        <v>1.7549372842723911E-4</v>
      </c>
      <c r="AF24">
        <f t="shared" si="3"/>
        <v>7.3075049999999999</v>
      </c>
      <c r="AG24">
        <v>1</v>
      </c>
      <c r="AH24">
        <v>2</v>
      </c>
      <c r="AI24">
        <v>3</v>
      </c>
      <c r="AJ24">
        <v>4</v>
      </c>
      <c r="AK24">
        <f t="shared" si="1"/>
        <v>779.62900000000002</v>
      </c>
    </row>
    <row r="25" spans="1:37">
      <c r="A25" t="s">
        <v>75</v>
      </c>
      <c r="C25">
        <v>0</v>
      </c>
      <c r="D25">
        <v>56358.1</v>
      </c>
      <c r="E25">
        <v>2.8595899999999999</v>
      </c>
      <c r="F25">
        <v>121087</v>
      </c>
      <c r="G25">
        <v>0</v>
      </c>
      <c r="H25">
        <v>2.4073899999999999</v>
      </c>
      <c r="I25">
        <v>1.70156</v>
      </c>
      <c r="J25">
        <v>0</v>
      </c>
      <c r="K25">
        <v>0</v>
      </c>
      <c r="L25">
        <v>716.55700000000002</v>
      </c>
      <c r="M25">
        <v>676.32100000000003</v>
      </c>
      <c r="N25">
        <v>0</v>
      </c>
      <c r="O25">
        <v>9.4186800000000001E-2</v>
      </c>
      <c r="P25">
        <v>42.463200000000001</v>
      </c>
      <c r="Q25">
        <v>1.72704E-3</v>
      </c>
      <c r="R25">
        <v>0</v>
      </c>
      <c r="S25">
        <v>1.46211E-3</v>
      </c>
      <c r="T25">
        <v>2.2609100000000001E-3</v>
      </c>
      <c r="U25">
        <v>28.2791</v>
      </c>
      <c r="V25">
        <v>480600</v>
      </c>
      <c r="W25">
        <v>71600</v>
      </c>
      <c r="X25">
        <v>0</v>
      </c>
      <c r="Y25">
        <v>126800</v>
      </c>
      <c r="Z25">
        <v>290500</v>
      </c>
      <c r="AA25">
        <v>1000</v>
      </c>
      <c r="AB25">
        <v>29500</v>
      </c>
      <c r="AC25">
        <v>0</v>
      </c>
      <c r="AD25" t="e">
        <f t="shared" si="0"/>
        <v>#DIV/0!</v>
      </c>
      <c r="AE25">
        <f t="shared" si="2"/>
        <v>0</v>
      </c>
      <c r="AF25">
        <f t="shared" si="3"/>
        <v>0.85077999999999998</v>
      </c>
      <c r="AG25">
        <v>1</v>
      </c>
      <c r="AH25">
        <v>2</v>
      </c>
      <c r="AI25">
        <v>3</v>
      </c>
      <c r="AJ25">
        <v>4</v>
      </c>
      <c r="AK25">
        <f t="shared" si="1"/>
        <v>696.43900000000008</v>
      </c>
    </row>
    <row r="26" spans="1:37">
      <c r="A26" t="s">
        <v>74</v>
      </c>
      <c r="C26">
        <v>0.26996300000000001</v>
      </c>
      <c r="D26">
        <v>46408.3</v>
      </c>
      <c r="E26">
        <v>0</v>
      </c>
      <c r="F26">
        <v>119305</v>
      </c>
      <c r="G26">
        <v>0.62804000000000004</v>
      </c>
      <c r="H26">
        <v>3.4636900000000002</v>
      </c>
      <c r="I26">
        <v>3.42089</v>
      </c>
      <c r="J26">
        <v>20.569299999999998</v>
      </c>
      <c r="K26">
        <v>3.39548E-2</v>
      </c>
      <c r="L26">
        <v>749.51199999999994</v>
      </c>
      <c r="M26">
        <v>726.68499999999995</v>
      </c>
      <c r="N26">
        <v>0</v>
      </c>
      <c r="O26">
        <v>0</v>
      </c>
      <c r="P26">
        <v>24.208500000000001</v>
      </c>
      <c r="Q26">
        <v>4.3923900000000002E-2</v>
      </c>
      <c r="R26">
        <v>0.10974200000000001</v>
      </c>
      <c r="S26">
        <v>0</v>
      </c>
      <c r="T26">
        <v>0.60855599999999999</v>
      </c>
      <c r="U26">
        <v>28.3858</v>
      </c>
      <c r="V26">
        <v>478400.00000000006</v>
      </c>
      <c r="W26">
        <v>61300</v>
      </c>
      <c r="X26">
        <v>0</v>
      </c>
      <c r="Y26">
        <v>137400</v>
      </c>
      <c r="Z26">
        <v>278600</v>
      </c>
      <c r="AA26">
        <v>800</v>
      </c>
      <c r="AB26">
        <v>43400</v>
      </c>
      <c r="AC26">
        <v>0</v>
      </c>
      <c r="AD26">
        <f t="shared" si="0"/>
        <v>23560.733681246835</v>
      </c>
      <c r="AE26">
        <f t="shared" si="2"/>
        <v>4.6003074115446656E-5</v>
      </c>
      <c r="AF26">
        <f t="shared" si="3"/>
        <v>11.995094999999999</v>
      </c>
      <c r="AG26">
        <v>1</v>
      </c>
      <c r="AH26">
        <v>2</v>
      </c>
      <c r="AI26">
        <v>3</v>
      </c>
      <c r="AJ26">
        <v>4</v>
      </c>
      <c r="AK26">
        <f t="shared" si="1"/>
        <v>738.09849999999994</v>
      </c>
    </row>
    <row r="27" spans="1:37">
      <c r="A27" t="s">
        <v>73</v>
      </c>
      <c r="C27">
        <v>0</v>
      </c>
      <c r="D27">
        <v>46255.7</v>
      </c>
      <c r="E27">
        <v>0.36664600000000003</v>
      </c>
      <c r="F27">
        <v>137914</v>
      </c>
      <c r="G27">
        <v>7.5019400000000003</v>
      </c>
      <c r="H27">
        <v>5.5916899999999998</v>
      </c>
      <c r="I27">
        <v>0.36497200000000002</v>
      </c>
      <c r="J27">
        <v>20.924800000000001</v>
      </c>
      <c r="K27">
        <v>0</v>
      </c>
      <c r="L27">
        <v>841.49099999999999</v>
      </c>
      <c r="M27">
        <v>841.87199999999996</v>
      </c>
      <c r="N27">
        <v>0</v>
      </c>
      <c r="O27">
        <v>0.15831799999999999</v>
      </c>
      <c r="P27">
        <v>25.585799999999999</v>
      </c>
      <c r="Q27">
        <v>0.126193</v>
      </c>
      <c r="R27">
        <v>0.10810599999999999</v>
      </c>
      <c r="S27">
        <v>5.2610700000000005E-4</v>
      </c>
      <c r="T27">
        <v>0.98975900000000006</v>
      </c>
      <c r="U27">
        <v>35.010399999999997</v>
      </c>
      <c r="V27">
        <v>477900</v>
      </c>
      <c r="W27">
        <v>58099.999999999993</v>
      </c>
      <c r="X27">
        <v>0</v>
      </c>
      <c r="Y27">
        <v>142200</v>
      </c>
      <c r="Z27">
        <v>273900</v>
      </c>
      <c r="AA27">
        <v>0</v>
      </c>
      <c r="AB27">
        <v>47900</v>
      </c>
      <c r="AC27">
        <v>0</v>
      </c>
      <c r="AD27" t="e">
        <f t="shared" si="0"/>
        <v>#DIV/0!</v>
      </c>
      <c r="AE27">
        <f t="shared" si="2"/>
        <v>0</v>
      </c>
      <c r="AF27">
        <f t="shared" si="3"/>
        <v>10.644886000000001</v>
      </c>
      <c r="AG27">
        <v>1</v>
      </c>
      <c r="AH27">
        <v>2</v>
      </c>
      <c r="AI27">
        <v>3</v>
      </c>
      <c r="AJ27">
        <v>4</v>
      </c>
      <c r="AK27">
        <f t="shared" si="1"/>
        <v>841.68149999999991</v>
      </c>
    </row>
    <row r="28" spans="1:37">
      <c r="A28" t="s">
        <v>72</v>
      </c>
      <c r="C28">
        <v>1.0786100000000001</v>
      </c>
      <c r="D28">
        <v>46812.9</v>
      </c>
      <c r="E28">
        <v>4.1420700000000004</v>
      </c>
      <c r="F28">
        <v>123225</v>
      </c>
      <c r="G28">
        <v>6.1787700000000001</v>
      </c>
      <c r="H28">
        <v>4.3841400000000004</v>
      </c>
      <c r="I28">
        <v>0.69903999999999999</v>
      </c>
      <c r="J28">
        <v>16.437100000000001</v>
      </c>
      <c r="K28">
        <v>0.25230200000000003</v>
      </c>
      <c r="L28">
        <v>785.52599999999995</v>
      </c>
      <c r="M28">
        <v>778.65800000000002</v>
      </c>
      <c r="N28">
        <v>0.114727</v>
      </c>
      <c r="O28">
        <v>0</v>
      </c>
      <c r="P28">
        <v>23.006499999999999</v>
      </c>
      <c r="Q28">
        <v>0.13169900000000001</v>
      </c>
      <c r="R28">
        <v>0.117336</v>
      </c>
      <c r="S28">
        <v>7.5038899999999996E-4</v>
      </c>
      <c r="T28">
        <v>1.10623</v>
      </c>
      <c r="U28">
        <v>32.173099999999998</v>
      </c>
      <c r="V28">
        <v>478300</v>
      </c>
      <c r="W28">
        <v>59400.000000000007</v>
      </c>
      <c r="X28">
        <v>0</v>
      </c>
      <c r="Y28">
        <v>139800</v>
      </c>
      <c r="Z28">
        <v>276600</v>
      </c>
      <c r="AA28">
        <v>900</v>
      </c>
      <c r="AB28">
        <v>45100</v>
      </c>
      <c r="AC28">
        <v>0</v>
      </c>
      <c r="AD28">
        <f t="shared" si="0"/>
        <v>3567.1536491981828</v>
      </c>
      <c r="AE28">
        <f t="shared" si="2"/>
        <v>3.2259887583557947E-4</v>
      </c>
      <c r="AF28">
        <f t="shared" si="3"/>
        <v>8.5680700000000005</v>
      </c>
      <c r="AG28">
        <v>1</v>
      </c>
      <c r="AH28">
        <v>2</v>
      </c>
      <c r="AI28">
        <v>3</v>
      </c>
      <c r="AJ28">
        <v>4</v>
      </c>
      <c r="AK28">
        <f t="shared" si="1"/>
        <v>782.09199999999998</v>
      </c>
    </row>
    <row r="29" spans="1:37">
      <c r="A29" t="s">
        <v>71</v>
      </c>
      <c r="C29">
        <v>0.56428299999999998</v>
      </c>
      <c r="D29">
        <v>44072.6</v>
      </c>
      <c r="E29">
        <v>0</v>
      </c>
      <c r="F29">
        <v>130644</v>
      </c>
      <c r="G29">
        <v>0</v>
      </c>
      <c r="H29">
        <v>5.4173099999999996</v>
      </c>
      <c r="I29">
        <v>1.7602</v>
      </c>
      <c r="J29">
        <v>13.436400000000001</v>
      </c>
      <c r="K29">
        <v>0</v>
      </c>
      <c r="L29">
        <v>814.92100000000005</v>
      </c>
      <c r="M29">
        <v>783.21100000000001</v>
      </c>
      <c r="N29">
        <v>0</v>
      </c>
      <c r="O29">
        <v>0.15618599999999999</v>
      </c>
      <c r="P29">
        <v>21.860099999999999</v>
      </c>
      <c r="Q29">
        <v>0</v>
      </c>
      <c r="R29">
        <v>3.2952700000000001E-2</v>
      </c>
      <c r="S29">
        <v>2.9612600000000002E-4</v>
      </c>
      <c r="T29">
        <v>0.15420300000000001</v>
      </c>
      <c r="U29">
        <v>34.786999999999999</v>
      </c>
      <c r="V29">
        <v>475700</v>
      </c>
      <c r="W29">
        <v>56700</v>
      </c>
      <c r="X29">
        <v>0</v>
      </c>
      <c r="Y29">
        <v>143500</v>
      </c>
      <c r="Z29">
        <v>269700</v>
      </c>
      <c r="AA29">
        <v>0</v>
      </c>
      <c r="AB29">
        <v>48200</v>
      </c>
      <c r="AC29">
        <v>0</v>
      </c>
      <c r="AD29" t="e">
        <f t="shared" si="0"/>
        <v>#DIV/0!</v>
      </c>
      <c r="AE29">
        <f t="shared" si="2"/>
        <v>0</v>
      </c>
      <c r="AF29">
        <f t="shared" si="3"/>
        <v>7.5983000000000001</v>
      </c>
      <c r="AG29">
        <v>1</v>
      </c>
      <c r="AH29">
        <v>2</v>
      </c>
      <c r="AI29">
        <v>3</v>
      </c>
      <c r="AJ29">
        <v>4</v>
      </c>
      <c r="AK29">
        <f t="shared" si="1"/>
        <v>799.06600000000003</v>
      </c>
    </row>
    <row r="30" spans="1:37">
      <c r="A30" t="s">
        <v>70</v>
      </c>
      <c r="C30">
        <v>1.20024</v>
      </c>
      <c r="D30">
        <v>70550.7</v>
      </c>
      <c r="E30">
        <v>0</v>
      </c>
      <c r="F30">
        <v>146376</v>
      </c>
      <c r="G30">
        <v>0.96340499999999996</v>
      </c>
      <c r="H30">
        <v>7.71333</v>
      </c>
      <c r="I30">
        <v>7.8230099999999997E-2</v>
      </c>
      <c r="J30">
        <v>17.956700000000001</v>
      </c>
      <c r="K30">
        <v>0.22567100000000001</v>
      </c>
      <c r="L30">
        <v>603.173</v>
      </c>
      <c r="M30">
        <v>596.28099999999995</v>
      </c>
      <c r="N30">
        <v>0.20424200000000001</v>
      </c>
      <c r="O30">
        <v>0.28250500000000001</v>
      </c>
      <c r="P30">
        <v>73.309299999999993</v>
      </c>
      <c r="Q30">
        <v>1.05392</v>
      </c>
      <c r="R30">
        <v>1.95556</v>
      </c>
      <c r="S30">
        <v>0.136133</v>
      </c>
      <c r="T30">
        <v>1.8269899999999999</v>
      </c>
      <c r="U30">
        <v>53.936700000000002</v>
      </c>
      <c r="V30">
        <v>480500</v>
      </c>
      <c r="W30">
        <v>62200</v>
      </c>
      <c r="X30">
        <v>0</v>
      </c>
      <c r="Y30">
        <v>128900</v>
      </c>
      <c r="Z30">
        <v>288500</v>
      </c>
      <c r="AA30">
        <v>2200</v>
      </c>
      <c r="AB30">
        <v>37600</v>
      </c>
      <c r="AC30">
        <v>0</v>
      </c>
      <c r="AD30">
        <f t="shared" si="0"/>
        <v>9748.704973168904</v>
      </c>
      <c r="AE30">
        <f t="shared" si="2"/>
        <v>3.7628954507634309E-4</v>
      </c>
      <c r="AF30">
        <f t="shared" si="3"/>
        <v>9.0174650500000002</v>
      </c>
      <c r="AG30">
        <v>1</v>
      </c>
      <c r="AH30">
        <v>2</v>
      </c>
      <c r="AI30">
        <v>3</v>
      </c>
      <c r="AJ30">
        <v>4</v>
      </c>
      <c r="AK30">
        <f t="shared" si="1"/>
        <v>599.72699999999998</v>
      </c>
    </row>
    <row r="31" spans="1:37">
      <c r="A31" t="s">
        <v>69</v>
      </c>
      <c r="C31">
        <v>0</v>
      </c>
      <c r="D31">
        <v>70941.5</v>
      </c>
      <c r="E31">
        <v>0</v>
      </c>
      <c r="F31">
        <v>137817</v>
      </c>
      <c r="G31">
        <v>4.8704499999999999</v>
      </c>
      <c r="H31">
        <v>5.2309200000000002</v>
      </c>
      <c r="I31">
        <v>4.1219299999999999</v>
      </c>
      <c r="J31">
        <v>33.628799999999998</v>
      </c>
      <c r="K31">
        <v>0.28840300000000002</v>
      </c>
      <c r="L31">
        <v>716.02599999999995</v>
      </c>
      <c r="M31">
        <v>727.53099999999995</v>
      </c>
      <c r="N31">
        <v>0</v>
      </c>
      <c r="O31">
        <v>0.134018</v>
      </c>
      <c r="P31">
        <v>94.588099999999997</v>
      </c>
      <c r="Q31">
        <v>0</v>
      </c>
      <c r="R31">
        <v>0</v>
      </c>
      <c r="S31">
        <v>0</v>
      </c>
      <c r="T31">
        <v>0</v>
      </c>
      <c r="U31">
        <v>34.132800000000003</v>
      </c>
      <c r="V31">
        <v>480800</v>
      </c>
      <c r="W31">
        <v>65700</v>
      </c>
      <c r="X31">
        <v>0</v>
      </c>
      <c r="Y31">
        <v>128600</v>
      </c>
      <c r="Z31">
        <v>289100</v>
      </c>
      <c r="AA31">
        <v>0</v>
      </c>
      <c r="AB31">
        <v>35800</v>
      </c>
      <c r="AC31">
        <v>0</v>
      </c>
      <c r="AD31">
        <f t="shared" si="0"/>
        <v>0</v>
      </c>
      <c r="AE31">
        <f t="shared" si="2"/>
        <v>3.9957272210241796E-4</v>
      </c>
      <c r="AF31">
        <f t="shared" si="3"/>
        <v>18.875364999999999</v>
      </c>
      <c r="AG31">
        <v>1</v>
      </c>
      <c r="AH31">
        <v>2</v>
      </c>
      <c r="AI31">
        <v>3</v>
      </c>
      <c r="AJ31">
        <v>4</v>
      </c>
      <c r="AK31">
        <f t="shared" si="1"/>
        <v>721.77849999999989</v>
      </c>
    </row>
    <row r="32" spans="1:37">
      <c r="A32" t="s">
        <v>68</v>
      </c>
      <c r="C32">
        <v>2.2357900000000002</v>
      </c>
      <c r="D32">
        <v>71398.399999999994</v>
      </c>
      <c r="E32">
        <v>384.38400000000001</v>
      </c>
      <c r="F32">
        <v>143604</v>
      </c>
      <c r="G32">
        <v>44.651200000000003</v>
      </c>
      <c r="H32">
        <v>25.246500000000001</v>
      </c>
      <c r="I32">
        <v>5.7161499999999998</v>
      </c>
      <c r="J32">
        <v>35.0047</v>
      </c>
      <c r="K32">
        <v>3.0981999999999998</v>
      </c>
      <c r="L32">
        <v>728.35799999999995</v>
      </c>
      <c r="M32">
        <v>684.56</v>
      </c>
      <c r="N32">
        <v>0</v>
      </c>
      <c r="O32">
        <v>0.213643</v>
      </c>
      <c r="P32">
        <v>53.805100000000003</v>
      </c>
      <c r="Q32">
        <v>0</v>
      </c>
      <c r="R32">
        <v>8.7826100000000003E-5</v>
      </c>
      <c r="S32">
        <v>0</v>
      </c>
      <c r="T32">
        <v>0</v>
      </c>
      <c r="U32">
        <v>35.366199999999999</v>
      </c>
      <c r="V32">
        <v>482100</v>
      </c>
      <c r="W32">
        <v>66900</v>
      </c>
      <c r="X32">
        <v>0</v>
      </c>
      <c r="Y32">
        <v>124900</v>
      </c>
      <c r="Z32">
        <v>293800</v>
      </c>
      <c r="AA32">
        <v>0</v>
      </c>
      <c r="AB32">
        <v>32300</v>
      </c>
      <c r="AC32">
        <v>0</v>
      </c>
      <c r="AD32">
        <f t="shared" si="0"/>
        <v>0</v>
      </c>
      <c r="AE32">
        <f t="shared" si="2"/>
        <v>4.3855340508083271E-3</v>
      </c>
      <c r="AF32">
        <f t="shared" si="3"/>
        <v>20.360424999999999</v>
      </c>
      <c r="AG32">
        <v>1</v>
      </c>
      <c r="AH32">
        <v>2</v>
      </c>
      <c r="AI32">
        <v>3</v>
      </c>
      <c r="AJ32">
        <v>4</v>
      </c>
      <c r="AK32">
        <f t="shared" si="1"/>
        <v>706.45899999999995</v>
      </c>
    </row>
    <row r="33" spans="1:37">
      <c r="A33" t="s">
        <v>67</v>
      </c>
      <c r="C33">
        <v>5.5369599999999997</v>
      </c>
      <c r="D33">
        <v>64485.3</v>
      </c>
      <c r="E33">
        <v>1808.18</v>
      </c>
      <c r="F33">
        <v>134857</v>
      </c>
      <c r="G33">
        <v>333.803</v>
      </c>
      <c r="H33">
        <v>89.528000000000006</v>
      </c>
      <c r="I33">
        <v>31.811</v>
      </c>
      <c r="J33">
        <v>24.7257</v>
      </c>
      <c r="K33">
        <v>27.258900000000001</v>
      </c>
      <c r="L33">
        <v>676.22799999999995</v>
      </c>
      <c r="M33">
        <v>640.78399999999999</v>
      </c>
      <c r="N33">
        <v>3.4497600000000003E-2</v>
      </c>
      <c r="O33">
        <v>1.25186</v>
      </c>
      <c r="P33">
        <v>70.862099999999998</v>
      </c>
      <c r="Q33">
        <v>0</v>
      </c>
      <c r="R33">
        <v>0</v>
      </c>
      <c r="S33">
        <v>1.1291999999999999E-3</v>
      </c>
      <c r="T33">
        <v>0</v>
      </c>
      <c r="U33">
        <v>40.631300000000003</v>
      </c>
      <c r="V33">
        <v>481800</v>
      </c>
      <c r="W33">
        <v>67400</v>
      </c>
      <c r="X33">
        <v>0</v>
      </c>
      <c r="Y33">
        <v>126700</v>
      </c>
      <c r="Z33">
        <v>292200</v>
      </c>
      <c r="AA33">
        <v>0</v>
      </c>
      <c r="AB33">
        <v>32000</v>
      </c>
      <c r="AC33">
        <v>0</v>
      </c>
      <c r="AD33">
        <f t="shared" si="0"/>
        <v>0</v>
      </c>
      <c r="AE33">
        <f t="shared" si="2"/>
        <v>4.1395067015334713E-2</v>
      </c>
      <c r="AF33">
        <f t="shared" si="3"/>
        <v>28.268349999999998</v>
      </c>
      <c r="AG33">
        <v>1</v>
      </c>
      <c r="AH33">
        <v>2</v>
      </c>
      <c r="AI33">
        <v>3</v>
      </c>
      <c r="AJ33">
        <v>4</v>
      </c>
      <c r="AK33">
        <f t="shared" si="1"/>
        <v>658.50599999999997</v>
      </c>
    </row>
    <row r="34" spans="1:37">
      <c r="A34" t="s">
        <v>66</v>
      </c>
      <c r="C34">
        <v>0.32948899999999998</v>
      </c>
      <c r="D34">
        <v>64705.4</v>
      </c>
      <c r="E34">
        <v>1.4362600000000001</v>
      </c>
      <c r="F34">
        <v>131143</v>
      </c>
      <c r="G34">
        <v>1.89446</v>
      </c>
      <c r="H34">
        <v>2.51755</v>
      </c>
      <c r="I34">
        <v>2.0400200000000002</v>
      </c>
      <c r="J34">
        <v>0</v>
      </c>
      <c r="K34">
        <v>0</v>
      </c>
      <c r="L34">
        <v>648.94600000000003</v>
      </c>
      <c r="M34">
        <v>629.48299999999995</v>
      </c>
      <c r="N34">
        <v>1.03816E-2</v>
      </c>
      <c r="O34">
        <v>0.32630199999999998</v>
      </c>
      <c r="P34">
        <v>49.677399999999999</v>
      </c>
      <c r="Q34">
        <v>4.7440099999999999E-2</v>
      </c>
      <c r="R34">
        <v>7.6587100000000005E-2</v>
      </c>
      <c r="S34">
        <v>0</v>
      </c>
      <c r="T34">
        <v>5.8344100000000003E-2</v>
      </c>
      <c r="U34">
        <v>35.7776</v>
      </c>
      <c r="V34">
        <v>481300</v>
      </c>
      <c r="W34">
        <v>64400.000000000007</v>
      </c>
      <c r="X34">
        <v>0</v>
      </c>
      <c r="Y34">
        <v>128800.00000000001</v>
      </c>
      <c r="Z34">
        <v>289800</v>
      </c>
      <c r="AA34">
        <v>0</v>
      </c>
      <c r="AB34">
        <v>35700</v>
      </c>
      <c r="AC34">
        <v>0</v>
      </c>
      <c r="AD34" t="e">
        <f t="shared" si="0"/>
        <v>#DIV/0!</v>
      </c>
      <c r="AE34">
        <f t="shared" si="2"/>
        <v>0</v>
      </c>
      <c r="AF34">
        <f t="shared" si="3"/>
        <v>1.0200100000000001</v>
      </c>
      <c r="AG34">
        <v>1</v>
      </c>
      <c r="AH34">
        <v>2</v>
      </c>
      <c r="AI34">
        <v>3</v>
      </c>
      <c r="AJ34">
        <v>4</v>
      </c>
      <c r="AK34">
        <f t="shared" si="1"/>
        <v>639.21450000000004</v>
      </c>
    </row>
    <row r="35" spans="1:37">
      <c r="A35" t="s">
        <v>65</v>
      </c>
      <c r="C35">
        <v>0.42392999999999997</v>
      </c>
      <c r="D35">
        <v>70259.5</v>
      </c>
      <c r="E35">
        <v>1.3656200000000001</v>
      </c>
      <c r="F35">
        <v>142990</v>
      </c>
      <c r="G35">
        <v>1.0043800000000001</v>
      </c>
      <c r="H35">
        <v>2.8904100000000001</v>
      </c>
      <c r="I35">
        <v>8.9234099999999997E-3</v>
      </c>
      <c r="J35">
        <v>6.4387499999999998</v>
      </c>
      <c r="K35">
        <v>0.40783700000000001</v>
      </c>
      <c r="L35">
        <v>643.20799999999997</v>
      </c>
      <c r="M35">
        <v>643.88300000000004</v>
      </c>
      <c r="N35">
        <v>7.8694200000000006E-2</v>
      </c>
      <c r="O35">
        <v>0</v>
      </c>
      <c r="P35">
        <v>93.621499999999997</v>
      </c>
      <c r="Q35">
        <v>2.4927700000000002</v>
      </c>
      <c r="R35">
        <v>3.8972500000000001</v>
      </c>
      <c r="S35">
        <v>0.29072900000000002</v>
      </c>
      <c r="T35">
        <v>1.2207699999999999</v>
      </c>
      <c r="U35">
        <v>31.041499999999999</v>
      </c>
      <c r="V35">
        <v>481100</v>
      </c>
      <c r="W35">
        <v>64600</v>
      </c>
      <c r="X35">
        <v>0</v>
      </c>
      <c r="Y35">
        <v>127300</v>
      </c>
      <c r="Z35">
        <v>290400</v>
      </c>
      <c r="AA35">
        <v>0</v>
      </c>
      <c r="AB35">
        <v>36500</v>
      </c>
      <c r="AC35">
        <v>0</v>
      </c>
      <c r="AD35">
        <f t="shared" si="0"/>
        <v>0</v>
      </c>
      <c r="AE35">
        <f t="shared" si="2"/>
        <v>6.3373452226765637E-4</v>
      </c>
      <c r="AF35">
        <f t="shared" si="3"/>
        <v>3.2238367050000001</v>
      </c>
      <c r="AG35">
        <v>1</v>
      </c>
      <c r="AH35">
        <v>2</v>
      </c>
      <c r="AI35">
        <v>3</v>
      </c>
      <c r="AJ35">
        <v>4</v>
      </c>
      <c r="AK35">
        <f t="shared" si="1"/>
        <v>643.54549999999995</v>
      </c>
    </row>
    <row r="36" spans="1:37">
      <c r="A36" t="s">
        <v>64</v>
      </c>
      <c r="C36">
        <v>0.257411</v>
      </c>
      <c r="D36">
        <v>57941.3</v>
      </c>
      <c r="E36">
        <v>0.27252799999999999</v>
      </c>
      <c r="F36">
        <v>150441</v>
      </c>
      <c r="G36">
        <v>0</v>
      </c>
      <c r="H36">
        <v>5.2441399999999998</v>
      </c>
      <c r="I36">
        <v>1.1558999999999999</v>
      </c>
      <c r="J36">
        <v>15.313700000000001</v>
      </c>
      <c r="K36">
        <v>0</v>
      </c>
      <c r="L36">
        <v>620.072</v>
      </c>
      <c r="M36">
        <v>593.59199999999998</v>
      </c>
      <c r="N36">
        <v>0.50459699999999996</v>
      </c>
      <c r="O36">
        <v>0</v>
      </c>
      <c r="P36">
        <v>89.759200000000007</v>
      </c>
      <c r="Q36">
        <v>1.51542</v>
      </c>
      <c r="R36">
        <v>2.6568299999999998</v>
      </c>
      <c r="S36">
        <v>0.27843099999999998</v>
      </c>
      <c r="T36">
        <v>1.58833</v>
      </c>
      <c r="U36">
        <v>49.313200000000002</v>
      </c>
      <c r="V36">
        <v>479400</v>
      </c>
      <c r="W36">
        <v>58300</v>
      </c>
      <c r="X36">
        <v>0</v>
      </c>
      <c r="Y36">
        <v>134600</v>
      </c>
      <c r="Z36">
        <v>281800</v>
      </c>
      <c r="AA36">
        <v>0</v>
      </c>
      <c r="AB36">
        <v>46000</v>
      </c>
      <c r="AC36">
        <v>0</v>
      </c>
      <c r="AD36" t="e">
        <f t="shared" si="0"/>
        <v>#DIV/0!</v>
      </c>
      <c r="AE36">
        <f t="shared" si="2"/>
        <v>0</v>
      </c>
      <c r="AF36">
        <f t="shared" si="3"/>
        <v>8.2347999999999999</v>
      </c>
      <c r="AG36">
        <v>1</v>
      </c>
      <c r="AH36">
        <v>2</v>
      </c>
      <c r="AI36">
        <v>3</v>
      </c>
      <c r="AJ36">
        <v>4</v>
      </c>
      <c r="AK36">
        <f t="shared" si="1"/>
        <v>606.83199999999999</v>
      </c>
    </row>
    <row r="37" spans="1:37">
      <c r="A37" t="s">
        <v>63</v>
      </c>
      <c r="C37">
        <v>0.23108799999999999</v>
      </c>
      <c r="D37">
        <v>79319.100000000006</v>
      </c>
      <c r="E37">
        <v>3.1628400000000001</v>
      </c>
      <c r="F37">
        <v>146029</v>
      </c>
      <c r="G37">
        <v>0</v>
      </c>
      <c r="H37">
        <v>2.5162100000000001</v>
      </c>
      <c r="I37">
        <v>0.74885500000000005</v>
      </c>
      <c r="J37">
        <v>30.6935</v>
      </c>
      <c r="K37">
        <v>0.109028</v>
      </c>
      <c r="L37">
        <v>646.44399999999996</v>
      </c>
      <c r="M37">
        <v>632.17899999999997</v>
      </c>
      <c r="N37">
        <v>0.12074</v>
      </c>
      <c r="O37">
        <v>0</v>
      </c>
      <c r="P37">
        <v>108.559</v>
      </c>
      <c r="Q37">
        <v>3.2232299999999998E-2</v>
      </c>
      <c r="R37">
        <v>0.169096</v>
      </c>
      <c r="S37">
        <v>0</v>
      </c>
      <c r="T37">
        <v>0.60659399999999997</v>
      </c>
      <c r="U37">
        <v>28.636500000000002</v>
      </c>
      <c r="V37">
        <v>482100</v>
      </c>
      <c r="W37">
        <v>67900</v>
      </c>
      <c r="X37">
        <v>0</v>
      </c>
      <c r="Y37">
        <v>125500</v>
      </c>
      <c r="Z37">
        <v>293600</v>
      </c>
      <c r="AA37">
        <v>0</v>
      </c>
      <c r="AB37">
        <v>30900</v>
      </c>
      <c r="AC37">
        <v>0</v>
      </c>
      <c r="AD37">
        <f t="shared" si="0"/>
        <v>0</v>
      </c>
      <c r="AE37">
        <f t="shared" si="2"/>
        <v>1.7053971342608415E-4</v>
      </c>
      <c r="AF37">
        <f t="shared" si="3"/>
        <v>15.7211775</v>
      </c>
      <c r="AG37">
        <v>1</v>
      </c>
      <c r="AH37">
        <v>2</v>
      </c>
      <c r="AI37">
        <v>3</v>
      </c>
      <c r="AJ37">
        <v>4</v>
      </c>
      <c r="AK37">
        <f t="shared" si="1"/>
        <v>639.31150000000002</v>
      </c>
    </row>
    <row r="38" spans="1:37" s="10" customFormat="1">
      <c r="C38" s="10" t="s">
        <v>45</v>
      </c>
      <c r="D38" s="10" t="s">
        <v>44</v>
      </c>
      <c r="E38" s="10" t="s">
        <v>43</v>
      </c>
      <c r="F38" s="10" t="s">
        <v>42</v>
      </c>
      <c r="G38" s="10" t="s">
        <v>41</v>
      </c>
      <c r="H38" s="10" t="s">
        <v>40</v>
      </c>
      <c r="I38" s="10" t="s">
        <v>39</v>
      </c>
      <c r="J38" s="10" t="s">
        <v>38</v>
      </c>
      <c r="K38" s="10" t="s">
        <v>37</v>
      </c>
      <c r="L38" s="10" t="s">
        <v>36</v>
      </c>
      <c r="M38" s="10" t="s">
        <v>35</v>
      </c>
      <c r="N38" s="10" t="s">
        <v>34</v>
      </c>
      <c r="O38" s="10" t="s">
        <v>33</v>
      </c>
      <c r="P38" s="10" t="s">
        <v>32</v>
      </c>
      <c r="Q38" s="10" t="s">
        <v>31</v>
      </c>
      <c r="R38" s="10" t="s">
        <v>30</v>
      </c>
      <c r="S38" s="10" t="s">
        <v>29</v>
      </c>
      <c r="T38" s="10" t="s">
        <v>28</v>
      </c>
      <c r="U38" s="10" t="s">
        <v>27</v>
      </c>
      <c r="V38" s="9" t="s">
        <v>106</v>
      </c>
      <c r="W38" s="9" t="s">
        <v>105</v>
      </c>
      <c r="X38" s="9" t="s">
        <v>104</v>
      </c>
      <c r="Y38" s="9" t="s">
        <v>103</v>
      </c>
      <c r="Z38" s="9" t="s">
        <v>102</v>
      </c>
      <c r="AA38" s="9" t="s">
        <v>101</v>
      </c>
      <c r="AB38" s="9" t="s">
        <v>100</v>
      </c>
      <c r="AC38" s="9" t="s">
        <v>99</v>
      </c>
      <c r="AE38"/>
      <c r="AF38"/>
      <c r="AG38">
        <v>1</v>
      </c>
      <c r="AH38">
        <v>2</v>
      </c>
      <c r="AI38">
        <v>3</v>
      </c>
      <c r="AJ38">
        <v>4</v>
      </c>
      <c r="AK38"/>
    </row>
    <row r="39" spans="1:37">
      <c r="A39" t="s">
        <v>62</v>
      </c>
      <c r="C39">
        <v>1.3085</v>
      </c>
      <c r="D39">
        <v>49432.7</v>
      </c>
      <c r="E39">
        <v>0.81051899999999999</v>
      </c>
      <c r="F39">
        <v>91616.2</v>
      </c>
      <c r="G39">
        <v>0</v>
      </c>
      <c r="H39">
        <v>0.88112000000000001</v>
      </c>
      <c r="I39">
        <v>0</v>
      </c>
      <c r="J39">
        <v>18.568200000000001</v>
      </c>
      <c r="K39">
        <v>0</v>
      </c>
      <c r="L39">
        <v>377.95499999999998</v>
      </c>
      <c r="M39">
        <v>406.09699999999998</v>
      </c>
      <c r="N39">
        <v>1.55373E-2</v>
      </c>
      <c r="O39">
        <v>6.03022E-2</v>
      </c>
      <c r="P39">
        <v>37.316800000000001</v>
      </c>
      <c r="Q39">
        <v>0.42469299999999999</v>
      </c>
      <c r="R39">
        <v>0.57594599999999996</v>
      </c>
      <c r="S39">
        <v>8.2768800000000003E-3</v>
      </c>
      <c r="T39">
        <v>0.56645900000000005</v>
      </c>
      <c r="U39">
        <v>17.9954</v>
      </c>
      <c r="V39">
        <v>480400</v>
      </c>
      <c r="W39">
        <v>75600</v>
      </c>
      <c r="X39">
        <v>0</v>
      </c>
      <c r="Y39">
        <v>128100</v>
      </c>
      <c r="Z39">
        <v>289600</v>
      </c>
      <c r="AA39">
        <v>0</v>
      </c>
      <c r="AB39">
        <v>25299.999999999996</v>
      </c>
      <c r="AC39">
        <v>0</v>
      </c>
      <c r="AE39">
        <f t="shared" si="2"/>
        <v>0</v>
      </c>
      <c r="AF39">
        <f t="shared" si="3"/>
        <v>9.2841000000000005</v>
      </c>
      <c r="AG39">
        <v>1</v>
      </c>
      <c r="AH39">
        <v>2</v>
      </c>
      <c r="AI39">
        <v>3</v>
      </c>
      <c r="AJ39">
        <v>4</v>
      </c>
      <c r="AK39">
        <f t="shared" ref="AK39:AK66" si="4">(L39+M39)/2</f>
        <v>392.02599999999995</v>
      </c>
    </row>
    <row r="40" spans="1:37">
      <c r="A40" t="s">
        <v>61</v>
      </c>
      <c r="C40">
        <v>0.565863</v>
      </c>
      <c r="D40">
        <v>52430.9</v>
      </c>
      <c r="E40">
        <v>1.2772699999999999</v>
      </c>
      <c r="F40">
        <v>106989</v>
      </c>
      <c r="G40">
        <v>1.72953</v>
      </c>
      <c r="H40">
        <v>2.0237400000000001</v>
      </c>
      <c r="I40">
        <v>0</v>
      </c>
      <c r="J40">
        <v>7.6996200000000004</v>
      </c>
      <c r="K40">
        <v>0.260739</v>
      </c>
      <c r="L40">
        <v>473.11200000000002</v>
      </c>
      <c r="M40">
        <v>442.42899999999997</v>
      </c>
      <c r="N40">
        <v>4.8105599999999998E-2</v>
      </c>
      <c r="O40">
        <v>0.10019500000000001</v>
      </c>
      <c r="P40">
        <v>43.055900000000001</v>
      </c>
      <c r="Q40">
        <v>1.3396699999999999</v>
      </c>
      <c r="R40">
        <v>1.2963199999999999</v>
      </c>
      <c r="S40">
        <v>8.2108500000000001E-2</v>
      </c>
      <c r="T40">
        <v>0.89056199999999996</v>
      </c>
      <c r="U40">
        <v>21.134799999999998</v>
      </c>
      <c r="V40">
        <v>480600</v>
      </c>
      <c r="W40">
        <v>72500</v>
      </c>
      <c r="X40">
        <v>0</v>
      </c>
      <c r="Y40">
        <v>130800</v>
      </c>
      <c r="Z40">
        <v>287600</v>
      </c>
      <c r="AA40">
        <v>0</v>
      </c>
      <c r="AB40">
        <v>28400</v>
      </c>
      <c r="AC40">
        <v>0</v>
      </c>
      <c r="AE40">
        <f t="shared" si="2"/>
        <v>5.6958454072510135E-4</v>
      </c>
      <c r="AF40">
        <f t="shared" si="3"/>
        <v>3.8498100000000002</v>
      </c>
      <c r="AG40">
        <v>1</v>
      </c>
      <c r="AH40">
        <v>2</v>
      </c>
      <c r="AI40">
        <v>3</v>
      </c>
      <c r="AJ40">
        <v>4</v>
      </c>
      <c r="AK40">
        <f t="shared" si="4"/>
        <v>457.77049999999997</v>
      </c>
    </row>
    <row r="41" spans="1:37">
      <c r="A41" t="s">
        <v>60</v>
      </c>
      <c r="C41">
        <v>0</v>
      </c>
      <c r="D41">
        <v>66432</v>
      </c>
      <c r="E41">
        <v>0</v>
      </c>
      <c r="F41">
        <v>127270</v>
      </c>
      <c r="G41">
        <v>3.1513300000000002</v>
      </c>
      <c r="H41">
        <v>2.1106199999999999</v>
      </c>
      <c r="I41">
        <v>-0.26101600000000003</v>
      </c>
      <c r="J41">
        <v>20.4817</v>
      </c>
      <c r="K41">
        <v>0</v>
      </c>
      <c r="L41">
        <v>552.13300000000004</v>
      </c>
      <c r="M41">
        <v>508.06799999999998</v>
      </c>
      <c r="N41">
        <v>1.89532E-2</v>
      </c>
      <c r="O41">
        <v>0</v>
      </c>
      <c r="P41">
        <v>37.581499999999998</v>
      </c>
      <c r="Q41">
        <v>1.16307</v>
      </c>
      <c r="R41">
        <v>1.5921400000000001</v>
      </c>
      <c r="S41">
        <v>0.145681</v>
      </c>
      <c r="T41">
        <v>1.0661400000000001</v>
      </c>
      <c r="U41">
        <v>22.7319</v>
      </c>
      <c r="V41">
        <v>480900.00000000006</v>
      </c>
      <c r="W41">
        <v>73800</v>
      </c>
      <c r="X41">
        <v>0</v>
      </c>
      <c r="Y41">
        <v>127200</v>
      </c>
      <c r="Z41">
        <v>290600</v>
      </c>
      <c r="AA41">
        <v>0</v>
      </c>
      <c r="AB41">
        <v>27500</v>
      </c>
      <c r="AC41">
        <v>0</v>
      </c>
      <c r="AE41">
        <f t="shared" si="2"/>
        <v>0</v>
      </c>
      <c r="AF41">
        <f t="shared" si="3"/>
        <v>10.110341999999999</v>
      </c>
      <c r="AG41">
        <v>1</v>
      </c>
      <c r="AH41">
        <v>2</v>
      </c>
      <c r="AI41">
        <v>3</v>
      </c>
      <c r="AJ41">
        <v>4</v>
      </c>
      <c r="AK41">
        <f t="shared" si="4"/>
        <v>530.10050000000001</v>
      </c>
    </row>
    <row r="42" spans="1:37">
      <c r="A42" t="s">
        <v>59</v>
      </c>
      <c r="C42">
        <v>0.11441800000000001</v>
      </c>
      <c r="D42">
        <v>57876.1</v>
      </c>
      <c r="E42">
        <v>0</v>
      </c>
      <c r="F42">
        <v>121500</v>
      </c>
      <c r="G42">
        <v>0</v>
      </c>
      <c r="H42">
        <v>1.0153300000000001</v>
      </c>
      <c r="I42">
        <v>0.35967300000000002</v>
      </c>
      <c r="J42">
        <v>3.56792</v>
      </c>
      <c r="K42">
        <v>0.32437199999999999</v>
      </c>
      <c r="L42">
        <v>549.55700000000002</v>
      </c>
      <c r="M42">
        <v>514.94600000000003</v>
      </c>
      <c r="N42">
        <v>0</v>
      </c>
      <c r="O42">
        <v>0.22756799999999999</v>
      </c>
      <c r="P42">
        <v>61.692999999999998</v>
      </c>
      <c r="Q42">
        <v>0</v>
      </c>
      <c r="R42">
        <v>0</v>
      </c>
      <c r="S42">
        <v>0</v>
      </c>
      <c r="T42">
        <v>0</v>
      </c>
      <c r="U42">
        <v>26.657</v>
      </c>
      <c r="V42">
        <v>481200</v>
      </c>
      <c r="W42">
        <v>72000</v>
      </c>
      <c r="X42">
        <v>0</v>
      </c>
      <c r="Y42">
        <v>128100</v>
      </c>
      <c r="Z42">
        <v>290500</v>
      </c>
      <c r="AA42">
        <v>0</v>
      </c>
      <c r="AB42">
        <v>28200</v>
      </c>
      <c r="AC42">
        <v>0</v>
      </c>
      <c r="AE42">
        <f t="shared" si="2"/>
        <v>6.0943369816712583E-4</v>
      </c>
      <c r="AF42">
        <f t="shared" si="3"/>
        <v>1.9637964999999999</v>
      </c>
      <c r="AG42">
        <v>1</v>
      </c>
      <c r="AH42">
        <v>2</v>
      </c>
      <c r="AI42">
        <v>3</v>
      </c>
      <c r="AJ42">
        <v>4</v>
      </c>
      <c r="AK42">
        <f t="shared" si="4"/>
        <v>532.25150000000008</v>
      </c>
    </row>
    <row r="43" spans="1:37">
      <c r="A43" t="s">
        <v>58</v>
      </c>
      <c r="C43">
        <v>0</v>
      </c>
      <c r="D43">
        <v>49292.9</v>
      </c>
      <c r="E43">
        <v>0</v>
      </c>
      <c r="F43">
        <v>100359</v>
      </c>
      <c r="G43">
        <v>2.18607</v>
      </c>
      <c r="H43">
        <v>2.5589400000000002</v>
      </c>
      <c r="I43">
        <v>0.575905</v>
      </c>
      <c r="J43">
        <v>12.1473</v>
      </c>
      <c r="K43">
        <v>0</v>
      </c>
      <c r="L43">
        <v>437.01499999999999</v>
      </c>
      <c r="M43">
        <v>427.94099999999997</v>
      </c>
      <c r="N43">
        <v>5.6600699999999997E-3</v>
      </c>
      <c r="O43">
        <v>0</v>
      </c>
      <c r="P43">
        <v>38.116199999999999</v>
      </c>
      <c r="Q43">
        <v>1.46689</v>
      </c>
      <c r="R43">
        <v>1.78241</v>
      </c>
      <c r="S43">
        <v>0.10724400000000001</v>
      </c>
      <c r="T43">
        <v>0.83441200000000004</v>
      </c>
      <c r="U43">
        <v>17.6479</v>
      </c>
      <c r="V43">
        <v>481800</v>
      </c>
      <c r="W43">
        <v>73700</v>
      </c>
      <c r="X43">
        <v>0</v>
      </c>
      <c r="Y43">
        <v>125900</v>
      </c>
      <c r="Z43">
        <v>293200</v>
      </c>
      <c r="AA43">
        <v>0</v>
      </c>
      <c r="AB43">
        <v>25299.999999999996</v>
      </c>
      <c r="AC43">
        <v>0</v>
      </c>
      <c r="AE43">
        <f t="shared" si="2"/>
        <v>0</v>
      </c>
      <c r="AF43">
        <f t="shared" si="3"/>
        <v>6.3616025</v>
      </c>
      <c r="AG43">
        <v>1</v>
      </c>
      <c r="AH43">
        <v>2</v>
      </c>
      <c r="AI43">
        <v>3</v>
      </c>
      <c r="AJ43">
        <v>4</v>
      </c>
      <c r="AK43">
        <f t="shared" si="4"/>
        <v>432.47799999999995</v>
      </c>
    </row>
    <row r="44" spans="1:37">
      <c r="A44" t="s">
        <v>57</v>
      </c>
      <c r="C44">
        <v>0.52849699999999999</v>
      </c>
      <c r="D44">
        <v>63145.5</v>
      </c>
      <c r="E44">
        <v>6.4967699999999997</v>
      </c>
      <c r="F44">
        <v>124223</v>
      </c>
      <c r="G44">
        <v>2.44008</v>
      </c>
      <c r="H44">
        <v>0.83682900000000005</v>
      </c>
      <c r="I44">
        <v>0.229326</v>
      </c>
      <c r="J44">
        <v>0</v>
      </c>
      <c r="K44">
        <v>0</v>
      </c>
      <c r="L44">
        <v>671.04899999999998</v>
      </c>
      <c r="M44">
        <v>605.005</v>
      </c>
      <c r="N44">
        <v>4.3058699999999998E-3</v>
      </c>
      <c r="O44">
        <v>6.2116200000000003E-2</v>
      </c>
      <c r="P44">
        <v>40.0533</v>
      </c>
      <c r="Q44">
        <v>0</v>
      </c>
      <c r="R44">
        <v>0</v>
      </c>
      <c r="S44">
        <v>0</v>
      </c>
      <c r="T44">
        <v>1.38599E-2</v>
      </c>
      <c r="U44">
        <v>29.4651</v>
      </c>
      <c r="V44">
        <v>480400</v>
      </c>
      <c r="W44">
        <v>75700</v>
      </c>
      <c r="X44">
        <v>0</v>
      </c>
      <c r="Y44">
        <v>125300</v>
      </c>
      <c r="Z44">
        <v>291100</v>
      </c>
      <c r="AA44">
        <v>0</v>
      </c>
      <c r="AB44">
        <v>27500</v>
      </c>
      <c r="AC44">
        <v>0</v>
      </c>
      <c r="AE44">
        <f t="shared" si="2"/>
        <v>0</v>
      </c>
      <c r="AF44">
        <f t="shared" si="3"/>
        <v>0.114663</v>
      </c>
      <c r="AG44">
        <v>1</v>
      </c>
      <c r="AH44">
        <v>2</v>
      </c>
      <c r="AI44">
        <v>3</v>
      </c>
      <c r="AJ44">
        <v>4</v>
      </c>
      <c r="AK44">
        <f t="shared" si="4"/>
        <v>638.02700000000004</v>
      </c>
    </row>
    <row r="45" spans="1:37">
      <c r="A45" t="s">
        <v>56</v>
      </c>
      <c r="C45">
        <v>0.83162199999999997</v>
      </c>
      <c r="D45">
        <v>55456.4</v>
      </c>
      <c r="E45">
        <v>2.7772700000000001</v>
      </c>
      <c r="F45">
        <v>121164</v>
      </c>
      <c r="G45">
        <v>8.0492799999999995</v>
      </c>
      <c r="H45">
        <v>6.5797600000000003</v>
      </c>
      <c r="I45">
        <v>1.2553700000000001</v>
      </c>
      <c r="J45">
        <v>0</v>
      </c>
      <c r="K45">
        <v>0.19650000000000001</v>
      </c>
      <c r="L45">
        <v>492.20400000000001</v>
      </c>
      <c r="M45">
        <v>489.42</v>
      </c>
      <c r="N45">
        <v>0.10792400000000001</v>
      </c>
      <c r="O45">
        <v>0.23055200000000001</v>
      </c>
      <c r="P45">
        <v>67.461600000000004</v>
      </c>
      <c r="Q45">
        <v>2.2896999999999998</v>
      </c>
      <c r="R45">
        <v>3.70574</v>
      </c>
      <c r="S45">
        <v>0.33721000000000001</v>
      </c>
      <c r="T45">
        <v>0.96900699999999995</v>
      </c>
      <c r="U45">
        <v>16.290299999999998</v>
      </c>
      <c r="V45">
        <v>480200.00000000006</v>
      </c>
      <c r="W45">
        <v>72300</v>
      </c>
      <c r="X45">
        <v>0</v>
      </c>
      <c r="Y45">
        <v>128200</v>
      </c>
      <c r="Z45">
        <v>289400</v>
      </c>
      <c r="AA45">
        <v>0</v>
      </c>
      <c r="AB45">
        <v>26900</v>
      </c>
      <c r="AC45">
        <v>0</v>
      </c>
      <c r="AE45">
        <f t="shared" si="2"/>
        <v>4.0035695948754311E-4</v>
      </c>
      <c r="AF45">
        <f t="shared" si="3"/>
        <v>0.62768500000000005</v>
      </c>
      <c r="AG45">
        <v>1</v>
      </c>
      <c r="AH45">
        <v>2</v>
      </c>
      <c r="AI45">
        <v>3</v>
      </c>
      <c r="AJ45">
        <v>4</v>
      </c>
      <c r="AK45">
        <f t="shared" si="4"/>
        <v>490.81200000000001</v>
      </c>
    </row>
    <row r="46" spans="1:37">
      <c r="A46" t="s">
        <v>55</v>
      </c>
      <c r="C46">
        <v>0.87964399999999998</v>
      </c>
      <c r="D46">
        <v>54281</v>
      </c>
      <c r="E46">
        <v>50.845700000000001</v>
      </c>
      <c r="F46">
        <v>115477</v>
      </c>
      <c r="G46">
        <v>13.2628</v>
      </c>
      <c r="H46">
        <v>3.3224900000000002</v>
      </c>
      <c r="I46">
        <v>2.3311999999999999</v>
      </c>
      <c r="J46">
        <v>20.3705</v>
      </c>
      <c r="K46">
        <v>1.85514</v>
      </c>
      <c r="L46">
        <v>483.68599999999998</v>
      </c>
      <c r="M46">
        <v>481.97399999999999</v>
      </c>
      <c r="N46">
        <v>0</v>
      </c>
      <c r="O46">
        <v>0</v>
      </c>
      <c r="P46">
        <v>86.672200000000004</v>
      </c>
      <c r="Q46">
        <v>0.84778299999999995</v>
      </c>
      <c r="R46">
        <v>0.98743899999999996</v>
      </c>
      <c r="S46">
        <v>0.10649599999999999</v>
      </c>
      <c r="T46">
        <v>0.79778700000000002</v>
      </c>
      <c r="U46">
        <v>19.565799999999999</v>
      </c>
      <c r="V46">
        <v>480500</v>
      </c>
      <c r="W46">
        <v>70400</v>
      </c>
      <c r="X46">
        <v>0</v>
      </c>
      <c r="Y46">
        <v>128500</v>
      </c>
      <c r="Z46">
        <v>289200</v>
      </c>
      <c r="AA46">
        <v>0</v>
      </c>
      <c r="AB46">
        <v>29300</v>
      </c>
      <c r="AC46">
        <v>0</v>
      </c>
      <c r="AE46">
        <f t="shared" si="2"/>
        <v>3.8422219000476361E-3</v>
      </c>
      <c r="AF46">
        <f t="shared" si="3"/>
        <v>11.350849999999999</v>
      </c>
      <c r="AG46">
        <v>1</v>
      </c>
      <c r="AH46">
        <v>2</v>
      </c>
      <c r="AI46">
        <v>3</v>
      </c>
      <c r="AJ46">
        <v>4</v>
      </c>
      <c r="AK46">
        <f t="shared" si="4"/>
        <v>482.83</v>
      </c>
    </row>
    <row r="47" spans="1:37">
      <c r="A47" t="s">
        <v>54</v>
      </c>
      <c r="C47">
        <v>0.65457299999999996</v>
      </c>
      <c r="D47">
        <v>47214.2</v>
      </c>
      <c r="E47">
        <v>0</v>
      </c>
      <c r="F47">
        <v>104989</v>
      </c>
      <c r="G47">
        <v>0</v>
      </c>
      <c r="H47">
        <v>3.0182099999999998</v>
      </c>
      <c r="I47">
        <v>1.25101</v>
      </c>
      <c r="J47">
        <v>20.559699999999999</v>
      </c>
      <c r="K47">
        <v>0</v>
      </c>
      <c r="L47">
        <v>449.315</v>
      </c>
      <c r="M47">
        <v>431.72300000000001</v>
      </c>
      <c r="N47">
        <v>0</v>
      </c>
      <c r="O47">
        <v>0</v>
      </c>
      <c r="P47">
        <v>50.0364</v>
      </c>
      <c r="Q47">
        <v>1.3749199999999999</v>
      </c>
      <c r="R47">
        <v>1.79613</v>
      </c>
      <c r="S47">
        <v>0.109907</v>
      </c>
      <c r="T47">
        <v>0.63741000000000003</v>
      </c>
      <c r="U47">
        <v>16.8703</v>
      </c>
      <c r="V47">
        <v>480500</v>
      </c>
      <c r="W47">
        <v>73200</v>
      </c>
      <c r="X47">
        <v>0</v>
      </c>
      <c r="Y47">
        <v>129500</v>
      </c>
      <c r="Z47">
        <v>288400</v>
      </c>
      <c r="AA47">
        <v>0</v>
      </c>
      <c r="AB47">
        <v>28400</v>
      </c>
      <c r="AC47">
        <v>0</v>
      </c>
      <c r="AE47">
        <f t="shared" si="2"/>
        <v>0</v>
      </c>
      <c r="AF47">
        <f t="shared" si="3"/>
        <v>10.905355</v>
      </c>
      <c r="AG47">
        <v>1</v>
      </c>
      <c r="AH47">
        <v>2</v>
      </c>
      <c r="AI47">
        <v>3</v>
      </c>
      <c r="AJ47">
        <v>4</v>
      </c>
      <c r="AK47">
        <f t="shared" si="4"/>
        <v>440.51900000000001</v>
      </c>
    </row>
    <row r="48" spans="1:37">
      <c r="A48" t="s">
        <v>53</v>
      </c>
      <c r="C48">
        <v>0.21842600000000001</v>
      </c>
      <c r="D48">
        <v>62856.4</v>
      </c>
      <c r="E48">
        <v>0</v>
      </c>
      <c r="F48">
        <v>124857</v>
      </c>
      <c r="G48">
        <v>0</v>
      </c>
      <c r="H48">
        <v>1.6965399999999999</v>
      </c>
      <c r="I48">
        <v>0.91049400000000003</v>
      </c>
      <c r="J48">
        <v>32.145499999999998</v>
      </c>
      <c r="K48">
        <v>0.25495299999999999</v>
      </c>
      <c r="L48">
        <v>538.14</v>
      </c>
      <c r="M48">
        <v>509.19799999999998</v>
      </c>
      <c r="N48">
        <v>2.3776700000000001E-2</v>
      </c>
      <c r="O48">
        <v>0</v>
      </c>
      <c r="P48">
        <v>50.235900000000001</v>
      </c>
      <c r="Q48">
        <v>0.27980699999999997</v>
      </c>
      <c r="R48">
        <v>0.53162399999999999</v>
      </c>
      <c r="S48">
        <v>4.56096E-2</v>
      </c>
      <c r="T48">
        <v>0.293987</v>
      </c>
      <c r="U48">
        <v>22.5091</v>
      </c>
      <c r="V48">
        <v>481400</v>
      </c>
      <c r="W48">
        <v>71200</v>
      </c>
      <c r="X48">
        <v>0</v>
      </c>
      <c r="Y48">
        <v>127400</v>
      </c>
      <c r="Z48">
        <v>291300</v>
      </c>
      <c r="AA48">
        <v>0</v>
      </c>
      <c r="AB48">
        <v>28700</v>
      </c>
      <c r="AC48">
        <v>0</v>
      </c>
      <c r="AE48">
        <f t="shared" si="2"/>
        <v>4.8685906555476834E-4</v>
      </c>
      <c r="AF48">
        <f t="shared" si="3"/>
        <v>16.527996999999999</v>
      </c>
      <c r="AG48">
        <v>1</v>
      </c>
      <c r="AH48">
        <v>2</v>
      </c>
      <c r="AI48">
        <v>3</v>
      </c>
      <c r="AJ48">
        <v>4</v>
      </c>
      <c r="AK48">
        <f t="shared" si="4"/>
        <v>523.66899999999998</v>
      </c>
    </row>
    <row r="49" spans="1:37">
      <c r="A49" t="s">
        <v>52</v>
      </c>
      <c r="C49">
        <v>1.28861</v>
      </c>
      <c r="D49">
        <v>56147.3</v>
      </c>
      <c r="E49">
        <v>3.3458899999999998</v>
      </c>
      <c r="F49">
        <v>113686</v>
      </c>
      <c r="G49">
        <v>0</v>
      </c>
      <c r="H49">
        <v>4.9503199999999996</v>
      </c>
      <c r="I49">
        <v>0.88614400000000004</v>
      </c>
      <c r="J49">
        <v>9.3554399999999998</v>
      </c>
      <c r="K49">
        <v>0.10463799999999999</v>
      </c>
      <c r="L49">
        <v>446.983</v>
      </c>
      <c r="M49">
        <v>453.33300000000003</v>
      </c>
      <c r="N49">
        <v>3.9030799999999997E-2</v>
      </c>
      <c r="O49">
        <v>0</v>
      </c>
      <c r="P49">
        <v>75.002300000000005</v>
      </c>
      <c r="Q49">
        <v>1.85107</v>
      </c>
      <c r="R49">
        <v>2.51349</v>
      </c>
      <c r="S49">
        <v>0.20937500000000001</v>
      </c>
      <c r="T49">
        <v>1.07152</v>
      </c>
      <c r="U49">
        <v>15.065</v>
      </c>
      <c r="V49">
        <v>480400</v>
      </c>
      <c r="W49">
        <v>73800</v>
      </c>
      <c r="X49">
        <v>0</v>
      </c>
      <c r="Y49">
        <v>125900</v>
      </c>
      <c r="Z49">
        <v>291100</v>
      </c>
      <c r="AA49">
        <v>2000</v>
      </c>
      <c r="AB49">
        <v>26900</v>
      </c>
      <c r="AC49">
        <v>0</v>
      </c>
      <c r="AE49">
        <f t="shared" si="2"/>
        <v>2.3244727406821603E-4</v>
      </c>
      <c r="AF49">
        <f t="shared" si="3"/>
        <v>5.1207919999999998</v>
      </c>
      <c r="AG49">
        <v>1</v>
      </c>
      <c r="AH49">
        <v>2</v>
      </c>
      <c r="AI49">
        <v>3</v>
      </c>
      <c r="AJ49">
        <v>4</v>
      </c>
      <c r="AK49">
        <f t="shared" si="4"/>
        <v>450.15800000000002</v>
      </c>
    </row>
    <row r="50" spans="1:37">
      <c r="A50" t="s">
        <v>51</v>
      </c>
      <c r="C50">
        <v>1.7994600000000001</v>
      </c>
      <c r="D50">
        <v>56349</v>
      </c>
      <c r="E50">
        <v>1.7042600000000001</v>
      </c>
      <c r="F50">
        <v>122579</v>
      </c>
      <c r="G50">
        <v>0</v>
      </c>
      <c r="H50">
        <v>3.1795100000000001</v>
      </c>
      <c r="I50">
        <v>0.44931900000000002</v>
      </c>
      <c r="J50">
        <v>23.837</v>
      </c>
      <c r="K50">
        <v>5.7012199999999999E-2</v>
      </c>
      <c r="L50">
        <v>496.31</v>
      </c>
      <c r="M50">
        <v>487.26299999999998</v>
      </c>
      <c r="N50">
        <v>0</v>
      </c>
      <c r="O50">
        <v>0</v>
      </c>
      <c r="P50">
        <v>66.052199999999999</v>
      </c>
      <c r="Q50">
        <v>1.36764</v>
      </c>
      <c r="R50">
        <v>1.4369499999999999</v>
      </c>
      <c r="S50">
        <v>0.17754900000000001</v>
      </c>
      <c r="T50">
        <v>0.77851499999999996</v>
      </c>
      <c r="U50">
        <v>17.1995</v>
      </c>
      <c r="V50">
        <v>481100</v>
      </c>
      <c r="W50">
        <v>74000</v>
      </c>
      <c r="X50">
        <v>0</v>
      </c>
      <c r="Y50">
        <v>125800</v>
      </c>
      <c r="Z50">
        <v>292000</v>
      </c>
      <c r="AA50">
        <v>0</v>
      </c>
      <c r="AB50">
        <v>27000</v>
      </c>
      <c r="AC50">
        <v>0</v>
      </c>
      <c r="AE50">
        <f t="shared" si="2"/>
        <v>1.1592876176958904E-4</v>
      </c>
      <c r="AF50">
        <f t="shared" si="3"/>
        <v>12.143159499999999</v>
      </c>
      <c r="AG50">
        <v>1</v>
      </c>
      <c r="AH50">
        <v>2</v>
      </c>
      <c r="AI50">
        <v>3</v>
      </c>
      <c r="AJ50">
        <v>4</v>
      </c>
      <c r="AK50">
        <f t="shared" si="4"/>
        <v>491.78649999999999</v>
      </c>
    </row>
    <row r="51" spans="1:37">
      <c r="A51" t="s">
        <v>50</v>
      </c>
      <c r="C51">
        <v>0</v>
      </c>
      <c r="D51">
        <v>58570.5</v>
      </c>
      <c r="E51">
        <v>0</v>
      </c>
      <c r="F51">
        <v>123480</v>
      </c>
      <c r="G51">
        <v>7.7216500000000003</v>
      </c>
      <c r="H51">
        <v>4.1177200000000003</v>
      </c>
      <c r="I51">
        <v>0</v>
      </c>
      <c r="J51">
        <v>0</v>
      </c>
      <c r="K51">
        <v>0.14928</v>
      </c>
      <c r="L51">
        <v>484.70100000000002</v>
      </c>
      <c r="M51">
        <v>487.72899999999998</v>
      </c>
      <c r="N51">
        <v>1.7675499999999999E-3</v>
      </c>
      <c r="O51">
        <v>0</v>
      </c>
      <c r="P51">
        <v>63.4223</v>
      </c>
      <c r="Q51">
        <v>7.2423000000000001E-2</v>
      </c>
      <c r="R51">
        <v>6.9303000000000003E-2</v>
      </c>
      <c r="S51">
        <v>0</v>
      </c>
      <c r="T51">
        <v>0.65254500000000004</v>
      </c>
      <c r="U51">
        <v>17.775200000000002</v>
      </c>
      <c r="V51">
        <v>480300</v>
      </c>
      <c r="W51">
        <v>72800</v>
      </c>
      <c r="X51">
        <v>0</v>
      </c>
      <c r="Y51">
        <v>126600</v>
      </c>
      <c r="Z51">
        <v>290300</v>
      </c>
      <c r="AA51">
        <v>1800</v>
      </c>
      <c r="AB51">
        <v>28200</v>
      </c>
      <c r="AC51">
        <v>0</v>
      </c>
      <c r="AE51">
        <f t="shared" si="2"/>
        <v>3.070246701562066E-4</v>
      </c>
      <c r="AF51">
        <f t="shared" si="3"/>
        <v>0</v>
      </c>
      <c r="AG51">
        <v>1</v>
      </c>
      <c r="AH51">
        <v>2</v>
      </c>
      <c r="AI51">
        <v>3</v>
      </c>
      <c r="AJ51">
        <v>4</v>
      </c>
      <c r="AK51">
        <f t="shared" si="4"/>
        <v>486.21500000000003</v>
      </c>
    </row>
    <row r="52" spans="1:37">
      <c r="A52" t="s">
        <v>49</v>
      </c>
      <c r="C52">
        <v>0.324098</v>
      </c>
      <c r="D52">
        <v>69900.600000000006</v>
      </c>
      <c r="E52">
        <v>1.28999</v>
      </c>
      <c r="F52">
        <v>150295</v>
      </c>
      <c r="G52">
        <v>0</v>
      </c>
      <c r="H52">
        <v>3.51972</v>
      </c>
      <c r="I52">
        <v>1.2168399999999999</v>
      </c>
      <c r="J52">
        <v>0</v>
      </c>
      <c r="K52">
        <v>0.95850299999999999</v>
      </c>
      <c r="L52">
        <v>547.74099999999999</v>
      </c>
      <c r="M52">
        <v>560.447</v>
      </c>
      <c r="N52">
        <v>0</v>
      </c>
      <c r="O52">
        <v>0</v>
      </c>
      <c r="P52">
        <v>66</v>
      </c>
      <c r="Q52">
        <v>3.61648E-3</v>
      </c>
      <c r="R52">
        <v>3.1946500000000003E-2</v>
      </c>
      <c r="S52">
        <v>1.25804E-3</v>
      </c>
      <c r="T52">
        <v>0.459123</v>
      </c>
      <c r="U52">
        <v>25.169499999999999</v>
      </c>
      <c r="V52">
        <v>481200</v>
      </c>
      <c r="W52">
        <v>71900</v>
      </c>
      <c r="X52">
        <v>0</v>
      </c>
      <c r="Y52">
        <v>124600.00000000001</v>
      </c>
      <c r="Z52">
        <v>292900</v>
      </c>
      <c r="AA52">
        <v>0</v>
      </c>
      <c r="AB52">
        <v>29400</v>
      </c>
      <c r="AC52">
        <v>0</v>
      </c>
      <c r="AE52">
        <f t="shared" si="2"/>
        <v>1.7298563059697451E-3</v>
      </c>
      <c r="AF52">
        <f t="shared" si="3"/>
        <v>0.60841999999999996</v>
      </c>
      <c r="AG52">
        <v>1</v>
      </c>
      <c r="AH52">
        <v>2</v>
      </c>
      <c r="AI52">
        <v>3</v>
      </c>
      <c r="AJ52">
        <v>4</v>
      </c>
      <c r="AK52">
        <f t="shared" si="4"/>
        <v>554.09400000000005</v>
      </c>
    </row>
    <row r="53" spans="1:37">
      <c r="A53" t="s">
        <v>48</v>
      </c>
      <c r="C53">
        <v>0</v>
      </c>
      <c r="D53">
        <v>55818.5</v>
      </c>
      <c r="E53">
        <v>0</v>
      </c>
      <c r="F53">
        <v>123819</v>
      </c>
      <c r="G53">
        <v>1.2811300000000001</v>
      </c>
      <c r="H53">
        <v>1.1049800000000001</v>
      </c>
      <c r="I53">
        <v>1.1492199999999999</v>
      </c>
      <c r="J53">
        <v>0</v>
      </c>
      <c r="K53">
        <v>0</v>
      </c>
      <c r="L53">
        <v>509.03899999999999</v>
      </c>
      <c r="M53">
        <v>517.14599999999996</v>
      </c>
      <c r="N53">
        <v>5.9532300000000003E-2</v>
      </c>
      <c r="O53">
        <v>0.173651</v>
      </c>
      <c r="P53">
        <v>42.098500000000001</v>
      </c>
      <c r="Q53">
        <v>0.15279400000000001</v>
      </c>
      <c r="R53">
        <v>0.137212</v>
      </c>
      <c r="S53">
        <v>0</v>
      </c>
      <c r="T53">
        <v>0.49045100000000003</v>
      </c>
      <c r="U53">
        <v>21.751200000000001</v>
      </c>
      <c r="V53">
        <v>481800</v>
      </c>
      <c r="W53">
        <v>70800</v>
      </c>
      <c r="X53">
        <v>0</v>
      </c>
      <c r="Y53">
        <v>126900</v>
      </c>
      <c r="Z53">
        <v>292400</v>
      </c>
      <c r="AA53">
        <v>0</v>
      </c>
      <c r="AB53">
        <v>28100</v>
      </c>
      <c r="AC53">
        <v>0</v>
      </c>
      <c r="AE53">
        <f t="shared" si="2"/>
        <v>0</v>
      </c>
      <c r="AF53">
        <f t="shared" si="3"/>
        <v>0.57460999999999995</v>
      </c>
      <c r="AG53">
        <v>1</v>
      </c>
      <c r="AH53">
        <v>2</v>
      </c>
      <c r="AI53">
        <v>3</v>
      </c>
      <c r="AJ53">
        <v>4</v>
      </c>
      <c r="AK53">
        <f t="shared" si="4"/>
        <v>513.09249999999997</v>
      </c>
    </row>
    <row r="54" spans="1:37">
      <c r="A54" t="s">
        <v>47</v>
      </c>
      <c r="C54">
        <v>0.42385099999999998</v>
      </c>
      <c r="D54">
        <v>55695.7</v>
      </c>
      <c r="E54">
        <v>0</v>
      </c>
      <c r="F54">
        <v>118715</v>
      </c>
      <c r="G54">
        <v>0</v>
      </c>
      <c r="H54">
        <v>1.9366000000000001</v>
      </c>
      <c r="I54">
        <v>1.0787800000000001</v>
      </c>
      <c r="J54">
        <v>26.299700000000001</v>
      </c>
      <c r="K54">
        <v>0.28998299999999999</v>
      </c>
      <c r="L54">
        <v>478.46100000000001</v>
      </c>
      <c r="M54">
        <v>480.43099999999998</v>
      </c>
      <c r="N54">
        <v>3.2130100000000001E-3</v>
      </c>
      <c r="O54">
        <v>0</v>
      </c>
      <c r="P54">
        <v>53.603000000000002</v>
      </c>
      <c r="Q54">
        <v>5.5093200000000002E-2</v>
      </c>
      <c r="R54">
        <v>7.8998499999999999E-2</v>
      </c>
      <c r="S54">
        <v>0</v>
      </c>
      <c r="T54">
        <v>0.529748</v>
      </c>
      <c r="U54">
        <v>21.985499999999998</v>
      </c>
      <c r="V54">
        <v>481000</v>
      </c>
      <c r="W54">
        <v>73900</v>
      </c>
      <c r="X54">
        <v>0</v>
      </c>
      <c r="Y54">
        <v>127100.00000000001</v>
      </c>
      <c r="Z54">
        <v>290800</v>
      </c>
      <c r="AA54">
        <v>0</v>
      </c>
      <c r="AB54">
        <v>27200.000000000004</v>
      </c>
      <c r="AC54">
        <v>0</v>
      </c>
      <c r="AE54">
        <f t="shared" si="2"/>
        <v>6.0482932384460389E-4</v>
      </c>
      <c r="AF54">
        <f t="shared" si="3"/>
        <v>13.689240000000002</v>
      </c>
      <c r="AG54">
        <v>1</v>
      </c>
      <c r="AH54">
        <v>2</v>
      </c>
      <c r="AI54">
        <v>3</v>
      </c>
      <c r="AJ54">
        <v>4</v>
      </c>
      <c r="AK54">
        <f t="shared" si="4"/>
        <v>479.44600000000003</v>
      </c>
    </row>
    <row r="55" spans="1:37">
      <c r="A55" t="s">
        <v>46</v>
      </c>
      <c r="C55">
        <v>0</v>
      </c>
      <c r="D55">
        <v>57131.3</v>
      </c>
      <c r="E55">
        <v>0</v>
      </c>
      <c r="F55">
        <v>126013</v>
      </c>
      <c r="G55">
        <v>0</v>
      </c>
      <c r="H55">
        <v>0.77082499999999998</v>
      </c>
      <c r="I55">
        <v>1.4340900000000001</v>
      </c>
      <c r="J55">
        <v>0</v>
      </c>
      <c r="K55">
        <v>0</v>
      </c>
      <c r="L55">
        <v>527.65499999999997</v>
      </c>
      <c r="M55">
        <v>513.36599999999999</v>
      </c>
      <c r="N55">
        <v>0</v>
      </c>
      <c r="O55">
        <v>0</v>
      </c>
      <c r="P55">
        <v>42.584600000000002</v>
      </c>
      <c r="Q55">
        <v>4.9012E-2</v>
      </c>
      <c r="R55">
        <v>9.0519699999999995E-2</v>
      </c>
      <c r="S55">
        <v>0</v>
      </c>
      <c r="T55">
        <v>0.143233</v>
      </c>
      <c r="U55">
        <v>26.414400000000001</v>
      </c>
      <c r="V55">
        <v>482299.99999999994</v>
      </c>
      <c r="W55">
        <v>71800</v>
      </c>
      <c r="X55">
        <v>0</v>
      </c>
      <c r="Y55">
        <v>126600</v>
      </c>
      <c r="Z55">
        <v>293600</v>
      </c>
      <c r="AA55">
        <v>0</v>
      </c>
      <c r="AB55">
        <v>25700</v>
      </c>
      <c r="AC55">
        <v>0</v>
      </c>
      <c r="AE55">
        <f t="shared" si="2"/>
        <v>0</v>
      </c>
      <c r="AF55">
        <f t="shared" si="3"/>
        <v>0.71704500000000004</v>
      </c>
      <c r="AG55">
        <v>1</v>
      </c>
      <c r="AH55">
        <v>2</v>
      </c>
      <c r="AI55">
        <v>3</v>
      </c>
      <c r="AJ55">
        <v>4</v>
      </c>
      <c r="AK55">
        <f t="shared" si="4"/>
        <v>520.51049999999998</v>
      </c>
    </row>
    <row r="56" spans="1:37">
      <c r="A56" t="s">
        <v>26</v>
      </c>
      <c r="C56">
        <v>0.118007</v>
      </c>
      <c r="D56">
        <v>67437.899999999994</v>
      </c>
      <c r="E56">
        <v>0</v>
      </c>
      <c r="F56">
        <v>120696</v>
      </c>
      <c r="G56">
        <v>0</v>
      </c>
      <c r="H56">
        <v>2.72349</v>
      </c>
      <c r="I56">
        <v>2.3367800000000001</v>
      </c>
      <c r="J56">
        <v>18.184799999999999</v>
      </c>
      <c r="K56">
        <v>0.42504900000000001</v>
      </c>
      <c r="L56">
        <v>497.52199999999999</v>
      </c>
      <c r="M56">
        <v>497.86500000000001</v>
      </c>
      <c r="N56">
        <v>0</v>
      </c>
      <c r="O56">
        <v>9.4331100000000001E-2</v>
      </c>
      <c r="P56">
        <v>47.167200000000001</v>
      </c>
      <c r="Q56">
        <v>3.9280599999999999E-2</v>
      </c>
      <c r="R56">
        <v>6.7796700000000001E-2</v>
      </c>
      <c r="S56">
        <v>5.1874399999999998E-3</v>
      </c>
      <c r="T56">
        <v>0.63436700000000001</v>
      </c>
      <c r="U56">
        <v>22.8993</v>
      </c>
      <c r="V56">
        <v>480900.00000000006</v>
      </c>
      <c r="W56">
        <v>73800</v>
      </c>
      <c r="X56">
        <v>0</v>
      </c>
      <c r="Y56">
        <v>124800</v>
      </c>
      <c r="Z56">
        <v>292200</v>
      </c>
      <c r="AA56">
        <v>0</v>
      </c>
      <c r="AB56">
        <v>28300</v>
      </c>
      <c r="AC56">
        <v>0</v>
      </c>
      <c r="AE56">
        <f t="shared" si="2"/>
        <v>8.5403767579845841E-4</v>
      </c>
      <c r="AF56">
        <f t="shared" si="3"/>
        <v>10.26079</v>
      </c>
      <c r="AG56">
        <v>1</v>
      </c>
      <c r="AH56">
        <v>2</v>
      </c>
      <c r="AI56">
        <v>3</v>
      </c>
      <c r="AJ56">
        <v>4</v>
      </c>
      <c r="AK56">
        <f t="shared" si="4"/>
        <v>497.69349999999997</v>
      </c>
    </row>
    <row r="57" spans="1:37">
      <c r="A57" t="s">
        <v>25</v>
      </c>
      <c r="C57">
        <v>0</v>
      </c>
      <c r="D57">
        <v>68129.3</v>
      </c>
      <c r="E57">
        <v>2.0194000000000001</v>
      </c>
      <c r="F57">
        <v>130838</v>
      </c>
      <c r="G57">
        <v>8.0559899999999995</v>
      </c>
      <c r="H57">
        <v>1.98271</v>
      </c>
      <c r="I57">
        <v>0</v>
      </c>
      <c r="J57">
        <v>13.261100000000001</v>
      </c>
      <c r="K57">
        <v>0.44219199999999997</v>
      </c>
      <c r="L57">
        <v>528.03399999999999</v>
      </c>
      <c r="M57">
        <v>537.98199999999997</v>
      </c>
      <c r="N57">
        <v>0</v>
      </c>
      <c r="O57">
        <v>0</v>
      </c>
      <c r="P57">
        <v>66.091700000000003</v>
      </c>
      <c r="Q57">
        <v>5.9159700000000003E-2</v>
      </c>
      <c r="R57">
        <v>4.1489600000000001E-2</v>
      </c>
      <c r="S57">
        <v>8.3525100000000005E-3</v>
      </c>
      <c r="T57">
        <v>0.62354500000000002</v>
      </c>
      <c r="U57">
        <v>23.4785</v>
      </c>
      <c r="V57">
        <v>480800</v>
      </c>
      <c r="W57">
        <v>74800</v>
      </c>
      <c r="X57">
        <v>0</v>
      </c>
      <c r="Y57">
        <v>125399.99999999999</v>
      </c>
      <c r="Z57">
        <v>291700</v>
      </c>
      <c r="AA57">
        <v>0</v>
      </c>
      <c r="AB57">
        <v>27300</v>
      </c>
      <c r="AC57">
        <v>0</v>
      </c>
      <c r="AE57">
        <f t="shared" si="2"/>
        <v>8.2961606580013794E-4</v>
      </c>
      <c r="AF57">
        <f t="shared" si="3"/>
        <v>6.6305500000000004</v>
      </c>
      <c r="AG57">
        <v>1</v>
      </c>
      <c r="AH57">
        <v>2</v>
      </c>
      <c r="AI57">
        <v>3</v>
      </c>
      <c r="AJ57">
        <v>4</v>
      </c>
      <c r="AK57">
        <f t="shared" si="4"/>
        <v>533.00800000000004</v>
      </c>
    </row>
    <row r="58" spans="1:37">
      <c r="A58" t="s">
        <v>24</v>
      </c>
      <c r="C58">
        <v>8.9481100000000004E-3</v>
      </c>
      <c r="D58">
        <v>60828.800000000003</v>
      </c>
      <c r="E58">
        <v>0</v>
      </c>
      <c r="F58">
        <v>112208</v>
      </c>
      <c r="G58">
        <v>0</v>
      </c>
      <c r="H58">
        <v>3.0087100000000002</v>
      </c>
      <c r="I58">
        <v>2.0831400000000002</v>
      </c>
      <c r="J58">
        <v>18.479800000000001</v>
      </c>
      <c r="K58">
        <v>0.58197900000000002</v>
      </c>
      <c r="L58">
        <v>474.59500000000003</v>
      </c>
      <c r="M58">
        <v>471.05900000000003</v>
      </c>
      <c r="N58">
        <v>1.79331E-2</v>
      </c>
      <c r="O58">
        <v>0.23824200000000001</v>
      </c>
      <c r="P58">
        <v>57.9392</v>
      </c>
      <c r="Q58">
        <v>1.11276</v>
      </c>
      <c r="R58">
        <v>1.2804899999999999</v>
      </c>
      <c r="S58">
        <v>9.3758599999999997E-2</v>
      </c>
      <c r="T58">
        <v>1.0342</v>
      </c>
      <c r="U58">
        <v>18.265899999999998</v>
      </c>
      <c r="V58">
        <v>480400</v>
      </c>
      <c r="W58">
        <v>73300</v>
      </c>
      <c r="X58">
        <v>0</v>
      </c>
      <c r="Y58">
        <v>126400</v>
      </c>
      <c r="Z58">
        <v>290700</v>
      </c>
      <c r="AA58">
        <v>1700.0000000000002</v>
      </c>
      <c r="AB58">
        <v>27500</v>
      </c>
      <c r="AC58">
        <v>0</v>
      </c>
      <c r="AE58">
        <f t="shared" si="2"/>
        <v>1.2308497611177027E-3</v>
      </c>
      <c r="AF58">
        <f t="shared" si="3"/>
        <v>10.281470000000001</v>
      </c>
      <c r="AG58">
        <v>1</v>
      </c>
      <c r="AH58">
        <v>2</v>
      </c>
      <c r="AI58">
        <v>3</v>
      </c>
      <c r="AJ58">
        <v>4</v>
      </c>
      <c r="AK58">
        <f t="shared" si="4"/>
        <v>472.827</v>
      </c>
    </row>
    <row r="59" spans="1:37">
      <c r="A59" t="s">
        <v>23</v>
      </c>
      <c r="C59">
        <v>1.03833</v>
      </c>
      <c r="D59">
        <v>59127.3</v>
      </c>
      <c r="E59">
        <v>5.67054E-3</v>
      </c>
      <c r="F59">
        <v>112700</v>
      </c>
      <c r="G59">
        <v>7.6267199999999993E-2</v>
      </c>
      <c r="H59">
        <v>3.7540300000000002</v>
      </c>
      <c r="I59">
        <v>6.2125800000000002E-2</v>
      </c>
      <c r="J59">
        <v>6.9236000000000004</v>
      </c>
      <c r="K59">
        <v>0.27037800000000001</v>
      </c>
      <c r="L59">
        <v>422.34399999999999</v>
      </c>
      <c r="M59">
        <v>426.56299999999999</v>
      </c>
      <c r="N59">
        <v>5.5285000000000004E-3</v>
      </c>
      <c r="O59">
        <v>0.26396500000000001</v>
      </c>
      <c r="P59">
        <v>71.211600000000004</v>
      </c>
      <c r="Q59">
        <v>1.4379500000000001</v>
      </c>
      <c r="R59">
        <v>1.9510099999999999</v>
      </c>
      <c r="S59">
        <v>0.18731500000000001</v>
      </c>
      <c r="T59">
        <v>0.83960999999999997</v>
      </c>
      <c r="U59">
        <v>14.3461</v>
      </c>
      <c r="V59">
        <v>480200.00000000006</v>
      </c>
      <c r="W59">
        <v>75900</v>
      </c>
      <c r="X59">
        <v>0</v>
      </c>
      <c r="Y59">
        <v>124300</v>
      </c>
      <c r="Z59">
        <v>292000</v>
      </c>
      <c r="AA59">
        <v>2700</v>
      </c>
      <c r="AB59">
        <v>24800</v>
      </c>
      <c r="AC59">
        <v>0</v>
      </c>
      <c r="AE59">
        <f t="shared" si="2"/>
        <v>6.3700263986514428E-4</v>
      </c>
      <c r="AF59">
        <f t="shared" si="3"/>
        <v>3.4928629</v>
      </c>
      <c r="AG59">
        <v>1</v>
      </c>
      <c r="AH59">
        <v>2</v>
      </c>
      <c r="AI59">
        <v>3</v>
      </c>
      <c r="AJ59">
        <v>4</v>
      </c>
      <c r="AK59">
        <f t="shared" si="4"/>
        <v>424.45349999999996</v>
      </c>
    </row>
    <row r="60" spans="1:37">
      <c r="A60" t="s">
        <v>22</v>
      </c>
      <c r="C60">
        <v>0.62842699999999996</v>
      </c>
      <c r="D60">
        <v>67799.399999999994</v>
      </c>
      <c r="E60">
        <v>0</v>
      </c>
      <c r="F60">
        <v>132022</v>
      </c>
      <c r="G60">
        <v>0</v>
      </c>
      <c r="H60">
        <v>1.54471</v>
      </c>
      <c r="I60">
        <v>0.93259300000000001</v>
      </c>
      <c r="J60">
        <v>7.6840599999999997</v>
      </c>
      <c r="K60">
        <v>0</v>
      </c>
      <c r="L60">
        <v>578.63300000000004</v>
      </c>
      <c r="M60">
        <v>565.18499999999995</v>
      </c>
      <c r="N60">
        <v>7.5891700000000006E-2</v>
      </c>
      <c r="O60">
        <v>0</v>
      </c>
      <c r="P60">
        <v>42.272300000000001</v>
      </c>
      <c r="Q60">
        <v>0</v>
      </c>
      <c r="R60">
        <v>0</v>
      </c>
      <c r="S60">
        <v>0</v>
      </c>
      <c r="T60">
        <v>0</v>
      </c>
      <c r="U60">
        <v>28.999199999999998</v>
      </c>
      <c r="V60">
        <v>480600</v>
      </c>
      <c r="W60">
        <v>74400</v>
      </c>
      <c r="X60">
        <v>0</v>
      </c>
      <c r="Y60">
        <v>127000</v>
      </c>
      <c r="Z60">
        <v>290200</v>
      </c>
      <c r="AA60">
        <v>0</v>
      </c>
      <c r="AB60">
        <v>27799.999999999996</v>
      </c>
      <c r="AC60">
        <v>0</v>
      </c>
      <c r="AE60">
        <f t="shared" si="2"/>
        <v>0</v>
      </c>
      <c r="AF60">
        <f t="shared" si="3"/>
        <v>4.3083264999999997</v>
      </c>
      <c r="AG60">
        <v>1</v>
      </c>
      <c r="AH60">
        <v>2</v>
      </c>
      <c r="AI60">
        <v>3</v>
      </c>
      <c r="AJ60">
        <v>4</v>
      </c>
      <c r="AK60">
        <f t="shared" si="4"/>
        <v>571.90899999999999</v>
      </c>
    </row>
    <row r="61" spans="1:37">
      <c r="A61" t="s">
        <v>21</v>
      </c>
      <c r="C61">
        <v>1.6660900000000001</v>
      </c>
      <c r="D61">
        <v>61300.800000000003</v>
      </c>
      <c r="E61">
        <v>0</v>
      </c>
      <c r="F61">
        <v>115589</v>
      </c>
      <c r="G61">
        <v>0</v>
      </c>
      <c r="H61">
        <v>1.1663399999999999</v>
      </c>
      <c r="I61">
        <v>1.64524</v>
      </c>
      <c r="J61">
        <v>0</v>
      </c>
      <c r="K61">
        <v>0.26441100000000001</v>
      </c>
      <c r="L61">
        <v>471.31200000000001</v>
      </c>
      <c r="M61">
        <v>469.673</v>
      </c>
      <c r="N61">
        <v>0</v>
      </c>
      <c r="O61">
        <v>0.14392199999999999</v>
      </c>
      <c r="P61">
        <v>46.832500000000003</v>
      </c>
      <c r="Q61">
        <v>6.1594199999999997E-3</v>
      </c>
      <c r="R61">
        <v>0</v>
      </c>
      <c r="S61">
        <v>0</v>
      </c>
      <c r="T61">
        <v>0.240735</v>
      </c>
      <c r="U61">
        <v>21.541799999999999</v>
      </c>
      <c r="V61">
        <v>482100</v>
      </c>
      <c r="W61">
        <v>74700</v>
      </c>
      <c r="X61">
        <v>0</v>
      </c>
      <c r="Y61">
        <v>122300</v>
      </c>
      <c r="Z61">
        <v>296200</v>
      </c>
      <c r="AA61">
        <v>0</v>
      </c>
      <c r="AB61">
        <v>24800</v>
      </c>
      <c r="AC61">
        <v>0</v>
      </c>
      <c r="AE61">
        <f t="shared" si="2"/>
        <v>5.619877043736085E-4</v>
      </c>
      <c r="AF61">
        <f t="shared" si="3"/>
        <v>0.82262000000000002</v>
      </c>
      <c r="AG61">
        <v>1</v>
      </c>
      <c r="AH61">
        <v>2</v>
      </c>
      <c r="AI61">
        <v>3</v>
      </c>
      <c r="AJ61">
        <v>4</v>
      </c>
      <c r="AK61">
        <f t="shared" si="4"/>
        <v>470.49250000000001</v>
      </c>
    </row>
    <row r="62" spans="1:37">
      <c r="A62" t="s">
        <v>20</v>
      </c>
      <c r="C62">
        <v>1.9687300000000001</v>
      </c>
      <c r="D62">
        <v>66457.5</v>
      </c>
      <c r="E62">
        <v>0.61553500000000005</v>
      </c>
      <c r="F62">
        <v>137812</v>
      </c>
      <c r="G62">
        <v>0</v>
      </c>
      <c r="H62">
        <v>3.4638</v>
      </c>
      <c r="I62">
        <v>0.87145899999999998</v>
      </c>
      <c r="J62">
        <v>13.9199</v>
      </c>
      <c r="K62">
        <v>0</v>
      </c>
      <c r="L62">
        <v>649.01199999999994</v>
      </c>
      <c r="M62">
        <v>598.88499999999999</v>
      </c>
      <c r="N62">
        <v>0</v>
      </c>
      <c r="O62">
        <v>1.21858E-2</v>
      </c>
      <c r="P62">
        <v>55.2804</v>
      </c>
      <c r="Q62">
        <v>0.187252</v>
      </c>
      <c r="R62">
        <v>0.30873400000000001</v>
      </c>
      <c r="S62">
        <v>0</v>
      </c>
      <c r="T62">
        <v>2.7426400000000002E-3</v>
      </c>
      <c r="U62">
        <v>32.9099</v>
      </c>
      <c r="V62">
        <v>480900.00000000006</v>
      </c>
      <c r="W62">
        <v>75100</v>
      </c>
      <c r="X62">
        <v>0</v>
      </c>
      <c r="Y62">
        <v>125500</v>
      </c>
      <c r="Z62">
        <v>291900</v>
      </c>
      <c r="AA62">
        <v>0</v>
      </c>
      <c r="AB62">
        <v>26500</v>
      </c>
      <c r="AC62">
        <v>0</v>
      </c>
      <c r="AE62">
        <f t="shared" si="2"/>
        <v>0</v>
      </c>
      <c r="AF62">
        <f t="shared" si="3"/>
        <v>7.3956795</v>
      </c>
      <c r="AG62">
        <v>1</v>
      </c>
      <c r="AH62">
        <v>2</v>
      </c>
      <c r="AI62">
        <v>3</v>
      </c>
      <c r="AJ62">
        <v>4</v>
      </c>
      <c r="AK62">
        <f t="shared" si="4"/>
        <v>623.94849999999997</v>
      </c>
    </row>
    <row r="63" spans="1:37">
      <c r="A63" t="s">
        <v>19</v>
      </c>
      <c r="C63">
        <v>2.7555800000000001</v>
      </c>
      <c r="D63">
        <v>85264.6</v>
      </c>
      <c r="E63">
        <v>0</v>
      </c>
      <c r="F63">
        <v>172295</v>
      </c>
      <c r="G63">
        <v>0</v>
      </c>
      <c r="H63">
        <v>1.73404</v>
      </c>
      <c r="I63">
        <v>1.0885</v>
      </c>
      <c r="J63">
        <v>0</v>
      </c>
      <c r="K63">
        <v>0.18824099999999999</v>
      </c>
      <c r="L63">
        <v>735.94</v>
      </c>
      <c r="M63">
        <v>726.73599999999999</v>
      </c>
      <c r="N63">
        <v>0</v>
      </c>
      <c r="O63">
        <v>0.77156899999999995</v>
      </c>
      <c r="P63">
        <v>63.9572</v>
      </c>
      <c r="Q63">
        <v>4.9613200000000003E-2</v>
      </c>
      <c r="R63">
        <v>1.20115E-2</v>
      </c>
      <c r="S63">
        <v>0</v>
      </c>
      <c r="T63">
        <v>5.5172400000000003E-2</v>
      </c>
      <c r="U63">
        <v>36.658299999999997</v>
      </c>
      <c r="V63">
        <v>480800</v>
      </c>
      <c r="W63">
        <v>73500</v>
      </c>
      <c r="X63">
        <v>0</v>
      </c>
      <c r="Y63">
        <v>126800</v>
      </c>
      <c r="Z63">
        <v>290700</v>
      </c>
      <c r="AA63">
        <v>0</v>
      </c>
      <c r="AB63">
        <v>28200</v>
      </c>
      <c r="AC63">
        <v>0</v>
      </c>
      <c r="AE63">
        <f t="shared" si="2"/>
        <v>2.5739261463235879E-4</v>
      </c>
      <c r="AF63">
        <f t="shared" si="3"/>
        <v>0.54425000000000001</v>
      </c>
      <c r="AG63">
        <v>1</v>
      </c>
      <c r="AH63">
        <v>2</v>
      </c>
      <c r="AI63">
        <v>3</v>
      </c>
      <c r="AJ63">
        <v>4</v>
      </c>
      <c r="AK63">
        <f t="shared" si="4"/>
        <v>731.33799999999997</v>
      </c>
    </row>
    <row r="64" spans="1:37">
      <c r="A64" t="s">
        <v>18</v>
      </c>
      <c r="C64">
        <v>0.96623700000000001</v>
      </c>
      <c r="D64">
        <v>57237.5</v>
      </c>
      <c r="E64">
        <v>0</v>
      </c>
      <c r="F64">
        <v>119061</v>
      </c>
      <c r="G64">
        <v>0</v>
      </c>
      <c r="H64">
        <v>3.1399699999999999</v>
      </c>
      <c r="I64">
        <v>2.1216599999999999</v>
      </c>
      <c r="J64">
        <v>0</v>
      </c>
      <c r="K64">
        <v>0</v>
      </c>
      <c r="L64">
        <v>510.10500000000002</v>
      </c>
      <c r="M64">
        <v>518.15700000000004</v>
      </c>
      <c r="N64">
        <v>0</v>
      </c>
      <c r="O64">
        <v>0</v>
      </c>
      <c r="P64">
        <v>38.003500000000003</v>
      </c>
      <c r="Q64">
        <v>0</v>
      </c>
      <c r="R64">
        <v>0</v>
      </c>
      <c r="S64">
        <v>0</v>
      </c>
      <c r="T64">
        <v>2.3553000000000001E-2</v>
      </c>
      <c r="U64">
        <v>28.934100000000001</v>
      </c>
      <c r="V64">
        <v>480000</v>
      </c>
      <c r="W64">
        <v>76200</v>
      </c>
      <c r="X64">
        <v>0</v>
      </c>
      <c r="Y64">
        <v>127700</v>
      </c>
      <c r="Z64">
        <v>288800</v>
      </c>
      <c r="AA64">
        <v>0</v>
      </c>
      <c r="AB64">
        <v>27300</v>
      </c>
      <c r="AC64">
        <v>0</v>
      </c>
      <c r="AE64">
        <f t="shared" si="2"/>
        <v>0</v>
      </c>
      <c r="AF64">
        <f t="shared" si="3"/>
        <v>1.0608299999999999</v>
      </c>
      <c r="AG64">
        <v>1</v>
      </c>
      <c r="AH64">
        <v>2</v>
      </c>
      <c r="AI64">
        <v>3</v>
      </c>
      <c r="AJ64">
        <v>4</v>
      </c>
      <c r="AK64">
        <f t="shared" si="4"/>
        <v>514.13100000000009</v>
      </c>
    </row>
    <row r="65" spans="1:37">
      <c r="A65" t="s">
        <v>17</v>
      </c>
      <c r="C65">
        <v>0.95879400000000004</v>
      </c>
      <c r="D65">
        <v>54261.7</v>
      </c>
      <c r="E65">
        <v>0</v>
      </c>
      <c r="F65">
        <v>109045</v>
      </c>
      <c r="G65">
        <v>0</v>
      </c>
      <c r="H65">
        <v>1.4596499999999999</v>
      </c>
      <c r="I65">
        <v>2.4190100000000001</v>
      </c>
      <c r="J65">
        <v>0</v>
      </c>
      <c r="K65">
        <v>0</v>
      </c>
      <c r="L65">
        <v>408.15</v>
      </c>
      <c r="M65">
        <v>436.887</v>
      </c>
      <c r="N65">
        <v>0</v>
      </c>
      <c r="O65">
        <v>0</v>
      </c>
      <c r="P65">
        <v>38.735100000000003</v>
      </c>
      <c r="Q65">
        <v>0</v>
      </c>
      <c r="R65">
        <v>3.1453799999999997E-2</v>
      </c>
      <c r="S65">
        <v>0</v>
      </c>
      <c r="T65">
        <v>0.32831300000000002</v>
      </c>
      <c r="U65">
        <v>19.299700000000001</v>
      </c>
      <c r="V65">
        <v>481200</v>
      </c>
      <c r="W65">
        <v>75300</v>
      </c>
      <c r="X65">
        <v>0</v>
      </c>
      <c r="Y65">
        <v>126100</v>
      </c>
      <c r="Z65">
        <v>291900</v>
      </c>
      <c r="AA65">
        <v>0</v>
      </c>
      <c r="AB65">
        <v>25500</v>
      </c>
      <c r="AC65">
        <v>0</v>
      </c>
      <c r="AE65">
        <f t="shared" si="2"/>
        <v>0</v>
      </c>
      <c r="AF65">
        <f t="shared" si="3"/>
        <v>1.2095050000000001</v>
      </c>
      <c r="AG65">
        <v>1</v>
      </c>
      <c r="AH65">
        <v>2</v>
      </c>
      <c r="AI65">
        <v>3</v>
      </c>
      <c r="AJ65">
        <v>4</v>
      </c>
      <c r="AK65">
        <f t="shared" si="4"/>
        <v>422.51850000000002</v>
      </c>
    </row>
    <row r="66" spans="1:37">
      <c r="A66" t="s">
        <v>16</v>
      </c>
      <c r="C66">
        <v>0.98668800000000001</v>
      </c>
      <c r="D66">
        <v>59836.1</v>
      </c>
      <c r="E66">
        <v>1.81386</v>
      </c>
      <c r="F66">
        <v>119163</v>
      </c>
      <c r="G66">
        <v>7.3237399999999999</v>
      </c>
      <c r="H66">
        <v>2.0186000000000002</v>
      </c>
      <c r="I66">
        <v>1.58297</v>
      </c>
      <c r="J66">
        <v>0</v>
      </c>
      <c r="K66">
        <v>0</v>
      </c>
      <c r="L66">
        <v>462.09500000000003</v>
      </c>
      <c r="M66">
        <v>461.47199999999998</v>
      </c>
      <c r="N66">
        <v>7.0496400000000001E-2</v>
      </c>
      <c r="O66">
        <v>5.9986900000000003E-2</v>
      </c>
      <c r="P66">
        <v>82.548699999999997</v>
      </c>
      <c r="Q66">
        <v>2.0426899999999999</v>
      </c>
      <c r="R66">
        <v>3.1665399999999999</v>
      </c>
      <c r="S66">
        <v>0.22487199999999999</v>
      </c>
      <c r="T66">
        <v>1.1694599999999999</v>
      </c>
      <c r="U66">
        <v>16.232700000000001</v>
      </c>
      <c r="V66">
        <v>481100</v>
      </c>
      <c r="W66">
        <v>71700</v>
      </c>
      <c r="X66">
        <v>0</v>
      </c>
      <c r="Y66">
        <v>125399.99999999999</v>
      </c>
      <c r="Z66">
        <v>292200</v>
      </c>
      <c r="AA66">
        <v>0</v>
      </c>
      <c r="AB66">
        <v>29600</v>
      </c>
      <c r="AC66">
        <v>0</v>
      </c>
      <c r="AE66">
        <f t="shared" si="2"/>
        <v>0</v>
      </c>
      <c r="AF66">
        <f t="shared" si="3"/>
        <v>0.79148499999999999</v>
      </c>
      <c r="AG66">
        <v>1</v>
      </c>
      <c r="AH66">
        <v>2</v>
      </c>
      <c r="AI66">
        <v>3</v>
      </c>
      <c r="AJ66">
        <v>4</v>
      </c>
      <c r="AK66">
        <f t="shared" si="4"/>
        <v>461.7835</v>
      </c>
    </row>
    <row r="67" spans="1:37">
      <c r="A67" t="s">
        <v>15</v>
      </c>
      <c r="C67">
        <v>1.4430700000000001</v>
      </c>
      <c r="D67">
        <v>50785.3</v>
      </c>
      <c r="E67">
        <v>0</v>
      </c>
      <c r="F67">
        <v>114937</v>
      </c>
      <c r="G67">
        <v>6.6964100000000002</v>
      </c>
      <c r="H67">
        <v>2.7271700000000001</v>
      </c>
      <c r="I67">
        <v>2.3938199999999998</v>
      </c>
      <c r="J67">
        <v>29.702500000000001</v>
      </c>
      <c r="K67">
        <v>0</v>
      </c>
      <c r="L67">
        <v>446.15199999999999</v>
      </c>
      <c r="M67">
        <v>466.18700000000001</v>
      </c>
      <c r="N67">
        <v>3.3383299999999998E-2</v>
      </c>
      <c r="O67">
        <v>0</v>
      </c>
      <c r="P67">
        <v>64.204999999999998</v>
      </c>
      <c r="Q67">
        <v>1.91076</v>
      </c>
      <c r="R67">
        <v>3.0201099999999999</v>
      </c>
      <c r="S67">
        <v>0.242614</v>
      </c>
      <c r="T67">
        <v>0.99010600000000004</v>
      </c>
      <c r="U67">
        <v>17.4221</v>
      </c>
      <c r="V67">
        <v>481000</v>
      </c>
      <c r="W67">
        <v>69500</v>
      </c>
      <c r="X67">
        <v>0</v>
      </c>
      <c r="Y67">
        <v>128100</v>
      </c>
      <c r="Z67">
        <v>290000</v>
      </c>
      <c r="AA67">
        <v>0</v>
      </c>
      <c r="AB67">
        <v>31400</v>
      </c>
      <c r="AC67">
        <v>0</v>
      </c>
      <c r="AE67">
        <f t="shared" ref="AE67:AE82" si="5">K67/((L67+M67)/2)</f>
        <v>0</v>
      </c>
      <c r="AF67">
        <f t="shared" ref="AF67:AF82" si="6">(I67+J67)/2</f>
        <v>16.048159999999999</v>
      </c>
      <c r="AG67">
        <v>1</v>
      </c>
      <c r="AH67">
        <v>2</v>
      </c>
      <c r="AI67">
        <v>3</v>
      </c>
      <c r="AJ67">
        <v>4</v>
      </c>
      <c r="AK67">
        <f t="shared" ref="AK67:AK82" si="7">(L67+M67)/2</f>
        <v>456.16949999999997</v>
      </c>
    </row>
    <row r="68" spans="1:37">
      <c r="A68" t="s">
        <v>14</v>
      </c>
      <c r="C68">
        <v>1.20994</v>
      </c>
      <c r="D68">
        <v>64991</v>
      </c>
      <c r="E68">
        <v>0</v>
      </c>
      <c r="F68">
        <v>142149</v>
      </c>
      <c r="G68">
        <v>6.6059900000000003</v>
      </c>
      <c r="H68">
        <v>2.90259</v>
      </c>
      <c r="I68">
        <v>1.34365</v>
      </c>
      <c r="J68">
        <v>15.965199999999999</v>
      </c>
      <c r="K68">
        <v>0</v>
      </c>
      <c r="L68">
        <v>562.91099999999994</v>
      </c>
      <c r="M68">
        <v>555.76800000000003</v>
      </c>
      <c r="N68">
        <v>7.4522400000000003E-2</v>
      </c>
      <c r="O68">
        <v>0.184119</v>
      </c>
      <c r="P68">
        <v>59.966999999999999</v>
      </c>
      <c r="Q68">
        <v>1.35107</v>
      </c>
      <c r="R68">
        <v>1.8717200000000001</v>
      </c>
      <c r="S68">
        <v>0.22948199999999999</v>
      </c>
      <c r="T68">
        <v>0.69207700000000005</v>
      </c>
      <c r="U68">
        <v>25.226400000000002</v>
      </c>
      <c r="V68">
        <v>479900</v>
      </c>
      <c r="W68">
        <v>73500</v>
      </c>
      <c r="X68">
        <v>0</v>
      </c>
      <c r="Y68">
        <v>128400</v>
      </c>
      <c r="Z68">
        <v>288000</v>
      </c>
      <c r="AA68">
        <v>0</v>
      </c>
      <c r="AB68">
        <v>30200</v>
      </c>
      <c r="AC68">
        <v>0</v>
      </c>
      <c r="AE68">
        <f t="shared" si="5"/>
        <v>0</v>
      </c>
      <c r="AF68">
        <f t="shared" si="6"/>
        <v>8.6544249999999998</v>
      </c>
      <c r="AG68">
        <v>1</v>
      </c>
      <c r="AH68">
        <v>2</v>
      </c>
      <c r="AI68">
        <v>3</v>
      </c>
      <c r="AJ68">
        <v>4</v>
      </c>
      <c r="AK68">
        <f t="shared" si="7"/>
        <v>559.33950000000004</v>
      </c>
    </row>
    <row r="69" spans="1:37">
      <c r="A69" t="s">
        <v>13</v>
      </c>
      <c r="C69">
        <v>0.15256600000000001</v>
      </c>
      <c r="D69">
        <v>57572.9</v>
      </c>
      <c r="E69">
        <v>0</v>
      </c>
      <c r="F69">
        <v>122371</v>
      </c>
      <c r="G69">
        <v>1.18638</v>
      </c>
      <c r="H69">
        <v>5.3783700000000003</v>
      </c>
      <c r="I69">
        <v>0.201353</v>
      </c>
      <c r="J69">
        <v>3.8184200000000001</v>
      </c>
      <c r="K69">
        <v>0.21185999999999999</v>
      </c>
      <c r="L69">
        <v>480.49400000000003</v>
      </c>
      <c r="M69">
        <v>470.35599999999999</v>
      </c>
      <c r="N69">
        <v>8.7079500000000004E-2</v>
      </c>
      <c r="O69">
        <v>8.9894500000000002E-2</v>
      </c>
      <c r="P69">
        <v>72.096500000000006</v>
      </c>
      <c r="Q69">
        <v>1.8048299999999999</v>
      </c>
      <c r="R69">
        <v>2.4006500000000002</v>
      </c>
      <c r="S69">
        <v>0.18226000000000001</v>
      </c>
      <c r="T69">
        <v>1.0443899999999999</v>
      </c>
      <c r="U69">
        <v>16.169699999999999</v>
      </c>
      <c r="V69">
        <v>480200.00000000006</v>
      </c>
      <c r="W69">
        <v>71700</v>
      </c>
      <c r="X69">
        <v>0</v>
      </c>
      <c r="Y69">
        <v>127400</v>
      </c>
      <c r="Z69">
        <v>289500</v>
      </c>
      <c r="AA69">
        <v>1900</v>
      </c>
      <c r="AB69">
        <v>29300</v>
      </c>
      <c r="AC69">
        <v>0</v>
      </c>
      <c r="AE69">
        <f t="shared" si="5"/>
        <v>4.4562233790818739E-4</v>
      </c>
      <c r="AF69">
        <f t="shared" si="6"/>
        <v>2.0098864999999999</v>
      </c>
      <c r="AG69">
        <v>1</v>
      </c>
      <c r="AH69">
        <v>2</v>
      </c>
      <c r="AI69">
        <v>3</v>
      </c>
      <c r="AJ69">
        <v>4</v>
      </c>
      <c r="AK69">
        <f t="shared" si="7"/>
        <v>475.42500000000001</v>
      </c>
    </row>
    <row r="70" spans="1:37">
      <c r="A70" t="s">
        <v>12</v>
      </c>
      <c r="C70">
        <v>0.92273899999999998</v>
      </c>
      <c r="D70">
        <v>57227.7</v>
      </c>
      <c r="E70">
        <v>0</v>
      </c>
      <c r="F70">
        <v>115448</v>
      </c>
      <c r="G70">
        <v>1.62629</v>
      </c>
      <c r="H70">
        <v>2.6219199999999998</v>
      </c>
      <c r="I70">
        <v>2.2858100000000001</v>
      </c>
      <c r="J70">
        <v>2.4348800000000002</v>
      </c>
      <c r="K70">
        <v>0.128438</v>
      </c>
      <c r="L70">
        <v>484.33199999999999</v>
      </c>
      <c r="M70">
        <v>470.24400000000003</v>
      </c>
      <c r="N70">
        <v>3.9361100000000003E-2</v>
      </c>
      <c r="O70">
        <v>0.188997</v>
      </c>
      <c r="P70">
        <v>45.596699999999998</v>
      </c>
      <c r="Q70">
        <v>9.6751400000000005E-3</v>
      </c>
      <c r="R70">
        <v>2.7414500000000001E-2</v>
      </c>
      <c r="S70">
        <v>0</v>
      </c>
      <c r="T70">
        <v>0.27992299999999998</v>
      </c>
      <c r="U70">
        <v>16.718599999999999</v>
      </c>
      <c r="V70">
        <v>481400</v>
      </c>
      <c r="W70">
        <v>71600</v>
      </c>
      <c r="X70">
        <v>0</v>
      </c>
      <c r="Y70">
        <v>127100.00000000001</v>
      </c>
      <c r="Z70">
        <v>291400</v>
      </c>
      <c r="AA70">
        <v>0</v>
      </c>
      <c r="AB70">
        <v>28500</v>
      </c>
      <c r="AC70">
        <v>0</v>
      </c>
      <c r="AE70">
        <f t="shared" si="5"/>
        <v>2.6909957928965321E-4</v>
      </c>
      <c r="AF70">
        <f t="shared" si="6"/>
        <v>2.3603450000000001</v>
      </c>
      <c r="AG70">
        <v>1</v>
      </c>
      <c r="AH70">
        <v>2</v>
      </c>
      <c r="AI70">
        <v>3</v>
      </c>
      <c r="AJ70">
        <v>4</v>
      </c>
      <c r="AK70">
        <f t="shared" si="7"/>
        <v>477.28800000000001</v>
      </c>
    </row>
    <row r="71" spans="1:37">
      <c r="A71" t="s">
        <v>11</v>
      </c>
      <c r="C71">
        <v>1.1228499999999999</v>
      </c>
      <c r="D71">
        <v>77154.2</v>
      </c>
      <c r="E71">
        <v>0</v>
      </c>
      <c r="F71">
        <v>165654</v>
      </c>
      <c r="G71">
        <v>0</v>
      </c>
      <c r="H71">
        <v>5.8697100000000004</v>
      </c>
      <c r="I71">
        <v>0.95561799999999997</v>
      </c>
      <c r="J71">
        <v>16.302499999999998</v>
      </c>
      <c r="K71">
        <v>0.20930499999999999</v>
      </c>
      <c r="L71">
        <v>697.6</v>
      </c>
      <c r="M71">
        <v>687.98299999999995</v>
      </c>
      <c r="N71">
        <v>0</v>
      </c>
      <c r="O71">
        <v>0</v>
      </c>
      <c r="P71">
        <v>100.167</v>
      </c>
      <c r="Q71">
        <v>3.0225300000000002</v>
      </c>
      <c r="R71">
        <v>4.7010199999999998</v>
      </c>
      <c r="S71">
        <v>0.31755899999999998</v>
      </c>
      <c r="T71">
        <v>1.5479700000000001</v>
      </c>
      <c r="U71">
        <v>25.999600000000001</v>
      </c>
      <c r="V71">
        <v>481200</v>
      </c>
      <c r="W71">
        <v>67700</v>
      </c>
      <c r="X71">
        <v>0</v>
      </c>
      <c r="Y71">
        <v>130399.99999999999</v>
      </c>
      <c r="Z71">
        <v>288800</v>
      </c>
      <c r="AA71">
        <v>0</v>
      </c>
      <c r="AB71">
        <v>31900</v>
      </c>
      <c r="AC71">
        <v>0</v>
      </c>
      <c r="AE71">
        <f t="shared" si="5"/>
        <v>3.0211831409594368E-4</v>
      </c>
      <c r="AF71">
        <f t="shared" si="6"/>
        <v>8.6290589999999998</v>
      </c>
      <c r="AG71">
        <v>1</v>
      </c>
      <c r="AH71">
        <v>2</v>
      </c>
      <c r="AI71">
        <v>3</v>
      </c>
      <c r="AJ71">
        <v>4</v>
      </c>
      <c r="AK71">
        <f t="shared" si="7"/>
        <v>692.79150000000004</v>
      </c>
    </row>
    <row r="72" spans="1:37">
      <c r="A72" t="s">
        <v>10</v>
      </c>
      <c r="C72">
        <v>0.87902199999999997</v>
      </c>
      <c r="D72">
        <v>63345</v>
      </c>
      <c r="E72">
        <v>0.42628199999999999</v>
      </c>
      <c r="F72">
        <v>127491</v>
      </c>
      <c r="G72">
        <v>0</v>
      </c>
      <c r="H72">
        <v>1.9341999999999999</v>
      </c>
      <c r="I72">
        <v>2.4592299999999998</v>
      </c>
      <c r="J72">
        <v>0</v>
      </c>
      <c r="K72">
        <v>3.6913300000000003E-2</v>
      </c>
      <c r="L72">
        <v>535.16399999999999</v>
      </c>
      <c r="M72">
        <v>517.86099999999999</v>
      </c>
      <c r="N72">
        <v>2.7760200000000001E-3</v>
      </c>
      <c r="O72">
        <v>0</v>
      </c>
      <c r="P72">
        <v>64.575599999999994</v>
      </c>
      <c r="Q72">
        <v>0.65958300000000003</v>
      </c>
      <c r="R72">
        <v>0.67647400000000002</v>
      </c>
      <c r="S72">
        <v>5.9693799999999998E-2</v>
      </c>
      <c r="T72">
        <v>0.77865200000000001</v>
      </c>
      <c r="U72">
        <v>27.516400000000001</v>
      </c>
      <c r="V72">
        <v>480200.00000000006</v>
      </c>
      <c r="W72">
        <v>73300</v>
      </c>
      <c r="X72">
        <v>0</v>
      </c>
      <c r="Y72">
        <v>127800</v>
      </c>
      <c r="Z72">
        <v>288800</v>
      </c>
      <c r="AA72">
        <v>0</v>
      </c>
      <c r="AB72">
        <v>29900.000000000004</v>
      </c>
      <c r="AC72">
        <v>0</v>
      </c>
      <c r="AE72">
        <f t="shared" si="5"/>
        <v>7.0109066736307306E-5</v>
      </c>
      <c r="AF72">
        <f t="shared" si="6"/>
        <v>1.2296149999999999</v>
      </c>
      <c r="AG72">
        <v>1</v>
      </c>
      <c r="AH72">
        <v>2</v>
      </c>
      <c r="AI72">
        <v>3</v>
      </c>
      <c r="AJ72">
        <v>4</v>
      </c>
      <c r="AK72">
        <f t="shared" si="7"/>
        <v>526.51250000000005</v>
      </c>
    </row>
    <row r="73" spans="1:37">
      <c r="A73" t="s">
        <v>9</v>
      </c>
      <c r="C73">
        <v>0</v>
      </c>
      <c r="D73">
        <v>51362.8</v>
      </c>
      <c r="E73">
        <v>0</v>
      </c>
      <c r="F73">
        <v>113571</v>
      </c>
      <c r="G73">
        <v>0</v>
      </c>
      <c r="H73">
        <v>3.6001599999999998</v>
      </c>
      <c r="I73">
        <v>3.4594800000000001</v>
      </c>
      <c r="J73">
        <v>24.308299999999999</v>
      </c>
      <c r="K73">
        <v>0</v>
      </c>
      <c r="L73">
        <v>450.45299999999997</v>
      </c>
      <c r="M73">
        <v>465.52</v>
      </c>
      <c r="N73">
        <v>6.6799600000000001E-2</v>
      </c>
      <c r="O73">
        <v>5.6737000000000003E-2</v>
      </c>
      <c r="P73">
        <v>59.787500000000001</v>
      </c>
      <c r="Q73">
        <v>1.9809099999999999</v>
      </c>
      <c r="R73">
        <v>2.47749</v>
      </c>
      <c r="S73">
        <v>0.24099999999999999</v>
      </c>
      <c r="T73">
        <v>0.92485700000000004</v>
      </c>
      <c r="U73">
        <v>18.580400000000001</v>
      </c>
      <c r="V73">
        <v>480300</v>
      </c>
      <c r="W73">
        <v>70500</v>
      </c>
      <c r="X73">
        <v>0</v>
      </c>
      <c r="Y73">
        <v>131400</v>
      </c>
      <c r="Z73">
        <v>286400</v>
      </c>
      <c r="AA73">
        <v>0</v>
      </c>
      <c r="AB73">
        <v>31400</v>
      </c>
      <c r="AC73">
        <v>0</v>
      </c>
      <c r="AE73">
        <f t="shared" si="5"/>
        <v>0</v>
      </c>
      <c r="AF73">
        <f t="shared" si="6"/>
        <v>13.883889999999999</v>
      </c>
      <c r="AG73">
        <v>1</v>
      </c>
      <c r="AH73">
        <v>2</v>
      </c>
      <c r="AI73">
        <v>3</v>
      </c>
      <c r="AJ73">
        <v>4</v>
      </c>
      <c r="AK73">
        <f t="shared" si="7"/>
        <v>457.98649999999998</v>
      </c>
    </row>
    <row r="74" spans="1:37">
      <c r="A74" t="s">
        <v>8</v>
      </c>
      <c r="C74">
        <v>1.2018899999999999</v>
      </c>
      <c r="D74">
        <v>55769.599999999999</v>
      </c>
      <c r="E74">
        <v>0</v>
      </c>
      <c r="F74">
        <v>125286</v>
      </c>
      <c r="G74">
        <v>7.8695300000000001</v>
      </c>
      <c r="H74">
        <v>2.7942399999999998</v>
      </c>
      <c r="I74">
        <v>3.2476600000000002</v>
      </c>
      <c r="J74">
        <v>22.947700000000001</v>
      </c>
      <c r="K74">
        <v>0.17802100000000001</v>
      </c>
      <c r="L74">
        <v>528.53099999999995</v>
      </c>
      <c r="M74">
        <v>559.37599999999998</v>
      </c>
      <c r="N74">
        <v>5.3944100000000002E-2</v>
      </c>
      <c r="O74">
        <v>9.5534599999999997E-2</v>
      </c>
      <c r="P74">
        <v>53.011099999999999</v>
      </c>
      <c r="Q74">
        <v>1.3310299999999999</v>
      </c>
      <c r="R74">
        <v>1.7066300000000001</v>
      </c>
      <c r="S74">
        <v>0.13980200000000001</v>
      </c>
      <c r="T74">
        <v>0.64842599999999995</v>
      </c>
      <c r="U74">
        <v>21.913499999999999</v>
      </c>
      <c r="V74">
        <v>480200.00000000006</v>
      </c>
      <c r="W74">
        <v>71600</v>
      </c>
      <c r="X74">
        <v>0</v>
      </c>
      <c r="Y74">
        <v>129100</v>
      </c>
      <c r="Z74">
        <v>287900</v>
      </c>
      <c r="AA74">
        <v>0</v>
      </c>
      <c r="AB74">
        <v>31100</v>
      </c>
      <c r="AC74">
        <v>0</v>
      </c>
      <c r="AE74">
        <f t="shared" si="5"/>
        <v>3.2727245987019117E-4</v>
      </c>
      <c r="AF74">
        <f t="shared" si="6"/>
        <v>13.09768</v>
      </c>
      <c r="AG74">
        <v>1</v>
      </c>
      <c r="AH74">
        <v>2</v>
      </c>
      <c r="AI74">
        <v>3</v>
      </c>
      <c r="AJ74">
        <v>4</v>
      </c>
      <c r="AK74">
        <f t="shared" si="7"/>
        <v>543.95349999999996</v>
      </c>
    </row>
    <row r="75" spans="1:37">
      <c r="A75" t="s">
        <v>7</v>
      </c>
      <c r="C75">
        <v>7.0934499999999998E-2</v>
      </c>
      <c r="D75">
        <v>51558.9</v>
      </c>
      <c r="E75">
        <v>0</v>
      </c>
      <c r="F75">
        <v>111230</v>
      </c>
      <c r="G75">
        <v>0</v>
      </c>
      <c r="H75">
        <v>1.6912499999999999</v>
      </c>
      <c r="I75">
        <v>0</v>
      </c>
      <c r="J75">
        <v>16.249099999999999</v>
      </c>
      <c r="K75">
        <v>0</v>
      </c>
      <c r="L75">
        <v>456.73</v>
      </c>
      <c r="M75">
        <v>459.363</v>
      </c>
      <c r="N75">
        <v>8.2514600000000004E-3</v>
      </c>
      <c r="O75">
        <v>0</v>
      </c>
      <c r="P75">
        <v>37.499600000000001</v>
      </c>
      <c r="Q75">
        <v>0</v>
      </c>
      <c r="R75">
        <v>4.1132399999999998E-3</v>
      </c>
      <c r="S75">
        <v>0</v>
      </c>
      <c r="T75">
        <v>5.4872700000000003E-2</v>
      </c>
      <c r="U75">
        <v>23.291</v>
      </c>
      <c r="V75">
        <v>480900.00000000006</v>
      </c>
      <c r="W75">
        <v>74900</v>
      </c>
      <c r="X75">
        <v>0</v>
      </c>
      <c r="Y75">
        <v>126000</v>
      </c>
      <c r="Z75">
        <v>291500</v>
      </c>
      <c r="AA75">
        <v>0</v>
      </c>
      <c r="AB75">
        <v>26700</v>
      </c>
      <c r="AC75">
        <v>0</v>
      </c>
      <c r="AE75">
        <f t="shared" si="5"/>
        <v>0</v>
      </c>
      <c r="AF75">
        <f t="shared" si="6"/>
        <v>8.1245499999999993</v>
      </c>
      <c r="AG75">
        <v>1</v>
      </c>
      <c r="AH75">
        <v>2</v>
      </c>
      <c r="AI75">
        <v>3</v>
      </c>
      <c r="AJ75">
        <v>4</v>
      </c>
      <c r="AK75">
        <f t="shared" si="7"/>
        <v>458.04650000000004</v>
      </c>
    </row>
    <row r="76" spans="1:37">
      <c r="A76" t="s">
        <v>6</v>
      </c>
      <c r="C76">
        <v>0.80648900000000001</v>
      </c>
      <c r="D76">
        <v>60566.8</v>
      </c>
      <c r="E76">
        <v>0</v>
      </c>
      <c r="F76">
        <v>123337</v>
      </c>
      <c r="G76">
        <v>2.1352099999999998</v>
      </c>
      <c r="H76">
        <v>3.1365799999999999</v>
      </c>
      <c r="I76">
        <v>0.48729499999999998</v>
      </c>
      <c r="J76">
        <v>0</v>
      </c>
      <c r="K76">
        <v>0</v>
      </c>
      <c r="L76">
        <v>430.35899999999998</v>
      </c>
      <c r="M76">
        <v>405.47899999999998</v>
      </c>
      <c r="N76">
        <v>0.134711</v>
      </c>
      <c r="O76">
        <v>0.31941900000000001</v>
      </c>
      <c r="P76">
        <v>117.45099999999999</v>
      </c>
      <c r="Q76">
        <v>2.5526</v>
      </c>
      <c r="R76">
        <v>3.2660300000000002</v>
      </c>
      <c r="S76">
        <v>0.33055099999999998</v>
      </c>
      <c r="T76">
        <v>1.1387400000000001</v>
      </c>
      <c r="U76">
        <v>18.641100000000002</v>
      </c>
      <c r="V76">
        <v>480200.00000000006</v>
      </c>
      <c r="W76">
        <v>72200</v>
      </c>
      <c r="X76">
        <v>0</v>
      </c>
      <c r="Y76">
        <v>128699.99999999999</v>
      </c>
      <c r="Z76">
        <v>288100</v>
      </c>
      <c r="AA76">
        <v>0</v>
      </c>
      <c r="AB76">
        <v>30800</v>
      </c>
      <c r="AC76">
        <v>0</v>
      </c>
      <c r="AE76">
        <f t="shared" si="5"/>
        <v>0</v>
      </c>
      <c r="AF76">
        <f t="shared" si="6"/>
        <v>0.24364749999999999</v>
      </c>
      <c r="AG76">
        <v>1</v>
      </c>
      <c r="AH76">
        <v>2</v>
      </c>
      <c r="AI76">
        <v>3</v>
      </c>
      <c r="AJ76">
        <v>4</v>
      </c>
      <c r="AK76">
        <f t="shared" si="7"/>
        <v>417.91899999999998</v>
      </c>
    </row>
    <row r="77" spans="1:37">
      <c r="A77" t="s">
        <v>5</v>
      </c>
      <c r="C77">
        <v>1.7050799999999999</v>
      </c>
      <c r="D77">
        <v>56388.6</v>
      </c>
      <c r="E77">
        <v>0</v>
      </c>
      <c r="F77">
        <v>118729</v>
      </c>
      <c r="G77">
        <v>7.0242399999999998</v>
      </c>
      <c r="H77">
        <v>1.36328</v>
      </c>
      <c r="I77">
        <v>0.65627899999999995</v>
      </c>
      <c r="J77">
        <v>6.8195300000000003</v>
      </c>
      <c r="K77">
        <v>0</v>
      </c>
      <c r="L77">
        <v>435.60899999999998</v>
      </c>
      <c r="M77">
        <v>413.70699999999999</v>
      </c>
      <c r="N77">
        <v>0.109098</v>
      </c>
      <c r="O77">
        <v>3.8875100000000003E-2</v>
      </c>
      <c r="P77">
        <v>101.33799999999999</v>
      </c>
      <c r="Q77">
        <v>1.8784099999999999</v>
      </c>
      <c r="R77">
        <v>2.6633499999999999</v>
      </c>
      <c r="S77">
        <v>0.211508</v>
      </c>
      <c r="T77">
        <v>0.93484299999999998</v>
      </c>
      <c r="U77">
        <v>18.7346</v>
      </c>
      <c r="V77">
        <v>479799.99999999994</v>
      </c>
      <c r="W77">
        <v>72900</v>
      </c>
      <c r="X77">
        <v>0</v>
      </c>
      <c r="Y77">
        <v>129700</v>
      </c>
      <c r="Z77">
        <v>286800</v>
      </c>
      <c r="AA77">
        <v>0</v>
      </c>
      <c r="AB77">
        <v>30800</v>
      </c>
      <c r="AC77">
        <v>0</v>
      </c>
      <c r="AE77">
        <f t="shared" si="5"/>
        <v>0</v>
      </c>
      <c r="AF77">
        <f t="shared" si="6"/>
        <v>3.7379045</v>
      </c>
      <c r="AG77">
        <v>1</v>
      </c>
      <c r="AH77">
        <v>2</v>
      </c>
      <c r="AI77">
        <v>3</v>
      </c>
      <c r="AJ77">
        <v>4</v>
      </c>
      <c r="AK77">
        <f t="shared" si="7"/>
        <v>424.65800000000002</v>
      </c>
    </row>
    <row r="78" spans="1:37">
      <c r="A78" t="s">
        <v>4</v>
      </c>
      <c r="C78">
        <v>0</v>
      </c>
      <c r="D78">
        <v>58041.4</v>
      </c>
      <c r="E78">
        <v>0</v>
      </c>
      <c r="F78">
        <v>140517</v>
      </c>
      <c r="G78">
        <v>1.04924</v>
      </c>
      <c r="H78">
        <v>1.56626</v>
      </c>
      <c r="I78">
        <v>0.87314800000000004</v>
      </c>
      <c r="J78">
        <v>8.6485099999999999</v>
      </c>
      <c r="K78">
        <v>0.459955</v>
      </c>
      <c r="L78">
        <v>478.66699999999997</v>
      </c>
      <c r="M78">
        <v>462.35199999999998</v>
      </c>
      <c r="N78">
        <v>0.16539200000000001</v>
      </c>
      <c r="O78">
        <v>0.20935599999999999</v>
      </c>
      <c r="P78">
        <v>112.11</v>
      </c>
      <c r="Q78">
        <v>2.1968700000000001</v>
      </c>
      <c r="R78">
        <v>3.5584600000000002</v>
      </c>
      <c r="S78">
        <v>0.33908899999999997</v>
      </c>
      <c r="T78">
        <v>1.0719000000000001</v>
      </c>
      <c r="U78">
        <v>21.396100000000001</v>
      </c>
      <c r="V78">
        <v>480600</v>
      </c>
      <c r="W78">
        <v>71900</v>
      </c>
      <c r="X78">
        <v>0</v>
      </c>
      <c r="Y78">
        <v>130600</v>
      </c>
      <c r="Z78">
        <v>287800</v>
      </c>
      <c r="AA78">
        <v>0</v>
      </c>
      <c r="AB78">
        <v>29100</v>
      </c>
      <c r="AC78">
        <v>0</v>
      </c>
      <c r="AE78">
        <f t="shared" si="5"/>
        <v>9.7756793433501337E-4</v>
      </c>
      <c r="AF78">
        <f t="shared" si="6"/>
        <v>4.7608290000000002</v>
      </c>
      <c r="AG78">
        <v>1</v>
      </c>
      <c r="AH78">
        <v>2</v>
      </c>
      <c r="AI78">
        <v>3</v>
      </c>
      <c r="AJ78">
        <v>4</v>
      </c>
      <c r="AK78">
        <f t="shared" si="7"/>
        <v>470.5095</v>
      </c>
    </row>
    <row r="79" spans="1:37">
      <c r="A79" t="s">
        <v>3</v>
      </c>
      <c r="C79">
        <v>7.3442100000000003</v>
      </c>
      <c r="D79">
        <v>66284.100000000006</v>
      </c>
      <c r="E79">
        <v>3.50393</v>
      </c>
      <c r="F79">
        <v>145370</v>
      </c>
      <c r="G79">
        <v>0</v>
      </c>
      <c r="H79">
        <v>1.33599</v>
      </c>
      <c r="I79">
        <v>3.5192999999999999</v>
      </c>
      <c r="J79">
        <v>0</v>
      </c>
      <c r="K79">
        <v>0.15631600000000001</v>
      </c>
      <c r="L79">
        <v>619.79100000000005</v>
      </c>
      <c r="M79">
        <v>599.59100000000001</v>
      </c>
      <c r="N79">
        <v>0</v>
      </c>
      <c r="O79">
        <v>0</v>
      </c>
      <c r="P79">
        <v>95.389799999999994</v>
      </c>
      <c r="Q79">
        <v>0.68758699999999995</v>
      </c>
      <c r="R79">
        <v>0.45814700000000003</v>
      </c>
      <c r="S79">
        <v>1.3582199999999999E-2</v>
      </c>
      <c r="T79">
        <v>0.497641</v>
      </c>
      <c r="U79">
        <v>32.754600000000003</v>
      </c>
      <c r="V79">
        <v>480800</v>
      </c>
      <c r="W79">
        <v>70500</v>
      </c>
      <c r="X79">
        <v>0</v>
      </c>
      <c r="Y79">
        <v>130600</v>
      </c>
      <c r="Z79">
        <v>288100</v>
      </c>
      <c r="AA79">
        <v>0</v>
      </c>
      <c r="AB79">
        <v>30099.999999999996</v>
      </c>
      <c r="AC79">
        <v>0</v>
      </c>
      <c r="AE79">
        <f t="shared" si="5"/>
        <v>2.5638561172790805E-4</v>
      </c>
      <c r="AF79">
        <f t="shared" si="6"/>
        <v>1.7596499999999999</v>
      </c>
      <c r="AG79">
        <v>1</v>
      </c>
      <c r="AH79">
        <v>2</v>
      </c>
      <c r="AI79">
        <v>3</v>
      </c>
      <c r="AJ79">
        <v>4</v>
      </c>
      <c r="AK79">
        <f t="shared" si="7"/>
        <v>609.69100000000003</v>
      </c>
    </row>
    <row r="80" spans="1:37">
      <c r="A80" t="s">
        <v>2</v>
      </c>
      <c r="C80">
        <v>0.78561199999999998</v>
      </c>
      <c r="D80">
        <v>65046.5</v>
      </c>
      <c r="E80">
        <v>1.0442400000000001</v>
      </c>
      <c r="F80">
        <v>128821</v>
      </c>
      <c r="G80">
        <v>8.0329899999999999</v>
      </c>
      <c r="H80">
        <v>1.27677</v>
      </c>
      <c r="I80">
        <v>3.2550699999999999</v>
      </c>
      <c r="J80">
        <v>22.992599999999999</v>
      </c>
      <c r="K80">
        <v>0.217971</v>
      </c>
      <c r="L80">
        <v>518.54100000000005</v>
      </c>
      <c r="M80">
        <v>519.48699999999997</v>
      </c>
      <c r="N80">
        <v>9.3385700000000002E-2</v>
      </c>
      <c r="O80">
        <v>0</v>
      </c>
      <c r="P80">
        <v>53.740099999999998</v>
      </c>
      <c r="Q80">
        <v>0.161993</v>
      </c>
      <c r="R80">
        <v>0.13598499999999999</v>
      </c>
      <c r="S80">
        <v>2.12724E-2</v>
      </c>
      <c r="T80">
        <v>0.69308700000000001</v>
      </c>
      <c r="U80">
        <v>24.9283</v>
      </c>
      <c r="V80">
        <v>480800</v>
      </c>
      <c r="W80">
        <v>72300</v>
      </c>
      <c r="X80">
        <v>0</v>
      </c>
      <c r="Y80">
        <v>127899.99999999999</v>
      </c>
      <c r="Z80">
        <v>289900</v>
      </c>
      <c r="AA80">
        <v>0</v>
      </c>
      <c r="AB80">
        <v>29200</v>
      </c>
      <c r="AC80">
        <v>0</v>
      </c>
      <c r="AE80">
        <f t="shared" si="5"/>
        <v>4.1997133025313381E-4</v>
      </c>
      <c r="AF80">
        <f t="shared" si="6"/>
        <v>13.123835</v>
      </c>
      <c r="AG80">
        <v>1</v>
      </c>
      <c r="AH80">
        <v>2</v>
      </c>
      <c r="AI80">
        <v>3</v>
      </c>
      <c r="AJ80">
        <v>4</v>
      </c>
      <c r="AK80">
        <f t="shared" si="7"/>
        <v>519.01400000000001</v>
      </c>
    </row>
    <row r="81" spans="1:37">
      <c r="A81" t="s">
        <v>1</v>
      </c>
      <c r="C81">
        <v>0.60610399999999998</v>
      </c>
      <c r="D81">
        <v>61249.3</v>
      </c>
      <c r="E81">
        <v>4.5560299999999998</v>
      </c>
      <c r="F81">
        <v>123787</v>
      </c>
      <c r="G81">
        <v>2.7149399999999999</v>
      </c>
      <c r="H81">
        <v>3.9402699999999999</v>
      </c>
      <c r="I81">
        <v>1.50648</v>
      </c>
      <c r="J81">
        <v>59.049500000000002</v>
      </c>
      <c r="K81">
        <v>0</v>
      </c>
      <c r="L81">
        <v>519.37900000000002</v>
      </c>
      <c r="M81">
        <v>499.09199999999998</v>
      </c>
      <c r="N81">
        <v>4.32238E-2</v>
      </c>
      <c r="O81">
        <v>0.20281299999999999</v>
      </c>
      <c r="P81">
        <v>81.027299999999997</v>
      </c>
      <c r="Q81">
        <v>8.9780699999999995E-3</v>
      </c>
      <c r="R81">
        <v>1.9848999999999999E-2</v>
      </c>
      <c r="S81">
        <v>0</v>
      </c>
      <c r="T81">
        <v>0.90175000000000005</v>
      </c>
      <c r="U81">
        <v>22.070399999999999</v>
      </c>
      <c r="V81">
        <v>481100</v>
      </c>
      <c r="W81">
        <v>75100</v>
      </c>
      <c r="X81">
        <v>0</v>
      </c>
      <c r="Y81">
        <v>125500</v>
      </c>
      <c r="Z81">
        <v>292200</v>
      </c>
      <c r="AA81">
        <v>0</v>
      </c>
      <c r="AB81">
        <v>26100</v>
      </c>
      <c r="AC81">
        <v>0</v>
      </c>
      <c r="AE81">
        <f t="shared" si="5"/>
        <v>0</v>
      </c>
      <c r="AF81">
        <f t="shared" si="6"/>
        <v>30.277990000000003</v>
      </c>
      <c r="AG81">
        <v>1</v>
      </c>
      <c r="AH81">
        <v>2</v>
      </c>
      <c r="AI81">
        <v>3</v>
      </c>
      <c r="AJ81">
        <v>4</v>
      </c>
      <c r="AK81">
        <f t="shared" si="7"/>
        <v>509.2355</v>
      </c>
    </row>
    <row r="82" spans="1:37">
      <c r="A82" t="s">
        <v>0</v>
      </c>
      <c r="C82">
        <v>0</v>
      </c>
      <c r="D82">
        <v>63827.3</v>
      </c>
      <c r="E82">
        <v>0.39367000000000002</v>
      </c>
      <c r="F82">
        <v>149224</v>
      </c>
      <c r="G82">
        <v>0</v>
      </c>
      <c r="H82">
        <v>23.845500000000001</v>
      </c>
      <c r="I82">
        <v>0.44973400000000002</v>
      </c>
      <c r="J82">
        <v>44.777200000000001</v>
      </c>
      <c r="K82">
        <v>0</v>
      </c>
      <c r="L82">
        <v>659.77700000000004</v>
      </c>
      <c r="M82">
        <v>631.57899999999995</v>
      </c>
      <c r="N82">
        <v>0.56571700000000003</v>
      </c>
      <c r="O82">
        <v>0</v>
      </c>
      <c r="P82">
        <v>61.691600000000001</v>
      </c>
      <c r="Q82">
        <v>7.16643E-2</v>
      </c>
      <c r="R82">
        <v>0.17368400000000001</v>
      </c>
      <c r="S82">
        <v>0</v>
      </c>
      <c r="T82">
        <v>0.85658400000000001</v>
      </c>
      <c r="U82">
        <v>40.443199999999997</v>
      </c>
      <c r="V82">
        <v>481100</v>
      </c>
      <c r="W82">
        <v>74400</v>
      </c>
      <c r="X82">
        <v>0</v>
      </c>
      <c r="Y82">
        <v>125700</v>
      </c>
      <c r="Z82">
        <v>292000</v>
      </c>
      <c r="AA82">
        <v>0</v>
      </c>
      <c r="AB82">
        <v>26800</v>
      </c>
      <c r="AC82">
        <v>0</v>
      </c>
      <c r="AE82">
        <f t="shared" si="5"/>
        <v>0</v>
      </c>
      <c r="AF82">
        <f t="shared" si="6"/>
        <v>22.613467</v>
      </c>
      <c r="AG82">
        <v>1</v>
      </c>
      <c r="AH82">
        <v>2</v>
      </c>
      <c r="AI82">
        <v>3</v>
      </c>
      <c r="AJ82">
        <v>4</v>
      </c>
      <c r="AK82">
        <f t="shared" si="7"/>
        <v>645.678</v>
      </c>
    </row>
    <row r="85" spans="1:37">
      <c r="B85" t="s">
        <v>118</v>
      </c>
      <c r="C85" s="10" t="s">
        <v>45</v>
      </c>
      <c r="D85" s="10" t="s">
        <v>44</v>
      </c>
      <c r="E85" s="10" t="s">
        <v>43</v>
      </c>
      <c r="F85" s="10" t="s">
        <v>42</v>
      </c>
      <c r="G85" s="10" t="s">
        <v>41</v>
      </c>
      <c r="H85" s="10" t="s">
        <v>40</v>
      </c>
      <c r="I85" s="10" t="s">
        <v>39</v>
      </c>
      <c r="J85" s="10" t="s">
        <v>38</v>
      </c>
      <c r="K85" s="10" t="s">
        <v>37</v>
      </c>
      <c r="L85" s="10" t="s">
        <v>36</v>
      </c>
      <c r="M85" s="10" t="s">
        <v>35</v>
      </c>
      <c r="N85" s="10" t="s">
        <v>34</v>
      </c>
      <c r="O85" s="10" t="s">
        <v>33</v>
      </c>
      <c r="P85" s="10" t="s">
        <v>32</v>
      </c>
      <c r="Q85" s="10" t="s">
        <v>31</v>
      </c>
      <c r="R85" s="10" t="s">
        <v>30</v>
      </c>
      <c r="S85" s="10" t="s">
        <v>29</v>
      </c>
      <c r="T85" s="10" t="s">
        <v>28</v>
      </c>
      <c r="U85" s="10" t="s">
        <v>27</v>
      </c>
      <c r="V85" s="9" t="s">
        <v>106</v>
      </c>
      <c r="W85" s="9" t="s">
        <v>105</v>
      </c>
      <c r="X85" s="9" t="s">
        <v>104</v>
      </c>
      <c r="Y85" s="9" t="s">
        <v>103</v>
      </c>
      <c r="Z85" s="9" t="s">
        <v>102</v>
      </c>
      <c r="AA85" s="9" t="s">
        <v>101</v>
      </c>
      <c r="AB85" s="9" t="s">
        <v>100</v>
      </c>
      <c r="AC85" s="9" t="s">
        <v>99</v>
      </c>
      <c r="AK85" t="s">
        <v>189</v>
      </c>
    </row>
    <row r="86" spans="1:37" ht="43.2">
      <c r="B86" s="8" t="s">
        <v>116</v>
      </c>
      <c r="C86">
        <f t="shared" ref="C86:AC86" si="8">AVERAGE(C2:C37)</f>
        <v>2.3693435555555551</v>
      </c>
      <c r="D86">
        <f t="shared" si="8"/>
        <v>55383.413888888899</v>
      </c>
      <c r="E86">
        <f t="shared" si="8"/>
        <v>467.08965177777776</v>
      </c>
      <c r="F86">
        <f t="shared" si="8"/>
        <v>135050.83333333334</v>
      </c>
      <c r="G86">
        <f t="shared" si="8"/>
        <v>130.26503736111118</v>
      </c>
      <c r="H86">
        <f t="shared" si="8"/>
        <v>25.131600833333337</v>
      </c>
      <c r="I86">
        <f t="shared" si="8"/>
        <v>9.1728791808333323</v>
      </c>
      <c r="J86">
        <f t="shared" si="8"/>
        <v>20.717174888888884</v>
      </c>
      <c r="K86">
        <f t="shared" si="8"/>
        <v>6.9465349111111108</v>
      </c>
      <c r="L86">
        <f t="shared" si="8"/>
        <v>743.02055555555557</v>
      </c>
      <c r="M86">
        <f t="shared" si="8"/>
        <v>740.87477777777781</v>
      </c>
      <c r="N86">
        <f t="shared" si="8"/>
        <v>8.8323873055555543E-2</v>
      </c>
      <c r="O86">
        <f t="shared" si="8"/>
        <v>0.36087803611111108</v>
      </c>
      <c r="P86">
        <f t="shared" si="8"/>
        <v>51.03746944444444</v>
      </c>
      <c r="Q86">
        <f t="shared" si="8"/>
        <v>0.18764777694444448</v>
      </c>
      <c r="R86">
        <f t="shared" si="8"/>
        <v>0.34053347096666658</v>
      </c>
      <c r="S86">
        <f t="shared" si="8"/>
        <v>2.4946936083333329E-2</v>
      </c>
      <c r="T86">
        <f t="shared" si="8"/>
        <v>0.47312414813888892</v>
      </c>
      <c r="U86">
        <f t="shared" si="8"/>
        <v>33.840372222222214</v>
      </c>
      <c r="V86">
        <f t="shared" si="8"/>
        <v>478333.33333333331</v>
      </c>
      <c r="W86">
        <f t="shared" si="8"/>
        <v>61619.444444444445</v>
      </c>
      <c r="X86">
        <f t="shared" si="8"/>
        <v>0</v>
      </c>
      <c r="Y86">
        <f t="shared" si="8"/>
        <v>135858.33333333334</v>
      </c>
      <c r="Z86">
        <f t="shared" si="8"/>
        <v>279588.88888888888</v>
      </c>
      <c r="AA86">
        <f t="shared" si="8"/>
        <v>536.11111111111109</v>
      </c>
      <c r="AB86">
        <f t="shared" si="8"/>
        <v>42052.777777777781</v>
      </c>
      <c r="AC86">
        <f t="shared" si="8"/>
        <v>891.66666666666663</v>
      </c>
      <c r="AK86">
        <f>AVERAGE(AK2:AK37)</f>
        <v>741.94766666666646</v>
      </c>
    </row>
    <row r="87" spans="1:37" ht="28.8">
      <c r="B87" s="8" t="s">
        <v>115</v>
      </c>
      <c r="C87">
        <f t="shared" ref="C87:AC87" si="9">STDEV(C2:C37)</f>
        <v>6.2676730077191314</v>
      </c>
      <c r="D87">
        <f t="shared" si="9"/>
        <v>10972.786555712702</v>
      </c>
      <c r="E87">
        <f t="shared" si="9"/>
        <v>1461.4547830734639</v>
      </c>
      <c r="F87">
        <f t="shared" si="9"/>
        <v>12553.932787320926</v>
      </c>
      <c r="G87">
        <f t="shared" si="9"/>
        <v>429.97634304591264</v>
      </c>
      <c r="H87">
        <f t="shared" si="9"/>
        <v>62.057547331643917</v>
      </c>
      <c r="I87">
        <f t="shared" si="9"/>
        <v>21.363112834437761</v>
      </c>
      <c r="J87">
        <f t="shared" si="9"/>
        <v>23.646367385878992</v>
      </c>
      <c r="K87">
        <f t="shared" si="9"/>
        <v>20.732460530351162</v>
      </c>
      <c r="L87">
        <f t="shared" si="9"/>
        <v>103.31156452801085</v>
      </c>
      <c r="M87">
        <f t="shared" si="9"/>
        <v>110.99086287441099</v>
      </c>
      <c r="N87">
        <f t="shared" si="9"/>
        <v>0.1741594894538705</v>
      </c>
      <c r="O87">
        <f t="shared" si="9"/>
        <v>0.91917179397625004</v>
      </c>
      <c r="P87">
        <f t="shared" si="9"/>
        <v>42.215919229455338</v>
      </c>
      <c r="Q87">
        <f t="shared" si="9"/>
        <v>0.4972162855598537</v>
      </c>
      <c r="R87">
        <f t="shared" si="9"/>
        <v>0.83928533788940418</v>
      </c>
      <c r="S87">
        <f t="shared" si="9"/>
        <v>7.178050160146475E-2</v>
      </c>
      <c r="T87">
        <f t="shared" si="9"/>
        <v>0.52774195022260628</v>
      </c>
      <c r="U87">
        <f t="shared" si="9"/>
        <v>5.5012333636642108</v>
      </c>
      <c r="V87">
        <f t="shared" si="9"/>
        <v>2436.6253009321845</v>
      </c>
      <c r="W87">
        <f t="shared" si="9"/>
        <v>6471.688648896351</v>
      </c>
      <c r="X87">
        <f t="shared" si="9"/>
        <v>0</v>
      </c>
      <c r="Y87">
        <f t="shared" si="9"/>
        <v>7984.2478847862858</v>
      </c>
      <c r="Z87">
        <f t="shared" si="9"/>
        <v>9838.1989576425385</v>
      </c>
      <c r="AA87">
        <f t="shared" si="9"/>
        <v>563.73893541389111</v>
      </c>
      <c r="AB87">
        <f t="shared" si="9"/>
        <v>9281.9174777355165</v>
      </c>
      <c r="AC87">
        <f t="shared" si="9"/>
        <v>1665.8545640515649</v>
      </c>
    </row>
    <row r="88" spans="1:37" ht="43.2">
      <c r="B88" s="8" t="s">
        <v>114</v>
      </c>
      <c r="C88">
        <f t="shared" ref="C88:AC88" si="10">MAX(C2:C37)-MIN(C2:C37)</f>
        <v>28.4467</v>
      </c>
      <c r="D88">
        <f t="shared" si="10"/>
        <v>41716.300000000003</v>
      </c>
      <c r="E88">
        <f t="shared" si="10"/>
        <v>6266.24</v>
      </c>
      <c r="F88">
        <f t="shared" si="10"/>
        <v>53360</v>
      </c>
      <c r="G88">
        <f t="shared" si="10"/>
        <v>1875.69</v>
      </c>
      <c r="H88">
        <f t="shared" si="10"/>
        <v>259.20931000000002</v>
      </c>
      <c r="I88">
        <f t="shared" si="10"/>
        <v>92.069076590000009</v>
      </c>
      <c r="J88">
        <f t="shared" si="10"/>
        <v>115.931</v>
      </c>
      <c r="K88">
        <f t="shared" si="10"/>
        <v>88.284199999999998</v>
      </c>
      <c r="L88">
        <f t="shared" si="10"/>
        <v>409.13300000000004</v>
      </c>
      <c r="M88">
        <f t="shared" si="10"/>
        <v>394.83600000000001</v>
      </c>
      <c r="N88">
        <f t="shared" si="10"/>
        <v>0.78726799999999997</v>
      </c>
      <c r="O88">
        <f t="shared" si="10"/>
        <v>3.9191400000000001</v>
      </c>
      <c r="P88">
        <f t="shared" si="10"/>
        <v>188.50199999999998</v>
      </c>
      <c r="Q88">
        <f t="shared" si="10"/>
        <v>2.4927700000000002</v>
      </c>
      <c r="R88">
        <f t="shared" si="10"/>
        <v>3.8972500000000001</v>
      </c>
      <c r="S88">
        <f t="shared" si="10"/>
        <v>0.29072900000000002</v>
      </c>
      <c r="T88">
        <f t="shared" si="10"/>
        <v>1.8269899999999999</v>
      </c>
      <c r="U88">
        <f t="shared" si="10"/>
        <v>27.166900000000002</v>
      </c>
      <c r="V88">
        <f t="shared" si="10"/>
        <v>9600</v>
      </c>
      <c r="W88">
        <f t="shared" si="10"/>
        <v>20700</v>
      </c>
      <c r="X88">
        <f t="shared" si="10"/>
        <v>0</v>
      </c>
      <c r="Y88">
        <f t="shared" si="10"/>
        <v>22900</v>
      </c>
      <c r="Z88">
        <f t="shared" si="10"/>
        <v>30200</v>
      </c>
      <c r="AA88">
        <f t="shared" si="10"/>
        <v>2200</v>
      </c>
      <c r="AB88">
        <f t="shared" si="10"/>
        <v>28400</v>
      </c>
      <c r="AC88">
        <f t="shared" si="10"/>
        <v>5600.0000000000009</v>
      </c>
    </row>
    <row r="89" spans="1:37">
      <c r="B89" s="7" t="s">
        <v>113</v>
      </c>
      <c r="C89">
        <f t="shared" ref="C89:AC89" si="11">_xlfn.QUARTILE.INC(C2:C37,1)</f>
        <v>0.19250924999999999</v>
      </c>
      <c r="D89">
        <f t="shared" si="11"/>
        <v>46711.75</v>
      </c>
      <c r="E89">
        <f t="shared" si="11"/>
        <v>0</v>
      </c>
      <c r="F89">
        <f t="shared" si="11"/>
        <v>124139.5</v>
      </c>
      <c r="G89">
        <f t="shared" si="11"/>
        <v>1.3538649999999999</v>
      </c>
      <c r="H89">
        <f t="shared" si="11"/>
        <v>3.6891025000000002</v>
      </c>
      <c r="I89">
        <f t="shared" si="11"/>
        <v>1.4796099999999999</v>
      </c>
      <c r="J89">
        <f t="shared" si="11"/>
        <v>7.0742324999999999</v>
      </c>
      <c r="K89">
        <f t="shared" si="11"/>
        <v>8.1428699999999993E-2</v>
      </c>
      <c r="L89">
        <f t="shared" si="11"/>
        <v>668.16099999999994</v>
      </c>
      <c r="M89">
        <f t="shared" si="11"/>
        <v>643.26900000000001</v>
      </c>
      <c r="N89">
        <f t="shared" si="11"/>
        <v>0</v>
      </c>
      <c r="O89">
        <f t="shared" si="11"/>
        <v>0</v>
      </c>
      <c r="P89">
        <f t="shared" si="11"/>
        <v>23.989225000000001</v>
      </c>
      <c r="Q89">
        <f t="shared" si="11"/>
        <v>0</v>
      </c>
      <c r="R89">
        <f t="shared" si="11"/>
        <v>7.5036524999999999E-4</v>
      </c>
      <c r="S89">
        <f t="shared" si="11"/>
        <v>0</v>
      </c>
      <c r="T89">
        <f t="shared" si="11"/>
        <v>2.1178149999999999E-3</v>
      </c>
      <c r="U89">
        <f t="shared" si="11"/>
        <v>30.244675000000001</v>
      </c>
      <c r="V89">
        <f t="shared" si="11"/>
        <v>476574.99999999994</v>
      </c>
      <c r="W89">
        <f t="shared" si="11"/>
        <v>56225</v>
      </c>
      <c r="X89">
        <f t="shared" si="11"/>
        <v>0</v>
      </c>
      <c r="Y89">
        <f t="shared" si="11"/>
        <v>128375</v>
      </c>
      <c r="Z89">
        <f t="shared" si="11"/>
        <v>269400</v>
      </c>
      <c r="AA89">
        <f t="shared" si="11"/>
        <v>0</v>
      </c>
      <c r="AB89">
        <f t="shared" si="11"/>
        <v>33975</v>
      </c>
      <c r="AC89">
        <f t="shared" si="11"/>
        <v>0</v>
      </c>
    </row>
    <row r="90" spans="1:37">
      <c r="B90" s="7" t="s">
        <v>112</v>
      </c>
      <c r="C90">
        <f t="shared" ref="C90:AC90" si="12">_xlfn.QUARTILE.INC(C2:C37,3)</f>
        <v>1.1090175</v>
      </c>
      <c r="D90">
        <f t="shared" si="12"/>
        <v>63895.8</v>
      </c>
      <c r="E90">
        <f t="shared" si="12"/>
        <v>3.2279100000000001</v>
      </c>
      <c r="F90">
        <f t="shared" si="12"/>
        <v>143143.5</v>
      </c>
      <c r="G90">
        <f t="shared" si="12"/>
        <v>10.17446</v>
      </c>
      <c r="H90">
        <f t="shared" si="12"/>
        <v>6.1083074999999996</v>
      </c>
      <c r="I90">
        <f t="shared" si="12"/>
        <v>3.7242125000000001</v>
      </c>
      <c r="J90">
        <f t="shared" si="12"/>
        <v>25.122499999999999</v>
      </c>
      <c r="K90">
        <f t="shared" si="12"/>
        <v>0.54200524999999999</v>
      </c>
      <c r="L90">
        <f t="shared" si="12"/>
        <v>812.38800000000003</v>
      </c>
      <c r="M90">
        <f t="shared" si="12"/>
        <v>821.66575</v>
      </c>
      <c r="N90">
        <f t="shared" si="12"/>
        <v>8.4298075E-2</v>
      </c>
      <c r="O90">
        <f t="shared" si="12"/>
        <v>0.156719</v>
      </c>
      <c r="P90">
        <f t="shared" si="12"/>
        <v>61.021950000000004</v>
      </c>
      <c r="Q90">
        <f t="shared" si="12"/>
        <v>9.2425850000000004E-2</v>
      </c>
      <c r="R90">
        <f t="shared" si="12"/>
        <v>0.14972125</v>
      </c>
      <c r="S90">
        <f t="shared" si="12"/>
        <v>1.3124249999999999E-3</v>
      </c>
      <c r="T90">
        <f t="shared" si="12"/>
        <v>0.86747624999999995</v>
      </c>
      <c r="U90">
        <f t="shared" si="12"/>
        <v>35.695349999999998</v>
      </c>
      <c r="V90">
        <f t="shared" si="12"/>
        <v>480600</v>
      </c>
      <c r="W90">
        <f t="shared" si="12"/>
        <v>67175</v>
      </c>
      <c r="X90">
        <f t="shared" si="12"/>
        <v>0</v>
      </c>
      <c r="Y90">
        <f t="shared" si="12"/>
        <v>143650</v>
      </c>
      <c r="Z90">
        <f t="shared" si="12"/>
        <v>289275</v>
      </c>
      <c r="AA90">
        <f t="shared" si="12"/>
        <v>900</v>
      </c>
      <c r="AB90">
        <f t="shared" si="12"/>
        <v>51075</v>
      </c>
      <c r="AC90">
        <f t="shared" si="12"/>
        <v>425.00000000000006</v>
      </c>
    </row>
    <row r="91" spans="1:37">
      <c r="B91" s="7" t="s">
        <v>111</v>
      </c>
      <c r="C91">
        <f t="shared" ref="C91:AC91" si="13">C90-C89</f>
        <v>0.91650825000000002</v>
      </c>
      <c r="D91">
        <f t="shared" si="13"/>
        <v>17184.050000000003</v>
      </c>
      <c r="E91">
        <f t="shared" si="13"/>
        <v>3.2279100000000001</v>
      </c>
      <c r="F91">
        <f t="shared" si="13"/>
        <v>19004</v>
      </c>
      <c r="G91">
        <f t="shared" si="13"/>
        <v>8.8205950000000009</v>
      </c>
      <c r="H91">
        <f t="shared" si="13"/>
        <v>2.4192049999999994</v>
      </c>
      <c r="I91">
        <f t="shared" si="13"/>
        <v>2.2446025000000001</v>
      </c>
      <c r="J91">
        <f t="shared" si="13"/>
        <v>18.048267499999998</v>
      </c>
      <c r="K91">
        <f t="shared" si="13"/>
        <v>0.46057654999999997</v>
      </c>
      <c r="L91">
        <f t="shared" si="13"/>
        <v>144.22700000000009</v>
      </c>
      <c r="M91">
        <f t="shared" si="13"/>
        <v>178.39675</v>
      </c>
      <c r="N91">
        <f t="shared" si="13"/>
        <v>8.4298075E-2</v>
      </c>
      <c r="O91">
        <f t="shared" si="13"/>
        <v>0.156719</v>
      </c>
      <c r="P91">
        <f t="shared" si="13"/>
        <v>37.032724999999999</v>
      </c>
      <c r="Q91">
        <f t="shared" si="13"/>
        <v>9.2425850000000004E-2</v>
      </c>
      <c r="R91">
        <f t="shared" si="13"/>
        <v>0.14897088475</v>
      </c>
      <c r="S91">
        <f t="shared" si="13"/>
        <v>1.3124249999999999E-3</v>
      </c>
      <c r="T91">
        <f t="shared" si="13"/>
        <v>0.86535843499999998</v>
      </c>
      <c r="U91">
        <f t="shared" si="13"/>
        <v>5.4506749999999968</v>
      </c>
      <c r="V91">
        <f t="shared" si="13"/>
        <v>4025.0000000000582</v>
      </c>
      <c r="W91">
        <f t="shared" si="13"/>
        <v>10950</v>
      </c>
      <c r="X91">
        <f t="shared" si="13"/>
        <v>0</v>
      </c>
      <c r="Y91">
        <f t="shared" si="13"/>
        <v>15275</v>
      </c>
      <c r="Z91">
        <f t="shared" si="13"/>
        <v>19875</v>
      </c>
      <c r="AA91">
        <f t="shared" si="13"/>
        <v>900</v>
      </c>
      <c r="AB91">
        <f t="shared" si="13"/>
        <v>17100</v>
      </c>
      <c r="AC91">
        <f t="shared" si="13"/>
        <v>425.00000000000006</v>
      </c>
    </row>
    <row r="92" spans="1:37">
      <c r="B92" s="7" t="s">
        <v>110</v>
      </c>
      <c r="C92">
        <f t="shared" ref="C92:AC92" si="14">C89-1.5*C91</f>
        <v>-1.1822531249999999</v>
      </c>
      <c r="D92">
        <f t="shared" si="14"/>
        <v>20935.674999999996</v>
      </c>
      <c r="E92">
        <f t="shared" si="14"/>
        <v>-4.8418650000000003</v>
      </c>
      <c r="F92">
        <f t="shared" si="14"/>
        <v>95633.5</v>
      </c>
      <c r="G92">
        <f t="shared" si="14"/>
        <v>-11.877027500000001</v>
      </c>
      <c r="H92">
        <f t="shared" si="14"/>
        <v>6.029500000000132E-2</v>
      </c>
      <c r="I92">
        <f t="shared" si="14"/>
        <v>-1.8872937500000002</v>
      </c>
      <c r="J92">
        <f t="shared" si="14"/>
        <v>-19.998168749999998</v>
      </c>
      <c r="K92">
        <f t="shared" si="14"/>
        <v>-0.609436125</v>
      </c>
      <c r="L92">
        <f t="shared" si="14"/>
        <v>451.82049999999981</v>
      </c>
      <c r="M92">
        <f t="shared" si="14"/>
        <v>375.67387500000001</v>
      </c>
      <c r="N92">
        <f t="shared" si="14"/>
        <v>-0.12644711250000001</v>
      </c>
      <c r="O92">
        <f t="shared" si="14"/>
        <v>-0.2350785</v>
      </c>
      <c r="P92">
        <f t="shared" si="14"/>
        <v>-31.559862499999998</v>
      </c>
      <c r="Q92">
        <f t="shared" si="14"/>
        <v>-0.13863877499999999</v>
      </c>
      <c r="R92">
        <f t="shared" si="14"/>
        <v>-0.22270596187500002</v>
      </c>
      <c r="S92">
        <f t="shared" si="14"/>
        <v>-1.9686374999999998E-3</v>
      </c>
      <c r="T92">
        <f t="shared" si="14"/>
        <v>-1.2959198374999998</v>
      </c>
      <c r="U92">
        <f t="shared" si="14"/>
        <v>22.068662500000006</v>
      </c>
      <c r="V92">
        <f t="shared" si="14"/>
        <v>470537.49999999988</v>
      </c>
      <c r="W92">
        <f t="shared" si="14"/>
        <v>39800</v>
      </c>
      <c r="X92">
        <f t="shared" si="14"/>
        <v>0</v>
      </c>
      <c r="Y92">
        <f t="shared" si="14"/>
        <v>105462.5</v>
      </c>
      <c r="Z92">
        <f t="shared" si="14"/>
        <v>239587.5</v>
      </c>
      <c r="AA92">
        <f t="shared" si="14"/>
        <v>-1350</v>
      </c>
      <c r="AB92">
        <f t="shared" si="14"/>
        <v>8325</v>
      </c>
      <c r="AC92">
        <f t="shared" si="14"/>
        <v>-637.50000000000011</v>
      </c>
    </row>
    <row r="93" spans="1:37">
      <c r="B93" s="7" t="s">
        <v>108</v>
      </c>
      <c r="C93">
        <f t="shared" ref="C93:AC93" si="15">C90+1.5*C91</f>
        <v>2.4837798749999997</v>
      </c>
      <c r="D93">
        <f t="shared" si="15"/>
        <v>89671.875</v>
      </c>
      <c r="E93">
        <f t="shared" si="15"/>
        <v>8.0697749999999999</v>
      </c>
      <c r="F93">
        <f t="shared" si="15"/>
        <v>171649.5</v>
      </c>
      <c r="G93">
        <f t="shared" si="15"/>
        <v>23.405352499999999</v>
      </c>
      <c r="H93">
        <f t="shared" si="15"/>
        <v>9.7371149999999993</v>
      </c>
      <c r="I93">
        <f t="shared" si="15"/>
        <v>7.0911162500000007</v>
      </c>
      <c r="J93">
        <f t="shared" si="15"/>
        <v>52.194901250000001</v>
      </c>
      <c r="K93">
        <f t="shared" si="15"/>
        <v>1.2328700750000001</v>
      </c>
      <c r="L93">
        <f t="shared" si="15"/>
        <v>1028.7285000000002</v>
      </c>
      <c r="M93">
        <f t="shared" si="15"/>
        <v>1089.2608749999999</v>
      </c>
      <c r="N93">
        <f t="shared" si="15"/>
        <v>0.21074518750000001</v>
      </c>
      <c r="O93">
        <f t="shared" si="15"/>
        <v>0.39179750000000002</v>
      </c>
      <c r="P93">
        <f t="shared" si="15"/>
        <v>116.5710375</v>
      </c>
      <c r="Q93">
        <f t="shared" si="15"/>
        <v>0.231064625</v>
      </c>
      <c r="R93">
        <f t="shared" si="15"/>
        <v>0.37317757712499999</v>
      </c>
      <c r="S93">
        <f t="shared" si="15"/>
        <v>3.2810624999999997E-3</v>
      </c>
      <c r="T93">
        <f t="shared" si="15"/>
        <v>2.1655139024999999</v>
      </c>
      <c r="U93">
        <f t="shared" si="15"/>
        <v>43.871362499999989</v>
      </c>
      <c r="V93">
        <f t="shared" si="15"/>
        <v>486637.50000000012</v>
      </c>
      <c r="W93">
        <f t="shared" si="15"/>
        <v>83600</v>
      </c>
      <c r="X93">
        <f t="shared" si="15"/>
        <v>0</v>
      </c>
      <c r="Y93">
        <f t="shared" si="15"/>
        <v>166562.5</v>
      </c>
      <c r="Z93">
        <f t="shared" si="15"/>
        <v>319087.5</v>
      </c>
      <c r="AA93">
        <f t="shared" si="15"/>
        <v>2250</v>
      </c>
      <c r="AB93">
        <f t="shared" si="15"/>
        <v>76725</v>
      </c>
      <c r="AC93">
        <f t="shared" si="15"/>
        <v>1062.5000000000002</v>
      </c>
    </row>
    <row r="95" spans="1:37">
      <c r="B95" t="s">
        <v>117</v>
      </c>
      <c r="C95" s="10" t="s">
        <v>45</v>
      </c>
      <c r="D95" s="10" t="s">
        <v>44</v>
      </c>
      <c r="E95" s="10" t="s">
        <v>43</v>
      </c>
      <c r="F95" s="10" t="s">
        <v>42</v>
      </c>
      <c r="G95" s="10" t="s">
        <v>41</v>
      </c>
      <c r="H95" s="10" t="s">
        <v>40</v>
      </c>
      <c r="I95" s="10" t="s">
        <v>39</v>
      </c>
      <c r="J95" s="10" t="s">
        <v>38</v>
      </c>
      <c r="K95" s="10" t="s">
        <v>37</v>
      </c>
      <c r="L95" s="10" t="s">
        <v>36</v>
      </c>
      <c r="M95" s="10" t="s">
        <v>35</v>
      </c>
      <c r="N95" s="10" t="s">
        <v>34</v>
      </c>
      <c r="O95" s="10" t="s">
        <v>33</v>
      </c>
      <c r="P95" s="10" t="s">
        <v>32</v>
      </c>
      <c r="Q95" s="10" t="s">
        <v>31</v>
      </c>
      <c r="R95" s="10" t="s">
        <v>30</v>
      </c>
      <c r="S95" s="10" t="s">
        <v>29</v>
      </c>
      <c r="T95" s="10" t="s">
        <v>28</v>
      </c>
      <c r="U95" s="10" t="s">
        <v>27</v>
      </c>
      <c r="V95" s="9" t="s">
        <v>106</v>
      </c>
      <c r="W95" s="9" t="s">
        <v>105</v>
      </c>
      <c r="X95" s="9" t="s">
        <v>104</v>
      </c>
      <c r="Y95" s="9" t="s">
        <v>103</v>
      </c>
      <c r="Z95" s="9" t="s">
        <v>102</v>
      </c>
      <c r="AA95" s="9" t="s">
        <v>101</v>
      </c>
      <c r="AB95" s="9" t="s">
        <v>100</v>
      </c>
      <c r="AC95" s="9" t="s">
        <v>99</v>
      </c>
    </row>
    <row r="96" spans="1:37" ht="43.2">
      <c r="B96" s="8" t="s">
        <v>116</v>
      </c>
      <c r="C96">
        <f t="shared" ref="C96:AC96" si="16">AVERAGE(C39:C82)</f>
        <v>0.87008862749999993</v>
      </c>
      <c r="D96">
        <f t="shared" si="16"/>
        <v>59929.165909090902</v>
      </c>
      <c r="E96">
        <f t="shared" si="16"/>
        <v>1.8846883304545459</v>
      </c>
      <c r="F96">
        <f t="shared" si="16"/>
        <v>124235.95909090909</v>
      </c>
      <c r="G96">
        <f t="shared" si="16"/>
        <v>2.277706527272727</v>
      </c>
      <c r="H96">
        <f t="shared" si="16"/>
        <v>3.0818991818181818</v>
      </c>
      <c r="I96">
        <f t="shared" si="16"/>
        <v>1.2523581772727275</v>
      </c>
      <c r="J96">
        <f t="shared" si="16"/>
        <v>12.443222272727271</v>
      </c>
      <c r="K96">
        <f t="shared" si="16"/>
        <v>0.1868670340909091</v>
      </c>
      <c r="L96">
        <f t="shared" si="16"/>
        <v>512.66563636363651</v>
      </c>
      <c r="M96">
        <f t="shared" si="16"/>
        <v>504.79375000000005</v>
      </c>
      <c r="N96">
        <f t="shared" si="16"/>
        <v>4.4893206363636369E-2</v>
      </c>
      <c r="O96">
        <f t="shared" si="16"/>
        <v>8.6916622727272741E-2</v>
      </c>
      <c r="P96">
        <f t="shared" si="16"/>
        <v>61.606338636363652</v>
      </c>
      <c r="Q96">
        <f t="shared" si="16"/>
        <v>0.84776220704545446</v>
      </c>
      <c r="R96">
        <f t="shared" si="16"/>
        <v>1.1510641145454545</v>
      </c>
      <c r="S96">
        <f t="shared" si="16"/>
        <v>9.4968499318181812E-2</v>
      </c>
      <c r="T96">
        <f t="shared" si="16"/>
        <v>0.64096081000000005</v>
      </c>
      <c r="U96">
        <f t="shared" si="16"/>
        <v>22.536350000000002</v>
      </c>
      <c r="V96">
        <f t="shared" si="16"/>
        <v>480788.63636363635</v>
      </c>
      <c r="W96">
        <f t="shared" si="16"/>
        <v>72993.181818181823</v>
      </c>
      <c r="X96">
        <f t="shared" si="16"/>
        <v>0</v>
      </c>
      <c r="Y96">
        <f t="shared" si="16"/>
        <v>127240.90909090909</v>
      </c>
      <c r="Z96">
        <f t="shared" si="16"/>
        <v>290447.72727272729</v>
      </c>
      <c r="AA96">
        <f t="shared" si="16"/>
        <v>229.54545454545453</v>
      </c>
      <c r="AB96">
        <f t="shared" si="16"/>
        <v>28156.81818181818</v>
      </c>
      <c r="AC96">
        <f t="shared" si="16"/>
        <v>0</v>
      </c>
      <c r="AK96">
        <f>AVERAGE(AK39:AK82)</f>
        <v>508.72969318181805</v>
      </c>
    </row>
    <row r="97" spans="1:81" ht="28.8">
      <c r="B97" s="8" t="s">
        <v>115</v>
      </c>
      <c r="C97">
        <f t="shared" ref="C97:AC97" si="17">STDEV(C39:C82)</f>
        <v>1.1918477028903109</v>
      </c>
      <c r="D97">
        <f t="shared" si="17"/>
        <v>7366.7319554982969</v>
      </c>
      <c r="E97">
        <f t="shared" si="17"/>
        <v>7.684440960033986</v>
      </c>
      <c r="F97">
        <f t="shared" si="17"/>
        <v>15526.349409929355</v>
      </c>
      <c r="G97">
        <f t="shared" si="17"/>
        <v>3.400574212046183</v>
      </c>
      <c r="H97">
        <f t="shared" si="17"/>
        <v>3.4776021392284031</v>
      </c>
      <c r="I97">
        <f t="shared" si="17"/>
        <v>1.0267337739821434</v>
      </c>
      <c r="J97">
        <f t="shared" si="17"/>
        <v>13.193621297047539</v>
      </c>
      <c r="K97">
        <f t="shared" si="17"/>
        <v>0.32480096094874028</v>
      </c>
      <c r="L97">
        <f t="shared" si="17"/>
        <v>78.241483066057171</v>
      </c>
      <c r="M97">
        <f t="shared" si="17"/>
        <v>70.396338596028528</v>
      </c>
      <c r="N97">
        <f t="shared" si="17"/>
        <v>9.0725761383563336E-2</v>
      </c>
      <c r="O97">
        <f t="shared" si="17"/>
        <v>0.14091855706526288</v>
      </c>
      <c r="P97">
        <f t="shared" si="17"/>
        <v>20.646749964540152</v>
      </c>
      <c r="Q97">
        <f t="shared" si="17"/>
        <v>0.88939372728997101</v>
      </c>
      <c r="R97">
        <f t="shared" si="17"/>
        <v>1.2968473416260622</v>
      </c>
      <c r="S97">
        <f t="shared" si="17"/>
        <v>0.11291149658921999</v>
      </c>
      <c r="T97">
        <f t="shared" si="17"/>
        <v>0.3881441531272542</v>
      </c>
      <c r="U97">
        <f t="shared" si="17"/>
        <v>5.8502588512995874</v>
      </c>
      <c r="V97">
        <f t="shared" si="17"/>
        <v>567.00597145901429</v>
      </c>
      <c r="W97">
        <f t="shared" si="17"/>
        <v>1850.0028569773954</v>
      </c>
      <c r="X97">
        <f t="shared" si="17"/>
        <v>0</v>
      </c>
      <c r="Y97">
        <f t="shared" si="17"/>
        <v>1939.4698606527884</v>
      </c>
      <c r="Z97">
        <f t="shared" si="17"/>
        <v>2000.1730897615689</v>
      </c>
      <c r="AA97">
        <f t="shared" si="17"/>
        <v>659.66148663962679</v>
      </c>
      <c r="AB97">
        <f t="shared" si="17"/>
        <v>1859.2818977970196</v>
      </c>
      <c r="AC97">
        <f t="shared" si="17"/>
        <v>0</v>
      </c>
    </row>
    <row r="98" spans="1:81" ht="43.2">
      <c r="B98" s="8" t="s">
        <v>114</v>
      </c>
      <c r="C98">
        <f t="shared" ref="C98:AC98" si="18">MAX(C39:C82)-MIN(C39:C82)</f>
        <v>7.3442100000000003</v>
      </c>
      <c r="D98">
        <f t="shared" si="18"/>
        <v>38050.400000000009</v>
      </c>
      <c r="E98">
        <f t="shared" si="18"/>
        <v>50.845700000000001</v>
      </c>
      <c r="F98">
        <f t="shared" si="18"/>
        <v>80678.8</v>
      </c>
      <c r="G98">
        <f t="shared" si="18"/>
        <v>13.2628</v>
      </c>
      <c r="H98">
        <f t="shared" si="18"/>
        <v>23.074675000000003</v>
      </c>
      <c r="I98">
        <f t="shared" si="18"/>
        <v>3.780316</v>
      </c>
      <c r="J98">
        <f t="shared" si="18"/>
        <v>59.049500000000002</v>
      </c>
      <c r="K98">
        <f t="shared" si="18"/>
        <v>1.85514</v>
      </c>
      <c r="L98">
        <f t="shared" si="18"/>
        <v>357.98500000000007</v>
      </c>
      <c r="M98">
        <f t="shared" si="18"/>
        <v>321.25700000000001</v>
      </c>
      <c r="N98">
        <f t="shared" si="18"/>
        <v>0.56571700000000003</v>
      </c>
      <c r="O98">
        <f t="shared" si="18"/>
        <v>0.77156899999999995</v>
      </c>
      <c r="P98">
        <f t="shared" si="18"/>
        <v>80.134199999999993</v>
      </c>
      <c r="Q98">
        <f t="shared" si="18"/>
        <v>3.0225300000000002</v>
      </c>
      <c r="R98">
        <f t="shared" si="18"/>
        <v>4.7010199999999998</v>
      </c>
      <c r="S98">
        <f t="shared" si="18"/>
        <v>0.33908899999999997</v>
      </c>
      <c r="T98">
        <f t="shared" si="18"/>
        <v>1.5479700000000001</v>
      </c>
      <c r="U98">
        <f t="shared" si="18"/>
        <v>26.097099999999998</v>
      </c>
      <c r="V98">
        <f t="shared" si="18"/>
        <v>2500</v>
      </c>
      <c r="W98">
        <f t="shared" si="18"/>
        <v>8500</v>
      </c>
      <c r="X98">
        <f t="shared" si="18"/>
        <v>0</v>
      </c>
      <c r="Y98">
        <f t="shared" si="18"/>
        <v>9100</v>
      </c>
      <c r="Z98">
        <f t="shared" si="18"/>
        <v>9800</v>
      </c>
      <c r="AA98">
        <f t="shared" si="18"/>
        <v>2700</v>
      </c>
      <c r="AB98">
        <f t="shared" si="18"/>
        <v>7100</v>
      </c>
      <c r="AC98">
        <f t="shared" si="18"/>
        <v>0</v>
      </c>
    </row>
    <row r="99" spans="1:81">
      <c r="B99" s="7" t="s">
        <v>113</v>
      </c>
      <c r="C99">
        <f t="shared" ref="C99:AC99" si="19">_xlfn.QUARTILE.INC(C39:C82,1)</f>
        <v>0.103547125</v>
      </c>
      <c r="D99">
        <f t="shared" si="19"/>
        <v>55751.125</v>
      </c>
      <c r="E99">
        <f t="shared" si="19"/>
        <v>0</v>
      </c>
      <c r="F99">
        <f t="shared" si="19"/>
        <v>115320.25</v>
      </c>
      <c r="G99">
        <f t="shared" si="19"/>
        <v>0</v>
      </c>
      <c r="H99">
        <f t="shared" si="19"/>
        <v>1.5608724999999999</v>
      </c>
      <c r="I99">
        <f t="shared" si="19"/>
        <v>0.44963025000000001</v>
      </c>
      <c r="J99">
        <f t="shared" si="19"/>
        <v>0</v>
      </c>
      <c r="K99">
        <f t="shared" si="19"/>
        <v>0</v>
      </c>
      <c r="L99">
        <f t="shared" si="19"/>
        <v>460.75375000000003</v>
      </c>
      <c r="M99">
        <f t="shared" si="19"/>
        <v>462.13199999999995</v>
      </c>
      <c r="N99">
        <f t="shared" si="19"/>
        <v>0</v>
      </c>
      <c r="O99">
        <f t="shared" si="19"/>
        <v>0</v>
      </c>
      <c r="P99">
        <f t="shared" si="19"/>
        <v>44.961500000000001</v>
      </c>
      <c r="Q99">
        <f t="shared" si="19"/>
        <v>4.657915E-2</v>
      </c>
      <c r="R99">
        <f t="shared" si="19"/>
        <v>3.9103825000000002E-2</v>
      </c>
      <c r="S99">
        <f t="shared" si="19"/>
        <v>0</v>
      </c>
      <c r="T99">
        <f t="shared" si="19"/>
        <v>0.3197315</v>
      </c>
      <c r="U99">
        <f t="shared" si="19"/>
        <v>17.940350000000002</v>
      </c>
      <c r="V99">
        <f t="shared" si="19"/>
        <v>480375</v>
      </c>
      <c r="W99">
        <f t="shared" si="19"/>
        <v>71775</v>
      </c>
      <c r="X99">
        <f t="shared" si="19"/>
        <v>0</v>
      </c>
      <c r="Y99">
        <f t="shared" si="19"/>
        <v>125875</v>
      </c>
      <c r="Z99">
        <f t="shared" si="19"/>
        <v>288800</v>
      </c>
      <c r="AA99">
        <f t="shared" si="19"/>
        <v>0</v>
      </c>
      <c r="AB99">
        <f t="shared" si="19"/>
        <v>26900</v>
      </c>
      <c r="AC99">
        <f t="shared" si="19"/>
        <v>0</v>
      </c>
    </row>
    <row r="100" spans="1:81">
      <c r="B100" s="7" t="s">
        <v>112</v>
      </c>
      <c r="C100">
        <f t="shared" ref="C100:AC100" si="20">_xlfn.QUARTILE.INC(C39:C82,3)</f>
        <v>1.1426099999999999</v>
      </c>
      <c r="D100">
        <f t="shared" si="20"/>
        <v>64118.225000000006</v>
      </c>
      <c r="E100">
        <f t="shared" si="20"/>
        <v>1.1024975000000001</v>
      </c>
      <c r="F100">
        <f t="shared" si="20"/>
        <v>127823.5</v>
      </c>
      <c r="G100">
        <f t="shared" si="20"/>
        <v>2.8240375000000002</v>
      </c>
      <c r="H100">
        <f t="shared" si="20"/>
        <v>3.3578175000000003</v>
      </c>
      <c r="I100">
        <f t="shared" si="20"/>
        <v>2.0927700000000002</v>
      </c>
      <c r="J100">
        <f t="shared" si="20"/>
        <v>20.398299999999999</v>
      </c>
      <c r="K100">
        <f t="shared" si="20"/>
        <v>0.2563995</v>
      </c>
      <c r="L100">
        <f t="shared" si="20"/>
        <v>540.54025000000001</v>
      </c>
      <c r="M100">
        <f t="shared" si="20"/>
        <v>524.11074999999994</v>
      </c>
      <c r="N100">
        <f t="shared" si="20"/>
        <v>6.1349125000000004E-2</v>
      </c>
      <c r="O100">
        <f t="shared" si="20"/>
        <v>0.15135425</v>
      </c>
      <c r="P100">
        <f t="shared" si="20"/>
        <v>68.399100000000004</v>
      </c>
      <c r="Q100">
        <f t="shared" si="20"/>
        <v>1.4451849999999999</v>
      </c>
      <c r="R100">
        <f t="shared" si="20"/>
        <v>1.8915424999999999</v>
      </c>
      <c r="S100">
        <f t="shared" si="20"/>
        <v>0.18352375000000001</v>
      </c>
      <c r="T100">
        <f t="shared" si="20"/>
        <v>0.92735350000000005</v>
      </c>
      <c r="U100">
        <f t="shared" si="20"/>
        <v>25.419700000000002</v>
      </c>
      <c r="V100">
        <f t="shared" si="20"/>
        <v>481100</v>
      </c>
      <c r="W100">
        <f t="shared" si="20"/>
        <v>74400</v>
      </c>
      <c r="X100">
        <f t="shared" si="20"/>
        <v>0</v>
      </c>
      <c r="Y100">
        <f t="shared" si="20"/>
        <v>128250</v>
      </c>
      <c r="Z100">
        <f t="shared" si="20"/>
        <v>291925</v>
      </c>
      <c r="AA100">
        <f t="shared" si="20"/>
        <v>0</v>
      </c>
      <c r="AB100">
        <f t="shared" si="20"/>
        <v>29325</v>
      </c>
      <c r="AC100">
        <f t="shared" si="20"/>
        <v>0</v>
      </c>
    </row>
    <row r="101" spans="1:81">
      <c r="B101" s="7" t="s">
        <v>111</v>
      </c>
      <c r="C101">
        <f t="shared" ref="C101:AC101" si="21">C100-C99</f>
        <v>1.0390628749999999</v>
      </c>
      <c r="D101">
        <f t="shared" si="21"/>
        <v>8367.1000000000058</v>
      </c>
      <c r="E101">
        <f t="shared" si="21"/>
        <v>1.1024975000000001</v>
      </c>
      <c r="F101">
        <f t="shared" si="21"/>
        <v>12503.25</v>
      </c>
      <c r="G101">
        <f t="shared" si="21"/>
        <v>2.8240375000000002</v>
      </c>
      <c r="H101">
        <f t="shared" si="21"/>
        <v>1.7969450000000005</v>
      </c>
      <c r="I101">
        <f t="shared" si="21"/>
        <v>1.6431397500000002</v>
      </c>
      <c r="J101">
        <f t="shared" si="21"/>
        <v>20.398299999999999</v>
      </c>
      <c r="K101">
        <f t="shared" si="21"/>
        <v>0.2563995</v>
      </c>
      <c r="L101">
        <f t="shared" si="21"/>
        <v>79.78649999999999</v>
      </c>
      <c r="M101">
        <f t="shared" si="21"/>
        <v>61.978749999999991</v>
      </c>
      <c r="N101">
        <f t="shared" si="21"/>
        <v>6.1349125000000004E-2</v>
      </c>
      <c r="O101">
        <f t="shared" si="21"/>
        <v>0.15135425</v>
      </c>
      <c r="P101">
        <f t="shared" si="21"/>
        <v>23.437600000000003</v>
      </c>
      <c r="Q101">
        <f t="shared" si="21"/>
        <v>1.39860585</v>
      </c>
      <c r="R101">
        <f t="shared" si="21"/>
        <v>1.8524386749999999</v>
      </c>
      <c r="S101">
        <f t="shared" si="21"/>
        <v>0.18352375000000001</v>
      </c>
      <c r="T101">
        <f t="shared" si="21"/>
        <v>0.60762200000000011</v>
      </c>
      <c r="U101">
        <f t="shared" si="21"/>
        <v>7.4793500000000002</v>
      </c>
      <c r="V101">
        <f t="shared" si="21"/>
        <v>725</v>
      </c>
      <c r="W101">
        <f t="shared" si="21"/>
        <v>2625</v>
      </c>
      <c r="X101">
        <f t="shared" si="21"/>
        <v>0</v>
      </c>
      <c r="Y101">
        <f t="shared" si="21"/>
        <v>2375</v>
      </c>
      <c r="Z101">
        <f t="shared" si="21"/>
        <v>3125</v>
      </c>
      <c r="AA101">
        <f t="shared" si="21"/>
        <v>0</v>
      </c>
      <c r="AB101">
        <f t="shared" si="21"/>
        <v>2425</v>
      </c>
      <c r="AC101">
        <f t="shared" si="21"/>
        <v>0</v>
      </c>
    </row>
    <row r="102" spans="1:81">
      <c r="B102" s="7" t="s">
        <v>110</v>
      </c>
      <c r="C102">
        <f t="shared" ref="C102:AC102" si="22">C99-1.5*C101</f>
        <v>-1.4550471874999999</v>
      </c>
      <c r="D102">
        <f t="shared" si="22"/>
        <v>43200.474999999991</v>
      </c>
      <c r="E102">
        <f t="shared" si="22"/>
        <v>-1.6537462500000002</v>
      </c>
      <c r="F102">
        <f t="shared" si="22"/>
        <v>96565.375</v>
      </c>
      <c r="G102">
        <f t="shared" si="22"/>
        <v>-4.2360562500000007</v>
      </c>
      <c r="H102">
        <f t="shared" si="22"/>
        <v>-1.1345450000000006</v>
      </c>
      <c r="I102">
        <f t="shared" si="22"/>
        <v>-2.015079375</v>
      </c>
      <c r="J102">
        <f t="shared" si="22"/>
        <v>-30.597449999999998</v>
      </c>
      <c r="K102">
        <f t="shared" si="22"/>
        <v>-0.38459925</v>
      </c>
      <c r="L102">
        <f t="shared" si="22"/>
        <v>341.07400000000007</v>
      </c>
      <c r="M102">
        <f t="shared" si="22"/>
        <v>369.16387499999996</v>
      </c>
      <c r="N102">
        <f t="shared" si="22"/>
        <v>-9.2023687500000007E-2</v>
      </c>
      <c r="O102">
        <f t="shared" si="22"/>
        <v>-0.22703137499999998</v>
      </c>
      <c r="P102">
        <f t="shared" si="22"/>
        <v>9.8050999999999959</v>
      </c>
      <c r="Q102">
        <f t="shared" si="22"/>
        <v>-2.0513296250000002</v>
      </c>
      <c r="R102">
        <f t="shared" si="22"/>
        <v>-2.7395541874999996</v>
      </c>
      <c r="S102">
        <f t="shared" si="22"/>
        <v>-0.27528562500000003</v>
      </c>
      <c r="T102">
        <f t="shared" si="22"/>
        <v>-0.5917015000000001</v>
      </c>
      <c r="U102">
        <f t="shared" si="22"/>
        <v>6.721325000000002</v>
      </c>
      <c r="V102">
        <f t="shared" si="22"/>
        <v>479287.5</v>
      </c>
      <c r="W102">
        <f t="shared" si="22"/>
        <v>67837.5</v>
      </c>
      <c r="X102">
        <f t="shared" si="22"/>
        <v>0</v>
      </c>
      <c r="Y102">
        <f t="shared" si="22"/>
        <v>122312.5</v>
      </c>
      <c r="Z102">
        <f t="shared" si="22"/>
        <v>284112.5</v>
      </c>
      <c r="AA102">
        <f t="shared" si="22"/>
        <v>0</v>
      </c>
      <c r="AB102">
        <f t="shared" si="22"/>
        <v>23262.5</v>
      </c>
      <c r="AC102">
        <f t="shared" si="22"/>
        <v>0</v>
      </c>
      <c r="CC102" t="s">
        <v>109</v>
      </c>
    </row>
    <row r="103" spans="1:81">
      <c r="B103" s="7" t="s">
        <v>108</v>
      </c>
      <c r="C103">
        <f t="shared" ref="C103:AC103" si="23">C100+1.5*C101</f>
        <v>2.7012043124999998</v>
      </c>
      <c r="D103">
        <f t="shared" si="23"/>
        <v>76668.875000000015</v>
      </c>
      <c r="E103">
        <f t="shared" si="23"/>
        <v>2.7562437500000003</v>
      </c>
      <c r="F103">
        <f t="shared" si="23"/>
        <v>146578.375</v>
      </c>
      <c r="G103">
        <f t="shared" si="23"/>
        <v>7.0600937500000009</v>
      </c>
      <c r="H103">
        <f t="shared" si="23"/>
        <v>6.0532350000000008</v>
      </c>
      <c r="I103">
        <f t="shared" si="23"/>
        <v>4.5574796250000009</v>
      </c>
      <c r="J103">
        <f t="shared" si="23"/>
        <v>50.995750000000001</v>
      </c>
      <c r="K103">
        <f t="shared" si="23"/>
        <v>0.64099875000000006</v>
      </c>
      <c r="L103">
        <f t="shared" si="23"/>
        <v>660.22</v>
      </c>
      <c r="M103">
        <f t="shared" si="23"/>
        <v>617.07887499999993</v>
      </c>
      <c r="N103">
        <f t="shared" si="23"/>
        <v>0.15337281250000001</v>
      </c>
      <c r="O103">
        <f t="shared" si="23"/>
        <v>0.37838562499999995</v>
      </c>
      <c r="P103">
        <f t="shared" si="23"/>
        <v>103.55550000000001</v>
      </c>
      <c r="Q103">
        <f t="shared" si="23"/>
        <v>3.543093775</v>
      </c>
      <c r="R103">
        <f t="shared" si="23"/>
        <v>4.6702005124999992</v>
      </c>
      <c r="S103">
        <f t="shared" si="23"/>
        <v>0.45880937500000007</v>
      </c>
      <c r="T103">
        <f t="shared" si="23"/>
        <v>1.8387865000000003</v>
      </c>
      <c r="U103">
        <f t="shared" si="23"/>
        <v>36.638725000000001</v>
      </c>
      <c r="V103">
        <f t="shared" si="23"/>
        <v>482187.5</v>
      </c>
      <c r="W103">
        <f t="shared" si="23"/>
        <v>78337.5</v>
      </c>
      <c r="X103">
        <f t="shared" si="23"/>
        <v>0</v>
      </c>
      <c r="Y103">
        <f t="shared" si="23"/>
        <v>131812.5</v>
      </c>
      <c r="Z103">
        <f t="shared" si="23"/>
        <v>296612.5</v>
      </c>
      <c r="AA103">
        <f t="shared" si="23"/>
        <v>0</v>
      </c>
      <c r="AB103">
        <f t="shared" si="23"/>
        <v>32962.5</v>
      </c>
      <c r="AC103">
        <f t="shared" si="23"/>
        <v>0</v>
      </c>
    </row>
    <row r="109" spans="1:81">
      <c r="A109" s="73" t="s">
        <v>191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</row>
    <row r="110" spans="1:8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</row>
    <row r="111" spans="1:8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</row>
    <row r="112" spans="1:8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</row>
    <row r="113" spans="1:2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</row>
    <row r="114" spans="1:21">
      <c r="B114" t="s">
        <v>134</v>
      </c>
      <c r="C114" t="s">
        <v>192</v>
      </c>
      <c r="D114" t="s">
        <v>193</v>
      </c>
      <c r="E114" t="s">
        <v>194</v>
      </c>
      <c r="F114" t="s">
        <v>195</v>
      </c>
      <c r="G114" t="s">
        <v>196</v>
      </c>
      <c r="H114" t="s">
        <v>197</v>
      </c>
      <c r="I114" t="s">
        <v>198</v>
      </c>
      <c r="J114" t="s">
        <v>199</v>
      </c>
      <c r="K114" t="s">
        <v>200</v>
      </c>
      <c r="L114" t="s">
        <v>201</v>
      </c>
      <c r="M114" t="s">
        <v>202</v>
      </c>
      <c r="N114" t="s">
        <v>203</v>
      </c>
      <c r="O114" t="s">
        <v>204</v>
      </c>
      <c r="P114" t="s">
        <v>205</v>
      </c>
      <c r="Q114" t="s">
        <v>206</v>
      </c>
      <c r="R114" t="s">
        <v>207</v>
      </c>
      <c r="S114" t="s">
        <v>208</v>
      </c>
      <c r="T114" t="s">
        <v>209</v>
      </c>
      <c r="U114" t="s">
        <v>210</v>
      </c>
    </row>
    <row r="115" spans="1:21">
      <c r="A115" t="s">
        <v>98</v>
      </c>
      <c r="C115">
        <v>1.72011</v>
      </c>
      <c r="D115">
        <v>9020.65</v>
      </c>
      <c r="E115">
        <v>6.8308999999999997</v>
      </c>
      <c r="F115">
        <v>17612.7</v>
      </c>
      <c r="G115">
        <v>6.2717599999999996</v>
      </c>
      <c r="H115">
        <v>2.1600100000000002</v>
      </c>
      <c r="I115">
        <v>2.29827</v>
      </c>
      <c r="J115">
        <v>19.752199999999998</v>
      </c>
      <c r="K115">
        <v>0.47970299999999999</v>
      </c>
      <c r="L115">
        <v>96.171999999999997</v>
      </c>
      <c r="M115">
        <v>82.629099999999994</v>
      </c>
      <c r="N115">
        <v>9.0372599999999997E-2</v>
      </c>
      <c r="O115">
        <v>0.32625700000000002</v>
      </c>
      <c r="P115">
        <v>7.5376200000000004</v>
      </c>
      <c r="Q115">
        <v>6.52791E-4</v>
      </c>
      <c r="R115">
        <v>2.8193800000000002E-4</v>
      </c>
      <c r="S115">
        <v>3.3150900000000001E-4</v>
      </c>
      <c r="T115">
        <v>6.1747500000000003E-4</v>
      </c>
      <c r="U115">
        <v>5.2043699999999999</v>
      </c>
    </row>
    <row r="116" spans="1:21">
      <c r="A116" t="s">
        <v>97</v>
      </c>
      <c r="C116">
        <v>1.04175</v>
      </c>
      <c r="D116">
        <v>4392.71</v>
      </c>
      <c r="E116">
        <v>0.14046400000000001</v>
      </c>
      <c r="F116">
        <v>14311.3</v>
      </c>
      <c r="G116">
        <v>3.9937999999999998</v>
      </c>
      <c r="H116">
        <v>1.3710800000000001</v>
      </c>
      <c r="I116">
        <v>0.96306700000000001</v>
      </c>
      <c r="J116">
        <v>8.5424799999999994</v>
      </c>
      <c r="K116">
        <v>0.35400999999999999</v>
      </c>
      <c r="L116">
        <v>68.394999999999996</v>
      </c>
      <c r="M116">
        <v>63.536700000000003</v>
      </c>
      <c r="N116">
        <v>4.0030900000000001E-2</v>
      </c>
      <c r="O116">
        <v>0.17716499999999999</v>
      </c>
      <c r="P116">
        <v>2.9195700000000002</v>
      </c>
      <c r="Q116">
        <v>2.5885900000000001E-4</v>
      </c>
      <c r="R116" s="2">
        <v>3.0080999999999999E-5</v>
      </c>
      <c r="S116">
        <v>4.8691000000000001E-4</v>
      </c>
      <c r="T116">
        <v>2.9963799999999999E-2</v>
      </c>
      <c r="U116">
        <v>3.0091299999999999</v>
      </c>
    </row>
    <row r="117" spans="1:21">
      <c r="A117" t="s">
        <v>96</v>
      </c>
      <c r="C117">
        <v>0.69060500000000002</v>
      </c>
      <c r="D117">
        <v>3456.37</v>
      </c>
      <c r="E117">
        <v>3.1846800000000002</v>
      </c>
      <c r="F117">
        <v>13171.2</v>
      </c>
      <c r="G117">
        <v>8.5106000000000002</v>
      </c>
      <c r="H117">
        <v>1.2826200000000001</v>
      </c>
      <c r="I117">
        <v>1.6887300000000001</v>
      </c>
      <c r="J117">
        <v>12.722099999999999</v>
      </c>
      <c r="K117">
        <v>0.31224099999999999</v>
      </c>
      <c r="L117">
        <v>63.759599999999999</v>
      </c>
      <c r="M117">
        <v>62.886699999999998</v>
      </c>
      <c r="N117">
        <v>4.9925600000000001E-2</v>
      </c>
      <c r="O117">
        <v>0.21071200000000001</v>
      </c>
      <c r="P117">
        <v>3.1595300000000002</v>
      </c>
      <c r="Q117">
        <v>4.7240400000000002E-2</v>
      </c>
      <c r="R117">
        <v>7.3483999999999994E-2</v>
      </c>
      <c r="S117">
        <v>8.8265600000000007E-3</v>
      </c>
      <c r="T117">
        <v>0.21193999999999999</v>
      </c>
      <c r="U117">
        <v>2.9544000000000001</v>
      </c>
    </row>
    <row r="118" spans="1:21">
      <c r="A118" t="s">
        <v>95</v>
      </c>
      <c r="C118">
        <v>1.09642</v>
      </c>
      <c r="D118">
        <v>6226.52</v>
      </c>
      <c r="E118">
        <v>1.2071799999999999</v>
      </c>
      <c r="F118">
        <v>12580.1</v>
      </c>
      <c r="G118">
        <v>5.6088300000000002</v>
      </c>
      <c r="H118">
        <v>1.8035699999999999</v>
      </c>
      <c r="I118">
        <v>1.1654100000000001</v>
      </c>
      <c r="J118">
        <v>12.7592</v>
      </c>
      <c r="K118">
        <v>0.32805699999999999</v>
      </c>
      <c r="L118">
        <v>76.756900000000002</v>
      </c>
      <c r="M118">
        <v>74.364800000000002</v>
      </c>
      <c r="N118">
        <v>4.5185299999999998E-2</v>
      </c>
      <c r="O118">
        <v>0.195963</v>
      </c>
      <c r="P118">
        <v>2.75664</v>
      </c>
      <c r="Q118">
        <v>3.2790699999999999E-2</v>
      </c>
      <c r="R118">
        <v>3.0218399999999999E-2</v>
      </c>
      <c r="S118" s="2">
        <v>9.9275699999999995E-5</v>
      </c>
      <c r="T118">
        <v>8.9658199999999993E-2</v>
      </c>
      <c r="U118">
        <v>2.95303</v>
      </c>
    </row>
    <row r="119" spans="1:21">
      <c r="A119" t="s">
        <v>94</v>
      </c>
      <c r="C119">
        <v>1.03749</v>
      </c>
      <c r="D119">
        <v>5329.28</v>
      </c>
      <c r="E119">
        <v>1.91845</v>
      </c>
      <c r="F119">
        <v>12330.7</v>
      </c>
      <c r="G119">
        <v>7.2585499999999996</v>
      </c>
      <c r="H119">
        <v>1.2009799999999999</v>
      </c>
      <c r="I119">
        <v>1.26773</v>
      </c>
      <c r="J119">
        <v>11.791700000000001</v>
      </c>
      <c r="K119">
        <v>0.32325700000000002</v>
      </c>
      <c r="L119">
        <v>61.150399999999998</v>
      </c>
      <c r="M119">
        <v>58.5505</v>
      </c>
      <c r="N119">
        <v>3.4020500000000002E-2</v>
      </c>
      <c r="O119">
        <v>0.194798</v>
      </c>
      <c r="P119">
        <v>3.2578999999999998</v>
      </c>
      <c r="Q119">
        <v>6.3631999999999994E-2</v>
      </c>
      <c r="R119">
        <v>6.8336900000000006E-2</v>
      </c>
      <c r="S119">
        <v>1.8517100000000002E-2</v>
      </c>
      <c r="T119">
        <v>0.159493</v>
      </c>
      <c r="U119">
        <v>2.7596400000000001</v>
      </c>
    </row>
    <row r="120" spans="1:21">
      <c r="A120" t="s">
        <v>93</v>
      </c>
      <c r="C120">
        <v>0.97889999999999999</v>
      </c>
      <c r="D120">
        <v>8826.2000000000007</v>
      </c>
      <c r="E120">
        <v>1.0477000000000001</v>
      </c>
      <c r="F120">
        <v>10665.1</v>
      </c>
      <c r="G120">
        <v>8.1726100000000006</v>
      </c>
      <c r="H120">
        <v>0.91390000000000005</v>
      </c>
      <c r="I120">
        <v>1.37066</v>
      </c>
      <c r="J120">
        <v>10.3123</v>
      </c>
      <c r="K120">
        <v>0.35405300000000001</v>
      </c>
      <c r="L120">
        <v>79.777799999999999</v>
      </c>
      <c r="M120">
        <v>68.739699999999999</v>
      </c>
      <c r="N120">
        <v>4.22248E-2</v>
      </c>
      <c r="O120">
        <v>0.24085100000000001</v>
      </c>
      <c r="P120">
        <v>5.7575700000000003</v>
      </c>
      <c r="Q120">
        <v>4.01741E-4</v>
      </c>
      <c r="R120">
        <v>1.05524E-4</v>
      </c>
      <c r="S120">
        <v>6.6169500000000001E-4</v>
      </c>
      <c r="T120" s="2">
        <v>2.198E-5</v>
      </c>
      <c r="U120">
        <v>3.0455899999999998</v>
      </c>
    </row>
    <row r="121" spans="1:21">
      <c r="A121" t="s">
        <v>92</v>
      </c>
      <c r="C121">
        <v>0.93133299999999997</v>
      </c>
      <c r="D121">
        <v>5686.09</v>
      </c>
      <c r="E121">
        <v>2.69923</v>
      </c>
      <c r="F121">
        <v>11779.7</v>
      </c>
      <c r="G121">
        <v>6.3501200000000004</v>
      </c>
      <c r="H121">
        <v>1.22864</v>
      </c>
      <c r="I121">
        <v>1.3983300000000001</v>
      </c>
      <c r="J121">
        <v>11.797000000000001</v>
      </c>
      <c r="K121">
        <v>0.31712099999999999</v>
      </c>
      <c r="L121">
        <v>94.331400000000002</v>
      </c>
      <c r="M121">
        <v>77.716499999999996</v>
      </c>
      <c r="N121">
        <v>6.5440100000000001E-2</v>
      </c>
      <c r="O121">
        <v>0.18157000000000001</v>
      </c>
      <c r="P121">
        <v>2.4697200000000001</v>
      </c>
      <c r="Q121">
        <v>5.7405900000000003E-2</v>
      </c>
      <c r="R121">
        <v>7.6689900000000005E-2</v>
      </c>
      <c r="S121">
        <v>1.04297E-2</v>
      </c>
      <c r="T121">
        <v>0.23687</v>
      </c>
      <c r="U121">
        <v>2.70912</v>
      </c>
    </row>
    <row r="122" spans="1:21">
      <c r="A122" t="s">
        <v>91</v>
      </c>
      <c r="C122">
        <v>0.92872100000000002</v>
      </c>
      <c r="D122">
        <v>5399.98</v>
      </c>
      <c r="E122">
        <v>0.208646</v>
      </c>
      <c r="F122">
        <v>15861.2</v>
      </c>
      <c r="G122">
        <v>4.8716499999999998</v>
      </c>
      <c r="H122">
        <v>1.5998600000000001</v>
      </c>
      <c r="I122">
        <v>1.1007199999999999</v>
      </c>
      <c r="J122">
        <v>11.729799999999999</v>
      </c>
      <c r="K122">
        <v>0.33273200000000003</v>
      </c>
      <c r="L122">
        <v>72.834100000000007</v>
      </c>
      <c r="M122">
        <v>69.838399999999993</v>
      </c>
      <c r="N122">
        <v>6.8589300000000006E-2</v>
      </c>
      <c r="O122">
        <v>0.157583</v>
      </c>
      <c r="P122">
        <v>3.7345899999999999</v>
      </c>
      <c r="Q122">
        <v>2.2608300000000001E-2</v>
      </c>
      <c r="R122">
        <v>1.7435599999999999E-2</v>
      </c>
      <c r="S122" s="2">
        <v>5.1653000000000002E-5</v>
      </c>
      <c r="T122">
        <v>2.61552E-2</v>
      </c>
      <c r="U122">
        <v>3.2291099999999999</v>
      </c>
    </row>
    <row r="123" spans="1:21">
      <c r="A123" t="s">
        <v>90</v>
      </c>
      <c r="C123">
        <v>0.834476</v>
      </c>
      <c r="D123">
        <v>5207.74</v>
      </c>
      <c r="E123">
        <v>0.304734</v>
      </c>
      <c r="F123">
        <v>13970.9</v>
      </c>
      <c r="G123">
        <v>5.0640900000000002</v>
      </c>
      <c r="H123">
        <v>1.30989</v>
      </c>
      <c r="I123">
        <v>0.96184899999999995</v>
      </c>
      <c r="J123">
        <v>11.3573</v>
      </c>
      <c r="K123">
        <v>0.28949200000000003</v>
      </c>
      <c r="L123">
        <v>60.543300000000002</v>
      </c>
      <c r="M123">
        <v>74.231300000000005</v>
      </c>
      <c r="N123">
        <v>6.34049E-2</v>
      </c>
      <c r="O123">
        <v>0.18847800000000001</v>
      </c>
      <c r="P123">
        <v>3.19008</v>
      </c>
      <c r="Q123">
        <v>3.2953299999999998E-2</v>
      </c>
      <c r="R123">
        <v>5.4436100000000001E-2</v>
      </c>
      <c r="S123">
        <v>1.9352700000000001E-4</v>
      </c>
      <c r="T123">
        <v>0.19986999999999999</v>
      </c>
      <c r="U123">
        <v>2.8445299999999998</v>
      </c>
    </row>
    <row r="124" spans="1:21">
      <c r="A124" t="s">
        <v>89</v>
      </c>
      <c r="C124">
        <v>0.77478800000000003</v>
      </c>
      <c r="D124">
        <v>5499.12</v>
      </c>
      <c r="E124">
        <v>2.0926499999999999</v>
      </c>
      <c r="F124">
        <v>9587.9699999999993</v>
      </c>
      <c r="G124">
        <v>6.0514799999999997</v>
      </c>
      <c r="H124">
        <v>1.0228699999999999</v>
      </c>
      <c r="I124">
        <v>1.00108</v>
      </c>
      <c r="J124">
        <v>9.8511699999999998</v>
      </c>
      <c r="K124">
        <v>0.221522</v>
      </c>
      <c r="L124">
        <v>70.483900000000006</v>
      </c>
      <c r="M124">
        <v>60.226999999999997</v>
      </c>
      <c r="N124">
        <v>0.15212700000000001</v>
      </c>
      <c r="O124">
        <v>0.169846</v>
      </c>
      <c r="P124">
        <v>2.6499100000000002</v>
      </c>
      <c r="Q124">
        <v>5.0699399999999998E-4</v>
      </c>
      <c r="R124" s="2">
        <v>6.61584E-5</v>
      </c>
      <c r="S124">
        <v>3.9400999999999998E-4</v>
      </c>
      <c r="T124">
        <v>1.5328400000000001E-2</v>
      </c>
      <c r="U124">
        <v>2.7088899999999998</v>
      </c>
    </row>
    <row r="125" spans="1:21">
      <c r="A125" t="s">
        <v>88</v>
      </c>
      <c r="C125">
        <v>0.74852799999999997</v>
      </c>
      <c r="D125">
        <v>7057.84</v>
      </c>
      <c r="E125">
        <v>53.173400000000001</v>
      </c>
      <c r="F125">
        <v>10668.5</v>
      </c>
      <c r="G125">
        <v>22.74</v>
      </c>
      <c r="H125">
        <v>3.71305</v>
      </c>
      <c r="I125">
        <v>1.6665700000000001</v>
      </c>
      <c r="J125">
        <v>10.523199999999999</v>
      </c>
      <c r="K125">
        <v>0.889486</v>
      </c>
      <c r="L125">
        <v>63.211300000000001</v>
      </c>
      <c r="M125">
        <v>59.547800000000002</v>
      </c>
      <c r="N125">
        <v>3.1696500000000002E-2</v>
      </c>
      <c r="O125">
        <v>0.12524299999999999</v>
      </c>
      <c r="P125">
        <v>5.5769399999999996</v>
      </c>
      <c r="Q125">
        <v>1.84117E-4</v>
      </c>
      <c r="R125">
        <v>1.8907200000000001E-4</v>
      </c>
      <c r="S125">
        <v>2.3328300000000001E-4</v>
      </c>
      <c r="T125">
        <v>1.4171499999999999E-4</v>
      </c>
      <c r="U125">
        <v>2.5949</v>
      </c>
    </row>
    <row r="126" spans="1:21">
      <c r="A126" t="s">
        <v>87</v>
      </c>
      <c r="C126">
        <v>0.98765700000000001</v>
      </c>
      <c r="D126">
        <v>7029.31</v>
      </c>
      <c r="E126">
        <v>3.0325799999999998</v>
      </c>
      <c r="F126">
        <v>11357.8</v>
      </c>
      <c r="G126">
        <v>6.8280700000000003</v>
      </c>
      <c r="H126">
        <v>1.2351700000000001</v>
      </c>
      <c r="I126">
        <v>1.1705000000000001</v>
      </c>
      <c r="J126">
        <v>9.3985599999999998</v>
      </c>
      <c r="K126">
        <v>0.223991</v>
      </c>
      <c r="L126">
        <v>74.1173</v>
      </c>
      <c r="M126">
        <v>63.289000000000001</v>
      </c>
      <c r="N126">
        <v>2.5929299999999998E-3</v>
      </c>
      <c r="O126">
        <v>0.15502299999999999</v>
      </c>
      <c r="P126">
        <v>6.1594300000000004</v>
      </c>
      <c r="Q126">
        <v>5.7507700000000001E-4</v>
      </c>
      <c r="R126" s="2">
        <v>4.6475599999999999E-5</v>
      </c>
      <c r="S126">
        <v>3.4555799999999999E-4</v>
      </c>
      <c r="T126">
        <v>8.7748000000000004E-4</v>
      </c>
      <c r="U126">
        <v>2.7823000000000002</v>
      </c>
    </row>
    <row r="127" spans="1:21">
      <c r="A127" t="s">
        <v>86</v>
      </c>
      <c r="C127">
        <v>0.98112500000000002</v>
      </c>
      <c r="D127">
        <v>4414.74</v>
      </c>
      <c r="E127">
        <v>10.278700000000001</v>
      </c>
      <c r="F127">
        <v>12580.3</v>
      </c>
      <c r="G127">
        <v>7.6226200000000004</v>
      </c>
      <c r="H127">
        <v>1.34893</v>
      </c>
      <c r="I127">
        <v>1.06654</v>
      </c>
      <c r="J127">
        <v>11.041600000000001</v>
      </c>
      <c r="K127">
        <v>0.53368899999999997</v>
      </c>
      <c r="L127">
        <v>59.729199999999999</v>
      </c>
      <c r="M127">
        <v>63.069699999999997</v>
      </c>
      <c r="N127">
        <v>4.5614000000000002E-2</v>
      </c>
      <c r="O127">
        <v>0.17125799999999999</v>
      </c>
      <c r="P127">
        <v>2.9676999999999998</v>
      </c>
      <c r="Q127">
        <v>4.5668E-2</v>
      </c>
      <c r="R127">
        <v>4.3108E-2</v>
      </c>
      <c r="S127">
        <v>1.3621400000000001E-4</v>
      </c>
      <c r="T127">
        <v>0.16675699999999999</v>
      </c>
      <c r="U127">
        <v>2.5781900000000002</v>
      </c>
    </row>
    <row r="128" spans="1:21">
      <c r="A128" t="s">
        <v>85</v>
      </c>
      <c r="C128">
        <v>1.0130600000000001</v>
      </c>
      <c r="D128">
        <v>6511.45</v>
      </c>
      <c r="E128">
        <v>1.5354300000000001</v>
      </c>
      <c r="F128">
        <v>16784.3</v>
      </c>
      <c r="G128">
        <v>5.4144100000000002</v>
      </c>
      <c r="H128">
        <v>1.0303</v>
      </c>
      <c r="I128">
        <v>0.86394700000000002</v>
      </c>
      <c r="J128">
        <v>15.0632</v>
      </c>
      <c r="K128">
        <v>0.306336</v>
      </c>
      <c r="L128">
        <v>65.7363</v>
      </c>
      <c r="M128">
        <v>51.799900000000001</v>
      </c>
      <c r="N128">
        <v>4.3557100000000001E-2</v>
      </c>
      <c r="O128">
        <v>0.17821999999999999</v>
      </c>
      <c r="P128">
        <v>4.75657</v>
      </c>
      <c r="Q128">
        <v>4.4767800000000003E-2</v>
      </c>
      <c r="R128">
        <v>4.6604300000000001E-2</v>
      </c>
      <c r="S128" s="2">
        <v>8.0690699999999996E-5</v>
      </c>
      <c r="T128">
        <v>0.158357</v>
      </c>
      <c r="U128">
        <v>3.40659</v>
      </c>
    </row>
    <row r="129" spans="1:21">
      <c r="A129" t="s">
        <v>84</v>
      </c>
      <c r="C129">
        <v>3.5167700000000002</v>
      </c>
      <c r="D129">
        <v>10070.4</v>
      </c>
      <c r="E129">
        <v>836.68600000000004</v>
      </c>
      <c r="F129">
        <v>20204.2</v>
      </c>
      <c r="G129">
        <v>216.08600000000001</v>
      </c>
      <c r="H129">
        <v>36.355400000000003</v>
      </c>
      <c r="I129">
        <v>9.8301300000000005</v>
      </c>
      <c r="J129">
        <v>25.023399999999999</v>
      </c>
      <c r="K129">
        <v>11.092700000000001</v>
      </c>
      <c r="L129">
        <v>116.79300000000001</v>
      </c>
      <c r="M129">
        <v>77.182199999999995</v>
      </c>
      <c r="N129">
        <v>6.5586900000000004E-2</v>
      </c>
      <c r="O129">
        <v>0.55436799999999997</v>
      </c>
      <c r="P129">
        <v>24.4373</v>
      </c>
      <c r="Q129">
        <v>2.7060000000000002E-4</v>
      </c>
      <c r="R129" s="2">
        <v>8.8426000000000007E-6</v>
      </c>
      <c r="S129">
        <v>7.7165299999999997E-4</v>
      </c>
      <c r="T129">
        <v>9.5732200000000003E-4</v>
      </c>
      <c r="U129">
        <v>3.36625</v>
      </c>
    </row>
    <row r="130" spans="1:21">
      <c r="A130" t="s">
        <v>83</v>
      </c>
      <c r="C130">
        <v>0.72997699999999999</v>
      </c>
      <c r="D130">
        <v>5728.96</v>
      </c>
      <c r="E130">
        <v>2.7061700000000001E-2</v>
      </c>
      <c r="F130">
        <v>9496.27</v>
      </c>
      <c r="G130">
        <v>4.1624400000000001</v>
      </c>
      <c r="H130">
        <v>1.0541400000000001</v>
      </c>
      <c r="I130">
        <v>0.89607700000000001</v>
      </c>
      <c r="J130">
        <v>13.563599999999999</v>
      </c>
      <c r="K130">
        <v>0.28246599999999999</v>
      </c>
      <c r="L130">
        <v>53.508000000000003</v>
      </c>
      <c r="M130">
        <v>46.070599999999999</v>
      </c>
      <c r="N130">
        <v>3.1690500000000001E-3</v>
      </c>
      <c r="O130">
        <v>0.13834099999999999</v>
      </c>
      <c r="P130">
        <v>4.2052300000000002</v>
      </c>
      <c r="Q130">
        <v>5.7242299999999996E-4</v>
      </c>
      <c r="R130" s="2">
        <v>1.10103E-5</v>
      </c>
      <c r="S130">
        <v>1.3846799999999999E-4</v>
      </c>
      <c r="T130" s="2">
        <v>5.4299399999999997E-5</v>
      </c>
      <c r="U130">
        <v>2.3007599999999999</v>
      </c>
    </row>
    <row r="131" spans="1:21">
      <c r="A131" t="s">
        <v>82</v>
      </c>
      <c r="C131">
        <v>1.0705800000000001</v>
      </c>
      <c r="D131">
        <v>8126.96</v>
      </c>
      <c r="E131">
        <v>223.36799999999999</v>
      </c>
      <c r="F131">
        <v>13386.6</v>
      </c>
      <c r="G131">
        <v>61.735399999999998</v>
      </c>
      <c r="H131">
        <v>9.3146199999999997</v>
      </c>
      <c r="I131">
        <v>5.6338800000000004</v>
      </c>
      <c r="J131">
        <v>16.4084</v>
      </c>
      <c r="K131">
        <v>3.3490099999999998</v>
      </c>
      <c r="L131">
        <v>61.282499999999999</v>
      </c>
      <c r="M131">
        <v>71.600300000000004</v>
      </c>
      <c r="N131">
        <v>7.9924099999999998E-2</v>
      </c>
      <c r="O131">
        <v>0.25592300000000001</v>
      </c>
      <c r="P131">
        <v>8.4995700000000003</v>
      </c>
      <c r="Q131">
        <v>2.1087499999999999E-2</v>
      </c>
      <c r="R131">
        <v>2.8297800000000001E-2</v>
      </c>
      <c r="S131" s="2">
        <v>5.0651800000000002E-5</v>
      </c>
      <c r="T131">
        <v>1.0879700000000001E-2</v>
      </c>
      <c r="U131">
        <v>2.9083899999999998</v>
      </c>
    </row>
    <row r="132" spans="1:21">
      <c r="A132" t="s">
        <v>81</v>
      </c>
      <c r="C132">
        <v>0.92803000000000002</v>
      </c>
      <c r="D132">
        <v>3248.87</v>
      </c>
      <c r="E132">
        <v>3.2865099999999998</v>
      </c>
      <c r="F132">
        <v>11550.2</v>
      </c>
      <c r="G132">
        <v>6.3896300000000004</v>
      </c>
      <c r="H132">
        <v>1.15235</v>
      </c>
      <c r="I132">
        <v>1.05183</v>
      </c>
      <c r="J132">
        <v>9.7389299999999999</v>
      </c>
      <c r="K132">
        <v>0.23194999999999999</v>
      </c>
      <c r="L132">
        <v>71.912300000000002</v>
      </c>
      <c r="M132">
        <v>63.5672</v>
      </c>
      <c r="N132">
        <v>2.68154E-2</v>
      </c>
      <c r="O132">
        <v>0.136292</v>
      </c>
      <c r="P132">
        <v>3.08786</v>
      </c>
      <c r="Q132">
        <v>4.3897100000000001E-2</v>
      </c>
      <c r="R132">
        <v>4.8206100000000002E-2</v>
      </c>
      <c r="S132" s="2">
        <v>7.9483199999999995E-6</v>
      </c>
      <c r="T132">
        <v>0.148534</v>
      </c>
      <c r="U132">
        <v>2.3464999999999998</v>
      </c>
    </row>
    <row r="133" spans="1:21">
      <c r="A133" t="s">
        <v>80</v>
      </c>
      <c r="C133">
        <v>0.79227999999999998</v>
      </c>
      <c r="D133">
        <v>4288.67</v>
      </c>
      <c r="E133">
        <v>9.0327599999999997</v>
      </c>
      <c r="F133">
        <v>11168.1</v>
      </c>
      <c r="G133">
        <v>8.0510300000000008</v>
      </c>
      <c r="H133">
        <v>1.2696400000000001</v>
      </c>
      <c r="I133">
        <v>1.0770900000000001</v>
      </c>
      <c r="J133">
        <v>10.486800000000001</v>
      </c>
      <c r="K133">
        <v>0.28251500000000002</v>
      </c>
      <c r="L133">
        <v>77.770600000000002</v>
      </c>
      <c r="M133">
        <v>71.888800000000003</v>
      </c>
      <c r="N133">
        <v>3.4043400000000001E-2</v>
      </c>
      <c r="O133">
        <v>0.19980300000000001</v>
      </c>
      <c r="P133">
        <v>3.35561</v>
      </c>
      <c r="Q133">
        <v>2.3399099999999999E-2</v>
      </c>
      <c r="R133">
        <v>2.27067E-2</v>
      </c>
      <c r="S133" s="2">
        <v>5.9136999999999998E-6</v>
      </c>
      <c r="T133">
        <v>9.7165799999999997E-2</v>
      </c>
      <c r="U133">
        <v>2.6837499999999999</v>
      </c>
    </row>
    <row r="134" spans="1:21">
      <c r="A134" t="s">
        <v>79</v>
      </c>
      <c r="C134">
        <v>4.1314099999999998</v>
      </c>
      <c r="D134">
        <v>10238.4</v>
      </c>
      <c r="E134">
        <v>774.17600000000004</v>
      </c>
      <c r="F134">
        <v>22970.5</v>
      </c>
      <c r="G134">
        <v>250.809</v>
      </c>
      <c r="H134">
        <v>31.8489</v>
      </c>
      <c r="I134">
        <v>13.5297</v>
      </c>
      <c r="J134">
        <v>24.667200000000001</v>
      </c>
      <c r="K134">
        <v>11.4678</v>
      </c>
      <c r="L134">
        <v>100.93300000000001</v>
      </c>
      <c r="M134">
        <v>75.746099999999998</v>
      </c>
      <c r="N134">
        <v>0.27064199999999999</v>
      </c>
      <c r="O134">
        <v>0.42745699999999998</v>
      </c>
      <c r="P134">
        <v>18.1967</v>
      </c>
      <c r="Q134">
        <v>0.21796199999999999</v>
      </c>
      <c r="R134">
        <v>0.65841799999999995</v>
      </c>
      <c r="S134">
        <v>7.6058299999999995E-2</v>
      </c>
      <c r="T134">
        <v>2.5623400000000001E-2</v>
      </c>
      <c r="U134">
        <v>4.6155799999999996</v>
      </c>
    </row>
    <row r="135" spans="1:21">
      <c r="A135" t="s">
        <v>78</v>
      </c>
      <c r="C135">
        <v>1.07704</v>
      </c>
      <c r="D135">
        <v>3958.45</v>
      </c>
      <c r="E135">
        <v>3.38103</v>
      </c>
      <c r="F135">
        <v>8964.11</v>
      </c>
      <c r="G135">
        <v>6.36557</v>
      </c>
      <c r="H135">
        <v>1.09287</v>
      </c>
      <c r="I135">
        <v>1.9737</v>
      </c>
      <c r="J135">
        <v>19.494599999999998</v>
      </c>
      <c r="K135">
        <v>0.49791000000000002</v>
      </c>
      <c r="L135">
        <v>58.241399999999999</v>
      </c>
      <c r="M135">
        <v>49.944099999999999</v>
      </c>
      <c r="N135">
        <v>4.7833500000000001E-2</v>
      </c>
      <c r="O135">
        <v>0.239013</v>
      </c>
      <c r="P135">
        <v>3.5202900000000001</v>
      </c>
      <c r="Q135">
        <v>3.7516800000000003E-2</v>
      </c>
      <c r="R135">
        <v>7.5111300000000006E-2</v>
      </c>
      <c r="S135">
        <v>8.6533700000000005E-3</v>
      </c>
      <c r="T135">
        <v>0.109722</v>
      </c>
      <c r="U135">
        <v>3.2044999999999999</v>
      </c>
    </row>
    <row r="136" spans="1:21">
      <c r="A136" t="s">
        <v>77</v>
      </c>
      <c r="C136">
        <v>1.2152099999999999</v>
      </c>
      <c r="D136">
        <v>2934.32</v>
      </c>
      <c r="E136">
        <v>3.2438400000000001</v>
      </c>
      <c r="F136">
        <v>10804</v>
      </c>
      <c r="G136">
        <v>8.0423899999999993</v>
      </c>
      <c r="H136">
        <v>1.35158</v>
      </c>
      <c r="I136">
        <v>2.2939099999999999</v>
      </c>
      <c r="J136">
        <v>19.174800000000001</v>
      </c>
      <c r="K136">
        <v>0.411302</v>
      </c>
      <c r="L136">
        <v>52.656399999999998</v>
      </c>
      <c r="M136">
        <v>46.813400000000001</v>
      </c>
      <c r="N136">
        <v>0.21138999999999999</v>
      </c>
      <c r="O136">
        <v>0.22234100000000001</v>
      </c>
      <c r="P136">
        <v>3.49017</v>
      </c>
      <c r="Q136">
        <v>3.7128599999999998E-2</v>
      </c>
      <c r="R136">
        <v>3.03485E-2</v>
      </c>
      <c r="S136">
        <v>1.5591900000000001E-2</v>
      </c>
      <c r="T136">
        <v>0.14333399999999999</v>
      </c>
      <c r="U136">
        <v>2.8075999999999999</v>
      </c>
    </row>
    <row r="137" spans="1:21">
      <c r="A137" t="s">
        <v>76</v>
      </c>
      <c r="C137">
        <v>1.21661</v>
      </c>
      <c r="D137">
        <v>3554.73</v>
      </c>
      <c r="E137">
        <v>2.18608</v>
      </c>
      <c r="F137">
        <v>8068.86</v>
      </c>
      <c r="G137">
        <v>7.2205000000000004</v>
      </c>
      <c r="H137">
        <v>1.36188</v>
      </c>
      <c r="I137">
        <v>1.4476899999999999</v>
      </c>
      <c r="J137">
        <v>15.795500000000001</v>
      </c>
      <c r="K137">
        <v>0.42291099999999998</v>
      </c>
      <c r="L137">
        <v>51.581200000000003</v>
      </c>
      <c r="M137">
        <v>49.644199999999998</v>
      </c>
      <c r="N137">
        <v>4.6360499999999999E-2</v>
      </c>
      <c r="O137">
        <v>0.177928</v>
      </c>
      <c r="P137">
        <v>2.4411900000000002</v>
      </c>
      <c r="Q137">
        <v>1.04802E-2</v>
      </c>
      <c r="R137">
        <v>5.70482E-2</v>
      </c>
      <c r="S137" s="2">
        <v>1.5676300000000001E-5</v>
      </c>
      <c r="T137">
        <v>0.19877600000000001</v>
      </c>
      <c r="U137">
        <v>3.2169599999999998</v>
      </c>
    </row>
    <row r="138" spans="1:21">
      <c r="A138" t="s">
        <v>75</v>
      </c>
      <c r="C138">
        <v>1.8956</v>
      </c>
      <c r="D138">
        <v>8299.48</v>
      </c>
      <c r="E138">
        <v>5.3449299999999997</v>
      </c>
      <c r="F138">
        <v>14881.2</v>
      </c>
      <c r="G138">
        <v>7.7738800000000001</v>
      </c>
      <c r="H138">
        <v>1.6432199999999999</v>
      </c>
      <c r="I138">
        <v>2.6602000000000001</v>
      </c>
      <c r="J138">
        <v>20.593299999999999</v>
      </c>
      <c r="K138">
        <v>0.536497</v>
      </c>
      <c r="L138">
        <v>112.46899999999999</v>
      </c>
      <c r="M138">
        <v>95.626800000000003</v>
      </c>
      <c r="N138">
        <v>6.1383899999999998E-2</v>
      </c>
      <c r="O138">
        <v>0.35861700000000002</v>
      </c>
      <c r="P138">
        <v>7.7325100000000004</v>
      </c>
      <c r="Q138">
        <v>2.2619299999999999E-4</v>
      </c>
      <c r="R138">
        <v>4.4748900000000002E-4</v>
      </c>
      <c r="S138">
        <v>1.9136899999999999E-4</v>
      </c>
      <c r="T138">
        <v>2.94324E-4</v>
      </c>
      <c r="U138">
        <v>3.8618399999999999</v>
      </c>
    </row>
    <row r="139" spans="1:21">
      <c r="A139" t="s">
        <v>74</v>
      </c>
      <c r="C139">
        <v>1.47525</v>
      </c>
      <c r="D139">
        <v>4551.71</v>
      </c>
      <c r="E139">
        <v>2.8223799999999999</v>
      </c>
      <c r="F139">
        <v>9626.24</v>
      </c>
      <c r="G139">
        <v>5.5972400000000002</v>
      </c>
      <c r="H139">
        <v>1.23319</v>
      </c>
      <c r="I139">
        <v>2.06732</v>
      </c>
      <c r="J139">
        <v>17.157399999999999</v>
      </c>
      <c r="K139">
        <v>0.343526</v>
      </c>
      <c r="L139">
        <v>59.008299999999998</v>
      </c>
      <c r="M139">
        <v>60.131</v>
      </c>
      <c r="N139">
        <v>4.8320799999999997E-2</v>
      </c>
      <c r="O139">
        <v>0.26897700000000002</v>
      </c>
      <c r="P139">
        <v>3.7122700000000002</v>
      </c>
      <c r="Q139">
        <v>3.3577900000000001E-2</v>
      </c>
      <c r="R139">
        <v>5.5134200000000001E-2</v>
      </c>
      <c r="S139">
        <v>6.7438700000000003E-4</v>
      </c>
      <c r="T139">
        <v>0.17485300000000001</v>
      </c>
      <c r="U139">
        <v>2.3646199999999999</v>
      </c>
    </row>
    <row r="140" spans="1:21">
      <c r="A140" t="s">
        <v>73</v>
      </c>
      <c r="C140">
        <v>1.12906</v>
      </c>
      <c r="D140">
        <v>4106.59</v>
      </c>
      <c r="E140">
        <v>3.78077</v>
      </c>
      <c r="F140">
        <v>12174.5</v>
      </c>
      <c r="G140">
        <v>7.7156500000000001</v>
      </c>
      <c r="H140">
        <v>1.3193299999999999</v>
      </c>
      <c r="I140">
        <v>1.5192399999999999</v>
      </c>
      <c r="J140">
        <v>19.408100000000001</v>
      </c>
      <c r="K140">
        <v>0.48926399999999998</v>
      </c>
      <c r="L140">
        <v>79.519199999999998</v>
      </c>
      <c r="M140">
        <v>71.758700000000005</v>
      </c>
      <c r="N140">
        <v>4.9935199999999999E-2</v>
      </c>
      <c r="O140">
        <v>0.30635899999999999</v>
      </c>
      <c r="P140">
        <v>3.6703700000000001</v>
      </c>
      <c r="Q140">
        <v>5.0554500000000002E-2</v>
      </c>
      <c r="R140">
        <v>4.9949E-2</v>
      </c>
      <c r="S140">
        <v>9.3260800000000005E-3</v>
      </c>
      <c r="T140">
        <v>0.23613999999999999</v>
      </c>
      <c r="U140">
        <v>3.49925</v>
      </c>
    </row>
    <row r="141" spans="1:21">
      <c r="A141" t="s">
        <v>72</v>
      </c>
      <c r="C141">
        <v>1.4029700000000001</v>
      </c>
      <c r="D141">
        <v>4254.58</v>
      </c>
      <c r="E141">
        <v>3.8428200000000001</v>
      </c>
      <c r="F141">
        <v>10112.4</v>
      </c>
      <c r="G141">
        <v>8.1254000000000008</v>
      </c>
      <c r="H141">
        <v>1.4612400000000001</v>
      </c>
      <c r="I141">
        <v>1.73705</v>
      </c>
      <c r="J141">
        <v>21.202400000000001</v>
      </c>
      <c r="K141">
        <v>0.42824099999999998</v>
      </c>
      <c r="L141">
        <v>74.537499999999994</v>
      </c>
      <c r="M141">
        <v>69.136600000000001</v>
      </c>
      <c r="N141">
        <v>7.2149599999999994E-2</v>
      </c>
      <c r="O141">
        <v>0.23283699999999999</v>
      </c>
      <c r="P141">
        <v>2.55199</v>
      </c>
      <c r="Q141">
        <v>5.5568199999999998E-2</v>
      </c>
      <c r="R141">
        <v>5.9000799999999999E-2</v>
      </c>
      <c r="S141" s="2">
        <v>7.8031500000000007E-5</v>
      </c>
      <c r="T141">
        <v>0.24656900000000001</v>
      </c>
      <c r="U141">
        <v>2.8196599999999998</v>
      </c>
    </row>
    <row r="142" spans="1:21">
      <c r="A142" t="s">
        <v>71</v>
      </c>
      <c r="C142">
        <v>1.2028799999999999</v>
      </c>
      <c r="D142">
        <v>3519.77</v>
      </c>
      <c r="E142">
        <v>1.9274899999999999</v>
      </c>
      <c r="F142">
        <v>8668.4699999999993</v>
      </c>
      <c r="G142">
        <v>6.1233500000000003</v>
      </c>
      <c r="H142">
        <v>1.2420800000000001</v>
      </c>
      <c r="I142">
        <v>1.6953</v>
      </c>
      <c r="J142">
        <v>19.011800000000001</v>
      </c>
      <c r="K142">
        <v>0.41735100000000003</v>
      </c>
      <c r="L142">
        <v>49.5627</v>
      </c>
      <c r="M142">
        <v>48.8474</v>
      </c>
      <c r="N142">
        <v>3.5400300000000003E-2</v>
      </c>
      <c r="O142">
        <v>0.245139</v>
      </c>
      <c r="P142">
        <v>2.5017800000000001</v>
      </c>
      <c r="Q142">
        <v>1.9315200000000001E-4</v>
      </c>
      <c r="R142">
        <v>2.4557300000000001E-2</v>
      </c>
      <c r="S142" s="2">
        <v>2.6932900000000001E-5</v>
      </c>
      <c r="T142">
        <v>7.8460299999999997E-2</v>
      </c>
      <c r="U142">
        <v>2.1490999999999998</v>
      </c>
    </row>
    <row r="143" spans="1:21">
      <c r="A143" t="s">
        <v>70</v>
      </c>
      <c r="C143">
        <v>1.96655</v>
      </c>
      <c r="D143">
        <v>6220.12</v>
      </c>
      <c r="E143">
        <v>3.1468500000000001</v>
      </c>
      <c r="F143">
        <v>12470.1</v>
      </c>
      <c r="G143">
        <v>9.1046200000000006</v>
      </c>
      <c r="H143">
        <v>1.9665900000000001</v>
      </c>
      <c r="I143">
        <v>2.4910000000000001</v>
      </c>
      <c r="J143">
        <v>24.2193</v>
      </c>
      <c r="K143">
        <v>0.59332099999999999</v>
      </c>
      <c r="L143">
        <v>50.719299999999997</v>
      </c>
      <c r="M143">
        <v>48.879399999999997</v>
      </c>
      <c r="N143">
        <v>0.114785</v>
      </c>
      <c r="O143">
        <v>0.301348</v>
      </c>
      <c r="P143">
        <v>7.5934100000000004</v>
      </c>
      <c r="Q143">
        <v>0.17330699999999999</v>
      </c>
      <c r="R143">
        <v>0.35674099999999997</v>
      </c>
      <c r="S143">
        <v>5.5531200000000003E-2</v>
      </c>
      <c r="T143">
        <v>0.30207000000000001</v>
      </c>
      <c r="U143">
        <v>4.5779800000000002</v>
      </c>
    </row>
    <row r="144" spans="1:21">
      <c r="A144" t="s">
        <v>69</v>
      </c>
      <c r="C144">
        <v>2.0099200000000002</v>
      </c>
      <c r="D144">
        <v>8595.3799999999992</v>
      </c>
      <c r="E144">
        <v>4.9839599999999997</v>
      </c>
      <c r="F144">
        <v>13284</v>
      </c>
      <c r="G144">
        <v>9.5087600000000005</v>
      </c>
      <c r="H144">
        <v>1.50223</v>
      </c>
      <c r="I144">
        <v>2.4539599999999999</v>
      </c>
      <c r="J144">
        <v>31.9877</v>
      </c>
      <c r="K144">
        <v>0.50910599999999995</v>
      </c>
      <c r="L144">
        <v>64.534000000000006</v>
      </c>
      <c r="M144">
        <v>80.356399999999994</v>
      </c>
      <c r="N144">
        <v>5.6021099999999997E-2</v>
      </c>
      <c r="O144">
        <v>0.34370400000000001</v>
      </c>
      <c r="P144">
        <v>9.1230499999999992</v>
      </c>
      <c r="Q144">
        <v>1.2406100000000001E-3</v>
      </c>
      <c r="R144" s="2">
        <v>3.8979700000000002E-5</v>
      </c>
      <c r="S144">
        <v>7.9526900000000003E-4</v>
      </c>
      <c r="T144">
        <v>1.3629E-3</v>
      </c>
      <c r="U144">
        <v>3.7593899999999998</v>
      </c>
    </row>
    <row r="145" spans="1:21">
      <c r="A145" t="s">
        <v>68</v>
      </c>
      <c r="C145">
        <v>1.46391</v>
      </c>
      <c r="D145">
        <v>10033.4</v>
      </c>
      <c r="E145">
        <v>65.4024</v>
      </c>
      <c r="F145">
        <v>14203.9</v>
      </c>
      <c r="G145">
        <v>18.171099999999999</v>
      </c>
      <c r="H145">
        <v>5.5512800000000002</v>
      </c>
      <c r="I145">
        <v>2.3597600000000001</v>
      </c>
      <c r="J145">
        <v>27.086400000000001</v>
      </c>
      <c r="K145">
        <v>0.68444000000000005</v>
      </c>
      <c r="L145">
        <v>72.886300000000006</v>
      </c>
      <c r="M145">
        <v>74.892399999999995</v>
      </c>
      <c r="N145">
        <v>4.0773799999999999E-2</v>
      </c>
      <c r="O145">
        <v>0.36515999999999998</v>
      </c>
      <c r="P145">
        <v>6.43607</v>
      </c>
      <c r="Q145">
        <v>5.1052200000000002E-4</v>
      </c>
      <c r="R145" s="2">
        <v>9.4646999999999994E-6</v>
      </c>
      <c r="S145">
        <v>4.8888200000000005E-4</v>
      </c>
      <c r="T145">
        <v>9.5854200000000005E-4</v>
      </c>
      <c r="U145">
        <v>3.9420500000000001</v>
      </c>
    </row>
    <row r="146" spans="1:21">
      <c r="A146" t="s">
        <v>67</v>
      </c>
      <c r="C146">
        <v>1.9549399999999999</v>
      </c>
      <c r="D146">
        <v>7735.47</v>
      </c>
      <c r="E146">
        <v>248.489</v>
      </c>
      <c r="F146">
        <v>16392.5</v>
      </c>
      <c r="G146">
        <v>52.0929</v>
      </c>
      <c r="H146">
        <v>12.4352</v>
      </c>
      <c r="I146">
        <v>4.0175299999999998</v>
      </c>
      <c r="J146">
        <v>29.2576</v>
      </c>
      <c r="K146">
        <v>3.74729</v>
      </c>
      <c r="L146">
        <v>75.464600000000004</v>
      </c>
      <c r="M146">
        <v>80.787499999999994</v>
      </c>
      <c r="N146">
        <v>7.1943400000000005E-2</v>
      </c>
      <c r="O146">
        <v>0.393901</v>
      </c>
      <c r="P146">
        <v>6.2771600000000003</v>
      </c>
      <c r="Q146">
        <v>4.6272300000000001E-4</v>
      </c>
      <c r="R146" s="2">
        <v>2.8036799999999998E-6</v>
      </c>
      <c r="S146">
        <v>1.4303699999999999E-4</v>
      </c>
      <c r="T146">
        <v>1.4766600000000001E-3</v>
      </c>
      <c r="U146">
        <v>5.5975700000000002</v>
      </c>
    </row>
    <row r="147" spans="1:21">
      <c r="A147" t="s">
        <v>66</v>
      </c>
      <c r="C147">
        <v>1.1371899999999999</v>
      </c>
      <c r="D147">
        <v>6442.37</v>
      </c>
      <c r="E147">
        <v>4.0860099999999999</v>
      </c>
      <c r="F147">
        <v>11073</v>
      </c>
      <c r="G147">
        <v>7.5693200000000003</v>
      </c>
      <c r="H147">
        <v>1.1878</v>
      </c>
      <c r="I147">
        <v>1.99329</v>
      </c>
      <c r="J147">
        <v>22.6709</v>
      </c>
      <c r="K147">
        <v>0.48982100000000001</v>
      </c>
      <c r="L147">
        <v>63.164299999999997</v>
      </c>
      <c r="M147">
        <v>55.871000000000002</v>
      </c>
      <c r="N147">
        <v>6.4299899999999993E-2</v>
      </c>
      <c r="O147">
        <v>0.29705700000000002</v>
      </c>
      <c r="P147">
        <v>4.8666900000000002</v>
      </c>
      <c r="Q147">
        <v>6.7117200000000002E-2</v>
      </c>
      <c r="R147">
        <v>4.0843999999999998E-2</v>
      </c>
      <c r="S147">
        <v>1.75983E-4</v>
      </c>
      <c r="T147">
        <v>4.5924E-2</v>
      </c>
      <c r="U147">
        <v>3.5026799999999998</v>
      </c>
    </row>
    <row r="148" spans="1:21">
      <c r="A148" t="s">
        <v>65</v>
      </c>
      <c r="C148">
        <v>1.86483</v>
      </c>
      <c r="D148">
        <v>6312.52</v>
      </c>
      <c r="E148">
        <v>3.6564000000000001</v>
      </c>
      <c r="F148">
        <v>12538.6</v>
      </c>
      <c r="G148">
        <v>5.9074600000000004</v>
      </c>
      <c r="H148">
        <v>1.34582</v>
      </c>
      <c r="I148">
        <v>1.58586</v>
      </c>
      <c r="J148">
        <v>20.925799999999999</v>
      </c>
      <c r="K148">
        <v>0.35278399999999999</v>
      </c>
      <c r="L148">
        <v>64.797300000000007</v>
      </c>
      <c r="M148">
        <v>61.796700000000001</v>
      </c>
      <c r="N148">
        <v>7.4453000000000005E-2</v>
      </c>
      <c r="O148">
        <v>0.29949500000000001</v>
      </c>
      <c r="P148">
        <v>8.1577599999999997</v>
      </c>
      <c r="Q148">
        <v>0.29842400000000002</v>
      </c>
      <c r="R148">
        <v>0.55240500000000003</v>
      </c>
      <c r="S148">
        <v>7.2523400000000002E-2</v>
      </c>
      <c r="T148">
        <v>0.22162399999999999</v>
      </c>
      <c r="U148">
        <v>3.5855800000000002</v>
      </c>
    </row>
    <row r="149" spans="1:21">
      <c r="A149" t="s">
        <v>64</v>
      </c>
      <c r="C149">
        <v>1.40099</v>
      </c>
      <c r="D149">
        <v>4812.22</v>
      </c>
      <c r="E149">
        <v>3.0960800000000002</v>
      </c>
      <c r="F149">
        <v>11169.7</v>
      </c>
      <c r="G149">
        <v>7.5895700000000001</v>
      </c>
      <c r="H149">
        <v>1.7780100000000001</v>
      </c>
      <c r="I149">
        <v>2.0160300000000002</v>
      </c>
      <c r="J149">
        <v>20.0307</v>
      </c>
      <c r="K149">
        <v>0.39162000000000002</v>
      </c>
      <c r="L149">
        <v>48.664499999999997</v>
      </c>
      <c r="M149">
        <v>36.889899999999997</v>
      </c>
      <c r="N149">
        <v>0.16680300000000001</v>
      </c>
      <c r="O149">
        <v>0.27262700000000001</v>
      </c>
      <c r="P149">
        <v>6.4997100000000003</v>
      </c>
      <c r="Q149">
        <v>0.24088899999999999</v>
      </c>
      <c r="R149">
        <v>0.298813</v>
      </c>
      <c r="S149">
        <v>7.87138E-2</v>
      </c>
      <c r="T149">
        <v>0.239485</v>
      </c>
      <c r="U149">
        <v>3.6393</v>
      </c>
    </row>
    <row r="150" spans="1:21">
      <c r="A150" t="s">
        <v>63</v>
      </c>
      <c r="C150">
        <v>1.5783400000000001</v>
      </c>
      <c r="D150">
        <v>10857.2</v>
      </c>
      <c r="E150">
        <v>5.3860000000000001</v>
      </c>
      <c r="F150">
        <v>17289</v>
      </c>
      <c r="G150">
        <v>9.4081799999999998</v>
      </c>
      <c r="H150">
        <v>1.3644099999999999</v>
      </c>
      <c r="I150">
        <v>2.0169899999999998</v>
      </c>
      <c r="J150">
        <v>19.898800000000001</v>
      </c>
      <c r="K150">
        <v>0.54460699999999995</v>
      </c>
      <c r="L150">
        <v>63.6402</v>
      </c>
      <c r="M150">
        <v>68.761200000000002</v>
      </c>
      <c r="N150">
        <v>0.110198</v>
      </c>
      <c r="O150">
        <v>0.26300200000000001</v>
      </c>
      <c r="P150">
        <v>15.558999999999999</v>
      </c>
      <c r="Q150">
        <v>3.1987799999999997E-2</v>
      </c>
      <c r="R150">
        <v>6.4594899999999997E-2</v>
      </c>
      <c r="S150">
        <v>9.0491699999999998E-4</v>
      </c>
      <c r="T150">
        <v>0.17638200000000001</v>
      </c>
      <c r="U150">
        <v>3.78627</v>
      </c>
    </row>
    <row r="151" spans="1:21">
      <c r="A151" s="73" t="s">
        <v>211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</row>
    <row r="152" spans="1:2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</row>
    <row r="153" spans="1:2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</row>
    <row r="154" spans="1:2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</row>
    <row r="155" spans="1:2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</row>
    <row r="156" spans="1:2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</row>
    <row r="157" spans="1:21">
      <c r="B157" t="s">
        <v>134</v>
      </c>
      <c r="C157" t="s">
        <v>45</v>
      </c>
      <c r="D157" t="s">
        <v>44</v>
      </c>
      <c r="E157" t="s">
        <v>43</v>
      </c>
      <c r="F157" t="s">
        <v>42</v>
      </c>
      <c r="G157" t="s">
        <v>41</v>
      </c>
      <c r="H157" t="s">
        <v>40</v>
      </c>
      <c r="I157" t="s">
        <v>39</v>
      </c>
      <c r="J157" t="s">
        <v>38</v>
      </c>
      <c r="K157" t="s">
        <v>37</v>
      </c>
      <c r="L157" t="s">
        <v>36</v>
      </c>
      <c r="M157" t="s">
        <v>35</v>
      </c>
      <c r="N157" t="s">
        <v>34</v>
      </c>
      <c r="O157" t="s">
        <v>33</v>
      </c>
      <c r="P157" t="s">
        <v>32</v>
      </c>
      <c r="Q157" t="s">
        <v>31</v>
      </c>
      <c r="R157" t="s">
        <v>30</v>
      </c>
      <c r="S157" t="s">
        <v>29</v>
      </c>
      <c r="T157" t="s">
        <v>28</v>
      </c>
      <c r="U157" t="s">
        <v>27</v>
      </c>
    </row>
    <row r="158" spans="1:21">
      <c r="A158" t="s">
        <v>62</v>
      </c>
      <c r="C158">
        <v>1.5595000000000001</v>
      </c>
      <c r="D158">
        <v>4733.03</v>
      </c>
      <c r="E158">
        <v>3.9414400000000001</v>
      </c>
      <c r="F158">
        <v>10938.1</v>
      </c>
      <c r="G158">
        <v>6.19902</v>
      </c>
      <c r="H158">
        <v>0.82891700000000001</v>
      </c>
      <c r="I158">
        <v>1.52095</v>
      </c>
      <c r="J158">
        <v>23.386600000000001</v>
      </c>
      <c r="K158">
        <v>0.37067800000000001</v>
      </c>
      <c r="L158">
        <v>38.8367</v>
      </c>
      <c r="M158">
        <v>49.089700000000001</v>
      </c>
      <c r="N158">
        <v>5.7008999999999997E-2</v>
      </c>
      <c r="O158">
        <v>0.240595</v>
      </c>
      <c r="P158">
        <v>5.0446900000000001</v>
      </c>
      <c r="Q158">
        <v>0.116368</v>
      </c>
      <c r="R158">
        <v>0.122437</v>
      </c>
      <c r="S158">
        <v>1.6353599999999999E-2</v>
      </c>
      <c r="T158">
        <v>0.157142</v>
      </c>
      <c r="U158">
        <v>1.9876199999999999</v>
      </c>
    </row>
    <row r="159" spans="1:21">
      <c r="A159" t="s">
        <v>61</v>
      </c>
      <c r="C159">
        <v>1.2909600000000001</v>
      </c>
      <c r="D159">
        <v>5554.75</v>
      </c>
      <c r="E159">
        <v>3.22363</v>
      </c>
      <c r="F159">
        <v>11251.5</v>
      </c>
      <c r="G159">
        <v>5.3539000000000003</v>
      </c>
      <c r="H159">
        <v>0.92508299999999999</v>
      </c>
      <c r="I159">
        <v>1.4498500000000001</v>
      </c>
      <c r="J159">
        <v>21.434899999999999</v>
      </c>
      <c r="K159">
        <v>0.47781200000000001</v>
      </c>
      <c r="L159">
        <v>55.204799999999999</v>
      </c>
      <c r="M159">
        <v>47.2256</v>
      </c>
      <c r="N159">
        <v>5.3265199999999999E-2</v>
      </c>
      <c r="O159">
        <v>0.275088</v>
      </c>
      <c r="P159">
        <v>5.3162700000000003</v>
      </c>
      <c r="Q159">
        <v>0.25251400000000002</v>
      </c>
      <c r="R159">
        <v>0.22186400000000001</v>
      </c>
      <c r="S159">
        <v>3.8259599999999998E-2</v>
      </c>
      <c r="T159">
        <v>0.23796</v>
      </c>
      <c r="U159">
        <v>2.5733899999999998</v>
      </c>
    </row>
    <row r="160" spans="1:21">
      <c r="A160" t="s">
        <v>60</v>
      </c>
      <c r="C160">
        <v>1.57718</v>
      </c>
      <c r="D160">
        <v>8021.26</v>
      </c>
      <c r="E160">
        <v>2.2255099999999999</v>
      </c>
      <c r="F160">
        <v>15703.8</v>
      </c>
      <c r="G160">
        <v>8.6797599999999999</v>
      </c>
      <c r="H160">
        <v>1.8063</v>
      </c>
      <c r="I160">
        <v>2.41533</v>
      </c>
      <c r="J160">
        <v>25.4877</v>
      </c>
      <c r="K160">
        <v>0.46709600000000001</v>
      </c>
      <c r="L160">
        <v>61.866999999999997</v>
      </c>
      <c r="M160">
        <v>64.002399999999994</v>
      </c>
      <c r="N160">
        <v>7.2446700000000003E-2</v>
      </c>
      <c r="O160">
        <v>0.36693300000000001</v>
      </c>
      <c r="P160">
        <v>6.4690399999999997</v>
      </c>
      <c r="Q160">
        <v>0.19131200000000001</v>
      </c>
      <c r="R160">
        <v>0.27885700000000002</v>
      </c>
      <c r="S160">
        <v>5.4616999999999999E-2</v>
      </c>
      <c r="T160">
        <v>0.229514</v>
      </c>
      <c r="U160">
        <v>2.2437900000000002</v>
      </c>
    </row>
    <row r="161" spans="1:21">
      <c r="A161" t="s">
        <v>59</v>
      </c>
      <c r="C161">
        <v>1.3658300000000001</v>
      </c>
      <c r="D161">
        <v>5078.68</v>
      </c>
      <c r="E161">
        <v>3.2395</v>
      </c>
      <c r="F161">
        <v>10766.5</v>
      </c>
      <c r="G161">
        <v>6.95566</v>
      </c>
      <c r="H161">
        <v>1.1335900000000001</v>
      </c>
      <c r="I161">
        <v>1.61883</v>
      </c>
      <c r="J161">
        <v>20.859000000000002</v>
      </c>
      <c r="K161">
        <v>0.40028000000000002</v>
      </c>
      <c r="L161">
        <v>47.094299999999997</v>
      </c>
      <c r="M161">
        <v>39.217100000000002</v>
      </c>
      <c r="N161">
        <v>5.90211E-2</v>
      </c>
      <c r="O161">
        <v>0.249614</v>
      </c>
      <c r="P161">
        <v>6.8122699999999998</v>
      </c>
      <c r="Q161">
        <v>6.6311500000000004E-4</v>
      </c>
      <c r="R161" s="2">
        <v>3.3275100000000003E-5</v>
      </c>
      <c r="S161">
        <v>1.8101400000000001E-4</v>
      </c>
      <c r="T161">
        <v>6.9528999999999999E-4</v>
      </c>
      <c r="U161">
        <v>2.6387800000000001</v>
      </c>
    </row>
    <row r="162" spans="1:21">
      <c r="A162" t="s">
        <v>58</v>
      </c>
      <c r="C162">
        <v>1.11233</v>
      </c>
      <c r="D162">
        <v>5195.1099999999997</v>
      </c>
      <c r="E162">
        <v>1.5569</v>
      </c>
      <c r="F162">
        <v>11377.5</v>
      </c>
      <c r="G162">
        <v>6.4947100000000004</v>
      </c>
      <c r="H162">
        <v>1.1344000000000001</v>
      </c>
      <c r="I162">
        <v>1.5269999999999999</v>
      </c>
      <c r="J162">
        <v>18.560300000000002</v>
      </c>
      <c r="K162">
        <v>0.33410800000000002</v>
      </c>
      <c r="L162">
        <v>44.057299999999998</v>
      </c>
      <c r="M162">
        <v>41.562399999999997</v>
      </c>
      <c r="N162">
        <v>3.8764100000000003E-2</v>
      </c>
      <c r="O162">
        <v>0.25033300000000003</v>
      </c>
      <c r="P162">
        <v>5.1677099999999996</v>
      </c>
      <c r="Q162">
        <v>0.22878299999999999</v>
      </c>
      <c r="R162">
        <v>0.28438799999999997</v>
      </c>
      <c r="S162">
        <v>5.8182699999999997E-2</v>
      </c>
      <c r="T162">
        <v>0.161244</v>
      </c>
      <c r="U162">
        <v>2.1410100000000001</v>
      </c>
    </row>
    <row r="163" spans="1:21">
      <c r="A163" t="s">
        <v>57</v>
      </c>
      <c r="C163">
        <v>1.94381</v>
      </c>
      <c r="D163">
        <v>9185.59</v>
      </c>
      <c r="E163">
        <v>4.8157399999999999</v>
      </c>
      <c r="F163">
        <v>13390.8</v>
      </c>
      <c r="G163">
        <v>7.5076299999999998</v>
      </c>
      <c r="H163">
        <v>1.3769400000000001</v>
      </c>
      <c r="I163">
        <v>1.70225</v>
      </c>
      <c r="J163">
        <v>25.270499999999998</v>
      </c>
      <c r="K163">
        <v>0.445241</v>
      </c>
      <c r="L163">
        <v>100.056</v>
      </c>
      <c r="M163">
        <v>67.750399999999999</v>
      </c>
      <c r="N163">
        <v>4.3276099999999998E-2</v>
      </c>
      <c r="O163">
        <v>0.325986</v>
      </c>
      <c r="P163">
        <v>5.5526400000000002</v>
      </c>
      <c r="Q163">
        <v>2.07209E-3</v>
      </c>
      <c r="R163">
        <v>1.1424499999999999E-3</v>
      </c>
      <c r="S163">
        <v>4.7239800000000001E-4</v>
      </c>
      <c r="T163">
        <v>2.96872E-2</v>
      </c>
      <c r="U163">
        <v>3.7457099999999999</v>
      </c>
    </row>
    <row r="164" spans="1:21">
      <c r="A164" t="s">
        <v>56</v>
      </c>
      <c r="C164">
        <v>1.3411</v>
      </c>
      <c r="D164">
        <v>4921.91</v>
      </c>
      <c r="E164">
        <v>3.4549699999999999</v>
      </c>
      <c r="F164">
        <v>11797.7</v>
      </c>
      <c r="G164">
        <v>6.4683200000000003</v>
      </c>
      <c r="H164">
        <v>1.5456000000000001</v>
      </c>
      <c r="I164">
        <v>1.38531</v>
      </c>
      <c r="J164">
        <v>20.107099999999999</v>
      </c>
      <c r="K164">
        <v>0.40680699999999997</v>
      </c>
      <c r="L164">
        <v>45.241399999999999</v>
      </c>
      <c r="M164">
        <v>45.538699999999999</v>
      </c>
      <c r="N164">
        <v>7.7378299999999997E-2</v>
      </c>
      <c r="O164">
        <v>0.32621699999999998</v>
      </c>
      <c r="P164">
        <v>6.8696999999999999</v>
      </c>
      <c r="Q164">
        <v>0.32552700000000001</v>
      </c>
      <c r="R164">
        <v>0.51939500000000005</v>
      </c>
      <c r="S164">
        <v>0.10877100000000001</v>
      </c>
      <c r="T164">
        <v>0.20561199999999999</v>
      </c>
      <c r="U164">
        <v>1.77162</v>
      </c>
    </row>
    <row r="165" spans="1:21">
      <c r="A165" t="s">
        <v>55</v>
      </c>
      <c r="C165">
        <v>1.1918599999999999</v>
      </c>
      <c r="D165">
        <v>5174.97</v>
      </c>
      <c r="E165">
        <v>11.860300000000001</v>
      </c>
      <c r="F165">
        <v>10367.9</v>
      </c>
      <c r="G165">
        <v>9.3154800000000009</v>
      </c>
      <c r="H165">
        <v>0.89944500000000005</v>
      </c>
      <c r="I165">
        <v>2.1215299999999999</v>
      </c>
      <c r="J165">
        <v>24.889199999999999</v>
      </c>
      <c r="K165">
        <v>0.41728599999999999</v>
      </c>
      <c r="L165">
        <v>47.104500000000002</v>
      </c>
      <c r="M165">
        <v>38.827100000000002</v>
      </c>
      <c r="N165">
        <v>6.0699500000000003E-2</v>
      </c>
      <c r="O165">
        <v>0.36239900000000003</v>
      </c>
      <c r="P165">
        <v>9.1402699999999992</v>
      </c>
      <c r="Q165">
        <v>0.17732400000000001</v>
      </c>
      <c r="R165">
        <v>0.16708600000000001</v>
      </c>
      <c r="S165">
        <v>4.8901899999999998E-2</v>
      </c>
      <c r="T165">
        <v>0.173238</v>
      </c>
      <c r="U165">
        <v>1.71387</v>
      </c>
    </row>
    <row r="166" spans="1:21">
      <c r="A166" t="s">
        <v>54</v>
      </c>
      <c r="C166">
        <v>1.1454299999999999</v>
      </c>
      <c r="D166">
        <v>3974.05</v>
      </c>
      <c r="E166">
        <v>1.49288</v>
      </c>
      <c r="F166">
        <v>10119.700000000001</v>
      </c>
      <c r="G166">
        <v>6.3998600000000003</v>
      </c>
      <c r="H166">
        <v>1.30511</v>
      </c>
      <c r="I166">
        <v>2.00116</v>
      </c>
      <c r="J166">
        <v>21.7135</v>
      </c>
      <c r="K166">
        <v>0.35467100000000001</v>
      </c>
      <c r="L166">
        <v>47.769300000000001</v>
      </c>
      <c r="M166">
        <v>39.7181</v>
      </c>
      <c r="N166">
        <v>5.1899599999999997E-2</v>
      </c>
      <c r="O166">
        <v>0.29421199999999997</v>
      </c>
      <c r="P166">
        <v>4.7690900000000003</v>
      </c>
      <c r="Q166">
        <v>0.26597900000000002</v>
      </c>
      <c r="R166">
        <v>0.270152</v>
      </c>
      <c r="S166">
        <v>4.7695000000000001E-2</v>
      </c>
      <c r="T166">
        <v>0.14829899999999999</v>
      </c>
      <c r="U166">
        <v>1.8455999999999999</v>
      </c>
    </row>
    <row r="167" spans="1:21">
      <c r="A167" t="s">
        <v>53</v>
      </c>
      <c r="C167">
        <v>1.4493199999999999</v>
      </c>
      <c r="D167">
        <v>6534.63</v>
      </c>
      <c r="E167">
        <v>2.7129599999999998</v>
      </c>
      <c r="F167">
        <v>12308</v>
      </c>
      <c r="G167">
        <v>6.0494500000000002</v>
      </c>
      <c r="H167">
        <v>1.27216</v>
      </c>
      <c r="I167">
        <v>1.82623</v>
      </c>
      <c r="J167">
        <v>22.1797</v>
      </c>
      <c r="K167">
        <v>0.42340899999999998</v>
      </c>
      <c r="L167">
        <v>62.692300000000003</v>
      </c>
      <c r="M167">
        <v>47.839199999999998</v>
      </c>
      <c r="N167">
        <v>6.4958699999999994E-2</v>
      </c>
      <c r="O167">
        <v>0.26594099999999998</v>
      </c>
      <c r="P167">
        <v>5.8635099999999998</v>
      </c>
      <c r="Q167">
        <v>7.7149300000000004E-2</v>
      </c>
      <c r="R167">
        <v>0.122185</v>
      </c>
      <c r="S167">
        <v>3.1513800000000002E-2</v>
      </c>
      <c r="T167">
        <v>0.101311</v>
      </c>
      <c r="U167">
        <v>1.8260700000000001</v>
      </c>
    </row>
    <row r="168" spans="1:21">
      <c r="A168" t="s">
        <v>52</v>
      </c>
      <c r="C168">
        <v>1.07291</v>
      </c>
      <c r="D168">
        <v>6465.03</v>
      </c>
      <c r="E168">
        <v>3.7385799999999998</v>
      </c>
      <c r="F168">
        <v>7392.63</v>
      </c>
      <c r="G168">
        <v>5.0501199999999997</v>
      </c>
      <c r="H168">
        <v>1.2079599999999999</v>
      </c>
      <c r="I168">
        <v>1.21086</v>
      </c>
      <c r="J168">
        <v>13.083299999999999</v>
      </c>
      <c r="K168">
        <v>0.366703</v>
      </c>
      <c r="L168">
        <v>30.074100000000001</v>
      </c>
      <c r="M168">
        <v>32.628399999999999</v>
      </c>
      <c r="N168">
        <v>5.5590000000000001E-2</v>
      </c>
      <c r="O168">
        <v>0.22153400000000001</v>
      </c>
      <c r="P168">
        <v>6.2886699999999998</v>
      </c>
      <c r="Q168">
        <v>0.27393800000000001</v>
      </c>
      <c r="R168">
        <v>0.28465499999999999</v>
      </c>
      <c r="S168">
        <v>5.9456500000000002E-2</v>
      </c>
      <c r="T168">
        <v>0.19928299999999999</v>
      </c>
      <c r="U168">
        <v>1.18279</v>
      </c>
    </row>
    <row r="169" spans="1:21">
      <c r="A169" t="s">
        <v>51</v>
      </c>
      <c r="C169">
        <v>1.14022</v>
      </c>
      <c r="D169">
        <v>5701.23</v>
      </c>
      <c r="E169">
        <v>2.4402599999999999</v>
      </c>
      <c r="F169">
        <v>13362.8</v>
      </c>
      <c r="G169">
        <v>5.5492100000000004</v>
      </c>
      <c r="H169">
        <v>1.1406700000000001</v>
      </c>
      <c r="I169">
        <v>1.4072899999999999</v>
      </c>
      <c r="J169">
        <v>20.716000000000001</v>
      </c>
      <c r="K169">
        <v>0.39777699999999999</v>
      </c>
      <c r="L169">
        <v>61.2517</v>
      </c>
      <c r="M169">
        <v>55.677799999999998</v>
      </c>
      <c r="N169">
        <v>3.7820100000000002E-2</v>
      </c>
      <c r="O169">
        <v>0.225665</v>
      </c>
      <c r="P169">
        <v>7.4209699999999996</v>
      </c>
      <c r="Q169">
        <v>0.266154</v>
      </c>
      <c r="R169">
        <v>0.220197</v>
      </c>
      <c r="S169">
        <v>7.5077900000000003E-2</v>
      </c>
      <c r="T169">
        <v>0.17059299999999999</v>
      </c>
      <c r="U169">
        <v>2.08236</v>
      </c>
    </row>
    <row r="170" spans="1:21">
      <c r="A170" t="s">
        <v>50</v>
      </c>
      <c r="C170">
        <v>1.09616</v>
      </c>
      <c r="D170">
        <v>6102.41</v>
      </c>
      <c r="E170">
        <v>2.4667599999999998</v>
      </c>
      <c r="F170">
        <v>12408.7</v>
      </c>
      <c r="G170">
        <v>8.3349399999999996</v>
      </c>
      <c r="H170">
        <v>1.15238</v>
      </c>
      <c r="I170">
        <v>1.39215</v>
      </c>
      <c r="J170">
        <v>28.560700000000001</v>
      </c>
      <c r="K170">
        <v>0.43037799999999998</v>
      </c>
      <c r="L170">
        <v>47.163600000000002</v>
      </c>
      <c r="M170">
        <v>43.0867</v>
      </c>
      <c r="N170">
        <v>3.0817299999999999E-2</v>
      </c>
      <c r="O170">
        <v>0.301062</v>
      </c>
      <c r="P170">
        <v>6.8148200000000001</v>
      </c>
      <c r="Q170">
        <v>4.73009E-2</v>
      </c>
      <c r="R170">
        <v>4.7708199999999999E-2</v>
      </c>
      <c r="S170" s="2">
        <v>2.3973099999999999E-5</v>
      </c>
      <c r="T170">
        <v>0.14512700000000001</v>
      </c>
      <c r="U170">
        <v>1.8065199999999999</v>
      </c>
    </row>
    <row r="171" spans="1:21">
      <c r="A171" t="s">
        <v>49</v>
      </c>
      <c r="C171">
        <v>1.32925</v>
      </c>
      <c r="D171">
        <v>10042.799999999999</v>
      </c>
      <c r="E171">
        <v>7.0597300000000001</v>
      </c>
      <c r="F171">
        <v>23954</v>
      </c>
      <c r="G171">
        <v>6.7184600000000003</v>
      </c>
      <c r="H171">
        <v>1.4215500000000001</v>
      </c>
      <c r="I171">
        <v>2.6142699999999999</v>
      </c>
      <c r="J171">
        <v>27.876899999999999</v>
      </c>
      <c r="K171">
        <v>0.83000600000000002</v>
      </c>
      <c r="L171">
        <v>68.6708</v>
      </c>
      <c r="M171">
        <v>57.941400000000002</v>
      </c>
      <c r="N171">
        <v>5.6931599999999999E-2</v>
      </c>
      <c r="O171">
        <v>0.29669000000000001</v>
      </c>
      <c r="P171">
        <v>10.408799999999999</v>
      </c>
      <c r="Q171">
        <v>1.49943E-2</v>
      </c>
      <c r="R171">
        <v>3.1519699999999998E-2</v>
      </c>
      <c r="S171">
        <v>1.3513699999999999E-4</v>
      </c>
      <c r="T171">
        <v>0.15860299999999999</v>
      </c>
      <c r="U171">
        <v>2.2814399999999999</v>
      </c>
    </row>
    <row r="172" spans="1:21">
      <c r="A172" t="s">
        <v>48</v>
      </c>
      <c r="C172">
        <v>1.29972</v>
      </c>
      <c r="D172">
        <v>5612.38</v>
      </c>
      <c r="E172">
        <v>2.9155199999999999</v>
      </c>
      <c r="F172">
        <v>11625.1</v>
      </c>
      <c r="G172">
        <v>6.79122</v>
      </c>
      <c r="H172">
        <v>1.10849</v>
      </c>
      <c r="I172">
        <v>2.0634800000000002</v>
      </c>
      <c r="J172">
        <v>24.0716</v>
      </c>
      <c r="K172">
        <v>0.510826</v>
      </c>
      <c r="L172">
        <v>51.763800000000003</v>
      </c>
      <c r="M172">
        <v>53.331000000000003</v>
      </c>
      <c r="N172">
        <v>5.8857899999999998E-2</v>
      </c>
      <c r="O172">
        <v>0.27026600000000001</v>
      </c>
      <c r="P172">
        <v>6.8666499999999999</v>
      </c>
      <c r="Q172">
        <v>8.0287300000000006E-2</v>
      </c>
      <c r="R172">
        <v>5.1727799999999997E-2</v>
      </c>
      <c r="S172">
        <v>6.9377900000000001E-3</v>
      </c>
      <c r="T172">
        <v>0.13308700000000001</v>
      </c>
      <c r="U172">
        <v>2.5729500000000001</v>
      </c>
    </row>
    <row r="173" spans="1:21">
      <c r="A173" t="s">
        <v>47</v>
      </c>
      <c r="C173">
        <v>1.5623199999999999</v>
      </c>
      <c r="D173">
        <v>5249.52</v>
      </c>
      <c r="E173">
        <v>1.6149800000000001</v>
      </c>
      <c r="F173">
        <v>11618.3</v>
      </c>
      <c r="G173">
        <v>4.6894400000000003</v>
      </c>
      <c r="H173">
        <v>0.99960800000000005</v>
      </c>
      <c r="I173">
        <v>1.6564399999999999</v>
      </c>
      <c r="J173">
        <v>20.707000000000001</v>
      </c>
      <c r="K173">
        <v>0.51610800000000001</v>
      </c>
      <c r="L173">
        <v>52.818800000000003</v>
      </c>
      <c r="M173">
        <v>48.470100000000002</v>
      </c>
      <c r="N173">
        <v>4.4155899999999998E-2</v>
      </c>
      <c r="O173">
        <v>0.272235</v>
      </c>
      <c r="P173">
        <v>5.7869700000000002</v>
      </c>
      <c r="Q173">
        <v>3.7338799999999998E-2</v>
      </c>
      <c r="R173">
        <v>4.1082399999999998E-2</v>
      </c>
      <c r="S173">
        <v>4.0403999999999999E-4</v>
      </c>
      <c r="T173">
        <v>0.144453</v>
      </c>
      <c r="U173">
        <v>1.88245</v>
      </c>
    </row>
    <row r="174" spans="1:21">
      <c r="A174" t="s">
        <v>46</v>
      </c>
      <c r="C174">
        <v>1.14886</v>
      </c>
      <c r="D174">
        <v>6663.37</v>
      </c>
      <c r="E174">
        <v>2.90205</v>
      </c>
      <c r="F174">
        <v>14525.4</v>
      </c>
      <c r="G174">
        <v>4.6752799999999999</v>
      </c>
      <c r="H174">
        <v>1.50671</v>
      </c>
      <c r="I174">
        <v>1.71065</v>
      </c>
      <c r="J174">
        <v>20.474399999999999</v>
      </c>
      <c r="K174">
        <v>0.43512400000000001</v>
      </c>
      <c r="L174">
        <v>66.287199999999999</v>
      </c>
      <c r="M174">
        <v>44.779899999999998</v>
      </c>
      <c r="N174">
        <v>3.7460899999999998E-2</v>
      </c>
      <c r="O174">
        <v>0.30581900000000001</v>
      </c>
      <c r="P174">
        <v>5.6118100000000002</v>
      </c>
      <c r="Q174">
        <v>3.5770799999999998E-2</v>
      </c>
      <c r="R174">
        <v>4.5232899999999999E-2</v>
      </c>
      <c r="S174">
        <v>7.3425399999999998E-3</v>
      </c>
      <c r="T174">
        <v>7.3250399999999993E-2</v>
      </c>
      <c r="U174">
        <v>2.5876700000000001</v>
      </c>
    </row>
    <row r="175" spans="1:21">
      <c r="A175" t="s">
        <v>26</v>
      </c>
      <c r="C175">
        <v>1.1725399999999999</v>
      </c>
      <c r="D175">
        <v>7773.81</v>
      </c>
      <c r="E175">
        <v>3.8102499999999999</v>
      </c>
      <c r="F175">
        <v>14561.6</v>
      </c>
      <c r="G175">
        <v>4.9318499999999998</v>
      </c>
      <c r="H175">
        <v>1.19279</v>
      </c>
      <c r="I175">
        <v>1.82552</v>
      </c>
      <c r="J175">
        <v>23.023099999999999</v>
      </c>
      <c r="K175">
        <v>0.45417400000000002</v>
      </c>
      <c r="L175">
        <v>62.356499999999997</v>
      </c>
      <c r="M175">
        <v>48.049100000000003</v>
      </c>
      <c r="N175">
        <v>0.10721899999999999</v>
      </c>
      <c r="O175">
        <v>0.25497799999999998</v>
      </c>
      <c r="P175">
        <v>4.6262499999999998</v>
      </c>
      <c r="Q175">
        <v>3.7336000000000001E-2</v>
      </c>
      <c r="R175">
        <v>4.51422E-2</v>
      </c>
      <c r="S175">
        <v>1.8860100000000001E-2</v>
      </c>
      <c r="T175">
        <v>0.18410099999999999</v>
      </c>
      <c r="U175">
        <v>2.99919</v>
      </c>
    </row>
    <row r="176" spans="1:21">
      <c r="A176" t="s">
        <v>25</v>
      </c>
      <c r="C176">
        <v>1.3555200000000001</v>
      </c>
      <c r="D176">
        <v>8478.0400000000009</v>
      </c>
      <c r="E176">
        <v>4.8126699999999998</v>
      </c>
      <c r="F176">
        <v>15783</v>
      </c>
      <c r="G176">
        <v>7.4992799999999997</v>
      </c>
      <c r="H176">
        <v>1.46173</v>
      </c>
      <c r="I176">
        <v>1.34589</v>
      </c>
      <c r="J176">
        <v>23.107700000000001</v>
      </c>
      <c r="K176">
        <v>0.41376400000000002</v>
      </c>
      <c r="L176">
        <v>63.423699999999997</v>
      </c>
      <c r="M176">
        <v>68.852400000000003</v>
      </c>
      <c r="N176">
        <v>5.2902299999999999E-2</v>
      </c>
      <c r="O176">
        <v>0.27225199999999999</v>
      </c>
      <c r="P176">
        <v>9.7008399999999995</v>
      </c>
      <c r="Q176">
        <v>3.76038E-2</v>
      </c>
      <c r="R176">
        <v>2.9075699999999999E-2</v>
      </c>
      <c r="S176">
        <v>1.6366599999999999E-2</v>
      </c>
      <c r="T176">
        <v>0.157445</v>
      </c>
      <c r="U176">
        <v>3.0103399999999998</v>
      </c>
    </row>
    <row r="177" spans="1:21">
      <c r="A177" t="s">
        <v>24</v>
      </c>
      <c r="C177">
        <v>1.39838</v>
      </c>
      <c r="D177">
        <v>7309.19</v>
      </c>
      <c r="E177">
        <v>2.34964</v>
      </c>
      <c r="F177">
        <v>13515.6</v>
      </c>
      <c r="G177">
        <v>4.7547199999999998</v>
      </c>
      <c r="H177">
        <v>1.0822499999999999</v>
      </c>
      <c r="I177">
        <v>1.56433</v>
      </c>
      <c r="J177">
        <v>23.127099999999999</v>
      </c>
      <c r="K177">
        <v>0.41699000000000003</v>
      </c>
      <c r="L177">
        <v>48.0411</v>
      </c>
      <c r="M177">
        <v>44.941499999999998</v>
      </c>
      <c r="N177">
        <v>6.7020499999999997E-2</v>
      </c>
      <c r="O177">
        <v>0.240788</v>
      </c>
      <c r="P177">
        <v>7.5481800000000003</v>
      </c>
      <c r="Q177">
        <v>0.23799999999999999</v>
      </c>
      <c r="R177">
        <v>0.26248300000000002</v>
      </c>
      <c r="S177">
        <v>5.6685399999999997E-2</v>
      </c>
      <c r="T177">
        <v>0.24271699999999999</v>
      </c>
      <c r="U177">
        <v>2.34219</v>
      </c>
    </row>
    <row r="178" spans="1:21">
      <c r="A178" t="s">
        <v>23</v>
      </c>
      <c r="C178">
        <v>1.20496</v>
      </c>
      <c r="D178">
        <v>6662.66</v>
      </c>
      <c r="E178">
        <v>3.86347</v>
      </c>
      <c r="F178">
        <v>11090.2</v>
      </c>
      <c r="G178">
        <v>6.3491200000000001</v>
      </c>
      <c r="H178">
        <v>1.0887199999999999</v>
      </c>
      <c r="I178">
        <v>1.9308000000000001</v>
      </c>
      <c r="J178">
        <v>24.306799999999999</v>
      </c>
      <c r="K178">
        <v>0.469335</v>
      </c>
      <c r="L178">
        <v>42.218600000000002</v>
      </c>
      <c r="M178">
        <v>40.087899999999998</v>
      </c>
      <c r="N178">
        <v>4.9056299999999997E-2</v>
      </c>
      <c r="O178">
        <v>0.25884200000000002</v>
      </c>
      <c r="P178">
        <v>7.5177699999999996</v>
      </c>
      <c r="Q178">
        <v>0.238345</v>
      </c>
      <c r="R178">
        <v>0.30494100000000002</v>
      </c>
      <c r="S178">
        <v>6.1233099999999999E-2</v>
      </c>
      <c r="T178">
        <v>0.20320299999999999</v>
      </c>
      <c r="U178">
        <v>1.61328</v>
      </c>
    </row>
    <row r="179" spans="1:21">
      <c r="A179" t="s">
        <v>22</v>
      </c>
      <c r="C179">
        <v>1.20929</v>
      </c>
      <c r="D179">
        <v>9468.64</v>
      </c>
      <c r="E179">
        <v>3.2497600000000002</v>
      </c>
      <c r="F179">
        <v>16577.2</v>
      </c>
      <c r="G179">
        <v>6.0484099999999996</v>
      </c>
      <c r="H179">
        <v>1.1095600000000001</v>
      </c>
      <c r="I179">
        <v>1.6927700000000001</v>
      </c>
      <c r="J179">
        <v>19.9633</v>
      </c>
      <c r="K179">
        <v>0.41647200000000001</v>
      </c>
      <c r="L179">
        <v>75.051299999999998</v>
      </c>
      <c r="M179">
        <v>64.995800000000003</v>
      </c>
      <c r="N179">
        <v>8.4017300000000003E-2</v>
      </c>
      <c r="O179">
        <v>0.24491599999999999</v>
      </c>
      <c r="P179">
        <v>5.8535599999999999</v>
      </c>
      <c r="Q179" s="2">
        <v>1.63836E-5</v>
      </c>
      <c r="R179">
        <v>5.1346200000000001E-4</v>
      </c>
      <c r="S179">
        <v>5.4673600000000003E-4</v>
      </c>
      <c r="T179">
        <v>1.26749E-3</v>
      </c>
      <c r="U179">
        <v>3.1686200000000002</v>
      </c>
    </row>
    <row r="180" spans="1:21">
      <c r="A180" t="s">
        <v>21</v>
      </c>
      <c r="C180">
        <v>1.1405400000000001</v>
      </c>
      <c r="D180">
        <v>9101.0400000000009</v>
      </c>
      <c r="E180">
        <v>2.3214600000000001</v>
      </c>
      <c r="F180">
        <v>13618.8</v>
      </c>
      <c r="G180">
        <v>6.42814</v>
      </c>
      <c r="H180">
        <v>0.99082800000000004</v>
      </c>
      <c r="I180">
        <v>1.7199599999999999</v>
      </c>
      <c r="J180">
        <v>22.7559</v>
      </c>
      <c r="K180">
        <v>0.33199000000000001</v>
      </c>
      <c r="L180">
        <v>51.441899999999997</v>
      </c>
      <c r="M180">
        <v>50.194600000000001</v>
      </c>
      <c r="N180">
        <v>5.06051E-2</v>
      </c>
      <c r="O180">
        <v>0.29982700000000001</v>
      </c>
      <c r="P180">
        <v>7.5633299999999997</v>
      </c>
      <c r="Q180">
        <v>1.0887600000000001E-2</v>
      </c>
      <c r="R180">
        <v>5.1946100000000003E-4</v>
      </c>
      <c r="S180">
        <v>1.9479999999999999E-4</v>
      </c>
      <c r="T180">
        <v>0.10798199999999999</v>
      </c>
      <c r="U180">
        <v>2.6936300000000002</v>
      </c>
    </row>
    <row r="181" spans="1:21">
      <c r="A181" t="s">
        <v>20</v>
      </c>
      <c r="C181">
        <v>1.84019</v>
      </c>
      <c r="D181">
        <v>11672.3</v>
      </c>
      <c r="E181">
        <v>6.4988099999999998</v>
      </c>
      <c r="F181">
        <v>18187.5</v>
      </c>
      <c r="G181">
        <v>12.4864</v>
      </c>
      <c r="H181">
        <v>1.8036799999999999</v>
      </c>
      <c r="I181">
        <v>2.5836399999999999</v>
      </c>
      <c r="J181">
        <v>27.764299999999999</v>
      </c>
      <c r="K181">
        <v>0.76698500000000003</v>
      </c>
      <c r="L181">
        <v>96.287099999999995</v>
      </c>
      <c r="M181">
        <v>71.860399999999998</v>
      </c>
      <c r="N181">
        <v>8.0303700000000006E-2</v>
      </c>
      <c r="O181">
        <v>0.37410500000000002</v>
      </c>
      <c r="P181">
        <v>7.6278899999999998</v>
      </c>
      <c r="Q181">
        <v>7.5451000000000004E-2</v>
      </c>
      <c r="R181">
        <v>0.17135300000000001</v>
      </c>
      <c r="S181">
        <v>1.49942E-3</v>
      </c>
      <c r="T181">
        <v>1.14269E-3</v>
      </c>
      <c r="U181">
        <v>4.6470799999999999</v>
      </c>
    </row>
    <row r="182" spans="1:21">
      <c r="A182" t="s">
        <v>19</v>
      </c>
      <c r="C182">
        <v>2.7087500000000002</v>
      </c>
      <c r="D182">
        <v>18310.5</v>
      </c>
      <c r="E182">
        <v>7.4216499999999996</v>
      </c>
      <c r="F182">
        <v>35470.6</v>
      </c>
      <c r="G182">
        <v>17.0396</v>
      </c>
      <c r="H182">
        <v>2.3634499999999998</v>
      </c>
      <c r="I182">
        <v>4.0246399999999998</v>
      </c>
      <c r="J182">
        <v>48.883400000000002</v>
      </c>
      <c r="K182">
        <v>0.92483199999999999</v>
      </c>
      <c r="L182">
        <v>121.05800000000001</v>
      </c>
      <c r="M182">
        <v>124.38</v>
      </c>
      <c r="N182">
        <v>9.9596100000000007E-2</v>
      </c>
      <c r="O182">
        <v>0.63065199999999999</v>
      </c>
      <c r="P182">
        <v>12.5273</v>
      </c>
      <c r="Q182">
        <v>5.0996600000000003E-2</v>
      </c>
      <c r="R182">
        <v>2.6313199999999998E-2</v>
      </c>
      <c r="S182">
        <v>1.9524799999999999E-3</v>
      </c>
      <c r="T182">
        <v>5.7344100000000002E-2</v>
      </c>
      <c r="U182">
        <v>7.4638</v>
      </c>
    </row>
    <row r="183" spans="1:21">
      <c r="A183" t="s">
        <v>18</v>
      </c>
      <c r="C183">
        <v>1.44956</v>
      </c>
      <c r="D183">
        <v>6517.79</v>
      </c>
      <c r="E183">
        <v>2.20933</v>
      </c>
      <c r="F183">
        <v>14422.6</v>
      </c>
      <c r="G183">
        <v>6.3260300000000003</v>
      </c>
      <c r="H183">
        <v>1.3628499999999999</v>
      </c>
      <c r="I183">
        <v>1.8460399999999999</v>
      </c>
      <c r="J183">
        <v>20.9057</v>
      </c>
      <c r="K183">
        <v>0.41000900000000001</v>
      </c>
      <c r="L183">
        <v>61.374699999999997</v>
      </c>
      <c r="M183">
        <v>54.6083</v>
      </c>
      <c r="N183">
        <v>5.6675799999999998E-2</v>
      </c>
      <c r="O183">
        <v>0.36823899999999998</v>
      </c>
      <c r="P183">
        <v>4.8417500000000002</v>
      </c>
      <c r="Q183">
        <v>6.9268699999999999E-4</v>
      </c>
      <c r="R183">
        <v>1.5508199999999999E-4</v>
      </c>
      <c r="S183">
        <v>5.9652399999999997E-4</v>
      </c>
      <c r="T183">
        <v>2.94034E-2</v>
      </c>
      <c r="U183">
        <v>3.4785699999999999</v>
      </c>
    </row>
    <row r="184" spans="1:21">
      <c r="A184" t="s">
        <v>17</v>
      </c>
      <c r="C184">
        <v>1.5005299999999999</v>
      </c>
      <c r="D184">
        <v>6822.79</v>
      </c>
      <c r="E184">
        <v>2.0605600000000002</v>
      </c>
      <c r="F184">
        <v>15200.3</v>
      </c>
      <c r="G184">
        <v>6.6834300000000004</v>
      </c>
      <c r="H184">
        <v>1.0137700000000001</v>
      </c>
      <c r="I184">
        <v>2.1931799999999999</v>
      </c>
      <c r="J184">
        <v>17.751100000000001</v>
      </c>
      <c r="K184">
        <v>0.306898</v>
      </c>
      <c r="L184">
        <v>38.226599999999998</v>
      </c>
      <c r="M184">
        <v>51.3765</v>
      </c>
      <c r="N184">
        <v>2.9709800000000001E-2</v>
      </c>
      <c r="O184">
        <v>0.21512200000000001</v>
      </c>
      <c r="P184">
        <v>5.1215099999999998</v>
      </c>
      <c r="Q184">
        <v>1.05027E-2</v>
      </c>
      <c r="R184">
        <v>2.60863E-2</v>
      </c>
      <c r="S184">
        <v>1.60411E-3</v>
      </c>
      <c r="T184">
        <v>0.100693</v>
      </c>
      <c r="U184">
        <v>2.7145999999999999</v>
      </c>
    </row>
    <row r="185" spans="1:21">
      <c r="A185" t="s">
        <v>16</v>
      </c>
      <c r="C185">
        <v>1.3764799999999999</v>
      </c>
      <c r="D185">
        <v>7275.21</v>
      </c>
      <c r="E185">
        <v>2.2296900000000002</v>
      </c>
      <c r="F185">
        <v>11128.9</v>
      </c>
      <c r="G185">
        <v>7.6393300000000002</v>
      </c>
      <c r="H185">
        <v>1.22054</v>
      </c>
      <c r="I185">
        <v>1.79671</v>
      </c>
      <c r="J185">
        <v>18.876300000000001</v>
      </c>
      <c r="K185">
        <v>0.486647</v>
      </c>
      <c r="L185">
        <v>54.471699999999998</v>
      </c>
      <c r="M185">
        <v>46.295499999999997</v>
      </c>
      <c r="N185">
        <v>5.9335100000000002E-2</v>
      </c>
      <c r="O185">
        <v>0.254797</v>
      </c>
      <c r="P185">
        <v>9.2235099999999992</v>
      </c>
      <c r="Q185">
        <v>0.31000499999999998</v>
      </c>
      <c r="R185">
        <v>0.39477200000000001</v>
      </c>
      <c r="S185">
        <v>5.9311299999999997E-2</v>
      </c>
      <c r="T185">
        <v>0.23076199999999999</v>
      </c>
      <c r="U185">
        <v>1.87158</v>
      </c>
    </row>
    <row r="186" spans="1:21">
      <c r="A186" t="s">
        <v>15</v>
      </c>
      <c r="C186">
        <v>1.0773699999999999</v>
      </c>
      <c r="D186">
        <v>4933.5</v>
      </c>
      <c r="E186">
        <v>2.2965</v>
      </c>
      <c r="F186">
        <v>10756.9</v>
      </c>
      <c r="G186">
        <v>7.0549099999999996</v>
      </c>
      <c r="H186">
        <v>1.1692400000000001</v>
      </c>
      <c r="I186">
        <v>1.9242300000000001</v>
      </c>
      <c r="J186">
        <v>17.818999999999999</v>
      </c>
      <c r="K186">
        <v>0.37364700000000001</v>
      </c>
      <c r="L186">
        <v>36.953000000000003</v>
      </c>
      <c r="M186">
        <v>36.925600000000003</v>
      </c>
      <c r="N186">
        <v>5.5906200000000003E-2</v>
      </c>
      <c r="O186">
        <v>0.226325</v>
      </c>
      <c r="P186">
        <v>5.0928399999999998</v>
      </c>
      <c r="Q186">
        <v>0.24551400000000001</v>
      </c>
      <c r="R186">
        <v>0.39504400000000001</v>
      </c>
      <c r="S186">
        <v>5.9858700000000001E-2</v>
      </c>
      <c r="T186">
        <v>0.19481999999999999</v>
      </c>
      <c r="U186">
        <v>1.72631</v>
      </c>
    </row>
    <row r="187" spans="1:21">
      <c r="A187" t="s">
        <v>14</v>
      </c>
      <c r="C187">
        <v>1.58419</v>
      </c>
      <c r="D187">
        <v>7696.77</v>
      </c>
      <c r="E187">
        <v>1.82202</v>
      </c>
      <c r="F187">
        <v>15184.4</v>
      </c>
      <c r="G187">
        <v>8.8945100000000004</v>
      </c>
      <c r="H187">
        <v>1.3428599999999999</v>
      </c>
      <c r="I187">
        <v>1.8491599999999999</v>
      </c>
      <c r="J187">
        <v>24.421600000000002</v>
      </c>
      <c r="K187">
        <v>0.36167100000000002</v>
      </c>
      <c r="L187">
        <v>68.852599999999995</v>
      </c>
      <c r="M187">
        <v>55.7727</v>
      </c>
      <c r="N187">
        <v>7.0474700000000001E-2</v>
      </c>
      <c r="O187">
        <v>0.27904699999999999</v>
      </c>
      <c r="P187">
        <v>5.71509</v>
      </c>
      <c r="Q187">
        <v>0.18986900000000001</v>
      </c>
      <c r="R187">
        <v>0.28476099999999999</v>
      </c>
      <c r="S187">
        <v>7.6772300000000002E-2</v>
      </c>
      <c r="T187">
        <v>0.178596</v>
      </c>
      <c r="U187">
        <v>3.6712799999999999</v>
      </c>
    </row>
    <row r="188" spans="1:21">
      <c r="A188" t="s">
        <v>13</v>
      </c>
      <c r="C188">
        <v>1.1042700000000001</v>
      </c>
      <c r="D188">
        <v>4673.26</v>
      </c>
      <c r="E188">
        <v>2.6332599999999999</v>
      </c>
      <c r="F188">
        <v>8515.36</v>
      </c>
      <c r="G188">
        <v>5.4238900000000001</v>
      </c>
      <c r="H188">
        <v>1.4533199999999999</v>
      </c>
      <c r="I188">
        <v>1.1898500000000001</v>
      </c>
      <c r="J188">
        <v>15.1006</v>
      </c>
      <c r="K188">
        <v>0.41642299999999999</v>
      </c>
      <c r="L188">
        <v>41.780200000000001</v>
      </c>
      <c r="M188">
        <v>35.910400000000003</v>
      </c>
      <c r="N188">
        <v>7.1503399999999995E-2</v>
      </c>
      <c r="O188">
        <v>0.28598299999999999</v>
      </c>
      <c r="P188">
        <v>4.9388100000000001</v>
      </c>
      <c r="Q188">
        <v>0.18920500000000001</v>
      </c>
      <c r="R188">
        <v>0.252502</v>
      </c>
      <c r="S188">
        <v>5.3775299999999998E-2</v>
      </c>
      <c r="T188">
        <v>0.183864</v>
      </c>
      <c r="U188">
        <v>1.4330499999999999</v>
      </c>
    </row>
    <row r="189" spans="1:21">
      <c r="A189" t="s">
        <v>12</v>
      </c>
      <c r="C189">
        <v>1.06166</v>
      </c>
      <c r="D189">
        <v>5599.26</v>
      </c>
      <c r="E189">
        <v>2.2302499999999998</v>
      </c>
      <c r="F189">
        <v>10986.7</v>
      </c>
      <c r="G189">
        <v>4.6078000000000001</v>
      </c>
      <c r="H189">
        <v>0.80757400000000001</v>
      </c>
      <c r="I189">
        <v>1.1628099999999999</v>
      </c>
      <c r="J189">
        <v>14.8841</v>
      </c>
      <c r="K189">
        <v>0.36731399999999997</v>
      </c>
      <c r="L189">
        <v>39.011899999999997</v>
      </c>
      <c r="M189">
        <v>39.332099999999997</v>
      </c>
      <c r="N189">
        <v>5.47027E-2</v>
      </c>
      <c r="O189">
        <v>0.23011799999999999</v>
      </c>
      <c r="P189">
        <v>4.5441900000000004</v>
      </c>
      <c r="Q189">
        <v>1.31454E-2</v>
      </c>
      <c r="R189">
        <v>2.0702399999999999E-2</v>
      </c>
      <c r="S189">
        <v>3.58752E-4</v>
      </c>
      <c r="T189">
        <v>9.8516000000000006E-2</v>
      </c>
      <c r="U189">
        <v>1.7173799999999999</v>
      </c>
    </row>
    <row r="190" spans="1:21">
      <c r="A190" t="s">
        <v>11</v>
      </c>
      <c r="C190">
        <v>1.8564000000000001</v>
      </c>
      <c r="D190">
        <v>10578</v>
      </c>
      <c r="E190">
        <v>3.28904</v>
      </c>
      <c r="F190">
        <v>23482.5</v>
      </c>
      <c r="G190">
        <v>8.8698700000000006</v>
      </c>
      <c r="H190">
        <v>1.9008499999999999</v>
      </c>
      <c r="I190">
        <v>2.6932</v>
      </c>
      <c r="J190">
        <v>21.873799999999999</v>
      </c>
      <c r="K190">
        <v>0.57081499999999996</v>
      </c>
      <c r="L190">
        <v>105.336</v>
      </c>
      <c r="M190">
        <v>90.762600000000006</v>
      </c>
      <c r="N190">
        <v>6.4964099999999997E-2</v>
      </c>
      <c r="O190">
        <v>0.41963499999999998</v>
      </c>
      <c r="P190">
        <v>15.7265</v>
      </c>
      <c r="Q190">
        <v>0.46416400000000002</v>
      </c>
      <c r="R190">
        <v>0.74615100000000001</v>
      </c>
      <c r="S190">
        <v>9.5325300000000002E-2</v>
      </c>
      <c r="T190">
        <v>0.39436700000000002</v>
      </c>
      <c r="U190">
        <v>4.1452799999999996</v>
      </c>
    </row>
    <row r="191" spans="1:21">
      <c r="A191" t="s">
        <v>10</v>
      </c>
      <c r="C191">
        <v>1.1154200000000001</v>
      </c>
      <c r="D191">
        <v>6332.04</v>
      </c>
      <c r="E191">
        <v>3.1933600000000002</v>
      </c>
      <c r="F191">
        <v>13302.4</v>
      </c>
      <c r="G191">
        <v>5.68893</v>
      </c>
      <c r="H191">
        <v>1.12358</v>
      </c>
      <c r="I191">
        <v>1.44459</v>
      </c>
      <c r="J191">
        <v>20.093499999999999</v>
      </c>
      <c r="K191">
        <v>0.39217000000000002</v>
      </c>
      <c r="L191">
        <v>56.126600000000003</v>
      </c>
      <c r="M191">
        <v>44.4009</v>
      </c>
      <c r="N191">
        <v>6.0006999999999998E-2</v>
      </c>
      <c r="O191">
        <v>0.31891999999999998</v>
      </c>
      <c r="P191">
        <v>7.2859100000000003</v>
      </c>
      <c r="Q191">
        <v>0.21878800000000001</v>
      </c>
      <c r="R191">
        <v>0.18162500000000001</v>
      </c>
      <c r="S191">
        <v>3.9396100000000003E-2</v>
      </c>
      <c r="T191">
        <v>0.216479</v>
      </c>
      <c r="U191">
        <v>2.4985400000000002</v>
      </c>
    </row>
    <row r="192" spans="1:21">
      <c r="A192" t="s">
        <v>9</v>
      </c>
      <c r="C192">
        <v>0.99209499999999995</v>
      </c>
      <c r="D192">
        <v>4191.49</v>
      </c>
      <c r="E192">
        <v>2.6204299999999998</v>
      </c>
      <c r="F192">
        <v>10716</v>
      </c>
      <c r="G192">
        <v>6.2300700000000004</v>
      </c>
      <c r="H192">
        <v>1.0091699999999999</v>
      </c>
      <c r="I192">
        <v>1.8631500000000001</v>
      </c>
      <c r="J192">
        <v>25.794599999999999</v>
      </c>
      <c r="K192">
        <v>0.387515</v>
      </c>
      <c r="L192">
        <v>45.535600000000002</v>
      </c>
      <c r="M192">
        <v>43.815100000000001</v>
      </c>
      <c r="N192">
        <v>6.8498500000000004E-2</v>
      </c>
      <c r="O192">
        <v>0.29447299999999998</v>
      </c>
      <c r="P192">
        <v>6.7975899999999996</v>
      </c>
      <c r="Q192">
        <v>0.33297199999999999</v>
      </c>
      <c r="R192">
        <v>0.32961000000000001</v>
      </c>
      <c r="S192">
        <v>7.0699499999999998E-2</v>
      </c>
      <c r="T192">
        <v>0.18509300000000001</v>
      </c>
      <c r="U192">
        <v>2.0644999999999998</v>
      </c>
    </row>
    <row r="193" spans="1:21">
      <c r="A193" t="s">
        <v>8</v>
      </c>
      <c r="C193">
        <v>1.6781999999999999</v>
      </c>
      <c r="D193">
        <v>6255.15</v>
      </c>
      <c r="E193">
        <v>3.0873200000000001</v>
      </c>
      <c r="F193">
        <v>12819.8</v>
      </c>
      <c r="G193">
        <v>7.5585000000000004</v>
      </c>
      <c r="H193">
        <v>1.35388</v>
      </c>
      <c r="I193">
        <v>1.6758599999999999</v>
      </c>
      <c r="J193">
        <v>20.3889</v>
      </c>
      <c r="K193">
        <v>0.467997</v>
      </c>
      <c r="L193">
        <v>51.882800000000003</v>
      </c>
      <c r="M193">
        <v>57.703499999999998</v>
      </c>
      <c r="N193">
        <v>8.4894300000000006E-2</v>
      </c>
      <c r="O193">
        <v>0.27371200000000001</v>
      </c>
      <c r="P193">
        <v>6.8143000000000002</v>
      </c>
      <c r="Q193">
        <v>0.22369</v>
      </c>
      <c r="R193">
        <v>0.248472</v>
      </c>
      <c r="S193">
        <v>5.1919100000000003E-2</v>
      </c>
      <c r="T193">
        <v>0.16184699999999999</v>
      </c>
      <c r="U193">
        <v>2.3442500000000002</v>
      </c>
    </row>
    <row r="194" spans="1:21">
      <c r="A194" t="s">
        <v>7</v>
      </c>
      <c r="C194">
        <v>1.09392</v>
      </c>
      <c r="D194">
        <v>5633.2</v>
      </c>
      <c r="E194">
        <v>2.8615599999999999</v>
      </c>
      <c r="F194">
        <v>11503.2</v>
      </c>
      <c r="G194">
        <v>5.3697900000000001</v>
      </c>
      <c r="H194">
        <v>0.70399900000000004</v>
      </c>
      <c r="I194">
        <v>1.4564699999999999</v>
      </c>
      <c r="J194">
        <v>20.8629</v>
      </c>
      <c r="K194">
        <v>0.37901800000000002</v>
      </c>
      <c r="L194">
        <v>42.5608</v>
      </c>
      <c r="M194">
        <v>46.648699999999998</v>
      </c>
      <c r="N194">
        <v>4.55266E-2</v>
      </c>
      <c r="O194">
        <v>0.21528</v>
      </c>
      <c r="P194">
        <v>3.6639200000000001</v>
      </c>
      <c r="Q194">
        <v>2.9142300000000002E-4</v>
      </c>
      <c r="R194">
        <v>7.1299900000000001E-3</v>
      </c>
      <c r="S194">
        <v>5.0673099999999996E-4</v>
      </c>
      <c r="T194">
        <v>3.9610399999999997E-2</v>
      </c>
      <c r="U194">
        <v>2.5827100000000001</v>
      </c>
    </row>
    <row r="195" spans="1:21">
      <c r="A195" t="s">
        <v>6</v>
      </c>
      <c r="C195">
        <v>1.1481699999999999</v>
      </c>
      <c r="D195">
        <v>7124.28</v>
      </c>
      <c r="E195">
        <v>3.0249700000000002</v>
      </c>
      <c r="F195">
        <v>13506.1</v>
      </c>
      <c r="G195">
        <v>6.28728</v>
      </c>
      <c r="H195">
        <v>1.53488</v>
      </c>
      <c r="I195">
        <v>1.9516800000000001</v>
      </c>
      <c r="J195">
        <v>21.5398</v>
      </c>
      <c r="K195">
        <v>0.384104</v>
      </c>
      <c r="L195">
        <v>41.910600000000002</v>
      </c>
      <c r="M195">
        <v>34.135399999999997</v>
      </c>
      <c r="N195">
        <v>7.7152799999999994E-2</v>
      </c>
      <c r="O195">
        <v>0.28173399999999998</v>
      </c>
      <c r="P195">
        <v>12.132300000000001</v>
      </c>
      <c r="Q195">
        <v>0.38692300000000002</v>
      </c>
      <c r="R195">
        <v>0.328185</v>
      </c>
      <c r="S195">
        <v>9.6520300000000003E-2</v>
      </c>
      <c r="T195">
        <v>0.247559</v>
      </c>
      <c r="U195">
        <v>2.1868400000000001</v>
      </c>
    </row>
    <row r="196" spans="1:21">
      <c r="A196" t="s">
        <v>5</v>
      </c>
      <c r="C196">
        <v>1.0790299999999999</v>
      </c>
      <c r="D196">
        <v>5338.25</v>
      </c>
      <c r="E196">
        <v>3.10582</v>
      </c>
      <c r="F196">
        <v>9417.82</v>
      </c>
      <c r="G196">
        <v>5.42896</v>
      </c>
      <c r="H196">
        <v>1.1331599999999999</v>
      </c>
      <c r="I196">
        <v>1.58823</v>
      </c>
      <c r="J196">
        <v>19.288599999999999</v>
      </c>
      <c r="K196">
        <v>0.455683</v>
      </c>
      <c r="L196">
        <v>43.641800000000003</v>
      </c>
      <c r="M196">
        <v>38.785200000000003</v>
      </c>
      <c r="N196">
        <v>7.4792200000000003E-2</v>
      </c>
      <c r="O196">
        <v>0.292819</v>
      </c>
      <c r="P196">
        <v>10.856</v>
      </c>
      <c r="Q196">
        <v>0.28728599999999999</v>
      </c>
      <c r="R196">
        <v>0.38023000000000001</v>
      </c>
      <c r="S196">
        <v>5.4739000000000003E-2</v>
      </c>
      <c r="T196">
        <v>0.18571399999999999</v>
      </c>
      <c r="U196">
        <v>2.0060099999999998</v>
      </c>
    </row>
    <row r="197" spans="1:21">
      <c r="A197" t="s">
        <v>4</v>
      </c>
      <c r="C197">
        <v>1.3326</v>
      </c>
      <c r="D197">
        <v>7611.51</v>
      </c>
      <c r="E197">
        <v>2.5151400000000002</v>
      </c>
      <c r="F197">
        <v>16974.8</v>
      </c>
      <c r="G197">
        <v>5.4851599999999996</v>
      </c>
      <c r="H197">
        <v>1.06847</v>
      </c>
      <c r="I197">
        <v>2.0035500000000002</v>
      </c>
      <c r="J197">
        <v>20.923100000000002</v>
      </c>
      <c r="K197">
        <v>0.40466999999999997</v>
      </c>
      <c r="L197">
        <v>58.005699999999997</v>
      </c>
      <c r="M197">
        <v>57.7104</v>
      </c>
      <c r="N197">
        <v>8.8257699999999994E-2</v>
      </c>
      <c r="O197">
        <v>0.23153399999999999</v>
      </c>
      <c r="P197">
        <v>13.7165</v>
      </c>
      <c r="Q197">
        <v>0.397067</v>
      </c>
      <c r="R197">
        <v>0.58967700000000001</v>
      </c>
      <c r="S197">
        <v>9.6642199999999998E-2</v>
      </c>
      <c r="T197">
        <v>0.21421799999999999</v>
      </c>
      <c r="U197">
        <v>2.6569099999999999</v>
      </c>
    </row>
    <row r="198" spans="1:21">
      <c r="A198" t="s">
        <v>3</v>
      </c>
      <c r="C198">
        <v>2.2301299999999999</v>
      </c>
      <c r="D198">
        <v>6594.82</v>
      </c>
      <c r="E198">
        <v>4.9271700000000003</v>
      </c>
      <c r="F198">
        <v>14089.9</v>
      </c>
      <c r="G198">
        <v>6.2977299999999996</v>
      </c>
      <c r="H198">
        <v>1.56793</v>
      </c>
      <c r="I198">
        <v>2.2066599999999998</v>
      </c>
      <c r="J198">
        <v>20.518599999999999</v>
      </c>
      <c r="K198">
        <v>0.49037599999999998</v>
      </c>
      <c r="L198">
        <v>72.019000000000005</v>
      </c>
      <c r="M198">
        <v>66.778099999999995</v>
      </c>
      <c r="N198">
        <v>5.84374E-2</v>
      </c>
      <c r="O198">
        <v>0.29207100000000003</v>
      </c>
      <c r="P198">
        <v>12.1594</v>
      </c>
      <c r="Q198">
        <v>0.205291</v>
      </c>
      <c r="R198">
        <v>0.108212</v>
      </c>
      <c r="S198">
        <v>1.8739599999999999E-2</v>
      </c>
      <c r="T198">
        <v>0.17374300000000001</v>
      </c>
      <c r="U198">
        <v>4.0654599999999999</v>
      </c>
    </row>
    <row r="199" spans="1:21">
      <c r="A199" t="s">
        <v>2</v>
      </c>
      <c r="C199">
        <v>1.1162300000000001</v>
      </c>
      <c r="D199">
        <v>8822.3700000000008</v>
      </c>
      <c r="E199">
        <v>3.6045199999999999</v>
      </c>
      <c r="F199">
        <v>12320.6</v>
      </c>
      <c r="G199">
        <v>7.1433</v>
      </c>
      <c r="H199">
        <v>1.24091</v>
      </c>
      <c r="I199">
        <v>2.0336599999999998</v>
      </c>
      <c r="J199">
        <v>22.044</v>
      </c>
      <c r="K199">
        <v>0.51673800000000003</v>
      </c>
      <c r="L199">
        <v>47.472200000000001</v>
      </c>
      <c r="M199">
        <v>46.985399999999998</v>
      </c>
      <c r="N199">
        <v>7.3157100000000003E-2</v>
      </c>
      <c r="O199">
        <v>0.33324700000000002</v>
      </c>
      <c r="P199">
        <v>5.3976800000000003</v>
      </c>
      <c r="Q199">
        <v>7.7140200000000006E-2</v>
      </c>
      <c r="R199">
        <v>6.0490299999999997E-2</v>
      </c>
      <c r="S199">
        <v>2.2325399999999999E-2</v>
      </c>
      <c r="T199">
        <v>0.15334500000000001</v>
      </c>
      <c r="U199">
        <v>2.5129000000000001</v>
      </c>
    </row>
    <row r="200" spans="1:21">
      <c r="A200" t="s">
        <v>1</v>
      </c>
      <c r="C200">
        <v>1.23045</v>
      </c>
      <c r="D200">
        <v>7281.28</v>
      </c>
      <c r="E200">
        <v>4.7915799999999997</v>
      </c>
      <c r="F200">
        <v>14452.3</v>
      </c>
      <c r="G200">
        <v>8.0471299999999992</v>
      </c>
      <c r="H200">
        <v>1.3185500000000001</v>
      </c>
      <c r="I200">
        <v>1.8833299999999999</v>
      </c>
      <c r="J200">
        <v>31.480599999999999</v>
      </c>
      <c r="K200">
        <v>0.48135299999999998</v>
      </c>
      <c r="L200">
        <v>67.679299999999998</v>
      </c>
      <c r="M200">
        <v>56.697600000000001</v>
      </c>
      <c r="N200">
        <v>6.6562800000000005E-2</v>
      </c>
      <c r="O200">
        <v>0.36757899999999999</v>
      </c>
      <c r="P200">
        <v>8.6006300000000007</v>
      </c>
      <c r="Q200">
        <v>1.6378799999999999E-2</v>
      </c>
      <c r="R200">
        <v>1.9228499999999999E-2</v>
      </c>
      <c r="S200">
        <v>2.47352E-4</v>
      </c>
      <c r="T200">
        <v>0.203152</v>
      </c>
      <c r="U200">
        <v>2.7583199999999999</v>
      </c>
    </row>
    <row r="201" spans="1:21">
      <c r="A201" t="s">
        <v>0</v>
      </c>
      <c r="C201">
        <v>2.3668999999999998</v>
      </c>
      <c r="D201">
        <v>14464.6</v>
      </c>
      <c r="E201">
        <v>8.4452700000000007</v>
      </c>
      <c r="F201">
        <v>36515.599999999999</v>
      </c>
      <c r="G201">
        <v>17.445699999999999</v>
      </c>
      <c r="H201">
        <v>7.2826599999999999</v>
      </c>
      <c r="I201">
        <v>4.3704999999999998</v>
      </c>
      <c r="J201">
        <v>49.853099999999998</v>
      </c>
      <c r="K201">
        <v>1.0505800000000001</v>
      </c>
      <c r="L201">
        <v>165.233</v>
      </c>
      <c r="M201">
        <v>151.13900000000001</v>
      </c>
      <c r="N201">
        <v>0.32630700000000001</v>
      </c>
      <c r="O201">
        <v>0.546292</v>
      </c>
      <c r="P201">
        <v>15.626099999999999</v>
      </c>
      <c r="Q201">
        <v>6.2318400000000003E-2</v>
      </c>
      <c r="R201">
        <v>8.9112200000000003E-2</v>
      </c>
      <c r="S201">
        <v>1.31191E-2</v>
      </c>
      <c r="T201">
        <v>0.425348</v>
      </c>
      <c r="U201">
        <v>10.112299999999999</v>
      </c>
    </row>
  </sheetData>
  <mergeCells count="2">
    <mergeCell ref="A109:S113"/>
    <mergeCell ref="A151:U15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051EE3-6FCA-473A-8858-88477DADE675}">
  <sheetPr codeName="Sheet6"/>
  <dimension ref="A1:CU297"/>
  <sheetViews>
    <sheetView topLeftCell="A132" zoomScale="40" zoomScaleNormal="40" workbookViewId="0">
      <selection activeCell="J169" sqref="J169"/>
    </sheetView>
  </sheetViews>
  <sheetFormatPr defaultRowHeight="14.4"/>
  <cols>
    <col min="2" max="2" width="12.77734375" customWidth="1"/>
    <col min="32" max="32" width="10.109375" customWidth="1"/>
  </cols>
  <sheetData>
    <row r="1" spans="1:37">
      <c r="A1" s="10"/>
      <c r="B1" s="10"/>
      <c r="C1" s="10" t="s">
        <v>45</v>
      </c>
      <c r="D1" s="10" t="s">
        <v>44</v>
      </c>
      <c r="E1" s="10" t="s">
        <v>43</v>
      </c>
      <c r="F1" s="10" t="s">
        <v>42</v>
      </c>
      <c r="G1" s="10" t="s">
        <v>41</v>
      </c>
      <c r="H1" s="10" t="s">
        <v>40</v>
      </c>
      <c r="I1" s="10" t="s">
        <v>39</v>
      </c>
      <c r="J1" s="10" t="s">
        <v>38</v>
      </c>
      <c r="K1" s="10" t="s">
        <v>37</v>
      </c>
      <c r="L1" s="10" t="s">
        <v>36</v>
      </c>
      <c r="M1" s="10" t="s">
        <v>35</v>
      </c>
      <c r="N1" s="10" t="s">
        <v>34</v>
      </c>
      <c r="O1" s="10" t="s">
        <v>33</v>
      </c>
      <c r="P1" s="10" t="s">
        <v>32</v>
      </c>
      <c r="Q1" s="10" t="s">
        <v>31</v>
      </c>
      <c r="R1" s="10" t="s">
        <v>30</v>
      </c>
      <c r="S1" s="10" t="s">
        <v>29</v>
      </c>
      <c r="T1" s="10" t="s">
        <v>28</v>
      </c>
      <c r="U1" s="10" t="s">
        <v>27</v>
      </c>
      <c r="V1" s="9" t="s">
        <v>106</v>
      </c>
      <c r="W1" s="9" t="s">
        <v>105</v>
      </c>
      <c r="X1" s="9" t="s">
        <v>104</v>
      </c>
      <c r="Y1" s="9" t="s">
        <v>103</v>
      </c>
      <c r="Z1" s="9" t="s">
        <v>102</v>
      </c>
      <c r="AA1" s="9" t="s">
        <v>101</v>
      </c>
      <c r="AB1" s="9" t="s">
        <v>100</v>
      </c>
      <c r="AC1" s="9" t="s">
        <v>99</v>
      </c>
      <c r="AD1" s="11" t="s">
        <v>119</v>
      </c>
      <c r="AE1" s="9" t="s">
        <v>183</v>
      </c>
      <c r="AF1" s="9" t="s">
        <v>190</v>
      </c>
      <c r="AG1">
        <v>1</v>
      </c>
      <c r="AH1">
        <v>2</v>
      </c>
      <c r="AI1">
        <v>3</v>
      </c>
      <c r="AJ1">
        <v>4</v>
      </c>
      <c r="AK1" t="s">
        <v>188</v>
      </c>
    </row>
    <row r="2" spans="1:37">
      <c r="A2" t="s">
        <v>98</v>
      </c>
      <c r="C2" t="s">
        <v>235</v>
      </c>
      <c r="D2">
        <v>76832.600000000006</v>
      </c>
      <c r="E2" t="s">
        <v>235</v>
      </c>
      <c r="F2">
        <v>166804</v>
      </c>
      <c r="G2" t="s">
        <v>212</v>
      </c>
      <c r="H2">
        <v>10.915800000000001</v>
      </c>
      <c r="I2">
        <v>4.9367900000000002</v>
      </c>
      <c r="J2" t="s">
        <v>235</v>
      </c>
      <c r="K2" t="s">
        <v>235</v>
      </c>
      <c r="L2">
        <v>870.24</v>
      </c>
      <c r="M2">
        <v>867.39800000000002</v>
      </c>
      <c r="N2" t="s">
        <v>235</v>
      </c>
      <c r="O2" t="s">
        <v>212</v>
      </c>
      <c r="P2">
        <v>57.741900000000001</v>
      </c>
      <c r="Q2" t="s">
        <v>212</v>
      </c>
      <c r="R2">
        <v>3.0579700000000001E-3</v>
      </c>
      <c r="S2" t="s">
        <v>235</v>
      </c>
      <c r="T2" t="s">
        <v>212</v>
      </c>
      <c r="U2">
        <v>38.602499999999999</v>
      </c>
      <c r="V2">
        <v>478500</v>
      </c>
      <c r="W2">
        <v>62800</v>
      </c>
      <c r="X2">
        <v>0</v>
      </c>
      <c r="Y2">
        <v>137700</v>
      </c>
      <c r="Z2">
        <v>278600</v>
      </c>
      <c r="AA2">
        <v>800</v>
      </c>
      <c r="AB2">
        <v>41600</v>
      </c>
      <c r="AC2">
        <v>0</v>
      </c>
      <c r="AD2" t="e">
        <f t="shared" ref="AD2:AD37" si="0">AA2/K2</f>
        <v>#VALUE!</v>
      </c>
      <c r="AE2" t="e">
        <f>K2/((L2+M2)/2)</f>
        <v>#VALUE!</v>
      </c>
      <c r="AF2" t="e">
        <f>(I2+J2)/2</f>
        <v>#VALUE!</v>
      </c>
      <c r="AG2">
        <v>1</v>
      </c>
      <c r="AH2">
        <v>2</v>
      </c>
      <c r="AI2">
        <v>3</v>
      </c>
      <c r="AJ2">
        <v>4</v>
      </c>
      <c r="AK2">
        <f t="shared" ref="AK2:AK37" si="1">(L2+M2)/2</f>
        <v>868.81899999999996</v>
      </c>
    </row>
    <row r="3" spans="1:37">
      <c r="A3" t="s">
        <v>97</v>
      </c>
      <c r="C3" t="s">
        <v>235</v>
      </c>
      <c r="D3">
        <v>48230.6</v>
      </c>
      <c r="E3" t="s">
        <v>212</v>
      </c>
      <c r="F3">
        <v>153174</v>
      </c>
      <c r="G3" t="s">
        <v>212</v>
      </c>
      <c r="H3">
        <v>5.16655</v>
      </c>
      <c r="I3">
        <v>1.70286</v>
      </c>
      <c r="J3" t="s">
        <v>235</v>
      </c>
      <c r="K3" t="s">
        <v>235</v>
      </c>
      <c r="L3">
        <v>880.548</v>
      </c>
      <c r="M3">
        <v>925.64800000000002</v>
      </c>
      <c r="N3" t="s">
        <v>212</v>
      </c>
      <c r="O3" t="s">
        <v>235</v>
      </c>
      <c r="P3">
        <v>23.2774</v>
      </c>
      <c r="Q3" t="s">
        <v>212</v>
      </c>
      <c r="R3" t="s">
        <v>212</v>
      </c>
      <c r="S3" t="s">
        <v>212</v>
      </c>
      <c r="T3">
        <v>3.3019699999999999E-2</v>
      </c>
      <c r="U3">
        <v>37.064</v>
      </c>
      <c r="V3">
        <v>476500</v>
      </c>
      <c r="W3">
        <v>51700</v>
      </c>
      <c r="X3">
        <v>0</v>
      </c>
      <c r="Y3">
        <v>146900</v>
      </c>
      <c r="Z3">
        <v>267800</v>
      </c>
      <c r="AA3">
        <v>0</v>
      </c>
      <c r="AB3">
        <v>57100</v>
      </c>
      <c r="AC3">
        <v>0</v>
      </c>
      <c r="AD3" t="e">
        <f t="shared" si="0"/>
        <v>#VALUE!</v>
      </c>
      <c r="AE3" t="e">
        <f t="shared" ref="AE3:AE66" si="2">K3/((L3+M3)/2)</f>
        <v>#VALUE!</v>
      </c>
      <c r="AF3" t="e">
        <f t="shared" ref="AF3:AF66" si="3">(I3+J3)/2</f>
        <v>#VALUE!</v>
      </c>
      <c r="AG3">
        <v>1</v>
      </c>
      <c r="AH3">
        <v>2</v>
      </c>
      <c r="AI3">
        <v>3</v>
      </c>
      <c r="AJ3">
        <v>4</v>
      </c>
      <c r="AK3">
        <f t="shared" si="1"/>
        <v>903.09799999999996</v>
      </c>
    </row>
    <row r="4" spans="1:37">
      <c r="A4" t="s">
        <v>96</v>
      </c>
      <c r="C4" t="s">
        <v>235</v>
      </c>
      <c r="D4">
        <v>44663.3</v>
      </c>
      <c r="E4" t="s">
        <v>235</v>
      </c>
      <c r="F4">
        <v>140410</v>
      </c>
      <c r="G4" t="s">
        <v>235</v>
      </c>
      <c r="H4">
        <v>2.5881799999999999</v>
      </c>
      <c r="I4">
        <v>3.51932</v>
      </c>
      <c r="J4" t="s">
        <v>235</v>
      </c>
      <c r="K4" t="s">
        <v>235</v>
      </c>
      <c r="L4">
        <v>874.21500000000003</v>
      </c>
      <c r="M4">
        <v>909.11099999999999</v>
      </c>
      <c r="N4" t="s">
        <v>212</v>
      </c>
      <c r="O4" t="s">
        <v>235</v>
      </c>
      <c r="P4">
        <v>24.0761</v>
      </c>
      <c r="Q4">
        <v>7.6908500000000005E-2</v>
      </c>
      <c r="R4">
        <v>0.146032</v>
      </c>
      <c r="S4">
        <v>5.3392700000000001E-4</v>
      </c>
      <c r="T4">
        <v>0.95715600000000001</v>
      </c>
      <c r="U4">
        <v>32.665900000000001</v>
      </c>
      <c r="V4">
        <v>477000</v>
      </c>
      <c r="W4">
        <v>53500</v>
      </c>
      <c r="X4">
        <v>0</v>
      </c>
      <c r="Y4">
        <v>146000</v>
      </c>
      <c r="Z4">
        <v>269500</v>
      </c>
      <c r="AA4">
        <v>0</v>
      </c>
      <c r="AB4">
        <v>54000</v>
      </c>
      <c r="AC4">
        <v>0</v>
      </c>
      <c r="AD4" t="e">
        <f t="shared" si="0"/>
        <v>#VALUE!</v>
      </c>
      <c r="AE4" t="e">
        <f t="shared" si="2"/>
        <v>#VALUE!</v>
      </c>
      <c r="AF4" t="e">
        <f t="shared" si="3"/>
        <v>#VALUE!</v>
      </c>
      <c r="AG4">
        <v>1</v>
      </c>
      <c r="AH4">
        <v>2</v>
      </c>
      <c r="AI4">
        <v>3</v>
      </c>
      <c r="AJ4">
        <v>4</v>
      </c>
      <c r="AK4">
        <f t="shared" si="1"/>
        <v>891.66300000000001</v>
      </c>
    </row>
    <row r="5" spans="1:37">
      <c r="A5" t="s">
        <v>95</v>
      </c>
      <c r="C5" t="s">
        <v>212</v>
      </c>
      <c r="D5">
        <v>51959.9</v>
      </c>
      <c r="E5" t="s">
        <v>212</v>
      </c>
      <c r="F5">
        <v>148673</v>
      </c>
      <c r="G5" t="s">
        <v>235</v>
      </c>
      <c r="H5">
        <v>5.6476899999999999</v>
      </c>
      <c r="I5" t="s">
        <v>235</v>
      </c>
      <c r="J5" t="s">
        <v>235</v>
      </c>
      <c r="K5" t="s">
        <v>235</v>
      </c>
      <c r="L5">
        <v>962.58299999999997</v>
      </c>
      <c r="M5">
        <v>988.428</v>
      </c>
      <c r="N5" t="s">
        <v>235</v>
      </c>
      <c r="O5" t="s">
        <v>212</v>
      </c>
      <c r="P5">
        <v>20.854399999999998</v>
      </c>
      <c r="Q5">
        <v>4.2535000000000003E-2</v>
      </c>
      <c r="R5">
        <v>3.6678000000000002E-2</v>
      </c>
      <c r="S5">
        <v>1.26253E-3</v>
      </c>
      <c r="T5">
        <v>0.32516699999999998</v>
      </c>
      <c r="U5">
        <v>35.695799999999998</v>
      </c>
      <c r="V5">
        <v>476400</v>
      </c>
      <c r="W5">
        <v>54100</v>
      </c>
      <c r="X5">
        <v>0</v>
      </c>
      <c r="Y5">
        <v>146700</v>
      </c>
      <c r="Z5">
        <v>267900</v>
      </c>
      <c r="AA5">
        <v>0</v>
      </c>
      <c r="AB5">
        <v>54900</v>
      </c>
      <c r="AC5">
        <v>0</v>
      </c>
      <c r="AD5" t="e">
        <f t="shared" si="0"/>
        <v>#VALUE!</v>
      </c>
      <c r="AE5" t="e">
        <f t="shared" si="2"/>
        <v>#VALUE!</v>
      </c>
      <c r="AF5" t="e">
        <f t="shared" si="3"/>
        <v>#VALUE!</v>
      </c>
      <c r="AG5">
        <v>1</v>
      </c>
      <c r="AH5">
        <v>2</v>
      </c>
      <c r="AI5">
        <v>3</v>
      </c>
      <c r="AJ5">
        <v>4</v>
      </c>
      <c r="AK5">
        <f t="shared" si="1"/>
        <v>975.50549999999998</v>
      </c>
    </row>
    <row r="6" spans="1:37">
      <c r="A6" t="s">
        <v>94</v>
      </c>
      <c r="C6" t="s">
        <v>235</v>
      </c>
      <c r="D6">
        <v>50618.9</v>
      </c>
      <c r="E6" t="s">
        <v>212</v>
      </c>
      <c r="F6">
        <v>140859</v>
      </c>
      <c r="G6">
        <v>9.99648</v>
      </c>
      <c r="H6">
        <v>5.7785700000000002</v>
      </c>
      <c r="I6" t="s">
        <v>235</v>
      </c>
      <c r="J6" t="s">
        <v>235</v>
      </c>
      <c r="K6" t="s">
        <v>235</v>
      </c>
      <c r="L6">
        <v>880.10699999999997</v>
      </c>
      <c r="M6">
        <v>922.11199999999997</v>
      </c>
      <c r="N6" t="s">
        <v>212</v>
      </c>
      <c r="O6" t="s">
        <v>212</v>
      </c>
      <c r="P6">
        <v>27.291499999999999</v>
      </c>
      <c r="Q6">
        <v>0.13997200000000001</v>
      </c>
      <c r="R6">
        <v>0.23517099999999999</v>
      </c>
      <c r="S6" t="s">
        <v>235</v>
      </c>
      <c r="T6">
        <v>0.72640800000000005</v>
      </c>
      <c r="U6">
        <v>33.638100000000001</v>
      </c>
      <c r="V6">
        <v>476000</v>
      </c>
      <c r="W6">
        <v>54800.000000000007</v>
      </c>
      <c r="X6">
        <v>0</v>
      </c>
      <c r="Y6">
        <v>145700</v>
      </c>
      <c r="Z6">
        <v>268700</v>
      </c>
      <c r="AA6">
        <v>1000</v>
      </c>
      <c r="AB6">
        <v>52400</v>
      </c>
      <c r="AC6">
        <v>0</v>
      </c>
      <c r="AD6" t="e">
        <f t="shared" si="0"/>
        <v>#VALUE!</v>
      </c>
      <c r="AE6" t="e">
        <f t="shared" si="2"/>
        <v>#VALUE!</v>
      </c>
      <c r="AF6" t="e">
        <f t="shared" si="3"/>
        <v>#VALUE!</v>
      </c>
      <c r="AG6">
        <v>1</v>
      </c>
      <c r="AH6">
        <v>2</v>
      </c>
      <c r="AI6">
        <v>3</v>
      </c>
      <c r="AJ6">
        <v>4</v>
      </c>
      <c r="AK6">
        <f t="shared" si="1"/>
        <v>901.10950000000003</v>
      </c>
    </row>
    <row r="7" spans="1:37">
      <c r="A7" t="s">
        <v>93</v>
      </c>
      <c r="C7" t="s">
        <v>235</v>
      </c>
      <c r="D7">
        <v>63821.5</v>
      </c>
      <c r="E7" t="s">
        <v>212</v>
      </c>
      <c r="F7">
        <v>127250</v>
      </c>
      <c r="G7" t="s">
        <v>235</v>
      </c>
      <c r="H7" t="s">
        <v>235</v>
      </c>
      <c r="I7" t="s">
        <v>235</v>
      </c>
      <c r="J7" t="s">
        <v>235</v>
      </c>
      <c r="K7" t="s">
        <v>235</v>
      </c>
      <c r="L7">
        <v>675.22299999999996</v>
      </c>
      <c r="M7">
        <v>664.697</v>
      </c>
      <c r="N7" t="s">
        <v>212</v>
      </c>
      <c r="O7" t="s">
        <v>235</v>
      </c>
      <c r="P7">
        <v>34.773800000000001</v>
      </c>
      <c r="Q7" t="s">
        <v>212</v>
      </c>
      <c r="R7">
        <v>1.08124E-3</v>
      </c>
      <c r="S7" t="s">
        <v>212</v>
      </c>
      <c r="T7" t="s">
        <v>212</v>
      </c>
      <c r="U7">
        <v>28.347000000000001</v>
      </c>
      <c r="V7">
        <v>481200</v>
      </c>
      <c r="W7">
        <v>72400</v>
      </c>
      <c r="X7">
        <v>0</v>
      </c>
      <c r="Y7">
        <v>125500</v>
      </c>
      <c r="Z7">
        <v>292200</v>
      </c>
      <c r="AA7">
        <v>0</v>
      </c>
      <c r="AB7">
        <v>28700</v>
      </c>
      <c r="AC7">
        <v>0</v>
      </c>
      <c r="AD7" t="e">
        <f t="shared" si="0"/>
        <v>#VALUE!</v>
      </c>
      <c r="AE7" t="e">
        <f t="shared" si="2"/>
        <v>#VALUE!</v>
      </c>
      <c r="AF7" t="e">
        <f t="shared" si="3"/>
        <v>#VALUE!</v>
      </c>
      <c r="AG7">
        <v>1</v>
      </c>
      <c r="AH7">
        <v>2</v>
      </c>
      <c r="AI7">
        <v>3</v>
      </c>
      <c r="AJ7">
        <v>4</v>
      </c>
      <c r="AK7">
        <f t="shared" si="1"/>
        <v>669.96</v>
      </c>
    </row>
    <row r="8" spans="1:37">
      <c r="A8" t="s">
        <v>92</v>
      </c>
      <c r="C8" t="s">
        <v>212</v>
      </c>
      <c r="D8">
        <v>52666</v>
      </c>
      <c r="E8" t="s">
        <v>212</v>
      </c>
      <c r="F8">
        <v>148746</v>
      </c>
      <c r="G8" t="s">
        <v>235</v>
      </c>
      <c r="H8">
        <v>4.3389100000000003</v>
      </c>
      <c r="I8">
        <v>3.5916399999999999</v>
      </c>
      <c r="J8">
        <v>23.399100000000001</v>
      </c>
      <c r="K8" t="s">
        <v>235</v>
      </c>
      <c r="L8">
        <v>997.22500000000002</v>
      </c>
      <c r="M8">
        <v>973.45600000000002</v>
      </c>
      <c r="N8" t="s">
        <v>235</v>
      </c>
      <c r="O8" t="s">
        <v>212</v>
      </c>
      <c r="P8">
        <v>24.385999999999999</v>
      </c>
      <c r="Q8">
        <v>0.12717999999999999</v>
      </c>
      <c r="R8">
        <v>0.231796</v>
      </c>
      <c r="S8">
        <v>3.5584599999999998E-3</v>
      </c>
      <c r="T8">
        <v>1.15879</v>
      </c>
      <c r="U8">
        <v>35.6952</v>
      </c>
      <c r="V8">
        <v>475500</v>
      </c>
      <c r="W8">
        <v>53200</v>
      </c>
      <c r="X8">
        <v>0</v>
      </c>
      <c r="Y8">
        <v>145000</v>
      </c>
      <c r="Z8">
        <v>268000</v>
      </c>
      <c r="AA8">
        <v>900</v>
      </c>
      <c r="AB8">
        <v>53200</v>
      </c>
      <c r="AC8">
        <v>4200</v>
      </c>
      <c r="AD8" t="e">
        <f t="shared" si="0"/>
        <v>#VALUE!</v>
      </c>
      <c r="AE8" t="e">
        <f t="shared" si="2"/>
        <v>#VALUE!</v>
      </c>
      <c r="AF8">
        <f t="shared" si="3"/>
        <v>13.495370000000001</v>
      </c>
      <c r="AG8">
        <v>1</v>
      </c>
      <c r="AH8">
        <v>2</v>
      </c>
      <c r="AI8">
        <v>3</v>
      </c>
      <c r="AJ8">
        <v>4</v>
      </c>
      <c r="AK8">
        <f t="shared" si="1"/>
        <v>985.34050000000002</v>
      </c>
    </row>
    <row r="9" spans="1:37">
      <c r="A9" t="s">
        <v>91</v>
      </c>
      <c r="C9">
        <v>2.3970500000000001</v>
      </c>
      <c r="D9">
        <v>48924.800000000003</v>
      </c>
      <c r="E9" t="s">
        <v>212</v>
      </c>
      <c r="F9">
        <v>142381</v>
      </c>
      <c r="G9" t="s">
        <v>235</v>
      </c>
      <c r="H9">
        <v>5.1881300000000001</v>
      </c>
      <c r="I9">
        <v>2.56914</v>
      </c>
      <c r="J9" t="s">
        <v>235</v>
      </c>
      <c r="K9">
        <v>0.63619999999999999</v>
      </c>
      <c r="L9">
        <v>809.41600000000005</v>
      </c>
      <c r="M9">
        <v>825.58600000000001</v>
      </c>
      <c r="N9">
        <v>8.7564400000000001E-2</v>
      </c>
      <c r="O9" t="s">
        <v>212</v>
      </c>
      <c r="P9">
        <v>46.9651</v>
      </c>
      <c r="Q9">
        <v>2.7633100000000001E-2</v>
      </c>
      <c r="R9">
        <v>1.6121E-2</v>
      </c>
      <c r="S9">
        <v>6.1720199999999996E-4</v>
      </c>
      <c r="T9">
        <v>2.7513300000000001E-2</v>
      </c>
      <c r="U9">
        <v>37.071199999999997</v>
      </c>
      <c r="V9">
        <v>475000</v>
      </c>
      <c r="W9">
        <v>54000</v>
      </c>
      <c r="X9">
        <v>0</v>
      </c>
      <c r="Y9">
        <v>144500</v>
      </c>
      <c r="Z9">
        <v>267600</v>
      </c>
      <c r="AA9">
        <v>900</v>
      </c>
      <c r="AB9">
        <v>53600</v>
      </c>
      <c r="AC9">
        <v>4400</v>
      </c>
      <c r="AD9">
        <f t="shared" si="0"/>
        <v>1414.6494812951903</v>
      </c>
      <c r="AE9">
        <f t="shared" si="2"/>
        <v>7.7822534773657772E-4</v>
      </c>
      <c r="AF9" t="e">
        <f t="shared" si="3"/>
        <v>#VALUE!</v>
      </c>
      <c r="AG9">
        <v>1</v>
      </c>
      <c r="AH9">
        <v>2</v>
      </c>
      <c r="AI9">
        <v>3</v>
      </c>
      <c r="AJ9">
        <v>4</v>
      </c>
      <c r="AK9">
        <f t="shared" si="1"/>
        <v>817.50099999999998</v>
      </c>
    </row>
    <row r="10" spans="1:37">
      <c r="A10" t="s">
        <v>90</v>
      </c>
      <c r="C10" t="s">
        <v>235</v>
      </c>
      <c r="D10">
        <v>47278.1</v>
      </c>
      <c r="E10" t="s">
        <v>212</v>
      </c>
      <c r="F10">
        <v>137198</v>
      </c>
      <c r="G10" t="s">
        <v>235</v>
      </c>
      <c r="H10">
        <v>5.79521</v>
      </c>
      <c r="I10">
        <v>2.5900099999999999</v>
      </c>
      <c r="J10" t="s">
        <v>235</v>
      </c>
      <c r="K10" t="s">
        <v>212</v>
      </c>
      <c r="L10">
        <v>812.274</v>
      </c>
      <c r="M10">
        <v>827.88099999999997</v>
      </c>
      <c r="N10">
        <v>9.9519700000000003E-2</v>
      </c>
      <c r="O10" t="s">
        <v>212</v>
      </c>
      <c r="P10">
        <v>23.572700000000001</v>
      </c>
      <c r="Q10">
        <v>4.9480999999999997E-2</v>
      </c>
      <c r="R10">
        <v>0.142709</v>
      </c>
      <c r="S10" t="s">
        <v>212</v>
      </c>
      <c r="T10">
        <v>1.08047</v>
      </c>
      <c r="U10">
        <v>32.8003</v>
      </c>
      <c r="V10">
        <v>476500</v>
      </c>
      <c r="W10">
        <v>52400</v>
      </c>
      <c r="X10">
        <v>0</v>
      </c>
      <c r="Y10">
        <v>146600</v>
      </c>
      <c r="Z10">
        <v>268100</v>
      </c>
      <c r="AA10">
        <v>900</v>
      </c>
      <c r="AB10">
        <v>55500</v>
      </c>
      <c r="AC10">
        <v>0</v>
      </c>
      <c r="AD10" t="e">
        <f t="shared" si="0"/>
        <v>#VALUE!</v>
      </c>
      <c r="AE10" t="e">
        <f t="shared" si="2"/>
        <v>#VALUE!</v>
      </c>
      <c r="AF10" t="e">
        <f t="shared" si="3"/>
        <v>#VALUE!</v>
      </c>
      <c r="AG10">
        <v>1</v>
      </c>
      <c r="AH10">
        <v>2</v>
      </c>
      <c r="AI10">
        <v>3</v>
      </c>
      <c r="AJ10">
        <v>4</v>
      </c>
      <c r="AK10">
        <f t="shared" si="1"/>
        <v>820.07749999999999</v>
      </c>
    </row>
    <row r="11" spans="1:37">
      <c r="A11" t="s">
        <v>89</v>
      </c>
      <c r="C11" t="s">
        <v>212</v>
      </c>
      <c r="D11">
        <v>50296</v>
      </c>
      <c r="E11" t="s">
        <v>212</v>
      </c>
      <c r="F11">
        <v>113444</v>
      </c>
      <c r="G11" t="s">
        <v>235</v>
      </c>
      <c r="H11">
        <v>4.1630700000000003</v>
      </c>
      <c r="I11">
        <v>2.2364099999999998</v>
      </c>
      <c r="J11" t="s">
        <v>235</v>
      </c>
      <c r="K11" t="s">
        <v>212</v>
      </c>
      <c r="L11">
        <v>690.71799999999996</v>
      </c>
      <c r="M11">
        <v>682.47199999999998</v>
      </c>
      <c r="N11">
        <v>0.35487800000000003</v>
      </c>
      <c r="O11" t="s">
        <v>212</v>
      </c>
      <c r="P11">
        <v>23.7286</v>
      </c>
      <c r="Q11" t="s">
        <v>212</v>
      </c>
      <c r="R11">
        <v>8.6011799999999999E-4</v>
      </c>
      <c r="S11" t="s">
        <v>212</v>
      </c>
      <c r="T11">
        <v>1.18309E-2</v>
      </c>
      <c r="U11">
        <v>29.578600000000002</v>
      </c>
      <c r="V11">
        <v>478200</v>
      </c>
      <c r="W11">
        <v>64400.000000000007</v>
      </c>
      <c r="X11">
        <v>0</v>
      </c>
      <c r="Y11">
        <v>133700</v>
      </c>
      <c r="Z11">
        <v>281000</v>
      </c>
      <c r="AA11">
        <v>0</v>
      </c>
      <c r="AB11">
        <v>39400</v>
      </c>
      <c r="AC11">
        <v>3200</v>
      </c>
      <c r="AD11" t="e">
        <f t="shared" si="0"/>
        <v>#VALUE!</v>
      </c>
      <c r="AE11" t="e">
        <f t="shared" si="2"/>
        <v>#VALUE!</v>
      </c>
      <c r="AF11" t="e">
        <f t="shared" si="3"/>
        <v>#VALUE!</v>
      </c>
      <c r="AG11">
        <v>1</v>
      </c>
      <c r="AH11">
        <v>2</v>
      </c>
      <c r="AI11">
        <v>3</v>
      </c>
      <c r="AJ11">
        <v>4</v>
      </c>
      <c r="AK11">
        <f t="shared" si="1"/>
        <v>686.59500000000003</v>
      </c>
    </row>
    <row r="12" spans="1:37">
      <c r="A12" t="s">
        <v>88</v>
      </c>
      <c r="C12" t="s">
        <v>235</v>
      </c>
      <c r="D12">
        <v>64118.7</v>
      </c>
      <c r="E12">
        <v>247.14699999999999</v>
      </c>
      <c r="F12">
        <v>113625</v>
      </c>
      <c r="G12">
        <v>73.337800000000001</v>
      </c>
      <c r="H12">
        <v>16.3004</v>
      </c>
      <c r="I12">
        <v>5.4829800000000004</v>
      </c>
      <c r="J12">
        <v>19.662800000000001</v>
      </c>
      <c r="K12">
        <v>4.19102</v>
      </c>
      <c r="L12">
        <v>588.09199999999998</v>
      </c>
      <c r="M12">
        <v>606.89</v>
      </c>
      <c r="N12" t="s">
        <v>212</v>
      </c>
      <c r="O12" t="s">
        <v>235</v>
      </c>
      <c r="P12">
        <v>41.840800000000002</v>
      </c>
      <c r="Q12" t="s">
        <v>212</v>
      </c>
      <c r="R12" t="s">
        <v>212</v>
      </c>
      <c r="S12" t="s">
        <v>212</v>
      </c>
      <c r="T12">
        <v>1.6885299999999999E-3</v>
      </c>
      <c r="U12">
        <v>26.7698</v>
      </c>
      <c r="V12">
        <v>480600</v>
      </c>
      <c r="W12">
        <v>70400</v>
      </c>
      <c r="X12">
        <v>0</v>
      </c>
      <c r="Y12">
        <v>127700</v>
      </c>
      <c r="Z12">
        <v>289800</v>
      </c>
      <c r="AA12">
        <v>900</v>
      </c>
      <c r="AB12">
        <v>30500</v>
      </c>
      <c r="AC12">
        <v>0</v>
      </c>
      <c r="AD12">
        <f t="shared" si="0"/>
        <v>214.74485924667505</v>
      </c>
      <c r="AE12">
        <f t="shared" si="2"/>
        <v>7.0143650699341078E-3</v>
      </c>
      <c r="AF12">
        <f t="shared" si="3"/>
        <v>12.572890000000001</v>
      </c>
      <c r="AG12">
        <v>1</v>
      </c>
      <c r="AH12">
        <v>2</v>
      </c>
      <c r="AI12">
        <v>3</v>
      </c>
      <c r="AJ12">
        <v>4</v>
      </c>
      <c r="AK12">
        <f t="shared" si="1"/>
        <v>597.49099999999999</v>
      </c>
    </row>
    <row r="13" spans="1:37">
      <c r="A13" t="s">
        <v>87</v>
      </c>
      <c r="C13" t="s">
        <v>235</v>
      </c>
      <c r="D13">
        <v>58352.4</v>
      </c>
      <c r="E13" t="s">
        <v>235</v>
      </c>
      <c r="F13">
        <v>120481</v>
      </c>
      <c r="G13">
        <v>7.1670299999999996</v>
      </c>
      <c r="H13">
        <v>2.7645900000000001</v>
      </c>
      <c r="I13">
        <v>1.9824200000000001</v>
      </c>
      <c r="J13" t="s">
        <v>235</v>
      </c>
      <c r="K13" t="s">
        <v>235</v>
      </c>
      <c r="L13">
        <v>624.70799999999997</v>
      </c>
      <c r="M13">
        <v>640.75599999999997</v>
      </c>
      <c r="N13" t="s">
        <v>212</v>
      </c>
      <c r="O13" t="s">
        <v>212</v>
      </c>
      <c r="P13">
        <v>37.624600000000001</v>
      </c>
      <c r="Q13" t="s">
        <v>212</v>
      </c>
      <c r="R13">
        <v>4.2110699999999999E-4</v>
      </c>
      <c r="S13" t="s">
        <v>212</v>
      </c>
      <c r="T13" t="s">
        <v>212</v>
      </c>
      <c r="U13">
        <v>28.975300000000001</v>
      </c>
      <c r="V13">
        <v>479300</v>
      </c>
      <c r="W13">
        <v>72400</v>
      </c>
      <c r="X13">
        <v>0</v>
      </c>
      <c r="Y13">
        <v>126000</v>
      </c>
      <c r="Z13">
        <v>289100</v>
      </c>
      <c r="AA13">
        <v>1100</v>
      </c>
      <c r="AB13">
        <v>28800</v>
      </c>
      <c r="AC13">
        <v>3200</v>
      </c>
      <c r="AD13" t="e">
        <f t="shared" si="0"/>
        <v>#VALUE!</v>
      </c>
      <c r="AE13" t="e">
        <f t="shared" si="2"/>
        <v>#VALUE!</v>
      </c>
      <c r="AF13" t="e">
        <f t="shared" si="3"/>
        <v>#VALUE!</v>
      </c>
      <c r="AG13">
        <v>1</v>
      </c>
      <c r="AH13">
        <v>2</v>
      </c>
      <c r="AI13">
        <v>3</v>
      </c>
      <c r="AJ13">
        <v>4</v>
      </c>
      <c r="AK13">
        <f t="shared" si="1"/>
        <v>632.73199999999997</v>
      </c>
    </row>
    <row r="14" spans="1:37">
      <c r="A14" t="s">
        <v>86</v>
      </c>
      <c r="C14" t="s">
        <v>235</v>
      </c>
      <c r="D14">
        <v>47735.8</v>
      </c>
      <c r="E14">
        <v>9.2205399999999997</v>
      </c>
      <c r="F14">
        <v>139211</v>
      </c>
      <c r="G14">
        <v>10.708399999999999</v>
      </c>
      <c r="H14">
        <v>5.9986199999999998</v>
      </c>
      <c r="I14">
        <v>2.7950900000000001</v>
      </c>
      <c r="J14" t="s">
        <v>235</v>
      </c>
      <c r="K14">
        <v>0.81942400000000004</v>
      </c>
      <c r="L14">
        <v>812.73</v>
      </c>
      <c r="M14">
        <v>820.35900000000004</v>
      </c>
      <c r="N14" t="s">
        <v>235</v>
      </c>
      <c r="O14" t="s">
        <v>212</v>
      </c>
      <c r="P14">
        <v>22.513500000000001</v>
      </c>
      <c r="Q14">
        <v>6.90799E-2</v>
      </c>
      <c r="R14">
        <v>7.8488000000000002E-2</v>
      </c>
      <c r="S14" t="s">
        <v>212</v>
      </c>
      <c r="T14">
        <v>1.0055400000000001</v>
      </c>
      <c r="U14">
        <v>32.324199999999998</v>
      </c>
      <c r="V14">
        <v>477700.00000000006</v>
      </c>
      <c r="W14">
        <v>57300.000000000007</v>
      </c>
      <c r="X14">
        <v>0</v>
      </c>
      <c r="Y14">
        <v>139100</v>
      </c>
      <c r="Z14">
        <v>276100</v>
      </c>
      <c r="AA14">
        <v>800</v>
      </c>
      <c r="AB14">
        <v>47200</v>
      </c>
      <c r="AC14">
        <v>1700.0000000000002</v>
      </c>
      <c r="AD14">
        <f t="shared" si="0"/>
        <v>976.29554418713633</v>
      </c>
      <c r="AE14">
        <f t="shared" si="2"/>
        <v>1.0035264458948655E-3</v>
      </c>
      <c r="AF14" t="e">
        <f t="shared" si="3"/>
        <v>#VALUE!</v>
      </c>
      <c r="AG14">
        <v>1</v>
      </c>
      <c r="AH14">
        <v>2</v>
      </c>
      <c r="AI14">
        <v>3</v>
      </c>
      <c r="AJ14">
        <v>4</v>
      </c>
      <c r="AK14">
        <f t="shared" si="1"/>
        <v>816.54449999999997</v>
      </c>
    </row>
    <row r="15" spans="1:37">
      <c r="A15" t="s">
        <v>85</v>
      </c>
      <c r="C15" t="s">
        <v>235</v>
      </c>
      <c r="D15">
        <v>58411.5</v>
      </c>
      <c r="E15" t="s">
        <v>212</v>
      </c>
      <c r="F15">
        <v>136736</v>
      </c>
      <c r="G15" t="s">
        <v>235</v>
      </c>
      <c r="H15">
        <v>3.76424</v>
      </c>
      <c r="I15" t="s">
        <v>235</v>
      </c>
      <c r="J15">
        <v>28.942699999999999</v>
      </c>
      <c r="K15" t="s">
        <v>235</v>
      </c>
      <c r="L15">
        <v>673.48299999999995</v>
      </c>
      <c r="M15">
        <v>642.77700000000004</v>
      </c>
      <c r="N15" t="s">
        <v>235</v>
      </c>
      <c r="O15" t="s">
        <v>235</v>
      </c>
      <c r="P15">
        <v>40.852600000000002</v>
      </c>
      <c r="Q15">
        <v>9.3055100000000002E-2</v>
      </c>
      <c r="R15">
        <v>0.16211600000000001</v>
      </c>
      <c r="S15">
        <v>8.0193500000000004E-4</v>
      </c>
      <c r="T15">
        <v>0.83758299999999997</v>
      </c>
      <c r="U15">
        <v>31.3657</v>
      </c>
      <c r="V15">
        <v>477600</v>
      </c>
      <c r="W15">
        <v>64000</v>
      </c>
      <c r="X15">
        <v>0</v>
      </c>
      <c r="Y15">
        <v>133800</v>
      </c>
      <c r="Z15">
        <v>280500</v>
      </c>
      <c r="AA15">
        <v>1300</v>
      </c>
      <c r="AB15">
        <v>38500</v>
      </c>
      <c r="AC15">
        <v>4300</v>
      </c>
      <c r="AD15" t="e">
        <f t="shared" si="0"/>
        <v>#VALUE!</v>
      </c>
      <c r="AE15" t="e">
        <f t="shared" si="2"/>
        <v>#VALUE!</v>
      </c>
      <c r="AF15" t="e">
        <f t="shared" si="3"/>
        <v>#VALUE!</v>
      </c>
      <c r="AG15">
        <v>1</v>
      </c>
      <c r="AH15">
        <v>2</v>
      </c>
      <c r="AI15">
        <v>3</v>
      </c>
      <c r="AJ15">
        <v>4</v>
      </c>
      <c r="AK15">
        <f t="shared" si="1"/>
        <v>658.13</v>
      </c>
    </row>
    <row r="16" spans="1:37">
      <c r="A16" t="s">
        <v>84</v>
      </c>
      <c r="C16">
        <v>25.222100000000001</v>
      </c>
      <c r="D16">
        <v>61834.1</v>
      </c>
      <c r="E16">
        <v>6266.24</v>
      </c>
      <c r="F16">
        <v>142385</v>
      </c>
      <c r="G16">
        <v>1804.72</v>
      </c>
      <c r="H16">
        <v>259.80200000000002</v>
      </c>
      <c r="I16">
        <v>84.669499999999999</v>
      </c>
      <c r="J16">
        <v>95.499499999999998</v>
      </c>
      <c r="K16">
        <v>82.207599999999999</v>
      </c>
      <c r="L16">
        <v>681.89700000000005</v>
      </c>
      <c r="M16">
        <v>643.43299999999999</v>
      </c>
      <c r="N16">
        <v>8.32093E-2</v>
      </c>
      <c r="O16">
        <v>3.63137</v>
      </c>
      <c r="P16">
        <v>208.99199999999999</v>
      </c>
      <c r="Q16">
        <v>1.5225799999999999E-3</v>
      </c>
      <c r="R16">
        <v>4.9093700000000001E-5</v>
      </c>
      <c r="S16" t="s">
        <v>212</v>
      </c>
      <c r="T16" t="s">
        <v>212</v>
      </c>
      <c r="U16">
        <v>30.466699999999999</v>
      </c>
      <c r="V16">
        <v>477700.00000000006</v>
      </c>
      <c r="W16">
        <v>67100</v>
      </c>
      <c r="X16">
        <v>0</v>
      </c>
      <c r="Y16">
        <v>131200</v>
      </c>
      <c r="Z16">
        <v>282500</v>
      </c>
      <c r="AA16">
        <v>800</v>
      </c>
      <c r="AB16">
        <v>35100</v>
      </c>
      <c r="AC16">
        <v>5600.0000000000009</v>
      </c>
      <c r="AD16">
        <f t="shared" si="0"/>
        <v>9.7314603515976632</v>
      </c>
      <c r="AE16">
        <f t="shared" si="2"/>
        <v>0.12405604641862782</v>
      </c>
      <c r="AF16">
        <f t="shared" si="3"/>
        <v>90.084499999999991</v>
      </c>
      <c r="AG16">
        <v>1</v>
      </c>
      <c r="AH16">
        <v>2</v>
      </c>
      <c r="AI16">
        <v>3</v>
      </c>
      <c r="AJ16">
        <v>4</v>
      </c>
      <c r="AK16">
        <f t="shared" si="1"/>
        <v>662.66499999999996</v>
      </c>
    </row>
    <row r="17" spans="1:37">
      <c r="A17" t="s">
        <v>83</v>
      </c>
      <c r="C17" t="s">
        <v>235</v>
      </c>
      <c r="D17">
        <v>54268</v>
      </c>
      <c r="E17" t="s">
        <v>212</v>
      </c>
      <c r="F17">
        <v>119248</v>
      </c>
      <c r="G17" t="s">
        <v>235</v>
      </c>
      <c r="H17">
        <v>2.8338299999999998</v>
      </c>
      <c r="I17" t="s">
        <v>235</v>
      </c>
      <c r="J17">
        <v>26.312899999999999</v>
      </c>
      <c r="K17" t="s">
        <v>235</v>
      </c>
      <c r="L17">
        <v>622.101</v>
      </c>
      <c r="M17">
        <v>633.03099999999995</v>
      </c>
      <c r="N17" t="s">
        <v>212</v>
      </c>
      <c r="O17" t="s">
        <v>212</v>
      </c>
      <c r="P17">
        <v>37.003500000000003</v>
      </c>
      <c r="Q17" t="s">
        <v>212</v>
      </c>
      <c r="R17" t="s">
        <v>212</v>
      </c>
      <c r="S17" t="s">
        <v>212</v>
      </c>
      <c r="T17">
        <v>7.4717299999999996E-4</v>
      </c>
      <c r="U17">
        <v>28.984100000000002</v>
      </c>
      <c r="V17">
        <v>478900</v>
      </c>
      <c r="W17">
        <v>68300</v>
      </c>
      <c r="X17">
        <v>0</v>
      </c>
      <c r="Y17">
        <v>130399.99999999999</v>
      </c>
      <c r="Z17">
        <v>284900</v>
      </c>
      <c r="AA17">
        <v>900</v>
      </c>
      <c r="AB17">
        <v>34400</v>
      </c>
      <c r="AC17">
        <v>2300</v>
      </c>
      <c r="AD17" t="e">
        <f t="shared" si="0"/>
        <v>#VALUE!</v>
      </c>
      <c r="AE17" t="e">
        <f t="shared" si="2"/>
        <v>#VALUE!</v>
      </c>
      <c r="AF17" t="e">
        <f t="shared" si="3"/>
        <v>#VALUE!</v>
      </c>
      <c r="AG17">
        <v>1</v>
      </c>
      <c r="AH17">
        <v>2</v>
      </c>
      <c r="AI17">
        <v>3</v>
      </c>
      <c r="AJ17">
        <v>4</v>
      </c>
      <c r="AK17">
        <f t="shared" si="1"/>
        <v>627.56600000000003</v>
      </c>
    </row>
    <row r="18" spans="1:37">
      <c r="A18" t="s">
        <v>82</v>
      </c>
      <c r="C18">
        <v>8.9609699999999997</v>
      </c>
      <c r="D18">
        <v>60297.3</v>
      </c>
      <c r="E18">
        <v>2131.06</v>
      </c>
      <c r="F18">
        <v>124152</v>
      </c>
      <c r="G18">
        <v>432.108</v>
      </c>
      <c r="H18">
        <v>111.29600000000001</v>
      </c>
      <c r="I18">
        <v>45.351700000000001</v>
      </c>
      <c r="J18">
        <v>40.772199999999998</v>
      </c>
      <c r="K18">
        <v>38.156399999999998</v>
      </c>
      <c r="L18">
        <v>652.19500000000005</v>
      </c>
      <c r="M18">
        <v>683.60199999999998</v>
      </c>
      <c r="N18" t="s">
        <v>235</v>
      </c>
      <c r="O18">
        <v>1.9243600000000001</v>
      </c>
      <c r="P18">
        <v>78.456100000000006</v>
      </c>
      <c r="Q18">
        <v>1.6216600000000001E-2</v>
      </c>
      <c r="R18">
        <v>3.14925E-2</v>
      </c>
      <c r="S18">
        <v>3.8401100000000002E-4</v>
      </c>
      <c r="T18">
        <v>5.4081199999999998E-3</v>
      </c>
      <c r="U18">
        <v>29.406199999999998</v>
      </c>
      <c r="V18">
        <v>481300</v>
      </c>
      <c r="W18">
        <v>69100</v>
      </c>
      <c r="X18">
        <v>0</v>
      </c>
      <c r="Y18">
        <v>124000</v>
      </c>
      <c r="Z18">
        <v>293700</v>
      </c>
      <c r="AA18">
        <v>0</v>
      </c>
      <c r="AB18">
        <v>28800</v>
      </c>
      <c r="AC18">
        <v>3200</v>
      </c>
      <c r="AD18">
        <f t="shared" si="0"/>
        <v>0</v>
      </c>
      <c r="AE18">
        <f t="shared" si="2"/>
        <v>5.7129039816678724E-2</v>
      </c>
      <c r="AF18">
        <f t="shared" si="3"/>
        <v>43.061949999999996</v>
      </c>
      <c r="AG18">
        <v>1</v>
      </c>
      <c r="AH18">
        <v>2</v>
      </c>
      <c r="AI18">
        <v>3</v>
      </c>
      <c r="AJ18">
        <v>4</v>
      </c>
      <c r="AK18">
        <f t="shared" si="1"/>
        <v>667.89850000000001</v>
      </c>
    </row>
    <row r="19" spans="1:37">
      <c r="A19" t="s">
        <v>81</v>
      </c>
      <c r="C19" t="s">
        <v>235</v>
      </c>
      <c r="D19">
        <v>37602.800000000003</v>
      </c>
      <c r="E19" t="s">
        <v>235</v>
      </c>
      <c r="F19">
        <v>120895</v>
      </c>
      <c r="G19" t="s">
        <v>235</v>
      </c>
      <c r="H19">
        <v>5.0160099999999996</v>
      </c>
      <c r="I19" t="s">
        <v>235</v>
      </c>
      <c r="J19" t="s">
        <v>235</v>
      </c>
      <c r="K19" t="s">
        <v>235</v>
      </c>
      <c r="L19">
        <v>685.65899999999999</v>
      </c>
      <c r="M19">
        <v>719.697</v>
      </c>
      <c r="N19" t="s">
        <v>212</v>
      </c>
      <c r="O19" t="s">
        <v>212</v>
      </c>
      <c r="P19">
        <v>24.5885</v>
      </c>
      <c r="Q19">
        <v>9.2216099999999995E-2</v>
      </c>
      <c r="R19">
        <v>0.11694599999999999</v>
      </c>
      <c r="S19" t="s">
        <v>212</v>
      </c>
      <c r="T19">
        <v>0.78327000000000002</v>
      </c>
      <c r="U19">
        <v>31.2881</v>
      </c>
      <c r="V19">
        <v>473200</v>
      </c>
      <c r="W19">
        <v>57000</v>
      </c>
      <c r="X19">
        <v>0</v>
      </c>
      <c r="Y19">
        <v>142400</v>
      </c>
      <c r="Z19">
        <v>265600</v>
      </c>
      <c r="AA19">
        <v>1000</v>
      </c>
      <c r="AB19">
        <v>47400</v>
      </c>
      <c r="AC19">
        <v>0</v>
      </c>
      <c r="AD19" t="e">
        <f t="shared" si="0"/>
        <v>#VALUE!</v>
      </c>
      <c r="AE19" t="e">
        <f t="shared" si="2"/>
        <v>#VALUE!</v>
      </c>
      <c r="AF19" t="e">
        <f t="shared" si="3"/>
        <v>#VALUE!</v>
      </c>
      <c r="AG19">
        <v>1</v>
      </c>
      <c r="AH19">
        <v>2</v>
      </c>
      <c r="AI19">
        <v>3</v>
      </c>
      <c r="AJ19">
        <v>4</v>
      </c>
      <c r="AK19">
        <f t="shared" si="1"/>
        <v>702.678</v>
      </c>
    </row>
    <row r="20" spans="1:37">
      <c r="A20" t="s">
        <v>80</v>
      </c>
      <c r="C20" t="s">
        <v>235</v>
      </c>
      <c r="D20">
        <v>44268</v>
      </c>
      <c r="E20" t="s">
        <v>212</v>
      </c>
      <c r="F20">
        <v>126735</v>
      </c>
      <c r="G20">
        <v>11.878299999999999</v>
      </c>
      <c r="H20">
        <v>5.7876200000000004</v>
      </c>
      <c r="I20">
        <v>2.2096800000000001</v>
      </c>
      <c r="J20" t="s">
        <v>235</v>
      </c>
      <c r="K20" t="s">
        <v>235</v>
      </c>
      <c r="L20">
        <v>761.43</v>
      </c>
      <c r="M20">
        <v>762.99800000000005</v>
      </c>
      <c r="N20" t="s">
        <v>235</v>
      </c>
      <c r="O20" t="s">
        <v>235</v>
      </c>
      <c r="P20">
        <v>21.505199999999999</v>
      </c>
      <c r="Q20">
        <v>2.03307E-2</v>
      </c>
      <c r="R20">
        <v>2.24998E-2</v>
      </c>
      <c r="S20" t="s">
        <v>212</v>
      </c>
      <c r="T20">
        <v>0.31126599999999999</v>
      </c>
      <c r="U20">
        <v>30.564</v>
      </c>
      <c r="V20">
        <v>478000</v>
      </c>
      <c r="W20">
        <v>61900.000000000007</v>
      </c>
      <c r="X20">
        <v>0</v>
      </c>
      <c r="Y20">
        <v>138900</v>
      </c>
      <c r="Z20">
        <v>276900</v>
      </c>
      <c r="AA20">
        <v>900</v>
      </c>
      <c r="AB20">
        <v>43500</v>
      </c>
      <c r="AC20">
        <v>0</v>
      </c>
      <c r="AD20" t="e">
        <f t="shared" si="0"/>
        <v>#VALUE!</v>
      </c>
      <c r="AE20" t="e">
        <f t="shared" si="2"/>
        <v>#VALUE!</v>
      </c>
      <c r="AF20" t="e">
        <f t="shared" si="3"/>
        <v>#VALUE!</v>
      </c>
      <c r="AG20">
        <v>1</v>
      </c>
      <c r="AH20">
        <v>2</v>
      </c>
      <c r="AI20">
        <v>3</v>
      </c>
      <c r="AJ20">
        <v>4</v>
      </c>
      <c r="AK20">
        <f t="shared" si="1"/>
        <v>762.21399999999994</v>
      </c>
    </row>
    <row r="21" spans="1:37">
      <c r="A21" t="s">
        <v>79</v>
      </c>
      <c r="C21">
        <v>28.4467</v>
      </c>
      <c r="D21">
        <v>58600.3</v>
      </c>
      <c r="E21">
        <v>5943.34</v>
      </c>
      <c r="F21">
        <v>151843</v>
      </c>
      <c r="G21">
        <v>1875.69</v>
      </c>
      <c r="H21">
        <v>260.67200000000003</v>
      </c>
      <c r="I21">
        <v>92.078000000000003</v>
      </c>
      <c r="J21">
        <v>115.931</v>
      </c>
      <c r="K21">
        <v>88.284199999999998</v>
      </c>
      <c r="L21">
        <v>703.11</v>
      </c>
      <c r="M21">
        <v>725.40300000000002</v>
      </c>
      <c r="N21">
        <v>0.48114099999999999</v>
      </c>
      <c r="O21">
        <v>3.9191400000000001</v>
      </c>
      <c r="P21">
        <v>168.39599999999999</v>
      </c>
      <c r="Q21">
        <v>0.429309</v>
      </c>
      <c r="R21">
        <v>1.5605199999999999</v>
      </c>
      <c r="S21">
        <v>0.14738699999999999</v>
      </c>
      <c r="T21" t="s">
        <v>235</v>
      </c>
      <c r="U21">
        <v>33.490699999999997</v>
      </c>
      <c r="V21">
        <v>478700</v>
      </c>
      <c r="W21">
        <v>68900</v>
      </c>
      <c r="X21">
        <v>0</v>
      </c>
      <c r="Y21">
        <v>131000</v>
      </c>
      <c r="Z21">
        <v>284400</v>
      </c>
      <c r="AA21">
        <v>1300</v>
      </c>
      <c r="AB21">
        <v>32700</v>
      </c>
      <c r="AC21">
        <v>0</v>
      </c>
      <c r="AD21">
        <f t="shared" si="0"/>
        <v>14.725171661520408</v>
      </c>
      <c r="AE21">
        <f t="shared" si="2"/>
        <v>0.12360293536005623</v>
      </c>
      <c r="AF21">
        <f t="shared" si="3"/>
        <v>104.00450000000001</v>
      </c>
      <c r="AG21">
        <v>1</v>
      </c>
      <c r="AH21">
        <v>2</v>
      </c>
      <c r="AI21">
        <v>3</v>
      </c>
      <c r="AJ21">
        <v>4</v>
      </c>
      <c r="AK21">
        <f t="shared" si="1"/>
        <v>714.25649999999996</v>
      </c>
    </row>
    <row r="22" spans="1:37">
      <c r="A22" t="s">
        <v>78</v>
      </c>
      <c r="C22" t="s">
        <v>235</v>
      </c>
      <c r="D22">
        <v>41132.300000000003</v>
      </c>
      <c r="E22" t="s">
        <v>235</v>
      </c>
      <c r="F22">
        <v>124297</v>
      </c>
      <c r="G22" t="s">
        <v>235</v>
      </c>
      <c r="H22">
        <v>4.8768500000000001</v>
      </c>
      <c r="I22" t="s">
        <v>235</v>
      </c>
      <c r="J22" t="s">
        <v>235</v>
      </c>
      <c r="K22" t="s">
        <v>235</v>
      </c>
      <c r="L22">
        <v>702.79600000000005</v>
      </c>
      <c r="M22">
        <v>703.27200000000005</v>
      </c>
      <c r="N22" t="s">
        <v>235</v>
      </c>
      <c r="O22" t="s">
        <v>235</v>
      </c>
      <c r="P22">
        <v>29.941700000000001</v>
      </c>
      <c r="Q22">
        <v>6.2746800000000005E-2</v>
      </c>
      <c r="R22">
        <v>0.16026399999999999</v>
      </c>
      <c r="S22">
        <v>5.6182300000000001E-3</v>
      </c>
      <c r="T22">
        <v>0.25197900000000001</v>
      </c>
      <c r="U22">
        <v>35.873800000000003</v>
      </c>
      <c r="V22">
        <v>477100</v>
      </c>
      <c r="W22">
        <v>56700</v>
      </c>
      <c r="X22">
        <v>0</v>
      </c>
      <c r="Y22">
        <v>144100</v>
      </c>
      <c r="Z22">
        <v>271100</v>
      </c>
      <c r="AA22">
        <v>0</v>
      </c>
      <c r="AB22">
        <v>51000</v>
      </c>
      <c r="AC22">
        <v>0</v>
      </c>
      <c r="AD22" t="e">
        <f t="shared" si="0"/>
        <v>#VALUE!</v>
      </c>
      <c r="AE22" t="e">
        <f t="shared" si="2"/>
        <v>#VALUE!</v>
      </c>
      <c r="AF22" t="e">
        <f t="shared" si="3"/>
        <v>#VALUE!</v>
      </c>
      <c r="AG22">
        <v>1</v>
      </c>
      <c r="AH22">
        <v>2</v>
      </c>
      <c r="AI22">
        <v>3</v>
      </c>
      <c r="AJ22">
        <v>4</v>
      </c>
      <c r="AK22">
        <f t="shared" si="1"/>
        <v>703.03400000000011</v>
      </c>
    </row>
    <row r="23" spans="1:37">
      <c r="A23" t="s">
        <v>77</v>
      </c>
      <c r="C23" t="s">
        <v>235</v>
      </c>
      <c r="D23">
        <v>41710.1</v>
      </c>
      <c r="E23" t="s">
        <v>235</v>
      </c>
      <c r="F23">
        <v>133749</v>
      </c>
      <c r="G23" t="s">
        <v>235</v>
      </c>
      <c r="H23">
        <v>5.9920200000000001</v>
      </c>
      <c r="I23">
        <v>8.4882100000000005</v>
      </c>
      <c r="J23" t="s">
        <v>235</v>
      </c>
      <c r="K23">
        <v>0.72266900000000001</v>
      </c>
      <c r="L23">
        <v>806.06799999999998</v>
      </c>
      <c r="M23">
        <v>779.64700000000005</v>
      </c>
      <c r="N23">
        <v>0.78726799999999997</v>
      </c>
      <c r="O23" t="s">
        <v>212</v>
      </c>
      <c r="P23">
        <v>27.171099999999999</v>
      </c>
      <c r="Q23">
        <v>5.6916099999999997E-2</v>
      </c>
      <c r="R23">
        <v>4.3147499999999998E-2</v>
      </c>
      <c r="S23">
        <v>1.3816E-2</v>
      </c>
      <c r="T23">
        <v>0.50181699999999996</v>
      </c>
      <c r="U23">
        <v>35.613799999999998</v>
      </c>
      <c r="V23">
        <v>472500</v>
      </c>
      <c r="W23">
        <v>53300</v>
      </c>
      <c r="X23">
        <v>0</v>
      </c>
      <c r="Y23">
        <v>143100</v>
      </c>
      <c r="Z23">
        <v>263600</v>
      </c>
      <c r="AA23">
        <v>0</v>
      </c>
      <c r="AB23">
        <v>51300</v>
      </c>
      <c r="AC23">
        <v>0</v>
      </c>
      <c r="AD23">
        <f t="shared" si="0"/>
        <v>0</v>
      </c>
      <c r="AE23">
        <f t="shared" si="2"/>
        <v>9.1147400384053868E-4</v>
      </c>
      <c r="AF23" t="e">
        <f t="shared" si="3"/>
        <v>#VALUE!</v>
      </c>
      <c r="AG23">
        <v>1</v>
      </c>
      <c r="AH23">
        <v>2</v>
      </c>
      <c r="AI23">
        <v>3</v>
      </c>
      <c r="AJ23">
        <v>4</v>
      </c>
      <c r="AK23">
        <f t="shared" si="1"/>
        <v>792.85750000000007</v>
      </c>
    </row>
    <row r="24" spans="1:37">
      <c r="A24" t="s">
        <v>76</v>
      </c>
      <c r="C24" t="s">
        <v>235</v>
      </c>
      <c r="D24">
        <v>40671.1</v>
      </c>
      <c r="E24" t="s">
        <v>235</v>
      </c>
      <c r="F24">
        <v>124102</v>
      </c>
      <c r="G24">
        <v>11.770899999999999</v>
      </c>
      <c r="H24">
        <v>6.4373699999999996</v>
      </c>
      <c r="I24" t="s">
        <v>235</v>
      </c>
      <c r="J24" t="s">
        <v>235</v>
      </c>
      <c r="K24" t="s">
        <v>235</v>
      </c>
      <c r="L24">
        <v>791.46</v>
      </c>
      <c r="M24">
        <v>767.798</v>
      </c>
      <c r="N24" t="s">
        <v>235</v>
      </c>
      <c r="O24" t="s">
        <v>212</v>
      </c>
      <c r="P24">
        <v>20.49</v>
      </c>
      <c r="Q24">
        <v>4.8921499999999996E-3</v>
      </c>
      <c r="R24">
        <v>0.146207</v>
      </c>
      <c r="S24" t="s">
        <v>212</v>
      </c>
      <c r="T24">
        <v>0.82819299999999996</v>
      </c>
      <c r="U24">
        <v>34.501199999999997</v>
      </c>
      <c r="V24">
        <v>476599.99999999994</v>
      </c>
      <c r="W24">
        <v>54100</v>
      </c>
      <c r="X24">
        <v>0</v>
      </c>
      <c r="Y24">
        <v>145900</v>
      </c>
      <c r="Z24">
        <v>269100</v>
      </c>
      <c r="AA24">
        <v>900</v>
      </c>
      <c r="AB24">
        <v>53400</v>
      </c>
      <c r="AC24">
        <v>0</v>
      </c>
      <c r="AD24" t="e">
        <f t="shared" si="0"/>
        <v>#VALUE!</v>
      </c>
      <c r="AE24" t="e">
        <f t="shared" si="2"/>
        <v>#VALUE!</v>
      </c>
      <c r="AF24" t="e">
        <f t="shared" si="3"/>
        <v>#VALUE!</v>
      </c>
      <c r="AG24">
        <v>1</v>
      </c>
      <c r="AH24">
        <v>2</v>
      </c>
      <c r="AI24">
        <v>3</v>
      </c>
      <c r="AJ24">
        <v>4</v>
      </c>
      <c r="AK24">
        <f t="shared" si="1"/>
        <v>779.62900000000002</v>
      </c>
    </row>
    <row r="25" spans="1:37">
      <c r="A25" t="s">
        <v>75</v>
      </c>
      <c r="C25" t="s">
        <v>212</v>
      </c>
      <c r="D25">
        <v>56358.1</v>
      </c>
      <c r="E25" t="s">
        <v>235</v>
      </c>
      <c r="F25">
        <v>121087</v>
      </c>
      <c r="G25" t="s">
        <v>212</v>
      </c>
      <c r="H25">
        <v>2.4073899999999999</v>
      </c>
      <c r="I25" t="s">
        <v>235</v>
      </c>
      <c r="J25" t="s">
        <v>212</v>
      </c>
      <c r="K25" t="s">
        <v>212</v>
      </c>
      <c r="L25">
        <v>716.55700000000002</v>
      </c>
      <c r="M25">
        <v>676.32100000000003</v>
      </c>
      <c r="N25" t="s">
        <v>212</v>
      </c>
      <c r="O25" t="s">
        <v>235</v>
      </c>
      <c r="P25">
        <v>42.463200000000001</v>
      </c>
      <c r="Q25">
        <v>1.72704E-3</v>
      </c>
      <c r="R25" t="s">
        <v>212</v>
      </c>
      <c r="S25">
        <v>1.46211E-3</v>
      </c>
      <c r="T25">
        <v>2.2609100000000001E-3</v>
      </c>
      <c r="U25">
        <v>28.2791</v>
      </c>
      <c r="V25">
        <v>480600</v>
      </c>
      <c r="W25">
        <v>71600</v>
      </c>
      <c r="X25">
        <v>0</v>
      </c>
      <c r="Y25">
        <v>126800</v>
      </c>
      <c r="Z25">
        <v>290500</v>
      </c>
      <c r="AA25">
        <v>1000</v>
      </c>
      <c r="AB25">
        <v>29500</v>
      </c>
      <c r="AC25">
        <v>0</v>
      </c>
      <c r="AD25" t="e">
        <f t="shared" si="0"/>
        <v>#VALUE!</v>
      </c>
      <c r="AE25" t="e">
        <f t="shared" si="2"/>
        <v>#VALUE!</v>
      </c>
      <c r="AF25" t="e">
        <f t="shared" si="3"/>
        <v>#VALUE!</v>
      </c>
      <c r="AG25">
        <v>1</v>
      </c>
      <c r="AH25">
        <v>2</v>
      </c>
      <c r="AI25">
        <v>3</v>
      </c>
      <c r="AJ25">
        <v>4</v>
      </c>
      <c r="AK25">
        <f t="shared" si="1"/>
        <v>696.43900000000008</v>
      </c>
    </row>
    <row r="26" spans="1:37">
      <c r="A26" t="s">
        <v>74</v>
      </c>
      <c r="C26" t="s">
        <v>235</v>
      </c>
      <c r="D26">
        <v>46408.3</v>
      </c>
      <c r="E26" t="s">
        <v>212</v>
      </c>
      <c r="F26">
        <v>119305</v>
      </c>
      <c r="G26" t="s">
        <v>235</v>
      </c>
      <c r="H26">
        <v>3.4636900000000002</v>
      </c>
      <c r="I26">
        <v>3.42089</v>
      </c>
      <c r="J26" t="s">
        <v>235</v>
      </c>
      <c r="K26" t="s">
        <v>235</v>
      </c>
      <c r="L26">
        <v>749.51199999999994</v>
      </c>
      <c r="M26">
        <v>726.68499999999995</v>
      </c>
      <c r="N26" t="s">
        <v>212</v>
      </c>
      <c r="O26" t="s">
        <v>212</v>
      </c>
      <c r="P26">
        <v>24.208500000000001</v>
      </c>
      <c r="Q26">
        <v>4.3923900000000002E-2</v>
      </c>
      <c r="R26">
        <v>0.10974200000000001</v>
      </c>
      <c r="S26" t="s">
        <v>212</v>
      </c>
      <c r="T26">
        <v>0.60855599999999999</v>
      </c>
      <c r="U26">
        <v>28.3858</v>
      </c>
      <c r="V26">
        <v>478400.00000000006</v>
      </c>
      <c r="W26">
        <v>61300</v>
      </c>
      <c r="X26">
        <v>0</v>
      </c>
      <c r="Y26">
        <v>137400</v>
      </c>
      <c r="Z26">
        <v>278600</v>
      </c>
      <c r="AA26">
        <v>800</v>
      </c>
      <c r="AB26">
        <v>43400</v>
      </c>
      <c r="AC26">
        <v>0</v>
      </c>
      <c r="AD26" t="e">
        <f t="shared" si="0"/>
        <v>#VALUE!</v>
      </c>
      <c r="AE26" t="e">
        <f t="shared" si="2"/>
        <v>#VALUE!</v>
      </c>
      <c r="AF26" t="e">
        <f t="shared" si="3"/>
        <v>#VALUE!</v>
      </c>
      <c r="AG26">
        <v>1</v>
      </c>
      <c r="AH26">
        <v>2</v>
      </c>
      <c r="AI26">
        <v>3</v>
      </c>
      <c r="AJ26">
        <v>4</v>
      </c>
      <c r="AK26">
        <f t="shared" si="1"/>
        <v>738.09849999999994</v>
      </c>
    </row>
    <row r="27" spans="1:37">
      <c r="A27" t="s">
        <v>73</v>
      </c>
      <c r="C27" t="s">
        <v>212</v>
      </c>
      <c r="D27">
        <v>46255.7</v>
      </c>
      <c r="E27" t="s">
        <v>235</v>
      </c>
      <c r="F27">
        <v>137914</v>
      </c>
      <c r="G27" t="s">
        <v>235</v>
      </c>
      <c r="H27">
        <v>5.5916899999999998</v>
      </c>
      <c r="I27" t="s">
        <v>235</v>
      </c>
      <c r="J27" t="s">
        <v>235</v>
      </c>
      <c r="K27" t="s">
        <v>212</v>
      </c>
      <c r="L27">
        <v>841.49099999999999</v>
      </c>
      <c r="M27">
        <v>841.87199999999996</v>
      </c>
      <c r="N27" t="s">
        <v>212</v>
      </c>
      <c r="O27" t="s">
        <v>235</v>
      </c>
      <c r="P27">
        <v>25.585799999999999</v>
      </c>
      <c r="Q27">
        <v>0.126193</v>
      </c>
      <c r="R27">
        <v>0.10810599999999999</v>
      </c>
      <c r="S27">
        <v>5.2610700000000005E-4</v>
      </c>
      <c r="T27">
        <v>0.98975900000000006</v>
      </c>
      <c r="U27">
        <v>35.010399999999997</v>
      </c>
      <c r="V27">
        <v>477900</v>
      </c>
      <c r="W27">
        <v>58099.999999999993</v>
      </c>
      <c r="X27">
        <v>0</v>
      </c>
      <c r="Y27">
        <v>142200</v>
      </c>
      <c r="Z27">
        <v>273900</v>
      </c>
      <c r="AA27">
        <v>0</v>
      </c>
      <c r="AB27">
        <v>47900</v>
      </c>
      <c r="AC27">
        <v>0</v>
      </c>
      <c r="AD27" t="e">
        <f t="shared" si="0"/>
        <v>#VALUE!</v>
      </c>
      <c r="AE27" t="e">
        <f t="shared" si="2"/>
        <v>#VALUE!</v>
      </c>
      <c r="AF27" t="e">
        <f t="shared" si="3"/>
        <v>#VALUE!</v>
      </c>
      <c r="AG27">
        <v>1</v>
      </c>
      <c r="AH27">
        <v>2</v>
      </c>
      <c r="AI27">
        <v>3</v>
      </c>
      <c r="AJ27">
        <v>4</v>
      </c>
      <c r="AK27">
        <f t="shared" si="1"/>
        <v>841.68149999999991</v>
      </c>
    </row>
    <row r="28" spans="1:37">
      <c r="A28" t="s">
        <v>72</v>
      </c>
      <c r="C28" t="s">
        <v>235</v>
      </c>
      <c r="D28">
        <v>46812.9</v>
      </c>
      <c r="E28" t="s">
        <v>235</v>
      </c>
      <c r="F28">
        <v>123225</v>
      </c>
      <c r="G28" t="s">
        <v>235</v>
      </c>
      <c r="H28">
        <v>4.3841400000000004</v>
      </c>
      <c r="I28" t="s">
        <v>235</v>
      </c>
      <c r="J28" t="s">
        <v>235</v>
      </c>
      <c r="K28" t="s">
        <v>235</v>
      </c>
      <c r="L28">
        <v>785.52599999999995</v>
      </c>
      <c r="M28">
        <v>778.65800000000002</v>
      </c>
      <c r="N28">
        <v>0.114727</v>
      </c>
      <c r="O28" t="s">
        <v>212</v>
      </c>
      <c r="P28">
        <v>23.006499999999999</v>
      </c>
      <c r="Q28">
        <v>0.13169900000000001</v>
      </c>
      <c r="R28">
        <v>0.117336</v>
      </c>
      <c r="S28">
        <v>7.5038899999999996E-4</v>
      </c>
      <c r="T28">
        <v>1.10623</v>
      </c>
      <c r="U28">
        <v>32.173099999999998</v>
      </c>
      <c r="V28">
        <v>478300</v>
      </c>
      <c r="W28">
        <v>59400.000000000007</v>
      </c>
      <c r="X28">
        <v>0</v>
      </c>
      <c r="Y28">
        <v>139800</v>
      </c>
      <c r="Z28">
        <v>276600</v>
      </c>
      <c r="AA28">
        <v>900</v>
      </c>
      <c r="AB28">
        <v>45100</v>
      </c>
      <c r="AC28">
        <v>0</v>
      </c>
      <c r="AD28" t="e">
        <f t="shared" si="0"/>
        <v>#VALUE!</v>
      </c>
      <c r="AE28" t="e">
        <f t="shared" si="2"/>
        <v>#VALUE!</v>
      </c>
      <c r="AF28" t="e">
        <f t="shared" si="3"/>
        <v>#VALUE!</v>
      </c>
      <c r="AG28">
        <v>1</v>
      </c>
      <c r="AH28">
        <v>2</v>
      </c>
      <c r="AI28">
        <v>3</v>
      </c>
      <c r="AJ28">
        <v>4</v>
      </c>
      <c r="AK28">
        <f t="shared" si="1"/>
        <v>782.09199999999998</v>
      </c>
    </row>
    <row r="29" spans="1:37">
      <c r="A29" t="s">
        <v>71</v>
      </c>
      <c r="C29" t="s">
        <v>235</v>
      </c>
      <c r="D29">
        <v>44072.6</v>
      </c>
      <c r="E29" t="s">
        <v>212</v>
      </c>
      <c r="F29">
        <v>130644</v>
      </c>
      <c r="G29" t="s">
        <v>212</v>
      </c>
      <c r="H29">
        <v>5.4173099999999996</v>
      </c>
      <c r="I29" t="s">
        <v>235</v>
      </c>
      <c r="J29" t="s">
        <v>235</v>
      </c>
      <c r="K29" t="s">
        <v>212</v>
      </c>
      <c r="L29">
        <v>814.92100000000005</v>
      </c>
      <c r="M29">
        <v>783.21100000000001</v>
      </c>
      <c r="N29" t="s">
        <v>212</v>
      </c>
      <c r="O29" t="s">
        <v>235</v>
      </c>
      <c r="P29">
        <v>21.860099999999999</v>
      </c>
      <c r="Q29" t="s">
        <v>212</v>
      </c>
      <c r="R29">
        <v>3.2952700000000001E-2</v>
      </c>
      <c r="S29">
        <v>2.9612600000000002E-4</v>
      </c>
      <c r="T29">
        <v>0.15420300000000001</v>
      </c>
      <c r="U29">
        <v>34.786999999999999</v>
      </c>
      <c r="V29">
        <v>475700</v>
      </c>
      <c r="W29">
        <v>56700</v>
      </c>
      <c r="X29">
        <v>0</v>
      </c>
      <c r="Y29">
        <v>143500</v>
      </c>
      <c r="Z29">
        <v>269700</v>
      </c>
      <c r="AA29">
        <v>0</v>
      </c>
      <c r="AB29">
        <v>48200</v>
      </c>
      <c r="AC29">
        <v>0</v>
      </c>
      <c r="AD29" t="e">
        <f t="shared" si="0"/>
        <v>#VALUE!</v>
      </c>
      <c r="AE29" t="e">
        <f t="shared" si="2"/>
        <v>#VALUE!</v>
      </c>
      <c r="AF29" t="e">
        <f t="shared" si="3"/>
        <v>#VALUE!</v>
      </c>
      <c r="AG29">
        <v>1</v>
      </c>
      <c r="AH29">
        <v>2</v>
      </c>
      <c r="AI29">
        <v>3</v>
      </c>
      <c r="AJ29">
        <v>4</v>
      </c>
      <c r="AK29">
        <f t="shared" si="1"/>
        <v>799.06600000000003</v>
      </c>
    </row>
    <row r="30" spans="1:37">
      <c r="A30" t="s">
        <v>70</v>
      </c>
      <c r="C30" t="s">
        <v>235</v>
      </c>
      <c r="D30">
        <v>70550.7</v>
      </c>
      <c r="E30" t="s">
        <v>212</v>
      </c>
      <c r="F30">
        <v>146376</v>
      </c>
      <c r="G30" t="s">
        <v>235</v>
      </c>
      <c r="H30">
        <v>7.71333</v>
      </c>
      <c r="I30" t="s">
        <v>235</v>
      </c>
      <c r="J30" t="s">
        <v>235</v>
      </c>
      <c r="K30" t="s">
        <v>235</v>
      </c>
      <c r="L30">
        <v>603.173</v>
      </c>
      <c r="M30">
        <v>596.28099999999995</v>
      </c>
      <c r="N30">
        <v>0.20424200000000001</v>
      </c>
      <c r="O30" t="s">
        <v>235</v>
      </c>
      <c r="P30">
        <v>73.309299999999993</v>
      </c>
      <c r="Q30">
        <v>1.05392</v>
      </c>
      <c r="R30">
        <v>1.95556</v>
      </c>
      <c r="S30">
        <v>0.136133</v>
      </c>
      <c r="T30">
        <v>1.8269899999999999</v>
      </c>
      <c r="U30">
        <v>53.936700000000002</v>
      </c>
      <c r="V30">
        <v>480500</v>
      </c>
      <c r="W30">
        <v>62200</v>
      </c>
      <c r="X30">
        <v>0</v>
      </c>
      <c r="Y30">
        <v>128900</v>
      </c>
      <c r="Z30">
        <v>288500</v>
      </c>
      <c r="AA30">
        <v>2200</v>
      </c>
      <c r="AB30">
        <v>37600</v>
      </c>
      <c r="AC30">
        <v>0</v>
      </c>
      <c r="AD30" t="e">
        <f t="shared" si="0"/>
        <v>#VALUE!</v>
      </c>
      <c r="AE30" t="e">
        <f t="shared" si="2"/>
        <v>#VALUE!</v>
      </c>
      <c r="AF30" t="e">
        <f t="shared" si="3"/>
        <v>#VALUE!</v>
      </c>
      <c r="AG30">
        <v>1</v>
      </c>
      <c r="AH30">
        <v>2</v>
      </c>
      <c r="AI30">
        <v>3</v>
      </c>
      <c r="AJ30">
        <v>4</v>
      </c>
      <c r="AK30">
        <f t="shared" si="1"/>
        <v>599.72699999999998</v>
      </c>
    </row>
    <row r="31" spans="1:37">
      <c r="A31" t="s">
        <v>69</v>
      </c>
      <c r="C31" t="s">
        <v>212</v>
      </c>
      <c r="D31">
        <v>70941.5</v>
      </c>
      <c r="E31" t="s">
        <v>212</v>
      </c>
      <c r="F31">
        <v>137817</v>
      </c>
      <c r="G31" t="s">
        <v>235</v>
      </c>
      <c r="H31">
        <v>5.2309200000000002</v>
      </c>
      <c r="I31">
        <v>4.1219299999999999</v>
      </c>
      <c r="J31" t="s">
        <v>235</v>
      </c>
      <c r="K31" t="s">
        <v>235</v>
      </c>
      <c r="L31">
        <v>716.02599999999995</v>
      </c>
      <c r="M31">
        <v>727.53099999999995</v>
      </c>
      <c r="N31" t="s">
        <v>212</v>
      </c>
      <c r="O31" t="s">
        <v>235</v>
      </c>
      <c r="P31">
        <v>94.588099999999997</v>
      </c>
      <c r="Q31" t="s">
        <v>212</v>
      </c>
      <c r="R31" t="s">
        <v>212</v>
      </c>
      <c r="S31" t="s">
        <v>212</v>
      </c>
      <c r="T31" t="s">
        <v>212</v>
      </c>
      <c r="U31">
        <v>34.132800000000003</v>
      </c>
      <c r="V31">
        <v>480800</v>
      </c>
      <c r="W31">
        <v>65700</v>
      </c>
      <c r="X31">
        <v>0</v>
      </c>
      <c r="Y31">
        <v>128600</v>
      </c>
      <c r="Z31">
        <v>289100</v>
      </c>
      <c r="AA31">
        <v>0</v>
      </c>
      <c r="AB31">
        <v>35800</v>
      </c>
      <c r="AC31">
        <v>0</v>
      </c>
      <c r="AD31" t="e">
        <f t="shared" si="0"/>
        <v>#VALUE!</v>
      </c>
      <c r="AE31" t="e">
        <f t="shared" si="2"/>
        <v>#VALUE!</v>
      </c>
      <c r="AF31" t="e">
        <f t="shared" si="3"/>
        <v>#VALUE!</v>
      </c>
      <c r="AG31">
        <v>1</v>
      </c>
      <c r="AH31">
        <v>2</v>
      </c>
      <c r="AI31">
        <v>3</v>
      </c>
      <c r="AJ31">
        <v>4</v>
      </c>
      <c r="AK31">
        <f t="shared" si="1"/>
        <v>721.77849999999989</v>
      </c>
    </row>
    <row r="32" spans="1:37">
      <c r="A32" t="s">
        <v>68</v>
      </c>
      <c r="C32" t="s">
        <v>235</v>
      </c>
      <c r="D32">
        <v>71398.399999999994</v>
      </c>
      <c r="E32">
        <v>384.38400000000001</v>
      </c>
      <c r="F32">
        <v>143604</v>
      </c>
      <c r="G32">
        <v>44.651200000000003</v>
      </c>
      <c r="H32">
        <v>25.246500000000001</v>
      </c>
      <c r="I32">
        <v>5.7161499999999998</v>
      </c>
      <c r="J32" t="s">
        <v>235</v>
      </c>
      <c r="K32">
        <v>3.0981999999999998</v>
      </c>
      <c r="L32">
        <v>728.35799999999995</v>
      </c>
      <c r="M32">
        <v>684.56</v>
      </c>
      <c r="N32" t="s">
        <v>212</v>
      </c>
      <c r="O32" t="s">
        <v>235</v>
      </c>
      <c r="P32">
        <v>53.805100000000003</v>
      </c>
      <c r="Q32" t="s">
        <v>212</v>
      </c>
      <c r="R32">
        <v>8.7826100000000003E-5</v>
      </c>
      <c r="S32" t="s">
        <v>212</v>
      </c>
      <c r="T32" t="s">
        <v>212</v>
      </c>
      <c r="U32">
        <v>35.366199999999999</v>
      </c>
      <c r="V32">
        <v>482100</v>
      </c>
      <c r="W32">
        <v>66900</v>
      </c>
      <c r="X32">
        <v>0</v>
      </c>
      <c r="Y32">
        <v>124900</v>
      </c>
      <c r="Z32">
        <v>293800</v>
      </c>
      <c r="AA32">
        <v>0</v>
      </c>
      <c r="AB32">
        <v>32300</v>
      </c>
      <c r="AC32">
        <v>0</v>
      </c>
      <c r="AD32">
        <f t="shared" si="0"/>
        <v>0</v>
      </c>
      <c r="AE32">
        <f t="shared" si="2"/>
        <v>4.3855340508083271E-3</v>
      </c>
      <c r="AF32" t="e">
        <f t="shared" si="3"/>
        <v>#VALUE!</v>
      </c>
      <c r="AG32">
        <v>1</v>
      </c>
      <c r="AH32">
        <v>2</v>
      </c>
      <c r="AI32">
        <v>3</v>
      </c>
      <c r="AJ32">
        <v>4</v>
      </c>
      <c r="AK32">
        <f t="shared" si="1"/>
        <v>706.45899999999995</v>
      </c>
    </row>
    <row r="33" spans="1:37">
      <c r="A33" t="s">
        <v>67</v>
      </c>
      <c r="C33">
        <v>5.5369599999999997</v>
      </c>
      <c r="D33">
        <v>64485.3</v>
      </c>
      <c r="E33">
        <v>1808.18</v>
      </c>
      <c r="F33">
        <v>134857</v>
      </c>
      <c r="G33">
        <v>333.803</v>
      </c>
      <c r="H33">
        <v>89.528000000000006</v>
      </c>
      <c r="I33">
        <v>31.811</v>
      </c>
      <c r="J33" t="s">
        <v>235</v>
      </c>
      <c r="K33">
        <v>27.258900000000001</v>
      </c>
      <c r="L33">
        <v>676.22799999999995</v>
      </c>
      <c r="M33">
        <v>640.78399999999999</v>
      </c>
      <c r="N33" t="s">
        <v>235</v>
      </c>
      <c r="O33">
        <v>1.25186</v>
      </c>
      <c r="P33">
        <v>70.862099999999998</v>
      </c>
      <c r="Q33" t="s">
        <v>212</v>
      </c>
      <c r="R33" t="s">
        <v>212</v>
      </c>
      <c r="S33">
        <v>1.1291999999999999E-3</v>
      </c>
      <c r="T33" t="s">
        <v>212</v>
      </c>
      <c r="U33">
        <v>40.631300000000003</v>
      </c>
      <c r="V33">
        <v>481800</v>
      </c>
      <c r="W33">
        <v>67400</v>
      </c>
      <c r="X33">
        <v>0</v>
      </c>
      <c r="Y33">
        <v>126700</v>
      </c>
      <c r="Z33">
        <v>292200</v>
      </c>
      <c r="AA33">
        <v>0</v>
      </c>
      <c r="AB33">
        <v>32000</v>
      </c>
      <c r="AC33">
        <v>0</v>
      </c>
      <c r="AD33">
        <f t="shared" si="0"/>
        <v>0</v>
      </c>
      <c r="AE33">
        <f t="shared" si="2"/>
        <v>4.1395067015334713E-2</v>
      </c>
      <c r="AF33" t="e">
        <f t="shared" si="3"/>
        <v>#VALUE!</v>
      </c>
      <c r="AG33">
        <v>1</v>
      </c>
      <c r="AH33">
        <v>2</v>
      </c>
      <c r="AI33">
        <v>3</v>
      </c>
      <c r="AJ33">
        <v>4</v>
      </c>
      <c r="AK33">
        <f t="shared" si="1"/>
        <v>658.50599999999997</v>
      </c>
    </row>
    <row r="34" spans="1:37">
      <c r="A34" t="s">
        <v>66</v>
      </c>
      <c r="C34" t="s">
        <v>235</v>
      </c>
      <c r="D34">
        <v>64705.4</v>
      </c>
      <c r="E34" t="s">
        <v>235</v>
      </c>
      <c r="F34">
        <v>131143</v>
      </c>
      <c r="G34" t="s">
        <v>235</v>
      </c>
      <c r="H34">
        <v>2.51755</v>
      </c>
      <c r="I34" t="s">
        <v>235</v>
      </c>
      <c r="J34" t="s">
        <v>212</v>
      </c>
      <c r="K34" t="s">
        <v>212</v>
      </c>
      <c r="L34">
        <v>648.94600000000003</v>
      </c>
      <c r="M34">
        <v>629.48299999999995</v>
      </c>
      <c r="N34" t="s">
        <v>235</v>
      </c>
      <c r="O34" t="s">
        <v>235</v>
      </c>
      <c r="P34">
        <v>49.677399999999999</v>
      </c>
      <c r="Q34">
        <v>4.7440099999999999E-2</v>
      </c>
      <c r="R34">
        <v>7.6587100000000005E-2</v>
      </c>
      <c r="S34" t="s">
        <v>212</v>
      </c>
      <c r="T34">
        <v>5.8344100000000003E-2</v>
      </c>
      <c r="U34">
        <v>35.7776</v>
      </c>
      <c r="V34">
        <v>481300</v>
      </c>
      <c r="W34">
        <v>64400.000000000007</v>
      </c>
      <c r="X34">
        <v>0</v>
      </c>
      <c r="Y34">
        <v>128800.00000000001</v>
      </c>
      <c r="Z34">
        <v>289800</v>
      </c>
      <c r="AA34">
        <v>0</v>
      </c>
      <c r="AB34">
        <v>35700</v>
      </c>
      <c r="AC34">
        <v>0</v>
      </c>
      <c r="AD34" t="e">
        <f t="shared" si="0"/>
        <v>#VALUE!</v>
      </c>
      <c r="AE34" t="e">
        <f t="shared" si="2"/>
        <v>#VALUE!</v>
      </c>
      <c r="AF34" t="e">
        <f t="shared" si="3"/>
        <v>#VALUE!</v>
      </c>
      <c r="AG34">
        <v>1</v>
      </c>
      <c r="AH34">
        <v>2</v>
      </c>
      <c r="AI34">
        <v>3</v>
      </c>
      <c r="AJ34">
        <v>4</v>
      </c>
      <c r="AK34">
        <f t="shared" si="1"/>
        <v>639.21450000000004</v>
      </c>
    </row>
    <row r="35" spans="1:37">
      <c r="A35" t="s">
        <v>65</v>
      </c>
      <c r="C35" t="s">
        <v>235</v>
      </c>
      <c r="D35">
        <v>70259.5</v>
      </c>
      <c r="E35" t="s">
        <v>235</v>
      </c>
      <c r="F35">
        <v>142990</v>
      </c>
      <c r="G35" t="s">
        <v>235</v>
      </c>
      <c r="H35">
        <v>2.8904100000000001</v>
      </c>
      <c r="I35" t="s">
        <v>235</v>
      </c>
      <c r="J35" t="s">
        <v>235</v>
      </c>
      <c r="K35" t="s">
        <v>235</v>
      </c>
      <c r="L35">
        <v>643.20799999999997</v>
      </c>
      <c r="M35">
        <v>643.88300000000004</v>
      </c>
      <c r="N35" t="s">
        <v>235</v>
      </c>
      <c r="O35" t="s">
        <v>212</v>
      </c>
      <c r="P35">
        <v>93.621499999999997</v>
      </c>
      <c r="Q35">
        <v>2.4927700000000002</v>
      </c>
      <c r="R35">
        <v>3.8972500000000001</v>
      </c>
      <c r="S35">
        <v>0.29072900000000002</v>
      </c>
      <c r="T35">
        <v>1.2207699999999999</v>
      </c>
      <c r="U35">
        <v>31.041499999999999</v>
      </c>
      <c r="V35">
        <v>481100</v>
      </c>
      <c r="W35">
        <v>64600</v>
      </c>
      <c r="X35">
        <v>0</v>
      </c>
      <c r="Y35">
        <v>127300</v>
      </c>
      <c r="Z35">
        <v>290400</v>
      </c>
      <c r="AA35">
        <v>0</v>
      </c>
      <c r="AB35">
        <v>36500</v>
      </c>
      <c r="AC35">
        <v>0</v>
      </c>
      <c r="AD35" t="e">
        <f t="shared" si="0"/>
        <v>#VALUE!</v>
      </c>
      <c r="AE35" t="e">
        <f t="shared" si="2"/>
        <v>#VALUE!</v>
      </c>
      <c r="AF35" t="e">
        <f t="shared" si="3"/>
        <v>#VALUE!</v>
      </c>
      <c r="AG35">
        <v>1</v>
      </c>
      <c r="AH35">
        <v>2</v>
      </c>
      <c r="AI35">
        <v>3</v>
      </c>
      <c r="AJ35">
        <v>4</v>
      </c>
      <c r="AK35">
        <f t="shared" si="1"/>
        <v>643.54549999999995</v>
      </c>
    </row>
    <row r="36" spans="1:37">
      <c r="A36" t="s">
        <v>64</v>
      </c>
      <c r="C36" t="s">
        <v>235</v>
      </c>
      <c r="D36">
        <v>57941.3</v>
      </c>
      <c r="E36" t="s">
        <v>235</v>
      </c>
      <c r="F36">
        <v>150441</v>
      </c>
      <c r="G36" t="s">
        <v>212</v>
      </c>
      <c r="H36">
        <v>5.2441399999999998</v>
      </c>
      <c r="I36" t="s">
        <v>235</v>
      </c>
      <c r="J36" t="s">
        <v>235</v>
      </c>
      <c r="K36" t="s">
        <v>212</v>
      </c>
      <c r="L36">
        <v>620.072</v>
      </c>
      <c r="M36">
        <v>593.59199999999998</v>
      </c>
      <c r="N36">
        <v>0.50459699999999996</v>
      </c>
      <c r="O36" t="s">
        <v>212</v>
      </c>
      <c r="P36">
        <v>89.759200000000007</v>
      </c>
      <c r="Q36">
        <v>1.51542</v>
      </c>
      <c r="R36">
        <v>2.6568299999999998</v>
      </c>
      <c r="S36">
        <v>0.27843099999999998</v>
      </c>
      <c r="T36">
        <v>1.58833</v>
      </c>
      <c r="U36">
        <v>49.313200000000002</v>
      </c>
      <c r="V36">
        <v>479400</v>
      </c>
      <c r="W36">
        <v>58300</v>
      </c>
      <c r="X36">
        <v>0</v>
      </c>
      <c r="Y36">
        <v>134600</v>
      </c>
      <c r="Z36">
        <v>281800</v>
      </c>
      <c r="AA36">
        <v>0</v>
      </c>
      <c r="AB36">
        <v>46000</v>
      </c>
      <c r="AC36">
        <v>0</v>
      </c>
      <c r="AD36" t="e">
        <f t="shared" si="0"/>
        <v>#VALUE!</v>
      </c>
      <c r="AE36" t="e">
        <f t="shared" si="2"/>
        <v>#VALUE!</v>
      </c>
      <c r="AF36" t="e">
        <f t="shared" si="3"/>
        <v>#VALUE!</v>
      </c>
      <c r="AG36">
        <v>1</v>
      </c>
      <c r="AH36">
        <v>2</v>
      </c>
      <c r="AI36">
        <v>3</v>
      </c>
      <c r="AJ36">
        <v>4</v>
      </c>
      <c r="AK36">
        <f t="shared" si="1"/>
        <v>606.83199999999999</v>
      </c>
    </row>
    <row r="37" spans="1:37">
      <c r="A37" t="s">
        <v>63</v>
      </c>
      <c r="C37" t="s">
        <v>235</v>
      </c>
      <c r="D37">
        <v>79319.100000000006</v>
      </c>
      <c r="E37" t="s">
        <v>235</v>
      </c>
      <c r="F37">
        <v>146029</v>
      </c>
      <c r="G37" t="s">
        <v>212</v>
      </c>
      <c r="H37" t="s">
        <v>235</v>
      </c>
      <c r="I37" t="s">
        <v>235</v>
      </c>
      <c r="J37" t="s">
        <v>235</v>
      </c>
      <c r="K37" t="s">
        <v>235</v>
      </c>
      <c r="L37">
        <v>646.44399999999996</v>
      </c>
      <c r="M37">
        <v>632.17899999999997</v>
      </c>
      <c r="N37" t="s">
        <v>235</v>
      </c>
      <c r="O37" t="s">
        <v>212</v>
      </c>
      <c r="P37">
        <v>108.559</v>
      </c>
      <c r="Q37">
        <v>3.2232299999999998E-2</v>
      </c>
      <c r="R37">
        <v>0.169096</v>
      </c>
      <c r="S37" t="s">
        <v>212</v>
      </c>
      <c r="T37">
        <v>0.60659399999999997</v>
      </c>
      <c r="U37">
        <v>28.636500000000002</v>
      </c>
      <c r="V37">
        <v>482100</v>
      </c>
      <c r="W37">
        <v>67900</v>
      </c>
      <c r="X37">
        <v>0</v>
      </c>
      <c r="Y37">
        <v>125500</v>
      </c>
      <c r="Z37">
        <v>293600</v>
      </c>
      <c r="AA37">
        <v>0</v>
      </c>
      <c r="AB37">
        <v>30900</v>
      </c>
      <c r="AC37">
        <v>0</v>
      </c>
      <c r="AD37" t="e">
        <f t="shared" si="0"/>
        <v>#VALUE!</v>
      </c>
      <c r="AE37" t="e">
        <f t="shared" si="2"/>
        <v>#VALUE!</v>
      </c>
      <c r="AF37" t="e">
        <f t="shared" si="3"/>
        <v>#VALUE!</v>
      </c>
      <c r="AG37">
        <v>1</v>
      </c>
      <c r="AH37">
        <v>2</v>
      </c>
      <c r="AI37">
        <v>3</v>
      </c>
      <c r="AJ37">
        <v>4</v>
      </c>
      <c r="AK37">
        <f t="shared" si="1"/>
        <v>639.31150000000002</v>
      </c>
    </row>
    <row r="38" spans="1:37" s="10" customFormat="1">
      <c r="C38" s="10" t="s">
        <v>45</v>
      </c>
      <c r="D38" s="10" t="s">
        <v>44</v>
      </c>
      <c r="E38" s="10" t="s">
        <v>43</v>
      </c>
      <c r="F38" s="10" t="s">
        <v>42</v>
      </c>
      <c r="G38" s="10" t="s">
        <v>41</v>
      </c>
      <c r="H38" s="10" t="s">
        <v>40</v>
      </c>
      <c r="I38" s="10" t="s">
        <v>39</v>
      </c>
      <c r="J38" s="10" t="s">
        <v>38</v>
      </c>
      <c r="K38" s="10" t="s">
        <v>37</v>
      </c>
      <c r="L38" s="10" t="s">
        <v>36</v>
      </c>
      <c r="M38" s="10" t="s">
        <v>35</v>
      </c>
      <c r="N38" s="10" t="s">
        <v>34</v>
      </c>
      <c r="O38" s="10" t="s">
        <v>33</v>
      </c>
      <c r="P38" s="10" t="s">
        <v>32</v>
      </c>
      <c r="Q38" s="10" t="s">
        <v>31</v>
      </c>
      <c r="R38" s="10" t="s">
        <v>30</v>
      </c>
      <c r="S38" s="10" t="s">
        <v>29</v>
      </c>
      <c r="T38" s="10" t="s">
        <v>28</v>
      </c>
      <c r="U38" s="10" t="s">
        <v>27</v>
      </c>
      <c r="V38" s="9" t="s">
        <v>106</v>
      </c>
      <c r="W38" s="9" t="s">
        <v>105</v>
      </c>
      <c r="X38" s="9" t="s">
        <v>104</v>
      </c>
      <c r="Y38" s="9" t="s">
        <v>103</v>
      </c>
      <c r="Z38" s="9" t="s">
        <v>102</v>
      </c>
      <c r="AA38" s="9" t="s">
        <v>101</v>
      </c>
      <c r="AB38" s="9" t="s">
        <v>100</v>
      </c>
      <c r="AC38" s="9" t="s">
        <v>99</v>
      </c>
      <c r="AE38"/>
      <c r="AF38"/>
      <c r="AG38">
        <v>1</v>
      </c>
      <c r="AH38">
        <v>2</v>
      </c>
      <c r="AI38">
        <v>3</v>
      </c>
      <c r="AJ38">
        <v>4</v>
      </c>
      <c r="AK38"/>
    </row>
    <row r="39" spans="1:37">
      <c r="A39" t="s">
        <v>62</v>
      </c>
      <c r="C39" t="s">
        <v>235</v>
      </c>
      <c r="D39">
        <v>49432.7</v>
      </c>
      <c r="E39" t="s">
        <v>235</v>
      </c>
      <c r="F39">
        <v>91616.2</v>
      </c>
      <c r="G39" t="s">
        <v>212</v>
      </c>
      <c r="H39" t="s">
        <v>235</v>
      </c>
      <c r="I39" t="s">
        <v>212</v>
      </c>
      <c r="J39" t="s">
        <v>235</v>
      </c>
      <c r="K39" t="s">
        <v>212</v>
      </c>
      <c r="L39">
        <v>377.95499999999998</v>
      </c>
      <c r="M39">
        <v>406.09699999999998</v>
      </c>
      <c r="N39" t="s">
        <v>235</v>
      </c>
      <c r="O39" t="s">
        <v>235</v>
      </c>
      <c r="P39">
        <v>37.316800000000001</v>
      </c>
      <c r="Q39">
        <v>0.42469299999999999</v>
      </c>
      <c r="R39">
        <v>0.57594599999999996</v>
      </c>
      <c r="S39" t="s">
        <v>235</v>
      </c>
      <c r="T39">
        <v>0.56645900000000005</v>
      </c>
      <c r="U39">
        <v>17.9954</v>
      </c>
      <c r="V39">
        <v>480400</v>
      </c>
      <c r="W39">
        <v>75600</v>
      </c>
      <c r="X39">
        <v>0</v>
      </c>
      <c r="Y39">
        <v>128100</v>
      </c>
      <c r="Z39">
        <v>289600</v>
      </c>
      <c r="AA39">
        <v>0</v>
      </c>
      <c r="AB39">
        <v>25299.999999999996</v>
      </c>
      <c r="AC39">
        <v>0</v>
      </c>
      <c r="AE39" t="e">
        <f t="shared" si="2"/>
        <v>#VALUE!</v>
      </c>
      <c r="AF39" t="e">
        <f t="shared" si="3"/>
        <v>#VALUE!</v>
      </c>
      <c r="AG39">
        <v>1</v>
      </c>
      <c r="AH39">
        <v>2</v>
      </c>
      <c r="AI39">
        <v>3</v>
      </c>
      <c r="AJ39">
        <v>4</v>
      </c>
      <c r="AK39">
        <f t="shared" ref="AK39:AK66" si="4">(L39+M39)/2</f>
        <v>392.02599999999995</v>
      </c>
    </row>
    <row r="40" spans="1:37">
      <c r="A40" t="s">
        <v>61</v>
      </c>
      <c r="C40" t="s">
        <v>235</v>
      </c>
      <c r="D40">
        <v>52430.9</v>
      </c>
      <c r="E40" t="s">
        <v>235</v>
      </c>
      <c r="F40">
        <v>106989</v>
      </c>
      <c r="G40" t="s">
        <v>235</v>
      </c>
      <c r="H40" t="s">
        <v>235</v>
      </c>
      <c r="I40" t="s">
        <v>212</v>
      </c>
      <c r="J40" t="s">
        <v>235</v>
      </c>
      <c r="K40" t="s">
        <v>235</v>
      </c>
      <c r="L40">
        <v>473.11200000000002</v>
      </c>
      <c r="M40">
        <v>442.42899999999997</v>
      </c>
      <c r="N40" t="s">
        <v>235</v>
      </c>
      <c r="O40" t="s">
        <v>235</v>
      </c>
      <c r="P40">
        <v>43.055900000000001</v>
      </c>
      <c r="Q40">
        <v>1.3396699999999999</v>
      </c>
      <c r="R40">
        <v>1.2963199999999999</v>
      </c>
      <c r="S40">
        <v>8.2108500000000001E-2</v>
      </c>
      <c r="T40">
        <v>0.89056199999999996</v>
      </c>
      <c r="U40">
        <v>21.134799999999998</v>
      </c>
      <c r="V40">
        <v>480600</v>
      </c>
      <c r="W40">
        <v>72500</v>
      </c>
      <c r="X40">
        <v>0</v>
      </c>
      <c r="Y40">
        <v>130800</v>
      </c>
      <c r="Z40">
        <v>287600</v>
      </c>
      <c r="AA40">
        <v>0</v>
      </c>
      <c r="AB40">
        <v>28400</v>
      </c>
      <c r="AC40">
        <v>0</v>
      </c>
      <c r="AE40" t="e">
        <f t="shared" si="2"/>
        <v>#VALUE!</v>
      </c>
      <c r="AF40" t="e">
        <f t="shared" si="3"/>
        <v>#VALUE!</v>
      </c>
      <c r="AG40">
        <v>1</v>
      </c>
      <c r="AH40">
        <v>2</v>
      </c>
      <c r="AI40">
        <v>3</v>
      </c>
      <c r="AJ40">
        <v>4</v>
      </c>
      <c r="AK40">
        <f t="shared" si="4"/>
        <v>457.77049999999997</v>
      </c>
    </row>
    <row r="41" spans="1:37">
      <c r="A41" t="s">
        <v>60</v>
      </c>
      <c r="C41" t="s">
        <v>212</v>
      </c>
      <c r="D41">
        <v>66432</v>
      </c>
      <c r="E41" t="s">
        <v>212</v>
      </c>
      <c r="F41">
        <v>127270</v>
      </c>
      <c r="G41" t="s">
        <v>235</v>
      </c>
      <c r="H41" t="s">
        <v>235</v>
      </c>
      <c r="I41" t="s">
        <v>235</v>
      </c>
      <c r="J41" t="s">
        <v>235</v>
      </c>
      <c r="K41" t="s">
        <v>212</v>
      </c>
      <c r="L41">
        <v>552.13300000000004</v>
      </c>
      <c r="M41">
        <v>508.06799999999998</v>
      </c>
      <c r="N41" t="s">
        <v>235</v>
      </c>
      <c r="O41" t="s">
        <v>212</v>
      </c>
      <c r="P41">
        <v>37.581499999999998</v>
      </c>
      <c r="Q41">
        <v>1.16307</v>
      </c>
      <c r="R41">
        <v>1.5921400000000001</v>
      </c>
      <c r="S41">
        <v>0.145681</v>
      </c>
      <c r="T41">
        <v>1.0661400000000001</v>
      </c>
      <c r="U41">
        <v>22.7319</v>
      </c>
      <c r="V41">
        <v>480900.00000000006</v>
      </c>
      <c r="W41">
        <v>73800</v>
      </c>
      <c r="X41">
        <v>0</v>
      </c>
      <c r="Y41">
        <v>127200</v>
      </c>
      <c r="Z41">
        <v>290600</v>
      </c>
      <c r="AA41">
        <v>0</v>
      </c>
      <c r="AB41">
        <v>27500</v>
      </c>
      <c r="AC41">
        <v>0</v>
      </c>
      <c r="AE41" t="e">
        <f t="shared" si="2"/>
        <v>#VALUE!</v>
      </c>
      <c r="AF41" t="e">
        <f t="shared" si="3"/>
        <v>#VALUE!</v>
      </c>
      <c r="AG41">
        <v>1</v>
      </c>
      <c r="AH41">
        <v>2</v>
      </c>
      <c r="AI41">
        <v>3</v>
      </c>
      <c r="AJ41">
        <v>4</v>
      </c>
      <c r="AK41">
        <f t="shared" si="4"/>
        <v>530.10050000000001</v>
      </c>
    </row>
    <row r="42" spans="1:37">
      <c r="A42" t="s">
        <v>59</v>
      </c>
      <c r="C42" t="s">
        <v>235</v>
      </c>
      <c r="D42">
        <v>57876.1</v>
      </c>
      <c r="E42" t="s">
        <v>212</v>
      </c>
      <c r="F42">
        <v>121500</v>
      </c>
      <c r="G42" t="s">
        <v>212</v>
      </c>
      <c r="H42" t="s">
        <v>235</v>
      </c>
      <c r="I42" t="s">
        <v>235</v>
      </c>
      <c r="J42" t="s">
        <v>235</v>
      </c>
      <c r="K42" t="s">
        <v>235</v>
      </c>
      <c r="L42">
        <v>549.55700000000002</v>
      </c>
      <c r="M42">
        <v>514.94600000000003</v>
      </c>
      <c r="N42" t="s">
        <v>212</v>
      </c>
      <c r="O42" t="s">
        <v>235</v>
      </c>
      <c r="P42">
        <v>61.692999999999998</v>
      </c>
      <c r="Q42" t="s">
        <v>212</v>
      </c>
      <c r="R42" t="s">
        <v>212</v>
      </c>
      <c r="S42" t="s">
        <v>212</v>
      </c>
      <c r="T42" t="s">
        <v>212</v>
      </c>
      <c r="U42">
        <v>26.657</v>
      </c>
      <c r="V42">
        <v>481200</v>
      </c>
      <c r="W42">
        <v>72000</v>
      </c>
      <c r="X42">
        <v>0</v>
      </c>
      <c r="Y42">
        <v>128100</v>
      </c>
      <c r="Z42">
        <v>290500</v>
      </c>
      <c r="AA42">
        <v>0</v>
      </c>
      <c r="AB42">
        <v>28200</v>
      </c>
      <c r="AC42">
        <v>0</v>
      </c>
      <c r="AE42" t="e">
        <f t="shared" si="2"/>
        <v>#VALUE!</v>
      </c>
      <c r="AF42" t="e">
        <f t="shared" si="3"/>
        <v>#VALUE!</v>
      </c>
      <c r="AG42">
        <v>1</v>
      </c>
      <c r="AH42">
        <v>2</v>
      </c>
      <c r="AI42">
        <v>3</v>
      </c>
      <c r="AJ42">
        <v>4</v>
      </c>
      <c r="AK42">
        <f t="shared" si="4"/>
        <v>532.25150000000008</v>
      </c>
    </row>
    <row r="43" spans="1:37">
      <c r="A43" t="s">
        <v>58</v>
      </c>
      <c r="C43" t="s">
        <v>212</v>
      </c>
      <c r="D43">
        <v>49292.9</v>
      </c>
      <c r="E43" t="s">
        <v>212</v>
      </c>
      <c r="F43">
        <v>100359</v>
      </c>
      <c r="G43" t="s">
        <v>235</v>
      </c>
      <c r="H43">
        <v>2.5589400000000002</v>
      </c>
      <c r="I43" t="s">
        <v>235</v>
      </c>
      <c r="J43" t="s">
        <v>235</v>
      </c>
      <c r="K43" t="s">
        <v>212</v>
      </c>
      <c r="L43">
        <v>437.01499999999999</v>
      </c>
      <c r="M43">
        <v>427.94099999999997</v>
      </c>
      <c r="N43" t="s">
        <v>235</v>
      </c>
      <c r="O43" t="s">
        <v>212</v>
      </c>
      <c r="P43">
        <v>38.116199999999999</v>
      </c>
      <c r="Q43">
        <v>1.46689</v>
      </c>
      <c r="R43">
        <v>1.78241</v>
      </c>
      <c r="S43">
        <v>0.10724400000000001</v>
      </c>
      <c r="T43">
        <v>0.83441200000000004</v>
      </c>
      <c r="U43">
        <v>17.6479</v>
      </c>
      <c r="V43">
        <v>481800</v>
      </c>
      <c r="W43">
        <v>73700</v>
      </c>
      <c r="X43">
        <v>0</v>
      </c>
      <c r="Y43">
        <v>125900</v>
      </c>
      <c r="Z43">
        <v>293200</v>
      </c>
      <c r="AA43">
        <v>0</v>
      </c>
      <c r="AB43">
        <v>25299.999999999996</v>
      </c>
      <c r="AC43">
        <v>0</v>
      </c>
      <c r="AE43" t="e">
        <f t="shared" si="2"/>
        <v>#VALUE!</v>
      </c>
      <c r="AF43" t="e">
        <f t="shared" si="3"/>
        <v>#VALUE!</v>
      </c>
      <c r="AG43">
        <v>1</v>
      </c>
      <c r="AH43">
        <v>2</v>
      </c>
      <c r="AI43">
        <v>3</v>
      </c>
      <c r="AJ43">
        <v>4</v>
      </c>
      <c r="AK43">
        <f t="shared" si="4"/>
        <v>432.47799999999995</v>
      </c>
    </row>
    <row r="44" spans="1:37">
      <c r="A44" t="s">
        <v>57</v>
      </c>
      <c r="C44" t="s">
        <v>235</v>
      </c>
      <c r="D44">
        <v>63145.5</v>
      </c>
      <c r="E44">
        <v>6.4967699999999997</v>
      </c>
      <c r="F44">
        <v>124223</v>
      </c>
      <c r="G44" t="s">
        <v>235</v>
      </c>
      <c r="H44" t="s">
        <v>235</v>
      </c>
      <c r="I44" t="s">
        <v>235</v>
      </c>
      <c r="J44" t="s">
        <v>212</v>
      </c>
      <c r="K44" t="s">
        <v>212</v>
      </c>
      <c r="L44">
        <v>671.04899999999998</v>
      </c>
      <c r="M44">
        <v>605.005</v>
      </c>
      <c r="N44" t="s">
        <v>235</v>
      </c>
      <c r="O44" t="s">
        <v>235</v>
      </c>
      <c r="P44">
        <v>40.0533</v>
      </c>
      <c r="Q44" t="s">
        <v>212</v>
      </c>
      <c r="R44" t="s">
        <v>212</v>
      </c>
      <c r="S44" t="s">
        <v>212</v>
      </c>
      <c r="T44" t="s">
        <v>235</v>
      </c>
      <c r="U44">
        <v>29.4651</v>
      </c>
      <c r="V44">
        <v>480400</v>
      </c>
      <c r="W44">
        <v>75700</v>
      </c>
      <c r="X44">
        <v>0</v>
      </c>
      <c r="Y44">
        <v>125300</v>
      </c>
      <c r="Z44">
        <v>291100</v>
      </c>
      <c r="AA44">
        <v>0</v>
      </c>
      <c r="AB44">
        <v>27500</v>
      </c>
      <c r="AC44">
        <v>0</v>
      </c>
      <c r="AE44" t="e">
        <f t="shared" si="2"/>
        <v>#VALUE!</v>
      </c>
      <c r="AF44" t="e">
        <f t="shared" si="3"/>
        <v>#VALUE!</v>
      </c>
      <c r="AG44">
        <v>1</v>
      </c>
      <c r="AH44">
        <v>2</v>
      </c>
      <c r="AI44">
        <v>3</v>
      </c>
      <c r="AJ44">
        <v>4</v>
      </c>
      <c r="AK44">
        <f t="shared" si="4"/>
        <v>638.02700000000004</v>
      </c>
    </row>
    <row r="45" spans="1:37">
      <c r="A45" t="s">
        <v>56</v>
      </c>
      <c r="C45" t="s">
        <v>235</v>
      </c>
      <c r="D45">
        <v>55456.4</v>
      </c>
      <c r="E45" t="s">
        <v>235</v>
      </c>
      <c r="F45">
        <v>121164</v>
      </c>
      <c r="G45" t="s">
        <v>235</v>
      </c>
      <c r="H45">
        <v>6.5797600000000003</v>
      </c>
      <c r="I45" t="s">
        <v>235</v>
      </c>
      <c r="J45" t="s">
        <v>212</v>
      </c>
      <c r="K45" t="s">
        <v>235</v>
      </c>
      <c r="L45">
        <v>492.20400000000001</v>
      </c>
      <c r="M45">
        <v>489.42</v>
      </c>
      <c r="N45" t="s">
        <v>235</v>
      </c>
      <c r="O45" t="s">
        <v>235</v>
      </c>
      <c r="P45">
        <v>67.461600000000004</v>
      </c>
      <c r="Q45">
        <v>2.2896999999999998</v>
      </c>
      <c r="R45">
        <v>3.70574</v>
      </c>
      <c r="S45">
        <v>0.33721000000000001</v>
      </c>
      <c r="T45">
        <v>0.96900699999999995</v>
      </c>
      <c r="U45">
        <v>16.290299999999998</v>
      </c>
      <c r="V45">
        <v>480200.00000000006</v>
      </c>
      <c r="W45">
        <v>72300</v>
      </c>
      <c r="X45">
        <v>0</v>
      </c>
      <c r="Y45">
        <v>128200</v>
      </c>
      <c r="Z45">
        <v>289400</v>
      </c>
      <c r="AA45">
        <v>0</v>
      </c>
      <c r="AB45">
        <v>26900</v>
      </c>
      <c r="AC45">
        <v>0</v>
      </c>
      <c r="AE45" t="e">
        <f t="shared" si="2"/>
        <v>#VALUE!</v>
      </c>
      <c r="AF45" t="e">
        <f t="shared" si="3"/>
        <v>#VALUE!</v>
      </c>
      <c r="AG45">
        <v>1</v>
      </c>
      <c r="AH45">
        <v>2</v>
      </c>
      <c r="AI45">
        <v>3</v>
      </c>
      <c r="AJ45">
        <v>4</v>
      </c>
      <c r="AK45">
        <f t="shared" si="4"/>
        <v>490.81200000000001</v>
      </c>
    </row>
    <row r="46" spans="1:37">
      <c r="A46" t="s">
        <v>55</v>
      </c>
      <c r="C46" t="s">
        <v>235</v>
      </c>
      <c r="D46">
        <v>54281</v>
      </c>
      <c r="E46">
        <v>50.845700000000001</v>
      </c>
      <c r="F46">
        <v>115477</v>
      </c>
      <c r="G46">
        <v>13.2628</v>
      </c>
      <c r="H46">
        <v>3.3224900000000002</v>
      </c>
      <c r="I46" t="s">
        <v>235</v>
      </c>
      <c r="J46" t="s">
        <v>235</v>
      </c>
      <c r="K46">
        <v>1.85514</v>
      </c>
      <c r="L46">
        <v>483.68599999999998</v>
      </c>
      <c r="M46">
        <v>481.97399999999999</v>
      </c>
      <c r="N46" t="s">
        <v>212</v>
      </c>
      <c r="O46" t="s">
        <v>212</v>
      </c>
      <c r="P46">
        <v>86.672200000000004</v>
      </c>
      <c r="Q46">
        <v>0.84778299999999995</v>
      </c>
      <c r="R46">
        <v>0.98743899999999996</v>
      </c>
      <c r="S46">
        <v>0.10649599999999999</v>
      </c>
      <c r="T46">
        <v>0.79778700000000002</v>
      </c>
      <c r="U46">
        <v>19.565799999999999</v>
      </c>
      <c r="V46">
        <v>480500</v>
      </c>
      <c r="W46">
        <v>70400</v>
      </c>
      <c r="X46">
        <v>0</v>
      </c>
      <c r="Y46">
        <v>128500</v>
      </c>
      <c r="Z46">
        <v>289200</v>
      </c>
      <c r="AA46">
        <v>0</v>
      </c>
      <c r="AB46">
        <v>29300</v>
      </c>
      <c r="AC46">
        <v>0</v>
      </c>
      <c r="AE46">
        <f t="shared" si="2"/>
        <v>3.8422219000476361E-3</v>
      </c>
      <c r="AF46" t="e">
        <f t="shared" si="3"/>
        <v>#VALUE!</v>
      </c>
      <c r="AG46">
        <v>1</v>
      </c>
      <c r="AH46">
        <v>2</v>
      </c>
      <c r="AI46">
        <v>3</v>
      </c>
      <c r="AJ46">
        <v>4</v>
      </c>
      <c r="AK46">
        <f t="shared" si="4"/>
        <v>482.83</v>
      </c>
    </row>
    <row r="47" spans="1:37">
      <c r="A47" t="s">
        <v>54</v>
      </c>
      <c r="C47" t="s">
        <v>235</v>
      </c>
      <c r="D47">
        <v>47214.2</v>
      </c>
      <c r="E47" t="s">
        <v>212</v>
      </c>
      <c r="F47">
        <v>104989</v>
      </c>
      <c r="G47" t="s">
        <v>212</v>
      </c>
      <c r="H47">
        <v>3.0182099999999998</v>
      </c>
      <c r="I47" t="s">
        <v>235</v>
      </c>
      <c r="J47" t="s">
        <v>235</v>
      </c>
      <c r="K47" t="s">
        <v>212</v>
      </c>
      <c r="L47">
        <v>449.315</v>
      </c>
      <c r="M47">
        <v>431.72300000000001</v>
      </c>
      <c r="N47" t="s">
        <v>212</v>
      </c>
      <c r="O47" t="s">
        <v>212</v>
      </c>
      <c r="P47">
        <v>50.0364</v>
      </c>
      <c r="Q47">
        <v>1.3749199999999999</v>
      </c>
      <c r="R47">
        <v>1.79613</v>
      </c>
      <c r="S47">
        <v>0.109907</v>
      </c>
      <c r="T47">
        <v>0.63741000000000003</v>
      </c>
      <c r="U47">
        <v>16.8703</v>
      </c>
      <c r="V47">
        <v>480500</v>
      </c>
      <c r="W47">
        <v>73200</v>
      </c>
      <c r="X47">
        <v>0</v>
      </c>
      <c r="Y47">
        <v>129500</v>
      </c>
      <c r="Z47">
        <v>288400</v>
      </c>
      <c r="AA47">
        <v>0</v>
      </c>
      <c r="AB47">
        <v>28400</v>
      </c>
      <c r="AC47">
        <v>0</v>
      </c>
      <c r="AE47" t="e">
        <f t="shared" si="2"/>
        <v>#VALUE!</v>
      </c>
      <c r="AF47" t="e">
        <f t="shared" si="3"/>
        <v>#VALUE!</v>
      </c>
      <c r="AG47">
        <v>1</v>
      </c>
      <c r="AH47">
        <v>2</v>
      </c>
      <c r="AI47">
        <v>3</v>
      </c>
      <c r="AJ47">
        <v>4</v>
      </c>
      <c r="AK47">
        <f t="shared" si="4"/>
        <v>440.51900000000001</v>
      </c>
    </row>
    <row r="48" spans="1:37">
      <c r="A48" t="s">
        <v>53</v>
      </c>
      <c r="C48" t="s">
        <v>235</v>
      </c>
      <c r="D48">
        <v>62856.4</v>
      </c>
      <c r="E48" t="s">
        <v>212</v>
      </c>
      <c r="F48">
        <v>124857</v>
      </c>
      <c r="G48" t="s">
        <v>212</v>
      </c>
      <c r="H48" t="s">
        <v>235</v>
      </c>
      <c r="I48" t="s">
        <v>235</v>
      </c>
      <c r="J48" t="s">
        <v>235</v>
      </c>
      <c r="K48" t="s">
        <v>235</v>
      </c>
      <c r="L48">
        <v>538.14</v>
      </c>
      <c r="M48">
        <v>509.19799999999998</v>
      </c>
      <c r="N48" t="s">
        <v>235</v>
      </c>
      <c r="O48" t="s">
        <v>212</v>
      </c>
      <c r="P48">
        <v>50.235900000000001</v>
      </c>
      <c r="Q48">
        <v>0.27980699999999997</v>
      </c>
      <c r="R48">
        <v>0.53162399999999999</v>
      </c>
      <c r="S48">
        <v>4.56096E-2</v>
      </c>
      <c r="T48">
        <v>0.293987</v>
      </c>
      <c r="U48">
        <v>22.5091</v>
      </c>
      <c r="V48">
        <v>481400</v>
      </c>
      <c r="W48">
        <v>71200</v>
      </c>
      <c r="X48">
        <v>0</v>
      </c>
      <c r="Y48">
        <v>127400</v>
      </c>
      <c r="Z48">
        <v>291300</v>
      </c>
      <c r="AA48">
        <v>0</v>
      </c>
      <c r="AB48">
        <v>28700</v>
      </c>
      <c r="AC48">
        <v>0</v>
      </c>
      <c r="AE48" t="e">
        <f t="shared" si="2"/>
        <v>#VALUE!</v>
      </c>
      <c r="AF48" t="e">
        <f t="shared" si="3"/>
        <v>#VALUE!</v>
      </c>
      <c r="AG48">
        <v>1</v>
      </c>
      <c r="AH48">
        <v>2</v>
      </c>
      <c r="AI48">
        <v>3</v>
      </c>
      <c r="AJ48">
        <v>4</v>
      </c>
      <c r="AK48">
        <f t="shared" si="4"/>
        <v>523.66899999999998</v>
      </c>
    </row>
    <row r="49" spans="1:37">
      <c r="A49" t="s">
        <v>52</v>
      </c>
      <c r="C49" t="s">
        <v>235</v>
      </c>
      <c r="D49">
        <v>56147.3</v>
      </c>
      <c r="E49">
        <v>3.3458899999999998</v>
      </c>
      <c r="F49">
        <v>113686</v>
      </c>
      <c r="G49" t="s">
        <v>212</v>
      </c>
      <c r="H49">
        <v>4.9503199999999996</v>
      </c>
      <c r="I49" t="s">
        <v>235</v>
      </c>
      <c r="J49" t="s">
        <v>235</v>
      </c>
      <c r="K49" t="s">
        <v>235</v>
      </c>
      <c r="L49">
        <v>446.983</v>
      </c>
      <c r="M49">
        <v>453.33300000000003</v>
      </c>
      <c r="N49" t="s">
        <v>235</v>
      </c>
      <c r="O49" t="s">
        <v>212</v>
      </c>
      <c r="P49">
        <v>75.002300000000005</v>
      </c>
      <c r="Q49">
        <v>1.85107</v>
      </c>
      <c r="R49">
        <v>2.51349</v>
      </c>
      <c r="S49">
        <v>0.20937500000000001</v>
      </c>
      <c r="T49">
        <v>1.07152</v>
      </c>
      <c r="U49">
        <v>15.065</v>
      </c>
      <c r="V49">
        <v>480400</v>
      </c>
      <c r="W49">
        <v>73800</v>
      </c>
      <c r="X49">
        <v>0</v>
      </c>
      <c r="Y49">
        <v>125900</v>
      </c>
      <c r="Z49">
        <v>291100</v>
      </c>
      <c r="AA49">
        <v>2000</v>
      </c>
      <c r="AB49">
        <v>26900</v>
      </c>
      <c r="AC49">
        <v>0</v>
      </c>
      <c r="AE49" t="e">
        <f t="shared" si="2"/>
        <v>#VALUE!</v>
      </c>
      <c r="AF49" t="e">
        <f t="shared" si="3"/>
        <v>#VALUE!</v>
      </c>
      <c r="AG49">
        <v>1</v>
      </c>
      <c r="AH49">
        <v>2</v>
      </c>
      <c r="AI49">
        <v>3</v>
      </c>
      <c r="AJ49">
        <v>4</v>
      </c>
      <c r="AK49">
        <f t="shared" si="4"/>
        <v>450.15800000000002</v>
      </c>
    </row>
    <row r="50" spans="1:37">
      <c r="A50" t="s">
        <v>51</v>
      </c>
      <c r="C50">
        <v>1.7994600000000001</v>
      </c>
      <c r="D50">
        <v>56349</v>
      </c>
      <c r="E50" t="s">
        <v>235</v>
      </c>
      <c r="F50">
        <v>122579</v>
      </c>
      <c r="G50" t="s">
        <v>212</v>
      </c>
      <c r="H50">
        <v>3.1795100000000001</v>
      </c>
      <c r="I50" t="s">
        <v>235</v>
      </c>
      <c r="J50" t="s">
        <v>235</v>
      </c>
      <c r="K50" t="s">
        <v>235</v>
      </c>
      <c r="L50">
        <v>496.31</v>
      </c>
      <c r="M50">
        <v>487.26299999999998</v>
      </c>
      <c r="N50" t="s">
        <v>212</v>
      </c>
      <c r="O50" t="s">
        <v>212</v>
      </c>
      <c r="P50">
        <v>66.052199999999999</v>
      </c>
      <c r="Q50">
        <v>1.36764</v>
      </c>
      <c r="R50">
        <v>1.4369499999999999</v>
      </c>
      <c r="S50">
        <v>0.17754900000000001</v>
      </c>
      <c r="T50">
        <v>0.77851499999999996</v>
      </c>
      <c r="U50">
        <v>17.1995</v>
      </c>
      <c r="V50">
        <v>481100</v>
      </c>
      <c r="W50">
        <v>74000</v>
      </c>
      <c r="X50">
        <v>0</v>
      </c>
      <c r="Y50">
        <v>125800</v>
      </c>
      <c r="Z50">
        <v>292000</v>
      </c>
      <c r="AA50">
        <v>0</v>
      </c>
      <c r="AB50">
        <v>27000</v>
      </c>
      <c r="AC50">
        <v>0</v>
      </c>
      <c r="AE50" t="e">
        <f t="shared" si="2"/>
        <v>#VALUE!</v>
      </c>
      <c r="AF50" t="e">
        <f t="shared" si="3"/>
        <v>#VALUE!</v>
      </c>
      <c r="AG50">
        <v>1</v>
      </c>
      <c r="AH50">
        <v>2</v>
      </c>
      <c r="AI50">
        <v>3</v>
      </c>
      <c r="AJ50">
        <v>4</v>
      </c>
      <c r="AK50">
        <f t="shared" si="4"/>
        <v>491.78649999999999</v>
      </c>
    </row>
    <row r="51" spans="1:37">
      <c r="A51" t="s">
        <v>50</v>
      </c>
      <c r="C51" t="s">
        <v>212</v>
      </c>
      <c r="D51">
        <v>58570.5</v>
      </c>
      <c r="E51" t="s">
        <v>212</v>
      </c>
      <c r="F51">
        <v>123480</v>
      </c>
      <c r="G51" t="s">
        <v>235</v>
      </c>
      <c r="H51">
        <v>4.1177200000000003</v>
      </c>
      <c r="I51" t="s">
        <v>212</v>
      </c>
      <c r="J51" t="s">
        <v>212</v>
      </c>
      <c r="K51" t="s">
        <v>235</v>
      </c>
      <c r="L51">
        <v>484.70100000000002</v>
      </c>
      <c r="M51">
        <v>487.72899999999998</v>
      </c>
      <c r="N51" t="s">
        <v>235</v>
      </c>
      <c r="O51" t="s">
        <v>212</v>
      </c>
      <c r="P51">
        <v>63.4223</v>
      </c>
      <c r="Q51">
        <v>7.2423000000000001E-2</v>
      </c>
      <c r="R51">
        <v>6.9303000000000003E-2</v>
      </c>
      <c r="S51" t="s">
        <v>212</v>
      </c>
      <c r="T51">
        <v>0.65254500000000004</v>
      </c>
      <c r="U51">
        <v>17.775200000000002</v>
      </c>
      <c r="V51">
        <v>480300</v>
      </c>
      <c r="W51">
        <v>72800</v>
      </c>
      <c r="X51">
        <v>0</v>
      </c>
      <c r="Y51">
        <v>126600</v>
      </c>
      <c r="Z51">
        <v>290300</v>
      </c>
      <c r="AA51">
        <v>1800</v>
      </c>
      <c r="AB51">
        <v>28200</v>
      </c>
      <c r="AC51">
        <v>0</v>
      </c>
      <c r="AE51" t="e">
        <f t="shared" si="2"/>
        <v>#VALUE!</v>
      </c>
      <c r="AF51" t="e">
        <f t="shared" si="3"/>
        <v>#VALUE!</v>
      </c>
      <c r="AG51">
        <v>1</v>
      </c>
      <c r="AH51">
        <v>2</v>
      </c>
      <c r="AI51">
        <v>3</v>
      </c>
      <c r="AJ51">
        <v>4</v>
      </c>
      <c r="AK51">
        <f t="shared" si="4"/>
        <v>486.21500000000003</v>
      </c>
    </row>
    <row r="52" spans="1:37">
      <c r="A52" t="s">
        <v>49</v>
      </c>
      <c r="C52" t="s">
        <v>235</v>
      </c>
      <c r="D52">
        <v>69900.600000000006</v>
      </c>
      <c r="E52" t="s">
        <v>235</v>
      </c>
      <c r="F52">
        <v>150295</v>
      </c>
      <c r="G52" t="s">
        <v>212</v>
      </c>
      <c r="H52">
        <v>3.51972</v>
      </c>
      <c r="I52" t="s">
        <v>235</v>
      </c>
      <c r="J52" t="s">
        <v>212</v>
      </c>
      <c r="K52" t="s">
        <v>235</v>
      </c>
      <c r="L52">
        <v>547.74099999999999</v>
      </c>
      <c r="M52">
        <v>560.447</v>
      </c>
      <c r="N52" t="s">
        <v>212</v>
      </c>
      <c r="O52" t="s">
        <v>212</v>
      </c>
      <c r="P52">
        <v>66</v>
      </c>
      <c r="Q52">
        <v>3.61648E-3</v>
      </c>
      <c r="R52">
        <v>3.1946500000000003E-2</v>
      </c>
      <c r="S52">
        <v>1.25804E-3</v>
      </c>
      <c r="T52">
        <v>0.459123</v>
      </c>
      <c r="U52">
        <v>25.169499999999999</v>
      </c>
      <c r="V52">
        <v>481200</v>
      </c>
      <c r="W52">
        <v>71900</v>
      </c>
      <c r="X52">
        <v>0</v>
      </c>
      <c r="Y52">
        <v>124600.00000000001</v>
      </c>
      <c r="Z52">
        <v>292900</v>
      </c>
      <c r="AA52">
        <v>0</v>
      </c>
      <c r="AB52">
        <v>29400</v>
      </c>
      <c r="AC52">
        <v>0</v>
      </c>
      <c r="AE52" t="e">
        <f t="shared" si="2"/>
        <v>#VALUE!</v>
      </c>
      <c r="AF52" t="e">
        <f t="shared" si="3"/>
        <v>#VALUE!</v>
      </c>
      <c r="AG52">
        <v>1</v>
      </c>
      <c r="AH52">
        <v>2</v>
      </c>
      <c r="AI52">
        <v>3</v>
      </c>
      <c r="AJ52">
        <v>4</v>
      </c>
      <c r="AK52">
        <f t="shared" si="4"/>
        <v>554.09400000000005</v>
      </c>
    </row>
    <row r="53" spans="1:37">
      <c r="A53" t="s">
        <v>48</v>
      </c>
      <c r="C53" t="s">
        <v>212</v>
      </c>
      <c r="D53">
        <v>55818.5</v>
      </c>
      <c r="E53" t="s">
        <v>212</v>
      </c>
      <c r="F53">
        <v>123819</v>
      </c>
      <c r="G53" t="s">
        <v>235</v>
      </c>
      <c r="H53" t="s">
        <v>235</v>
      </c>
      <c r="I53" t="s">
        <v>235</v>
      </c>
      <c r="J53" t="s">
        <v>212</v>
      </c>
      <c r="K53" t="s">
        <v>212</v>
      </c>
      <c r="L53">
        <v>509.03899999999999</v>
      </c>
      <c r="M53">
        <v>517.14599999999996</v>
      </c>
      <c r="N53" t="s">
        <v>235</v>
      </c>
      <c r="O53" t="s">
        <v>235</v>
      </c>
      <c r="P53">
        <v>42.098500000000001</v>
      </c>
      <c r="Q53">
        <v>0.15279400000000001</v>
      </c>
      <c r="R53">
        <v>0.137212</v>
      </c>
      <c r="S53" t="s">
        <v>212</v>
      </c>
      <c r="T53">
        <v>0.49045100000000003</v>
      </c>
      <c r="U53">
        <v>21.751200000000001</v>
      </c>
      <c r="V53">
        <v>481800</v>
      </c>
      <c r="W53">
        <v>70800</v>
      </c>
      <c r="X53">
        <v>0</v>
      </c>
      <c r="Y53">
        <v>126900</v>
      </c>
      <c r="Z53">
        <v>292400</v>
      </c>
      <c r="AA53">
        <v>0</v>
      </c>
      <c r="AB53">
        <v>28100</v>
      </c>
      <c r="AC53">
        <v>0</v>
      </c>
      <c r="AE53" t="e">
        <f t="shared" si="2"/>
        <v>#VALUE!</v>
      </c>
      <c r="AF53" t="e">
        <f t="shared" si="3"/>
        <v>#VALUE!</v>
      </c>
      <c r="AG53">
        <v>1</v>
      </c>
      <c r="AH53">
        <v>2</v>
      </c>
      <c r="AI53">
        <v>3</v>
      </c>
      <c r="AJ53">
        <v>4</v>
      </c>
      <c r="AK53">
        <f t="shared" si="4"/>
        <v>513.09249999999997</v>
      </c>
    </row>
    <row r="54" spans="1:37">
      <c r="A54" t="s">
        <v>47</v>
      </c>
      <c r="C54" t="s">
        <v>235</v>
      </c>
      <c r="D54">
        <v>55695.7</v>
      </c>
      <c r="E54" t="s">
        <v>212</v>
      </c>
      <c r="F54">
        <v>118715</v>
      </c>
      <c r="G54" t="s">
        <v>212</v>
      </c>
      <c r="H54">
        <v>1.9366000000000001</v>
      </c>
      <c r="I54" t="s">
        <v>235</v>
      </c>
      <c r="J54" t="s">
        <v>235</v>
      </c>
      <c r="K54" t="s">
        <v>235</v>
      </c>
      <c r="L54">
        <v>478.46100000000001</v>
      </c>
      <c r="M54">
        <v>480.43099999999998</v>
      </c>
      <c r="N54" t="s">
        <v>235</v>
      </c>
      <c r="O54" t="s">
        <v>212</v>
      </c>
      <c r="P54">
        <v>53.603000000000002</v>
      </c>
      <c r="Q54">
        <v>5.5093200000000002E-2</v>
      </c>
      <c r="R54">
        <v>7.8998499999999999E-2</v>
      </c>
      <c r="S54" t="s">
        <v>212</v>
      </c>
      <c r="T54">
        <v>0.529748</v>
      </c>
      <c r="U54">
        <v>21.985499999999998</v>
      </c>
      <c r="V54">
        <v>481000</v>
      </c>
      <c r="W54">
        <v>73900</v>
      </c>
      <c r="X54">
        <v>0</v>
      </c>
      <c r="Y54">
        <v>127100.00000000001</v>
      </c>
      <c r="Z54">
        <v>290800</v>
      </c>
      <c r="AA54">
        <v>0</v>
      </c>
      <c r="AB54">
        <v>27200.000000000004</v>
      </c>
      <c r="AC54">
        <v>0</v>
      </c>
      <c r="AE54" t="e">
        <f t="shared" si="2"/>
        <v>#VALUE!</v>
      </c>
      <c r="AF54" t="e">
        <f t="shared" si="3"/>
        <v>#VALUE!</v>
      </c>
      <c r="AG54">
        <v>1</v>
      </c>
      <c r="AH54">
        <v>2</v>
      </c>
      <c r="AI54">
        <v>3</v>
      </c>
      <c r="AJ54">
        <v>4</v>
      </c>
      <c r="AK54">
        <f t="shared" si="4"/>
        <v>479.44600000000003</v>
      </c>
    </row>
    <row r="55" spans="1:37">
      <c r="A55" t="s">
        <v>46</v>
      </c>
      <c r="C55" t="s">
        <v>212</v>
      </c>
      <c r="D55">
        <v>57131.3</v>
      </c>
      <c r="E55" t="s">
        <v>212</v>
      </c>
      <c r="F55">
        <v>126013</v>
      </c>
      <c r="G55" t="s">
        <v>212</v>
      </c>
      <c r="H55" t="s">
        <v>235</v>
      </c>
      <c r="I55" t="s">
        <v>235</v>
      </c>
      <c r="J55" t="s">
        <v>212</v>
      </c>
      <c r="K55" t="s">
        <v>212</v>
      </c>
      <c r="L55">
        <v>527.65499999999997</v>
      </c>
      <c r="M55">
        <v>513.36599999999999</v>
      </c>
      <c r="N55" t="s">
        <v>212</v>
      </c>
      <c r="O55" t="s">
        <v>212</v>
      </c>
      <c r="P55">
        <v>42.584600000000002</v>
      </c>
      <c r="Q55">
        <v>4.9012E-2</v>
      </c>
      <c r="R55">
        <v>9.0519699999999995E-2</v>
      </c>
      <c r="S55" t="s">
        <v>212</v>
      </c>
      <c r="T55">
        <v>0.143233</v>
      </c>
      <c r="U55">
        <v>26.414400000000001</v>
      </c>
      <c r="V55">
        <v>482299.99999999994</v>
      </c>
      <c r="W55">
        <v>71800</v>
      </c>
      <c r="X55">
        <v>0</v>
      </c>
      <c r="Y55">
        <v>126600</v>
      </c>
      <c r="Z55">
        <v>293600</v>
      </c>
      <c r="AA55">
        <v>0</v>
      </c>
      <c r="AB55">
        <v>25700</v>
      </c>
      <c r="AC55">
        <v>0</v>
      </c>
      <c r="AE55" t="e">
        <f t="shared" si="2"/>
        <v>#VALUE!</v>
      </c>
      <c r="AF55" t="e">
        <f t="shared" si="3"/>
        <v>#VALUE!</v>
      </c>
      <c r="AG55">
        <v>1</v>
      </c>
      <c r="AH55">
        <v>2</v>
      </c>
      <c r="AI55">
        <v>3</v>
      </c>
      <c r="AJ55">
        <v>4</v>
      </c>
      <c r="AK55">
        <f t="shared" si="4"/>
        <v>520.51049999999998</v>
      </c>
    </row>
    <row r="56" spans="1:37">
      <c r="A56" t="s">
        <v>26</v>
      </c>
      <c r="C56" t="s">
        <v>235</v>
      </c>
      <c r="D56">
        <v>67437.899999999994</v>
      </c>
      <c r="E56" t="s">
        <v>212</v>
      </c>
      <c r="F56">
        <v>120696</v>
      </c>
      <c r="G56" t="s">
        <v>212</v>
      </c>
      <c r="H56">
        <v>2.72349</v>
      </c>
      <c r="I56" t="s">
        <v>235</v>
      </c>
      <c r="J56" t="s">
        <v>235</v>
      </c>
      <c r="K56" t="s">
        <v>235</v>
      </c>
      <c r="L56">
        <v>497.52199999999999</v>
      </c>
      <c r="M56">
        <v>497.86500000000001</v>
      </c>
      <c r="N56" t="s">
        <v>212</v>
      </c>
      <c r="O56" t="s">
        <v>235</v>
      </c>
      <c r="P56">
        <v>47.167200000000001</v>
      </c>
      <c r="Q56">
        <v>3.9280599999999999E-2</v>
      </c>
      <c r="R56">
        <v>6.7796700000000001E-2</v>
      </c>
      <c r="S56" t="s">
        <v>235</v>
      </c>
      <c r="T56">
        <v>0.63436700000000001</v>
      </c>
      <c r="U56">
        <v>22.8993</v>
      </c>
      <c r="V56">
        <v>480900.00000000006</v>
      </c>
      <c r="W56">
        <v>73800</v>
      </c>
      <c r="X56">
        <v>0</v>
      </c>
      <c r="Y56">
        <v>124800</v>
      </c>
      <c r="Z56">
        <v>292200</v>
      </c>
      <c r="AA56">
        <v>0</v>
      </c>
      <c r="AB56">
        <v>28300</v>
      </c>
      <c r="AC56">
        <v>0</v>
      </c>
      <c r="AE56" t="e">
        <f t="shared" si="2"/>
        <v>#VALUE!</v>
      </c>
      <c r="AF56" t="e">
        <f t="shared" si="3"/>
        <v>#VALUE!</v>
      </c>
      <c r="AG56">
        <v>1</v>
      </c>
      <c r="AH56">
        <v>2</v>
      </c>
      <c r="AI56">
        <v>3</v>
      </c>
      <c r="AJ56">
        <v>4</v>
      </c>
      <c r="AK56">
        <f t="shared" si="4"/>
        <v>497.69349999999997</v>
      </c>
    </row>
    <row r="57" spans="1:37">
      <c r="A57" t="s">
        <v>25</v>
      </c>
      <c r="C57" t="s">
        <v>212</v>
      </c>
      <c r="D57">
        <v>68129.3</v>
      </c>
      <c r="E57" t="s">
        <v>235</v>
      </c>
      <c r="F57">
        <v>130838</v>
      </c>
      <c r="G57" t="s">
        <v>235</v>
      </c>
      <c r="H57">
        <v>1.98271</v>
      </c>
      <c r="I57" t="s">
        <v>212</v>
      </c>
      <c r="J57" t="s">
        <v>235</v>
      </c>
      <c r="K57" t="s">
        <v>235</v>
      </c>
      <c r="L57">
        <v>528.03399999999999</v>
      </c>
      <c r="M57">
        <v>537.98199999999997</v>
      </c>
      <c r="N57" t="s">
        <v>212</v>
      </c>
      <c r="O57" t="s">
        <v>212</v>
      </c>
      <c r="P57">
        <v>66.091700000000003</v>
      </c>
      <c r="Q57">
        <v>5.9159700000000003E-2</v>
      </c>
      <c r="R57">
        <v>4.1489600000000001E-2</v>
      </c>
      <c r="S57">
        <v>8.3525100000000005E-3</v>
      </c>
      <c r="T57">
        <v>0.62354500000000002</v>
      </c>
      <c r="U57">
        <v>23.4785</v>
      </c>
      <c r="V57">
        <v>480800</v>
      </c>
      <c r="W57">
        <v>74800</v>
      </c>
      <c r="X57">
        <v>0</v>
      </c>
      <c r="Y57">
        <v>125399.99999999999</v>
      </c>
      <c r="Z57">
        <v>291700</v>
      </c>
      <c r="AA57">
        <v>0</v>
      </c>
      <c r="AB57">
        <v>27300</v>
      </c>
      <c r="AC57">
        <v>0</v>
      </c>
      <c r="AE57" t="e">
        <f t="shared" si="2"/>
        <v>#VALUE!</v>
      </c>
      <c r="AF57" t="e">
        <f t="shared" si="3"/>
        <v>#VALUE!</v>
      </c>
      <c r="AG57">
        <v>1</v>
      </c>
      <c r="AH57">
        <v>2</v>
      </c>
      <c r="AI57">
        <v>3</v>
      </c>
      <c r="AJ57">
        <v>4</v>
      </c>
      <c r="AK57">
        <f t="shared" si="4"/>
        <v>533.00800000000004</v>
      </c>
    </row>
    <row r="58" spans="1:37">
      <c r="A58" t="s">
        <v>24</v>
      </c>
      <c r="C58" t="s">
        <v>235</v>
      </c>
      <c r="D58">
        <v>60828.800000000003</v>
      </c>
      <c r="E58" t="s">
        <v>212</v>
      </c>
      <c r="F58">
        <v>112208</v>
      </c>
      <c r="G58" t="s">
        <v>212</v>
      </c>
      <c r="H58">
        <v>3.0087100000000002</v>
      </c>
      <c r="I58" t="s">
        <v>235</v>
      </c>
      <c r="J58" t="s">
        <v>235</v>
      </c>
      <c r="K58" t="s">
        <v>235</v>
      </c>
      <c r="L58">
        <v>474.59500000000003</v>
      </c>
      <c r="M58">
        <v>471.05900000000003</v>
      </c>
      <c r="N58" t="s">
        <v>235</v>
      </c>
      <c r="O58" t="s">
        <v>235</v>
      </c>
      <c r="P58">
        <v>57.9392</v>
      </c>
      <c r="Q58">
        <v>1.11276</v>
      </c>
      <c r="R58">
        <v>1.2804899999999999</v>
      </c>
      <c r="S58">
        <v>9.3758599999999997E-2</v>
      </c>
      <c r="T58">
        <v>1.0342</v>
      </c>
      <c r="U58">
        <v>18.265899999999998</v>
      </c>
      <c r="V58">
        <v>480400</v>
      </c>
      <c r="W58">
        <v>73300</v>
      </c>
      <c r="X58">
        <v>0</v>
      </c>
      <c r="Y58">
        <v>126400</v>
      </c>
      <c r="Z58">
        <v>290700</v>
      </c>
      <c r="AA58">
        <v>1700.0000000000002</v>
      </c>
      <c r="AB58">
        <v>27500</v>
      </c>
      <c r="AC58">
        <v>0</v>
      </c>
      <c r="AE58" t="e">
        <f t="shared" si="2"/>
        <v>#VALUE!</v>
      </c>
      <c r="AF58" t="e">
        <f t="shared" si="3"/>
        <v>#VALUE!</v>
      </c>
      <c r="AG58">
        <v>1</v>
      </c>
      <c r="AH58">
        <v>2</v>
      </c>
      <c r="AI58">
        <v>3</v>
      </c>
      <c r="AJ58">
        <v>4</v>
      </c>
      <c r="AK58">
        <f t="shared" si="4"/>
        <v>472.827</v>
      </c>
    </row>
    <row r="59" spans="1:37">
      <c r="A59" t="s">
        <v>23</v>
      </c>
      <c r="C59" t="s">
        <v>235</v>
      </c>
      <c r="D59">
        <v>59127.3</v>
      </c>
      <c r="E59" t="s">
        <v>235</v>
      </c>
      <c r="F59">
        <v>112700</v>
      </c>
      <c r="G59" t="s">
        <v>235</v>
      </c>
      <c r="H59">
        <v>3.7540300000000002</v>
      </c>
      <c r="I59" t="s">
        <v>235</v>
      </c>
      <c r="J59" t="s">
        <v>235</v>
      </c>
      <c r="K59" t="s">
        <v>235</v>
      </c>
      <c r="L59">
        <v>422.34399999999999</v>
      </c>
      <c r="M59">
        <v>426.56299999999999</v>
      </c>
      <c r="N59" t="s">
        <v>235</v>
      </c>
      <c r="O59" t="s">
        <v>235</v>
      </c>
      <c r="P59">
        <v>71.211600000000004</v>
      </c>
      <c r="Q59">
        <v>1.4379500000000001</v>
      </c>
      <c r="R59">
        <v>1.9510099999999999</v>
      </c>
      <c r="S59">
        <v>0.18731500000000001</v>
      </c>
      <c r="T59">
        <v>0.83960999999999997</v>
      </c>
      <c r="U59">
        <v>14.3461</v>
      </c>
      <c r="V59">
        <v>480200.00000000006</v>
      </c>
      <c r="W59">
        <v>75900</v>
      </c>
      <c r="X59">
        <v>0</v>
      </c>
      <c r="Y59">
        <v>124300</v>
      </c>
      <c r="Z59">
        <v>292000</v>
      </c>
      <c r="AA59">
        <v>2700</v>
      </c>
      <c r="AB59">
        <v>24800</v>
      </c>
      <c r="AC59">
        <v>0</v>
      </c>
      <c r="AE59" t="e">
        <f t="shared" si="2"/>
        <v>#VALUE!</v>
      </c>
      <c r="AF59" t="e">
        <f t="shared" si="3"/>
        <v>#VALUE!</v>
      </c>
      <c r="AG59">
        <v>1</v>
      </c>
      <c r="AH59">
        <v>2</v>
      </c>
      <c r="AI59">
        <v>3</v>
      </c>
      <c r="AJ59">
        <v>4</v>
      </c>
      <c r="AK59">
        <f t="shared" si="4"/>
        <v>424.45349999999996</v>
      </c>
    </row>
    <row r="60" spans="1:37">
      <c r="A60" t="s">
        <v>22</v>
      </c>
      <c r="C60" t="s">
        <v>235</v>
      </c>
      <c r="D60">
        <v>67799.399999999994</v>
      </c>
      <c r="E60" t="s">
        <v>212</v>
      </c>
      <c r="F60">
        <v>132022</v>
      </c>
      <c r="G60" t="s">
        <v>212</v>
      </c>
      <c r="H60" t="s">
        <v>235</v>
      </c>
      <c r="I60" t="s">
        <v>235</v>
      </c>
      <c r="J60" t="s">
        <v>235</v>
      </c>
      <c r="K60" t="s">
        <v>212</v>
      </c>
      <c r="L60">
        <v>578.63300000000004</v>
      </c>
      <c r="M60">
        <v>565.18499999999995</v>
      </c>
      <c r="N60" t="s">
        <v>235</v>
      </c>
      <c r="O60" t="s">
        <v>212</v>
      </c>
      <c r="P60">
        <v>42.272300000000001</v>
      </c>
      <c r="Q60" t="s">
        <v>212</v>
      </c>
      <c r="R60" t="s">
        <v>212</v>
      </c>
      <c r="S60" t="s">
        <v>212</v>
      </c>
      <c r="T60" t="s">
        <v>212</v>
      </c>
      <c r="U60">
        <v>28.999199999999998</v>
      </c>
      <c r="V60">
        <v>480600</v>
      </c>
      <c r="W60">
        <v>74400</v>
      </c>
      <c r="X60">
        <v>0</v>
      </c>
      <c r="Y60">
        <v>127000</v>
      </c>
      <c r="Z60">
        <v>290200</v>
      </c>
      <c r="AA60">
        <v>0</v>
      </c>
      <c r="AB60">
        <v>27799.999999999996</v>
      </c>
      <c r="AC60">
        <v>0</v>
      </c>
      <c r="AE60" t="e">
        <f t="shared" si="2"/>
        <v>#VALUE!</v>
      </c>
      <c r="AF60" t="e">
        <f t="shared" si="3"/>
        <v>#VALUE!</v>
      </c>
      <c r="AG60">
        <v>1</v>
      </c>
      <c r="AH60">
        <v>2</v>
      </c>
      <c r="AI60">
        <v>3</v>
      </c>
      <c r="AJ60">
        <v>4</v>
      </c>
      <c r="AK60">
        <f t="shared" si="4"/>
        <v>571.90899999999999</v>
      </c>
    </row>
    <row r="61" spans="1:37">
      <c r="A61" t="s">
        <v>21</v>
      </c>
      <c r="C61" t="s">
        <v>235</v>
      </c>
      <c r="D61">
        <v>61300.800000000003</v>
      </c>
      <c r="E61" t="s">
        <v>212</v>
      </c>
      <c r="F61">
        <v>115589</v>
      </c>
      <c r="G61" t="s">
        <v>212</v>
      </c>
      <c r="H61" t="s">
        <v>235</v>
      </c>
      <c r="I61" t="s">
        <v>235</v>
      </c>
      <c r="J61" t="s">
        <v>212</v>
      </c>
      <c r="K61" t="s">
        <v>235</v>
      </c>
      <c r="L61">
        <v>471.31200000000001</v>
      </c>
      <c r="M61">
        <v>469.673</v>
      </c>
      <c r="N61" t="s">
        <v>212</v>
      </c>
      <c r="O61" t="s">
        <v>235</v>
      </c>
      <c r="P61">
        <v>46.832500000000003</v>
      </c>
      <c r="Q61">
        <v>6.1594199999999997E-3</v>
      </c>
      <c r="R61" t="s">
        <v>212</v>
      </c>
      <c r="S61" t="s">
        <v>212</v>
      </c>
      <c r="T61">
        <v>0.240735</v>
      </c>
      <c r="U61">
        <v>21.541799999999999</v>
      </c>
      <c r="V61">
        <v>482100</v>
      </c>
      <c r="W61">
        <v>74700</v>
      </c>
      <c r="X61">
        <v>0</v>
      </c>
      <c r="Y61">
        <v>122300</v>
      </c>
      <c r="Z61">
        <v>296200</v>
      </c>
      <c r="AA61">
        <v>0</v>
      </c>
      <c r="AB61">
        <v>24800</v>
      </c>
      <c r="AC61">
        <v>0</v>
      </c>
      <c r="AE61" t="e">
        <f t="shared" si="2"/>
        <v>#VALUE!</v>
      </c>
      <c r="AF61" t="e">
        <f t="shared" si="3"/>
        <v>#VALUE!</v>
      </c>
      <c r="AG61">
        <v>1</v>
      </c>
      <c r="AH61">
        <v>2</v>
      </c>
      <c r="AI61">
        <v>3</v>
      </c>
      <c r="AJ61">
        <v>4</v>
      </c>
      <c r="AK61">
        <f t="shared" si="4"/>
        <v>470.49250000000001</v>
      </c>
    </row>
    <row r="62" spans="1:37">
      <c r="A62" t="s">
        <v>20</v>
      </c>
      <c r="C62" t="s">
        <v>235</v>
      </c>
      <c r="D62">
        <v>66457.5</v>
      </c>
      <c r="E62" t="s">
        <v>235</v>
      </c>
      <c r="F62">
        <v>137812</v>
      </c>
      <c r="G62" t="s">
        <v>212</v>
      </c>
      <c r="H62">
        <v>3.4638</v>
      </c>
      <c r="I62" t="s">
        <v>235</v>
      </c>
      <c r="J62" t="s">
        <v>235</v>
      </c>
      <c r="K62" t="s">
        <v>212</v>
      </c>
      <c r="L62">
        <v>649.01199999999994</v>
      </c>
      <c r="M62">
        <v>598.88499999999999</v>
      </c>
      <c r="N62" t="s">
        <v>212</v>
      </c>
      <c r="O62" t="s">
        <v>235</v>
      </c>
      <c r="P62">
        <v>55.2804</v>
      </c>
      <c r="Q62">
        <v>0.187252</v>
      </c>
      <c r="R62">
        <v>0.30873400000000001</v>
      </c>
      <c r="S62" t="s">
        <v>212</v>
      </c>
      <c r="T62">
        <v>2.7426400000000002E-3</v>
      </c>
      <c r="U62">
        <v>32.9099</v>
      </c>
      <c r="V62">
        <v>480900.00000000006</v>
      </c>
      <c r="W62">
        <v>75100</v>
      </c>
      <c r="X62">
        <v>0</v>
      </c>
      <c r="Y62">
        <v>125500</v>
      </c>
      <c r="Z62">
        <v>291900</v>
      </c>
      <c r="AA62">
        <v>0</v>
      </c>
      <c r="AB62">
        <v>26500</v>
      </c>
      <c r="AC62">
        <v>0</v>
      </c>
      <c r="AE62" t="e">
        <f t="shared" si="2"/>
        <v>#VALUE!</v>
      </c>
      <c r="AF62" t="e">
        <f t="shared" si="3"/>
        <v>#VALUE!</v>
      </c>
      <c r="AG62">
        <v>1</v>
      </c>
      <c r="AH62">
        <v>2</v>
      </c>
      <c r="AI62">
        <v>3</v>
      </c>
      <c r="AJ62">
        <v>4</v>
      </c>
      <c r="AK62">
        <f t="shared" si="4"/>
        <v>623.94849999999997</v>
      </c>
    </row>
    <row r="63" spans="1:37">
      <c r="A63" t="s">
        <v>19</v>
      </c>
      <c r="C63" t="s">
        <v>235</v>
      </c>
      <c r="D63">
        <v>85264.6</v>
      </c>
      <c r="E63" t="s">
        <v>212</v>
      </c>
      <c r="F63">
        <v>172295</v>
      </c>
      <c r="G63" t="s">
        <v>212</v>
      </c>
      <c r="H63" t="s">
        <v>235</v>
      </c>
      <c r="I63" t="s">
        <v>235</v>
      </c>
      <c r="J63" t="s">
        <v>212</v>
      </c>
      <c r="K63" t="s">
        <v>235</v>
      </c>
      <c r="L63">
        <v>735.94</v>
      </c>
      <c r="M63">
        <v>726.73599999999999</v>
      </c>
      <c r="N63" t="s">
        <v>212</v>
      </c>
      <c r="O63" t="s">
        <v>235</v>
      </c>
      <c r="P63">
        <v>63.9572</v>
      </c>
      <c r="Q63">
        <v>4.9613200000000003E-2</v>
      </c>
      <c r="R63">
        <v>1.20115E-2</v>
      </c>
      <c r="S63" t="s">
        <v>212</v>
      </c>
      <c r="T63" t="s">
        <v>235</v>
      </c>
      <c r="U63">
        <v>36.658299999999997</v>
      </c>
      <c r="V63">
        <v>480800</v>
      </c>
      <c r="W63">
        <v>73500</v>
      </c>
      <c r="X63">
        <v>0</v>
      </c>
      <c r="Y63">
        <v>126800</v>
      </c>
      <c r="Z63">
        <v>290700</v>
      </c>
      <c r="AA63">
        <v>0</v>
      </c>
      <c r="AB63">
        <v>28200</v>
      </c>
      <c r="AC63">
        <v>0</v>
      </c>
      <c r="AE63" t="e">
        <f t="shared" si="2"/>
        <v>#VALUE!</v>
      </c>
      <c r="AF63" t="e">
        <f t="shared" si="3"/>
        <v>#VALUE!</v>
      </c>
      <c r="AG63">
        <v>1</v>
      </c>
      <c r="AH63">
        <v>2</v>
      </c>
      <c r="AI63">
        <v>3</v>
      </c>
      <c r="AJ63">
        <v>4</v>
      </c>
      <c r="AK63">
        <f t="shared" si="4"/>
        <v>731.33799999999997</v>
      </c>
    </row>
    <row r="64" spans="1:37">
      <c r="A64" t="s">
        <v>18</v>
      </c>
      <c r="C64" t="s">
        <v>235</v>
      </c>
      <c r="D64">
        <v>57237.5</v>
      </c>
      <c r="E64" t="s">
        <v>212</v>
      </c>
      <c r="F64">
        <v>119061</v>
      </c>
      <c r="G64" t="s">
        <v>212</v>
      </c>
      <c r="H64">
        <v>3.1399699999999999</v>
      </c>
      <c r="I64" t="s">
        <v>235</v>
      </c>
      <c r="J64" t="s">
        <v>212</v>
      </c>
      <c r="K64" t="s">
        <v>212</v>
      </c>
      <c r="L64">
        <v>510.10500000000002</v>
      </c>
      <c r="M64">
        <v>518.15700000000004</v>
      </c>
      <c r="N64" t="s">
        <v>212</v>
      </c>
      <c r="O64" t="s">
        <v>212</v>
      </c>
      <c r="P64">
        <v>38.003500000000003</v>
      </c>
      <c r="Q64" t="s">
        <v>212</v>
      </c>
      <c r="R64" t="s">
        <v>212</v>
      </c>
      <c r="S64" t="s">
        <v>212</v>
      </c>
      <c r="T64">
        <v>2.3553000000000001E-2</v>
      </c>
      <c r="U64">
        <v>28.934100000000001</v>
      </c>
      <c r="V64">
        <v>480000</v>
      </c>
      <c r="W64">
        <v>76200</v>
      </c>
      <c r="X64">
        <v>0</v>
      </c>
      <c r="Y64">
        <v>127700</v>
      </c>
      <c r="Z64">
        <v>288800</v>
      </c>
      <c r="AA64">
        <v>0</v>
      </c>
      <c r="AB64">
        <v>27300</v>
      </c>
      <c r="AC64">
        <v>0</v>
      </c>
      <c r="AE64" t="e">
        <f t="shared" si="2"/>
        <v>#VALUE!</v>
      </c>
      <c r="AF64" t="e">
        <f t="shared" si="3"/>
        <v>#VALUE!</v>
      </c>
      <c r="AG64">
        <v>1</v>
      </c>
      <c r="AH64">
        <v>2</v>
      </c>
      <c r="AI64">
        <v>3</v>
      </c>
      <c r="AJ64">
        <v>4</v>
      </c>
      <c r="AK64">
        <f t="shared" si="4"/>
        <v>514.13100000000009</v>
      </c>
    </row>
    <row r="65" spans="1:99">
      <c r="A65" t="s">
        <v>17</v>
      </c>
      <c r="C65" t="s">
        <v>235</v>
      </c>
      <c r="D65">
        <v>54261.7</v>
      </c>
      <c r="E65" t="s">
        <v>212</v>
      </c>
      <c r="F65">
        <v>109045</v>
      </c>
      <c r="G65" t="s">
        <v>212</v>
      </c>
      <c r="H65" t="s">
        <v>235</v>
      </c>
      <c r="I65" t="s">
        <v>235</v>
      </c>
      <c r="J65" t="s">
        <v>212</v>
      </c>
      <c r="K65" t="s">
        <v>212</v>
      </c>
      <c r="L65">
        <v>408.15</v>
      </c>
      <c r="M65">
        <v>436.887</v>
      </c>
      <c r="N65" t="s">
        <v>212</v>
      </c>
      <c r="O65" t="s">
        <v>212</v>
      </c>
      <c r="P65">
        <v>38.735100000000003</v>
      </c>
      <c r="Q65" t="s">
        <v>212</v>
      </c>
      <c r="R65">
        <v>3.1453799999999997E-2</v>
      </c>
      <c r="S65" t="s">
        <v>212</v>
      </c>
      <c r="T65">
        <v>0.32831300000000002</v>
      </c>
      <c r="U65">
        <v>19.299700000000001</v>
      </c>
      <c r="V65">
        <v>481200</v>
      </c>
      <c r="W65">
        <v>75300</v>
      </c>
      <c r="X65">
        <v>0</v>
      </c>
      <c r="Y65">
        <v>126100</v>
      </c>
      <c r="Z65">
        <v>291900</v>
      </c>
      <c r="AA65">
        <v>0</v>
      </c>
      <c r="AB65">
        <v>25500</v>
      </c>
      <c r="AC65">
        <v>0</v>
      </c>
      <c r="AE65" t="e">
        <f t="shared" si="2"/>
        <v>#VALUE!</v>
      </c>
      <c r="AF65" t="e">
        <f t="shared" si="3"/>
        <v>#VALUE!</v>
      </c>
      <c r="AG65">
        <v>1</v>
      </c>
      <c r="AH65">
        <v>2</v>
      </c>
      <c r="AI65">
        <v>3</v>
      </c>
      <c r="AJ65">
        <v>4</v>
      </c>
      <c r="AK65">
        <f t="shared" si="4"/>
        <v>422.51850000000002</v>
      </c>
    </row>
    <row r="66" spans="1:99">
      <c r="A66" t="s">
        <v>16</v>
      </c>
      <c r="C66" t="s">
        <v>235</v>
      </c>
      <c r="D66">
        <v>59836.1</v>
      </c>
      <c r="E66" t="s">
        <v>235</v>
      </c>
      <c r="F66">
        <v>119163</v>
      </c>
      <c r="G66" t="s">
        <v>235</v>
      </c>
      <c r="H66" t="s">
        <v>235</v>
      </c>
      <c r="I66" t="s">
        <v>235</v>
      </c>
      <c r="J66" t="s">
        <v>212</v>
      </c>
      <c r="K66" t="s">
        <v>212</v>
      </c>
      <c r="L66">
        <v>462.09500000000003</v>
      </c>
      <c r="M66">
        <v>461.47199999999998</v>
      </c>
      <c r="N66" t="s">
        <v>235</v>
      </c>
      <c r="O66" t="s">
        <v>235</v>
      </c>
      <c r="P66">
        <v>82.548699999999997</v>
      </c>
      <c r="Q66">
        <v>2.0426899999999999</v>
      </c>
      <c r="R66">
        <v>3.1665399999999999</v>
      </c>
      <c r="S66">
        <v>0.22487199999999999</v>
      </c>
      <c r="T66">
        <v>1.1694599999999999</v>
      </c>
      <c r="U66">
        <v>16.232700000000001</v>
      </c>
      <c r="V66">
        <v>481100</v>
      </c>
      <c r="W66">
        <v>71700</v>
      </c>
      <c r="X66">
        <v>0</v>
      </c>
      <c r="Y66">
        <v>125399.99999999999</v>
      </c>
      <c r="Z66">
        <v>292200</v>
      </c>
      <c r="AA66">
        <v>0</v>
      </c>
      <c r="AB66">
        <v>29600</v>
      </c>
      <c r="AC66">
        <v>0</v>
      </c>
      <c r="AE66" t="e">
        <f t="shared" si="2"/>
        <v>#VALUE!</v>
      </c>
      <c r="AF66" t="e">
        <f t="shared" si="3"/>
        <v>#VALUE!</v>
      </c>
      <c r="AG66">
        <v>1</v>
      </c>
      <c r="AH66">
        <v>2</v>
      </c>
      <c r="AI66">
        <v>3</v>
      </c>
      <c r="AJ66">
        <v>4</v>
      </c>
      <c r="AK66">
        <f t="shared" si="4"/>
        <v>461.7835</v>
      </c>
    </row>
    <row r="67" spans="1:99">
      <c r="A67" t="s">
        <v>15</v>
      </c>
      <c r="C67" t="s">
        <v>235</v>
      </c>
      <c r="D67">
        <v>50785.3</v>
      </c>
      <c r="E67" t="s">
        <v>212</v>
      </c>
      <c r="F67">
        <v>114937</v>
      </c>
      <c r="G67" t="s">
        <v>235</v>
      </c>
      <c r="H67">
        <v>2.7271700000000001</v>
      </c>
      <c r="I67" t="s">
        <v>235</v>
      </c>
      <c r="J67">
        <v>29.702500000000001</v>
      </c>
      <c r="K67" t="s">
        <v>212</v>
      </c>
      <c r="L67">
        <v>446.15199999999999</v>
      </c>
      <c r="M67">
        <v>466.18700000000001</v>
      </c>
      <c r="N67" t="s">
        <v>235</v>
      </c>
      <c r="O67" t="s">
        <v>212</v>
      </c>
      <c r="P67">
        <v>64.204999999999998</v>
      </c>
      <c r="Q67">
        <v>1.91076</v>
      </c>
      <c r="R67">
        <v>3.0201099999999999</v>
      </c>
      <c r="S67">
        <v>0.242614</v>
      </c>
      <c r="T67">
        <v>0.99010600000000004</v>
      </c>
      <c r="U67">
        <v>17.4221</v>
      </c>
      <c r="V67">
        <v>481000</v>
      </c>
      <c r="W67">
        <v>69500</v>
      </c>
      <c r="X67">
        <v>0</v>
      </c>
      <c r="Y67">
        <v>128100</v>
      </c>
      <c r="Z67">
        <v>290000</v>
      </c>
      <c r="AA67">
        <v>0</v>
      </c>
      <c r="AB67">
        <v>31400</v>
      </c>
      <c r="AC67">
        <v>0</v>
      </c>
      <c r="AE67" t="e">
        <f t="shared" ref="AE67:AE82" si="5">K67/((L67+M67)/2)</f>
        <v>#VALUE!</v>
      </c>
      <c r="AF67" t="e">
        <f t="shared" ref="AF67:AF82" si="6">(I67+J67)/2</f>
        <v>#VALUE!</v>
      </c>
      <c r="AG67">
        <v>1</v>
      </c>
      <c r="AH67">
        <v>2</v>
      </c>
      <c r="AI67">
        <v>3</v>
      </c>
      <c r="AJ67">
        <v>4</v>
      </c>
      <c r="AK67">
        <f t="shared" ref="AK67:AK82" si="7">(L67+M67)/2</f>
        <v>456.16949999999997</v>
      </c>
    </row>
    <row r="68" spans="1:99">
      <c r="A68" t="s">
        <v>14</v>
      </c>
      <c r="C68" t="s">
        <v>235</v>
      </c>
      <c r="D68">
        <v>64991</v>
      </c>
      <c r="E68" t="s">
        <v>212</v>
      </c>
      <c r="F68">
        <v>142149</v>
      </c>
      <c r="G68" t="s">
        <v>235</v>
      </c>
      <c r="H68">
        <v>2.90259</v>
      </c>
      <c r="I68" t="s">
        <v>235</v>
      </c>
      <c r="J68" t="s">
        <v>235</v>
      </c>
      <c r="K68" t="s">
        <v>212</v>
      </c>
      <c r="L68">
        <v>562.91099999999994</v>
      </c>
      <c r="M68">
        <v>555.76800000000003</v>
      </c>
      <c r="N68" t="s">
        <v>235</v>
      </c>
      <c r="O68" t="s">
        <v>235</v>
      </c>
      <c r="P68">
        <v>59.966999999999999</v>
      </c>
      <c r="Q68">
        <v>1.35107</v>
      </c>
      <c r="R68">
        <v>1.8717200000000001</v>
      </c>
      <c r="S68">
        <v>0.22948199999999999</v>
      </c>
      <c r="T68">
        <v>0.69207700000000005</v>
      </c>
      <c r="U68">
        <v>25.226400000000002</v>
      </c>
      <c r="V68">
        <v>479900</v>
      </c>
      <c r="W68">
        <v>73500</v>
      </c>
      <c r="X68">
        <v>0</v>
      </c>
      <c r="Y68">
        <v>128400</v>
      </c>
      <c r="Z68">
        <v>288000</v>
      </c>
      <c r="AA68">
        <v>0</v>
      </c>
      <c r="AB68">
        <v>30200</v>
      </c>
      <c r="AC68">
        <v>0</v>
      </c>
      <c r="AE68" t="e">
        <f t="shared" si="5"/>
        <v>#VALUE!</v>
      </c>
      <c r="AF68" t="e">
        <f t="shared" si="6"/>
        <v>#VALUE!</v>
      </c>
      <c r="AG68">
        <v>1</v>
      </c>
      <c r="AH68">
        <v>2</v>
      </c>
      <c r="AI68">
        <v>3</v>
      </c>
      <c r="AJ68">
        <v>4</v>
      </c>
      <c r="AK68">
        <f t="shared" si="7"/>
        <v>559.33950000000004</v>
      </c>
    </row>
    <row r="69" spans="1:99">
      <c r="A69" t="s">
        <v>13</v>
      </c>
      <c r="C69" t="s">
        <v>235</v>
      </c>
      <c r="D69">
        <v>57572.9</v>
      </c>
      <c r="E69" t="s">
        <v>212</v>
      </c>
      <c r="F69">
        <v>122371</v>
      </c>
      <c r="G69" t="s">
        <v>235</v>
      </c>
      <c r="H69">
        <v>5.3783700000000003</v>
      </c>
      <c r="I69" t="s">
        <v>235</v>
      </c>
      <c r="J69" t="s">
        <v>235</v>
      </c>
      <c r="K69" t="s">
        <v>235</v>
      </c>
      <c r="L69">
        <v>480.49400000000003</v>
      </c>
      <c r="M69">
        <v>470.35599999999999</v>
      </c>
      <c r="N69" t="s">
        <v>235</v>
      </c>
      <c r="O69" t="s">
        <v>235</v>
      </c>
      <c r="P69">
        <v>72.096500000000006</v>
      </c>
      <c r="Q69">
        <v>1.8048299999999999</v>
      </c>
      <c r="R69">
        <v>2.4006500000000002</v>
      </c>
      <c r="S69">
        <v>0.18226000000000001</v>
      </c>
      <c r="T69">
        <v>1.0443899999999999</v>
      </c>
      <c r="U69">
        <v>16.169699999999999</v>
      </c>
      <c r="V69">
        <v>480200.00000000006</v>
      </c>
      <c r="W69">
        <v>71700</v>
      </c>
      <c r="X69">
        <v>0</v>
      </c>
      <c r="Y69">
        <v>127400</v>
      </c>
      <c r="Z69">
        <v>289500</v>
      </c>
      <c r="AA69">
        <v>1900</v>
      </c>
      <c r="AB69">
        <v>29300</v>
      </c>
      <c r="AC69">
        <v>0</v>
      </c>
      <c r="AE69" t="e">
        <f t="shared" si="5"/>
        <v>#VALUE!</v>
      </c>
      <c r="AF69" t="e">
        <f t="shared" si="6"/>
        <v>#VALUE!</v>
      </c>
      <c r="AG69">
        <v>1</v>
      </c>
      <c r="AH69">
        <v>2</v>
      </c>
      <c r="AI69">
        <v>3</v>
      </c>
      <c r="AJ69">
        <v>4</v>
      </c>
      <c r="AK69">
        <f t="shared" si="7"/>
        <v>475.42500000000001</v>
      </c>
    </row>
    <row r="70" spans="1:99">
      <c r="A70" t="s">
        <v>12</v>
      </c>
      <c r="C70" t="s">
        <v>235</v>
      </c>
      <c r="D70">
        <v>57227.7</v>
      </c>
      <c r="E70" t="s">
        <v>212</v>
      </c>
      <c r="F70">
        <v>115448</v>
      </c>
      <c r="G70" t="s">
        <v>235</v>
      </c>
      <c r="H70">
        <v>2.6219199999999998</v>
      </c>
      <c r="I70">
        <v>2.2858100000000001</v>
      </c>
      <c r="J70" t="s">
        <v>235</v>
      </c>
      <c r="K70" t="s">
        <v>235</v>
      </c>
      <c r="L70">
        <v>484.33199999999999</v>
      </c>
      <c r="M70">
        <v>470.24400000000003</v>
      </c>
      <c r="N70" t="s">
        <v>235</v>
      </c>
      <c r="O70" t="s">
        <v>235</v>
      </c>
      <c r="P70">
        <v>45.596699999999998</v>
      </c>
      <c r="Q70">
        <v>9.6751400000000005E-3</v>
      </c>
      <c r="R70">
        <v>2.7414500000000001E-2</v>
      </c>
      <c r="S70" t="s">
        <v>212</v>
      </c>
      <c r="T70">
        <v>0.27992299999999998</v>
      </c>
      <c r="U70">
        <v>16.718599999999999</v>
      </c>
      <c r="V70">
        <v>481400</v>
      </c>
      <c r="W70">
        <v>71600</v>
      </c>
      <c r="X70">
        <v>0</v>
      </c>
      <c r="Y70">
        <v>127100.00000000001</v>
      </c>
      <c r="Z70">
        <v>291400</v>
      </c>
      <c r="AA70">
        <v>0</v>
      </c>
      <c r="AB70">
        <v>28500</v>
      </c>
      <c r="AC70">
        <v>0</v>
      </c>
      <c r="AE70" t="e">
        <f t="shared" si="5"/>
        <v>#VALUE!</v>
      </c>
      <c r="AF70" t="e">
        <f t="shared" si="6"/>
        <v>#VALUE!</v>
      </c>
      <c r="AG70">
        <v>1</v>
      </c>
      <c r="AH70">
        <v>2</v>
      </c>
      <c r="AI70">
        <v>3</v>
      </c>
      <c r="AJ70">
        <v>4</v>
      </c>
      <c r="AK70">
        <f t="shared" si="7"/>
        <v>477.28800000000001</v>
      </c>
    </row>
    <row r="71" spans="1:99">
      <c r="A71" t="s">
        <v>11</v>
      </c>
      <c r="C71" t="s">
        <v>235</v>
      </c>
      <c r="D71">
        <v>77154.2</v>
      </c>
      <c r="E71" t="s">
        <v>212</v>
      </c>
      <c r="F71">
        <v>165654</v>
      </c>
      <c r="G71" t="s">
        <v>212</v>
      </c>
      <c r="H71">
        <v>5.8697100000000004</v>
      </c>
      <c r="I71" t="s">
        <v>235</v>
      </c>
      <c r="J71" t="s">
        <v>235</v>
      </c>
      <c r="K71" t="s">
        <v>235</v>
      </c>
      <c r="L71">
        <v>697.6</v>
      </c>
      <c r="M71">
        <v>687.98299999999995</v>
      </c>
      <c r="N71" t="s">
        <v>212</v>
      </c>
      <c r="O71" t="s">
        <v>212</v>
      </c>
      <c r="P71">
        <v>100.167</v>
      </c>
      <c r="Q71">
        <v>3.0225300000000002</v>
      </c>
      <c r="R71">
        <v>4.7010199999999998</v>
      </c>
      <c r="S71">
        <v>0.31755899999999998</v>
      </c>
      <c r="T71">
        <v>1.5479700000000001</v>
      </c>
      <c r="U71">
        <v>25.999600000000001</v>
      </c>
      <c r="V71">
        <v>481200</v>
      </c>
      <c r="W71">
        <v>67700</v>
      </c>
      <c r="X71">
        <v>0</v>
      </c>
      <c r="Y71">
        <v>130399.99999999999</v>
      </c>
      <c r="Z71">
        <v>288800</v>
      </c>
      <c r="AA71">
        <v>0</v>
      </c>
      <c r="AB71">
        <v>31900</v>
      </c>
      <c r="AC71">
        <v>0</v>
      </c>
      <c r="AE71" t="e">
        <f t="shared" si="5"/>
        <v>#VALUE!</v>
      </c>
      <c r="AF71" t="e">
        <f t="shared" si="6"/>
        <v>#VALUE!</v>
      </c>
      <c r="AG71">
        <v>1</v>
      </c>
      <c r="AH71">
        <v>2</v>
      </c>
      <c r="AI71">
        <v>3</v>
      </c>
      <c r="AJ71">
        <v>4</v>
      </c>
      <c r="AK71">
        <f t="shared" si="7"/>
        <v>692.79150000000004</v>
      </c>
      <c r="CU71" t="s">
        <v>243</v>
      </c>
    </row>
    <row r="72" spans="1:99">
      <c r="A72" t="s">
        <v>10</v>
      </c>
      <c r="C72" t="s">
        <v>235</v>
      </c>
      <c r="D72">
        <v>63345</v>
      </c>
      <c r="E72" t="s">
        <v>235</v>
      </c>
      <c r="F72">
        <v>127491</v>
      </c>
      <c r="G72" t="s">
        <v>212</v>
      </c>
      <c r="H72">
        <v>1.9341999999999999</v>
      </c>
      <c r="I72" t="s">
        <v>235</v>
      </c>
      <c r="J72" t="s">
        <v>212</v>
      </c>
      <c r="K72" t="s">
        <v>235</v>
      </c>
      <c r="L72">
        <v>535.16399999999999</v>
      </c>
      <c r="M72">
        <v>517.86099999999999</v>
      </c>
      <c r="N72" t="s">
        <v>235</v>
      </c>
      <c r="O72" t="s">
        <v>212</v>
      </c>
      <c r="P72">
        <v>64.575599999999994</v>
      </c>
      <c r="Q72">
        <v>0.65958300000000003</v>
      </c>
      <c r="R72">
        <v>0.67647400000000002</v>
      </c>
      <c r="S72">
        <v>5.9693799999999998E-2</v>
      </c>
      <c r="T72">
        <v>0.77865200000000001</v>
      </c>
      <c r="U72">
        <v>27.516400000000001</v>
      </c>
      <c r="V72">
        <v>480200.00000000006</v>
      </c>
      <c r="W72">
        <v>73300</v>
      </c>
      <c r="X72">
        <v>0</v>
      </c>
      <c r="Y72">
        <v>127800</v>
      </c>
      <c r="Z72">
        <v>288800</v>
      </c>
      <c r="AA72">
        <v>0</v>
      </c>
      <c r="AB72">
        <v>29900.000000000004</v>
      </c>
      <c r="AC72">
        <v>0</v>
      </c>
      <c r="AE72" t="e">
        <f t="shared" si="5"/>
        <v>#VALUE!</v>
      </c>
      <c r="AF72" t="e">
        <f t="shared" si="6"/>
        <v>#VALUE!</v>
      </c>
      <c r="AG72">
        <v>1</v>
      </c>
      <c r="AH72">
        <v>2</v>
      </c>
      <c r="AI72">
        <v>3</v>
      </c>
      <c r="AJ72">
        <v>4</v>
      </c>
      <c r="AK72">
        <f t="shared" si="7"/>
        <v>526.51250000000005</v>
      </c>
    </row>
    <row r="73" spans="1:99">
      <c r="A73" t="s">
        <v>9</v>
      </c>
      <c r="C73" t="s">
        <v>212</v>
      </c>
      <c r="D73">
        <v>51362.8</v>
      </c>
      <c r="E73" t="s">
        <v>212</v>
      </c>
      <c r="F73">
        <v>113571</v>
      </c>
      <c r="G73" t="s">
        <v>212</v>
      </c>
      <c r="H73">
        <v>3.6001599999999998</v>
      </c>
      <c r="I73">
        <v>3.4594800000000001</v>
      </c>
      <c r="J73" t="s">
        <v>235</v>
      </c>
      <c r="K73" t="s">
        <v>212</v>
      </c>
      <c r="L73">
        <v>450.45299999999997</v>
      </c>
      <c r="M73">
        <v>465.52</v>
      </c>
      <c r="N73" t="s">
        <v>235</v>
      </c>
      <c r="O73" t="s">
        <v>235</v>
      </c>
      <c r="P73">
        <v>59.787500000000001</v>
      </c>
      <c r="Q73">
        <v>1.9809099999999999</v>
      </c>
      <c r="R73">
        <v>2.47749</v>
      </c>
      <c r="S73">
        <v>0.24099999999999999</v>
      </c>
      <c r="T73">
        <v>0.92485700000000004</v>
      </c>
      <c r="U73">
        <v>18.580400000000001</v>
      </c>
      <c r="V73">
        <v>480300</v>
      </c>
      <c r="W73">
        <v>70500</v>
      </c>
      <c r="X73">
        <v>0</v>
      </c>
      <c r="Y73">
        <v>131400</v>
      </c>
      <c r="Z73">
        <v>286400</v>
      </c>
      <c r="AA73">
        <v>0</v>
      </c>
      <c r="AB73">
        <v>31400</v>
      </c>
      <c r="AC73">
        <v>0</v>
      </c>
      <c r="AE73" t="e">
        <f t="shared" si="5"/>
        <v>#VALUE!</v>
      </c>
      <c r="AF73" t="e">
        <f t="shared" si="6"/>
        <v>#VALUE!</v>
      </c>
      <c r="AG73">
        <v>1</v>
      </c>
      <c r="AH73">
        <v>2</v>
      </c>
      <c r="AI73">
        <v>3</v>
      </c>
      <c r="AJ73">
        <v>4</v>
      </c>
      <c r="AK73">
        <f t="shared" si="7"/>
        <v>457.98649999999998</v>
      </c>
    </row>
    <row r="74" spans="1:99">
      <c r="A74" t="s">
        <v>8</v>
      </c>
      <c r="C74" t="s">
        <v>235</v>
      </c>
      <c r="D74">
        <v>55769.599999999999</v>
      </c>
      <c r="E74" t="s">
        <v>212</v>
      </c>
      <c r="F74">
        <v>125286</v>
      </c>
      <c r="G74" t="s">
        <v>235</v>
      </c>
      <c r="H74">
        <v>2.7942399999999998</v>
      </c>
      <c r="I74" t="s">
        <v>235</v>
      </c>
      <c r="J74" t="s">
        <v>235</v>
      </c>
      <c r="K74" t="s">
        <v>235</v>
      </c>
      <c r="L74">
        <v>528.53099999999995</v>
      </c>
      <c r="M74">
        <v>559.37599999999998</v>
      </c>
      <c r="N74" t="s">
        <v>235</v>
      </c>
      <c r="O74" t="s">
        <v>235</v>
      </c>
      <c r="P74">
        <v>53.011099999999999</v>
      </c>
      <c r="Q74">
        <v>1.3310299999999999</v>
      </c>
      <c r="R74">
        <v>1.7066300000000001</v>
      </c>
      <c r="S74">
        <v>0.13980200000000001</v>
      </c>
      <c r="T74">
        <v>0.64842599999999995</v>
      </c>
      <c r="U74">
        <v>21.913499999999999</v>
      </c>
      <c r="V74">
        <v>480200.00000000006</v>
      </c>
      <c r="W74">
        <v>71600</v>
      </c>
      <c r="X74">
        <v>0</v>
      </c>
      <c r="Y74">
        <v>129100</v>
      </c>
      <c r="Z74">
        <v>287900</v>
      </c>
      <c r="AA74">
        <v>0</v>
      </c>
      <c r="AB74">
        <v>31100</v>
      </c>
      <c r="AC74">
        <v>0</v>
      </c>
      <c r="AE74" t="e">
        <f t="shared" si="5"/>
        <v>#VALUE!</v>
      </c>
      <c r="AF74" t="e">
        <f t="shared" si="6"/>
        <v>#VALUE!</v>
      </c>
      <c r="AG74">
        <v>1</v>
      </c>
      <c r="AH74">
        <v>2</v>
      </c>
      <c r="AI74">
        <v>3</v>
      </c>
      <c r="AJ74">
        <v>4</v>
      </c>
      <c r="AK74">
        <f t="shared" si="7"/>
        <v>543.95349999999996</v>
      </c>
    </row>
    <row r="75" spans="1:99">
      <c r="A75" t="s">
        <v>7</v>
      </c>
      <c r="C75" t="s">
        <v>235</v>
      </c>
      <c r="D75">
        <v>51558.9</v>
      </c>
      <c r="E75" t="s">
        <v>212</v>
      </c>
      <c r="F75">
        <v>111230</v>
      </c>
      <c r="G75" t="s">
        <v>212</v>
      </c>
      <c r="H75">
        <v>1.6912499999999999</v>
      </c>
      <c r="I75" t="s">
        <v>212</v>
      </c>
      <c r="J75" t="s">
        <v>235</v>
      </c>
      <c r="K75" t="s">
        <v>212</v>
      </c>
      <c r="L75">
        <v>456.73</v>
      </c>
      <c r="M75">
        <v>459.363</v>
      </c>
      <c r="N75" t="s">
        <v>235</v>
      </c>
      <c r="O75" t="s">
        <v>212</v>
      </c>
      <c r="P75">
        <v>37.499600000000001</v>
      </c>
      <c r="Q75" t="s">
        <v>212</v>
      </c>
      <c r="R75">
        <v>4.1132399999999998E-3</v>
      </c>
      <c r="S75" t="s">
        <v>212</v>
      </c>
      <c r="T75">
        <v>5.4872700000000003E-2</v>
      </c>
      <c r="U75">
        <v>23.291</v>
      </c>
      <c r="V75">
        <v>480900.00000000006</v>
      </c>
      <c r="W75">
        <v>74900</v>
      </c>
      <c r="X75">
        <v>0</v>
      </c>
      <c r="Y75">
        <v>126000</v>
      </c>
      <c r="Z75">
        <v>291500</v>
      </c>
      <c r="AA75">
        <v>0</v>
      </c>
      <c r="AB75">
        <v>26700</v>
      </c>
      <c r="AC75">
        <v>0</v>
      </c>
      <c r="AE75" t="e">
        <f t="shared" si="5"/>
        <v>#VALUE!</v>
      </c>
      <c r="AF75" t="e">
        <f t="shared" si="6"/>
        <v>#VALUE!</v>
      </c>
      <c r="AG75">
        <v>1</v>
      </c>
      <c r="AH75">
        <v>2</v>
      </c>
      <c r="AI75">
        <v>3</v>
      </c>
      <c r="AJ75">
        <v>4</v>
      </c>
      <c r="AK75">
        <f t="shared" si="7"/>
        <v>458.04650000000004</v>
      </c>
    </row>
    <row r="76" spans="1:99">
      <c r="A76" t="s">
        <v>6</v>
      </c>
      <c r="C76" t="s">
        <v>235</v>
      </c>
      <c r="D76">
        <v>60566.8</v>
      </c>
      <c r="E76" t="s">
        <v>212</v>
      </c>
      <c r="F76">
        <v>123337</v>
      </c>
      <c r="G76" t="s">
        <v>235</v>
      </c>
      <c r="H76">
        <v>3.1365799999999999</v>
      </c>
      <c r="I76" t="s">
        <v>235</v>
      </c>
      <c r="J76" t="s">
        <v>212</v>
      </c>
      <c r="K76" t="s">
        <v>212</v>
      </c>
      <c r="L76">
        <v>430.35899999999998</v>
      </c>
      <c r="M76">
        <v>405.47899999999998</v>
      </c>
      <c r="N76">
        <v>0.134711</v>
      </c>
      <c r="O76" t="s">
        <v>235</v>
      </c>
      <c r="P76">
        <v>117.45099999999999</v>
      </c>
      <c r="Q76">
        <v>2.5526</v>
      </c>
      <c r="R76">
        <v>3.2660300000000002</v>
      </c>
      <c r="S76">
        <v>0.33055099999999998</v>
      </c>
      <c r="T76">
        <v>1.1387400000000001</v>
      </c>
      <c r="U76">
        <v>18.641100000000002</v>
      </c>
      <c r="V76">
        <v>480200.00000000006</v>
      </c>
      <c r="W76">
        <v>72200</v>
      </c>
      <c r="X76">
        <v>0</v>
      </c>
      <c r="Y76">
        <v>128699.99999999999</v>
      </c>
      <c r="Z76">
        <v>288100</v>
      </c>
      <c r="AA76">
        <v>0</v>
      </c>
      <c r="AB76">
        <v>30800</v>
      </c>
      <c r="AC76">
        <v>0</v>
      </c>
      <c r="AE76" t="e">
        <f t="shared" si="5"/>
        <v>#VALUE!</v>
      </c>
      <c r="AF76" t="e">
        <f t="shared" si="6"/>
        <v>#VALUE!</v>
      </c>
      <c r="AG76">
        <v>1</v>
      </c>
      <c r="AH76">
        <v>2</v>
      </c>
      <c r="AI76">
        <v>3</v>
      </c>
      <c r="AJ76">
        <v>4</v>
      </c>
      <c r="AK76">
        <f t="shared" si="7"/>
        <v>417.91899999999998</v>
      </c>
    </row>
    <row r="77" spans="1:99">
      <c r="A77" t="s">
        <v>5</v>
      </c>
      <c r="C77" t="s">
        <v>235</v>
      </c>
      <c r="D77">
        <v>56388.6</v>
      </c>
      <c r="E77" t="s">
        <v>212</v>
      </c>
      <c r="F77">
        <v>118729</v>
      </c>
      <c r="G77" t="s">
        <v>235</v>
      </c>
      <c r="H77" t="s">
        <v>235</v>
      </c>
      <c r="I77" t="s">
        <v>235</v>
      </c>
      <c r="J77" t="s">
        <v>235</v>
      </c>
      <c r="K77" t="s">
        <v>212</v>
      </c>
      <c r="L77">
        <v>435.60899999999998</v>
      </c>
      <c r="M77">
        <v>413.70699999999999</v>
      </c>
      <c r="N77">
        <v>0.109098</v>
      </c>
      <c r="O77" t="s">
        <v>235</v>
      </c>
      <c r="P77">
        <v>101.33799999999999</v>
      </c>
      <c r="Q77">
        <v>1.8784099999999999</v>
      </c>
      <c r="R77">
        <v>2.6633499999999999</v>
      </c>
      <c r="S77">
        <v>0.211508</v>
      </c>
      <c r="T77">
        <v>0.93484299999999998</v>
      </c>
      <c r="U77">
        <v>18.7346</v>
      </c>
      <c r="V77">
        <v>479799.99999999994</v>
      </c>
      <c r="W77">
        <v>72900</v>
      </c>
      <c r="X77">
        <v>0</v>
      </c>
      <c r="Y77">
        <v>129700</v>
      </c>
      <c r="Z77">
        <v>286800</v>
      </c>
      <c r="AA77">
        <v>0</v>
      </c>
      <c r="AB77">
        <v>30800</v>
      </c>
      <c r="AC77">
        <v>0</v>
      </c>
      <c r="AE77" t="e">
        <f t="shared" si="5"/>
        <v>#VALUE!</v>
      </c>
      <c r="AF77" t="e">
        <f t="shared" si="6"/>
        <v>#VALUE!</v>
      </c>
      <c r="AG77">
        <v>1</v>
      </c>
      <c r="AH77">
        <v>2</v>
      </c>
      <c r="AI77">
        <v>3</v>
      </c>
      <c r="AJ77">
        <v>4</v>
      </c>
      <c r="AK77">
        <f t="shared" si="7"/>
        <v>424.65800000000002</v>
      </c>
    </row>
    <row r="78" spans="1:99">
      <c r="A78" t="s">
        <v>4</v>
      </c>
      <c r="C78" t="s">
        <v>212</v>
      </c>
      <c r="D78">
        <v>58041.4</v>
      </c>
      <c r="E78" t="s">
        <v>212</v>
      </c>
      <c r="F78">
        <v>140517</v>
      </c>
      <c r="G78" t="s">
        <v>235</v>
      </c>
      <c r="H78" t="s">
        <v>235</v>
      </c>
      <c r="I78" t="s">
        <v>235</v>
      </c>
      <c r="J78" t="s">
        <v>235</v>
      </c>
      <c r="K78" t="s">
        <v>235</v>
      </c>
      <c r="L78">
        <v>478.66699999999997</v>
      </c>
      <c r="M78">
        <v>462.35199999999998</v>
      </c>
      <c r="N78">
        <v>0.16539200000000001</v>
      </c>
      <c r="O78" t="s">
        <v>235</v>
      </c>
      <c r="P78">
        <v>112.11</v>
      </c>
      <c r="Q78">
        <v>2.1968700000000001</v>
      </c>
      <c r="R78">
        <v>3.5584600000000002</v>
      </c>
      <c r="S78">
        <v>0.33908899999999997</v>
      </c>
      <c r="T78">
        <v>1.0719000000000001</v>
      </c>
      <c r="U78">
        <v>21.396100000000001</v>
      </c>
      <c r="V78">
        <v>480600</v>
      </c>
      <c r="W78">
        <v>71900</v>
      </c>
      <c r="X78">
        <v>0</v>
      </c>
      <c r="Y78">
        <v>130600</v>
      </c>
      <c r="Z78">
        <v>287800</v>
      </c>
      <c r="AA78">
        <v>0</v>
      </c>
      <c r="AB78">
        <v>29100</v>
      </c>
      <c r="AC78">
        <v>0</v>
      </c>
      <c r="AE78" t="e">
        <f t="shared" si="5"/>
        <v>#VALUE!</v>
      </c>
      <c r="AF78" t="e">
        <f t="shared" si="6"/>
        <v>#VALUE!</v>
      </c>
      <c r="AG78">
        <v>1</v>
      </c>
      <c r="AH78">
        <v>2</v>
      </c>
      <c r="AI78">
        <v>3</v>
      </c>
      <c r="AJ78">
        <v>4</v>
      </c>
      <c r="AK78">
        <f t="shared" si="7"/>
        <v>470.5095</v>
      </c>
    </row>
    <row r="79" spans="1:99">
      <c r="A79" t="s">
        <v>3</v>
      </c>
      <c r="C79">
        <v>7.3442100000000003</v>
      </c>
      <c r="D79">
        <v>66284.100000000006</v>
      </c>
      <c r="E79" t="s">
        <v>235</v>
      </c>
      <c r="F79">
        <v>145370</v>
      </c>
      <c r="G79" t="s">
        <v>212</v>
      </c>
      <c r="H79" t="s">
        <v>235</v>
      </c>
      <c r="I79">
        <v>3.5192999999999999</v>
      </c>
      <c r="J79" t="s">
        <v>212</v>
      </c>
      <c r="K79" t="s">
        <v>235</v>
      </c>
      <c r="L79">
        <v>619.79100000000005</v>
      </c>
      <c r="M79">
        <v>599.59100000000001</v>
      </c>
      <c r="N79" t="s">
        <v>212</v>
      </c>
      <c r="O79" t="s">
        <v>212</v>
      </c>
      <c r="P79">
        <v>95.389799999999994</v>
      </c>
      <c r="Q79">
        <v>0.68758699999999995</v>
      </c>
      <c r="R79">
        <v>0.45814700000000003</v>
      </c>
      <c r="S79" t="s">
        <v>235</v>
      </c>
      <c r="T79">
        <v>0.497641</v>
      </c>
      <c r="U79">
        <v>32.754600000000003</v>
      </c>
      <c r="V79">
        <v>480800</v>
      </c>
      <c r="W79">
        <v>70500</v>
      </c>
      <c r="X79">
        <v>0</v>
      </c>
      <c r="Y79">
        <v>130600</v>
      </c>
      <c r="Z79">
        <v>288100</v>
      </c>
      <c r="AA79">
        <v>0</v>
      </c>
      <c r="AB79">
        <v>30099.999999999996</v>
      </c>
      <c r="AC79">
        <v>0</v>
      </c>
      <c r="AE79" t="e">
        <f t="shared" si="5"/>
        <v>#VALUE!</v>
      </c>
      <c r="AF79" t="e">
        <f t="shared" si="6"/>
        <v>#VALUE!</v>
      </c>
      <c r="AG79">
        <v>1</v>
      </c>
      <c r="AH79">
        <v>2</v>
      </c>
      <c r="AI79">
        <v>3</v>
      </c>
      <c r="AJ79">
        <v>4</v>
      </c>
      <c r="AK79">
        <f t="shared" si="7"/>
        <v>609.69100000000003</v>
      </c>
    </row>
    <row r="80" spans="1:99">
      <c r="A80" t="s">
        <v>2</v>
      </c>
      <c r="C80" t="s">
        <v>235</v>
      </c>
      <c r="D80">
        <v>65046.5</v>
      </c>
      <c r="E80" t="s">
        <v>235</v>
      </c>
      <c r="F80">
        <v>128821</v>
      </c>
      <c r="G80" t="s">
        <v>235</v>
      </c>
      <c r="H80" t="s">
        <v>235</v>
      </c>
      <c r="I80">
        <v>3.2550699999999999</v>
      </c>
      <c r="J80" t="s">
        <v>235</v>
      </c>
      <c r="K80" t="s">
        <v>235</v>
      </c>
      <c r="L80">
        <v>518.54100000000005</v>
      </c>
      <c r="M80">
        <v>519.48699999999997</v>
      </c>
      <c r="N80">
        <v>9.3385700000000002E-2</v>
      </c>
      <c r="O80" t="s">
        <v>212</v>
      </c>
      <c r="P80">
        <v>53.740099999999998</v>
      </c>
      <c r="Q80">
        <v>0.161993</v>
      </c>
      <c r="R80">
        <v>0.13598499999999999</v>
      </c>
      <c r="S80">
        <v>2.12724E-2</v>
      </c>
      <c r="T80">
        <v>0.69308700000000001</v>
      </c>
      <c r="U80">
        <v>24.9283</v>
      </c>
      <c r="V80">
        <v>480800</v>
      </c>
      <c r="W80">
        <v>72300</v>
      </c>
      <c r="X80">
        <v>0</v>
      </c>
      <c r="Y80">
        <v>127899.99999999999</v>
      </c>
      <c r="Z80">
        <v>289900</v>
      </c>
      <c r="AA80">
        <v>0</v>
      </c>
      <c r="AB80">
        <v>29200</v>
      </c>
      <c r="AC80">
        <v>0</v>
      </c>
      <c r="AE80" t="e">
        <f t="shared" si="5"/>
        <v>#VALUE!</v>
      </c>
      <c r="AF80" t="e">
        <f t="shared" si="6"/>
        <v>#VALUE!</v>
      </c>
      <c r="AG80">
        <v>1</v>
      </c>
      <c r="AH80">
        <v>2</v>
      </c>
      <c r="AI80">
        <v>3</v>
      </c>
      <c r="AJ80">
        <v>4</v>
      </c>
      <c r="AK80">
        <f t="shared" si="7"/>
        <v>519.01400000000001</v>
      </c>
    </row>
    <row r="81" spans="1:37">
      <c r="A81" t="s">
        <v>1</v>
      </c>
      <c r="C81" t="s">
        <v>235</v>
      </c>
      <c r="D81">
        <v>61249.3</v>
      </c>
      <c r="E81" t="s">
        <v>235</v>
      </c>
      <c r="F81">
        <v>123787</v>
      </c>
      <c r="G81" t="s">
        <v>235</v>
      </c>
      <c r="H81">
        <v>3.9402699999999999</v>
      </c>
      <c r="I81" t="s">
        <v>235</v>
      </c>
      <c r="J81">
        <v>59.049500000000002</v>
      </c>
      <c r="K81" t="s">
        <v>212</v>
      </c>
      <c r="L81">
        <v>519.37900000000002</v>
      </c>
      <c r="M81">
        <v>499.09199999999998</v>
      </c>
      <c r="N81" t="s">
        <v>235</v>
      </c>
      <c r="O81" t="s">
        <v>235</v>
      </c>
      <c r="P81">
        <v>81.027299999999997</v>
      </c>
      <c r="Q81" t="s">
        <v>235</v>
      </c>
      <c r="R81">
        <v>1.9848999999999999E-2</v>
      </c>
      <c r="S81" t="s">
        <v>212</v>
      </c>
      <c r="T81">
        <v>0.90175000000000005</v>
      </c>
      <c r="U81">
        <v>22.070399999999999</v>
      </c>
      <c r="V81">
        <v>481100</v>
      </c>
      <c r="W81">
        <v>75100</v>
      </c>
      <c r="X81">
        <v>0</v>
      </c>
      <c r="Y81">
        <v>125500</v>
      </c>
      <c r="Z81">
        <v>292200</v>
      </c>
      <c r="AA81">
        <v>0</v>
      </c>
      <c r="AB81">
        <v>26100</v>
      </c>
      <c r="AC81">
        <v>0</v>
      </c>
      <c r="AE81" t="e">
        <f t="shared" si="5"/>
        <v>#VALUE!</v>
      </c>
      <c r="AF81" t="e">
        <f t="shared" si="6"/>
        <v>#VALUE!</v>
      </c>
      <c r="AG81">
        <v>1</v>
      </c>
      <c r="AH81">
        <v>2</v>
      </c>
      <c r="AI81">
        <v>3</v>
      </c>
      <c r="AJ81">
        <v>4</v>
      </c>
      <c r="AK81">
        <f t="shared" si="7"/>
        <v>509.2355</v>
      </c>
    </row>
    <row r="82" spans="1:37">
      <c r="A82" t="s">
        <v>0</v>
      </c>
      <c r="C82" t="s">
        <v>212</v>
      </c>
      <c r="D82">
        <v>63827.3</v>
      </c>
      <c r="E82" t="s">
        <v>235</v>
      </c>
      <c r="F82">
        <v>149224</v>
      </c>
      <c r="G82" t="s">
        <v>212</v>
      </c>
      <c r="H82">
        <v>23.845500000000001</v>
      </c>
      <c r="I82" t="s">
        <v>235</v>
      </c>
      <c r="J82" t="s">
        <v>235</v>
      </c>
      <c r="K82" t="s">
        <v>212</v>
      </c>
      <c r="L82">
        <v>659.77700000000004</v>
      </c>
      <c r="M82">
        <v>631.57899999999995</v>
      </c>
      <c r="N82">
        <v>0.56571700000000003</v>
      </c>
      <c r="O82" t="s">
        <v>212</v>
      </c>
      <c r="P82">
        <v>61.691600000000001</v>
      </c>
      <c r="Q82">
        <v>7.16643E-2</v>
      </c>
      <c r="R82">
        <v>0.17368400000000001</v>
      </c>
      <c r="S82" t="s">
        <v>212</v>
      </c>
      <c r="T82">
        <v>0.85658400000000001</v>
      </c>
      <c r="U82">
        <v>40.443199999999997</v>
      </c>
      <c r="V82">
        <v>481100</v>
      </c>
      <c r="W82">
        <v>74400</v>
      </c>
      <c r="X82">
        <v>0</v>
      </c>
      <c r="Y82">
        <v>125700</v>
      </c>
      <c r="Z82">
        <v>292000</v>
      </c>
      <c r="AA82">
        <v>0</v>
      </c>
      <c r="AB82">
        <v>26800</v>
      </c>
      <c r="AC82">
        <v>0</v>
      </c>
      <c r="AE82" t="e">
        <f t="shared" si="5"/>
        <v>#VALUE!</v>
      </c>
      <c r="AF82" t="e">
        <f t="shared" si="6"/>
        <v>#VALUE!</v>
      </c>
      <c r="AG82">
        <v>1</v>
      </c>
      <c r="AH82">
        <v>2</v>
      </c>
      <c r="AI82">
        <v>3</v>
      </c>
      <c r="AJ82">
        <v>4</v>
      </c>
      <c r="AK82">
        <f t="shared" si="7"/>
        <v>645.678</v>
      </c>
    </row>
    <row r="85" spans="1:37">
      <c r="B85" t="s">
        <v>118</v>
      </c>
      <c r="C85" s="10" t="s">
        <v>45</v>
      </c>
      <c r="D85" s="10" t="s">
        <v>44</v>
      </c>
      <c r="E85" s="10" t="s">
        <v>43</v>
      </c>
      <c r="F85" s="10" t="s">
        <v>42</v>
      </c>
      <c r="G85" s="10" t="s">
        <v>41</v>
      </c>
      <c r="H85" s="10" t="s">
        <v>40</v>
      </c>
      <c r="I85" s="10" t="s">
        <v>39</v>
      </c>
      <c r="J85" s="10" t="s">
        <v>38</v>
      </c>
      <c r="K85" s="10" t="s">
        <v>37</v>
      </c>
      <c r="L85" s="10" t="s">
        <v>36</v>
      </c>
      <c r="M85" s="10" t="s">
        <v>35</v>
      </c>
      <c r="N85" s="10" t="s">
        <v>34</v>
      </c>
      <c r="O85" s="10" t="s">
        <v>33</v>
      </c>
      <c r="P85" s="10" t="s">
        <v>32</v>
      </c>
      <c r="Q85" s="10" t="s">
        <v>31</v>
      </c>
      <c r="R85" s="10" t="s">
        <v>30</v>
      </c>
      <c r="S85" s="10" t="s">
        <v>29</v>
      </c>
      <c r="T85" s="10" t="s">
        <v>28</v>
      </c>
      <c r="U85" s="10" t="s">
        <v>27</v>
      </c>
      <c r="V85" s="9" t="s">
        <v>106</v>
      </c>
      <c r="W85" s="9" t="s">
        <v>105</v>
      </c>
      <c r="X85" s="9" t="s">
        <v>104</v>
      </c>
      <c r="Y85" s="9" t="s">
        <v>103</v>
      </c>
      <c r="Z85" s="9" t="s">
        <v>102</v>
      </c>
      <c r="AA85" s="9" t="s">
        <v>101</v>
      </c>
      <c r="AB85" s="9" t="s">
        <v>100</v>
      </c>
      <c r="AC85" s="9" t="s">
        <v>99</v>
      </c>
      <c r="AK85" t="s">
        <v>189</v>
      </c>
    </row>
    <row r="86" spans="1:37" ht="43.2">
      <c r="B86" s="8" t="s">
        <v>116</v>
      </c>
      <c r="C86">
        <f t="shared" ref="C86:AC86" si="8">AVERAGE(C2:C37)</f>
        <v>14.112755999999999</v>
      </c>
      <c r="D86">
        <f t="shared" si="8"/>
        <v>55383.413888888899</v>
      </c>
      <c r="E86">
        <f t="shared" si="8"/>
        <v>2398.5102200000001</v>
      </c>
      <c r="F86">
        <f t="shared" si="8"/>
        <v>135050.83333333334</v>
      </c>
      <c r="G86">
        <f t="shared" si="8"/>
        <v>419.62101000000001</v>
      </c>
      <c r="H86">
        <f t="shared" si="8"/>
        <v>26.492903823529417</v>
      </c>
      <c r="I86">
        <f t="shared" si="8"/>
        <v>16.277564210526318</v>
      </c>
      <c r="J86">
        <f t="shared" si="8"/>
        <v>50.074314285714287</v>
      </c>
      <c r="K86">
        <f t="shared" si="8"/>
        <v>27.263845888888888</v>
      </c>
      <c r="L86">
        <f t="shared" si="8"/>
        <v>743.02055555555557</v>
      </c>
      <c r="M86">
        <f t="shared" si="8"/>
        <v>740.87477777777781</v>
      </c>
      <c r="N86">
        <f t="shared" si="8"/>
        <v>0.30190515555555547</v>
      </c>
      <c r="O86">
        <f>AVERAGE(O2:O37)</f>
        <v>2.6816825000000004</v>
      </c>
      <c r="P86">
        <f t="shared" si="8"/>
        <v>51.03746944444444</v>
      </c>
      <c r="Q86">
        <f t="shared" si="8"/>
        <v>0.27021279880000004</v>
      </c>
      <c r="R86">
        <f t="shared" si="8"/>
        <v>0.4086401651599999</v>
      </c>
      <c r="S86">
        <f t="shared" si="8"/>
        <v>5.1966836882352936E-2</v>
      </c>
      <c r="T86">
        <f t="shared" si="8"/>
        <v>0.60749584760714292</v>
      </c>
      <c r="U86">
        <f t="shared" si="8"/>
        <v>33.840372222222214</v>
      </c>
      <c r="V86">
        <f t="shared" si="8"/>
        <v>478333.33333333331</v>
      </c>
      <c r="W86">
        <f t="shared" si="8"/>
        <v>61619.444444444445</v>
      </c>
      <c r="X86">
        <f t="shared" si="8"/>
        <v>0</v>
      </c>
      <c r="Y86">
        <f t="shared" si="8"/>
        <v>135858.33333333334</v>
      </c>
      <c r="Z86">
        <f t="shared" si="8"/>
        <v>279588.88888888888</v>
      </c>
      <c r="AA86">
        <f t="shared" si="8"/>
        <v>536.11111111111109</v>
      </c>
      <c r="AB86">
        <f t="shared" si="8"/>
        <v>42052.777777777781</v>
      </c>
      <c r="AC86">
        <f t="shared" si="8"/>
        <v>891.66666666666663</v>
      </c>
      <c r="AK86">
        <f>AVERAGE(AK2:AK37)</f>
        <v>741.94766666666646</v>
      </c>
    </row>
    <row r="87" spans="1:37" ht="28.8">
      <c r="B87" s="8" t="s">
        <v>115</v>
      </c>
      <c r="C87">
        <f t="shared" ref="C87:AC87" si="9">STDEV(C2:C37)</f>
        <v>11.897714253243354</v>
      </c>
      <c r="D87">
        <f t="shared" si="9"/>
        <v>10972.786555712702</v>
      </c>
      <c r="E87">
        <f t="shared" si="9"/>
        <v>2656.405607787578</v>
      </c>
      <c r="F87">
        <f t="shared" si="9"/>
        <v>12553.932787320926</v>
      </c>
      <c r="G87">
        <f t="shared" si="9"/>
        <v>717.24382779047517</v>
      </c>
      <c r="H87">
        <f t="shared" si="9"/>
        <v>63.6408462145505</v>
      </c>
      <c r="I87">
        <f t="shared" si="9"/>
        <v>27.821602638323714</v>
      </c>
      <c r="J87">
        <f t="shared" si="9"/>
        <v>39.018493628339378</v>
      </c>
      <c r="K87">
        <f t="shared" si="9"/>
        <v>35.51417722577137</v>
      </c>
      <c r="L87">
        <f t="shared" si="9"/>
        <v>103.31156452801085</v>
      </c>
      <c r="M87">
        <f t="shared" si="9"/>
        <v>110.99086287441099</v>
      </c>
      <c r="N87">
        <f t="shared" si="9"/>
        <v>0.24771358157500226</v>
      </c>
      <c r="O87">
        <f t="shared" si="9"/>
        <v>1.2975794339814672</v>
      </c>
      <c r="P87">
        <f t="shared" si="9"/>
        <v>42.215919229455338</v>
      </c>
      <c r="Q87">
        <f t="shared" si="9"/>
        <v>0.58077132874248616</v>
      </c>
      <c r="R87">
        <f t="shared" si="9"/>
        <v>0.90628194252300054</v>
      </c>
      <c r="S87">
        <f t="shared" si="9"/>
        <v>9.8942978635772921E-2</v>
      </c>
      <c r="T87">
        <f t="shared" si="9"/>
        <v>0.52607679728550916</v>
      </c>
      <c r="U87">
        <f t="shared" si="9"/>
        <v>5.5012333636642108</v>
      </c>
      <c r="V87">
        <f t="shared" si="9"/>
        <v>2436.6253009321845</v>
      </c>
      <c r="W87">
        <f t="shared" si="9"/>
        <v>6471.688648896351</v>
      </c>
      <c r="X87">
        <f t="shared" si="9"/>
        <v>0</v>
      </c>
      <c r="Y87">
        <f t="shared" si="9"/>
        <v>7984.2478847862858</v>
      </c>
      <c r="Z87">
        <f t="shared" si="9"/>
        <v>9838.1989576425385</v>
      </c>
      <c r="AA87">
        <f t="shared" si="9"/>
        <v>563.73893541389111</v>
      </c>
      <c r="AB87">
        <f t="shared" si="9"/>
        <v>9281.9174777355165</v>
      </c>
      <c r="AC87">
        <f t="shared" si="9"/>
        <v>1665.8545640515649</v>
      </c>
    </row>
    <row r="88" spans="1:37" ht="43.2">
      <c r="B88" s="8" t="s">
        <v>114</v>
      </c>
      <c r="C88">
        <f t="shared" ref="C88:AC88" si="10">MAX(C2:C37)-MIN(C2:C37)</f>
        <v>26.04965</v>
      </c>
      <c r="D88">
        <f t="shared" si="10"/>
        <v>41716.300000000003</v>
      </c>
      <c r="E88">
        <f t="shared" si="10"/>
        <v>6257.0194599999995</v>
      </c>
      <c r="F88">
        <f t="shared" si="10"/>
        <v>53360</v>
      </c>
      <c r="G88">
        <f t="shared" si="10"/>
        <v>1868.52297</v>
      </c>
      <c r="H88">
        <f t="shared" si="10"/>
        <v>258.26461</v>
      </c>
      <c r="I88">
        <f t="shared" si="10"/>
        <v>90.375140000000002</v>
      </c>
      <c r="J88">
        <f t="shared" si="10"/>
        <v>96.268199999999993</v>
      </c>
      <c r="K88">
        <f t="shared" si="10"/>
        <v>87.647999999999996</v>
      </c>
      <c r="L88">
        <f t="shared" si="10"/>
        <v>409.13300000000004</v>
      </c>
      <c r="M88">
        <f t="shared" si="10"/>
        <v>394.83600000000001</v>
      </c>
      <c r="N88">
        <f t="shared" si="10"/>
        <v>0.70405869999999993</v>
      </c>
      <c r="O88">
        <f t="shared" si="10"/>
        <v>2.6672799999999999</v>
      </c>
      <c r="P88">
        <f t="shared" si="10"/>
        <v>188.50199999999998</v>
      </c>
      <c r="Q88">
        <f t="shared" si="10"/>
        <v>2.4912474200000001</v>
      </c>
      <c r="R88">
        <f t="shared" si="10"/>
        <v>3.8972009063000002</v>
      </c>
      <c r="S88">
        <f t="shared" si="10"/>
        <v>0.29043287400000001</v>
      </c>
      <c r="T88">
        <f t="shared" si="10"/>
        <v>1.826242827</v>
      </c>
      <c r="U88">
        <f t="shared" si="10"/>
        <v>27.166900000000002</v>
      </c>
      <c r="V88">
        <f t="shared" si="10"/>
        <v>9600</v>
      </c>
      <c r="W88">
        <f t="shared" si="10"/>
        <v>20700</v>
      </c>
      <c r="X88">
        <f t="shared" si="10"/>
        <v>0</v>
      </c>
      <c r="Y88">
        <f t="shared" si="10"/>
        <v>22900</v>
      </c>
      <c r="Z88">
        <f t="shared" si="10"/>
        <v>30200</v>
      </c>
      <c r="AA88">
        <f t="shared" si="10"/>
        <v>2200</v>
      </c>
      <c r="AB88">
        <f t="shared" si="10"/>
        <v>28400</v>
      </c>
      <c r="AC88">
        <f t="shared" si="10"/>
        <v>5600.0000000000009</v>
      </c>
    </row>
    <row r="89" spans="1:37">
      <c r="B89" s="7" t="s">
        <v>113</v>
      </c>
      <c r="C89">
        <f t="shared" ref="C89:AC89" si="11">_xlfn.QUARTILE.INC(C2:C37,1)</f>
        <v>5.5369599999999997</v>
      </c>
      <c r="D89">
        <f t="shared" si="11"/>
        <v>46711.75</v>
      </c>
      <c r="E89">
        <f t="shared" si="11"/>
        <v>315.76549999999997</v>
      </c>
      <c r="F89">
        <f t="shared" si="11"/>
        <v>124139.5</v>
      </c>
      <c r="G89">
        <f t="shared" si="11"/>
        <v>11.239649999999999</v>
      </c>
      <c r="H89">
        <f t="shared" si="11"/>
        <v>4.2070300000000005</v>
      </c>
      <c r="I89">
        <f t="shared" si="11"/>
        <v>2.5795750000000002</v>
      </c>
      <c r="J89">
        <f t="shared" si="11"/>
        <v>24.856000000000002</v>
      </c>
      <c r="K89">
        <f t="shared" si="11"/>
        <v>0.81942400000000004</v>
      </c>
      <c r="L89">
        <f t="shared" si="11"/>
        <v>668.16099999999994</v>
      </c>
      <c r="M89">
        <f t="shared" si="11"/>
        <v>643.26900000000001</v>
      </c>
      <c r="N89">
        <f t="shared" si="11"/>
        <v>9.9519700000000003E-2</v>
      </c>
      <c r="O89">
        <f t="shared" si="11"/>
        <v>1.756235</v>
      </c>
      <c r="P89">
        <f t="shared" si="11"/>
        <v>23.989225000000001</v>
      </c>
      <c r="Q89">
        <f t="shared" si="11"/>
        <v>3.2232299999999998E-2</v>
      </c>
      <c r="R89">
        <f t="shared" si="11"/>
        <v>2.4747974999999998E-2</v>
      </c>
      <c r="S89">
        <f t="shared" si="11"/>
        <v>6.1720199999999996E-4</v>
      </c>
      <c r="T89">
        <f t="shared" si="11"/>
        <v>5.2013000000000004E-2</v>
      </c>
      <c r="U89">
        <f t="shared" si="11"/>
        <v>30.244675000000001</v>
      </c>
      <c r="V89">
        <f t="shared" si="11"/>
        <v>476574.99999999994</v>
      </c>
      <c r="W89">
        <f t="shared" si="11"/>
        <v>56225</v>
      </c>
      <c r="X89">
        <f t="shared" si="11"/>
        <v>0</v>
      </c>
      <c r="Y89">
        <f t="shared" si="11"/>
        <v>128375</v>
      </c>
      <c r="Z89">
        <f t="shared" si="11"/>
        <v>269400</v>
      </c>
      <c r="AA89">
        <f t="shared" si="11"/>
        <v>0</v>
      </c>
      <c r="AB89">
        <f t="shared" si="11"/>
        <v>33975</v>
      </c>
      <c r="AC89">
        <f t="shared" si="11"/>
        <v>0</v>
      </c>
    </row>
    <row r="90" spans="1:37">
      <c r="B90" s="7" t="s">
        <v>112</v>
      </c>
      <c r="C90">
        <f t="shared" ref="C90:AC90" si="12">_xlfn.QUARTILE.INC(C2:C37,3)</f>
        <v>25.222100000000001</v>
      </c>
      <c r="D90">
        <f t="shared" si="12"/>
        <v>63895.8</v>
      </c>
      <c r="E90">
        <f t="shared" si="12"/>
        <v>4037.2</v>
      </c>
      <c r="F90">
        <f t="shared" si="12"/>
        <v>143143.5</v>
      </c>
      <c r="G90">
        <f t="shared" si="12"/>
        <v>382.95550000000003</v>
      </c>
      <c r="H90">
        <f t="shared" si="12"/>
        <v>6.3276824999999999</v>
      </c>
      <c r="I90">
        <f t="shared" si="12"/>
        <v>7.1021800000000006</v>
      </c>
      <c r="J90">
        <f t="shared" si="12"/>
        <v>68.135850000000005</v>
      </c>
      <c r="K90">
        <f t="shared" si="12"/>
        <v>38.156399999999998</v>
      </c>
      <c r="L90">
        <f t="shared" si="12"/>
        <v>812.38800000000003</v>
      </c>
      <c r="M90">
        <f t="shared" si="12"/>
        <v>821.66575</v>
      </c>
      <c r="N90">
        <f t="shared" si="12"/>
        <v>0.48114099999999999</v>
      </c>
      <c r="O90">
        <f t="shared" si="12"/>
        <v>3.7033125</v>
      </c>
      <c r="P90">
        <f t="shared" si="12"/>
        <v>61.021950000000004</v>
      </c>
      <c r="Q90">
        <f t="shared" si="12"/>
        <v>0.12717999999999999</v>
      </c>
      <c r="R90">
        <f t="shared" si="12"/>
        <v>0.16165299999999999</v>
      </c>
      <c r="S90">
        <f t="shared" si="12"/>
        <v>1.3816E-2</v>
      </c>
      <c r="T90">
        <f t="shared" si="12"/>
        <v>0.99370425000000007</v>
      </c>
      <c r="U90">
        <f t="shared" si="12"/>
        <v>35.695349999999998</v>
      </c>
      <c r="V90">
        <f t="shared" si="12"/>
        <v>480600</v>
      </c>
      <c r="W90">
        <f t="shared" si="12"/>
        <v>67175</v>
      </c>
      <c r="X90">
        <f t="shared" si="12"/>
        <v>0</v>
      </c>
      <c r="Y90">
        <f t="shared" si="12"/>
        <v>143650</v>
      </c>
      <c r="Z90">
        <f t="shared" si="12"/>
        <v>289275</v>
      </c>
      <c r="AA90">
        <f t="shared" si="12"/>
        <v>900</v>
      </c>
      <c r="AB90">
        <f t="shared" si="12"/>
        <v>51075</v>
      </c>
      <c r="AC90">
        <f t="shared" si="12"/>
        <v>425.00000000000006</v>
      </c>
    </row>
    <row r="91" spans="1:37">
      <c r="B91" s="7" t="s">
        <v>111</v>
      </c>
      <c r="C91">
        <f t="shared" ref="C91:AC91" si="13">C90-C89</f>
        <v>19.685140000000001</v>
      </c>
      <c r="D91">
        <f t="shared" si="13"/>
        <v>17184.050000000003</v>
      </c>
      <c r="E91">
        <f t="shared" si="13"/>
        <v>3721.4344999999998</v>
      </c>
      <c r="F91">
        <f t="shared" si="13"/>
        <v>19004</v>
      </c>
      <c r="G91">
        <f t="shared" si="13"/>
        <v>371.71585000000005</v>
      </c>
      <c r="H91">
        <f t="shared" si="13"/>
        <v>2.1206524999999994</v>
      </c>
      <c r="I91">
        <f t="shared" si="13"/>
        <v>4.5226050000000004</v>
      </c>
      <c r="J91">
        <f t="shared" si="13"/>
        <v>43.279850000000003</v>
      </c>
      <c r="K91">
        <f t="shared" si="13"/>
        <v>37.336976</v>
      </c>
      <c r="L91">
        <f t="shared" si="13"/>
        <v>144.22700000000009</v>
      </c>
      <c r="M91">
        <f t="shared" si="13"/>
        <v>178.39675</v>
      </c>
      <c r="N91">
        <f t="shared" si="13"/>
        <v>0.3816213</v>
      </c>
      <c r="O91">
        <f t="shared" si="13"/>
        <v>1.9470775</v>
      </c>
      <c r="P91">
        <f t="shared" si="13"/>
        <v>37.032724999999999</v>
      </c>
      <c r="Q91">
        <f t="shared" si="13"/>
        <v>9.4947699999999996E-2</v>
      </c>
      <c r="R91">
        <f t="shared" si="13"/>
        <v>0.13690502499999999</v>
      </c>
      <c r="S91">
        <f t="shared" si="13"/>
        <v>1.3198797999999999E-2</v>
      </c>
      <c r="T91">
        <f t="shared" si="13"/>
        <v>0.94169125000000009</v>
      </c>
      <c r="U91">
        <f t="shared" si="13"/>
        <v>5.4506749999999968</v>
      </c>
      <c r="V91">
        <f t="shared" si="13"/>
        <v>4025.0000000000582</v>
      </c>
      <c r="W91">
        <f t="shared" si="13"/>
        <v>10950</v>
      </c>
      <c r="X91">
        <f t="shared" si="13"/>
        <v>0</v>
      </c>
      <c r="Y91">
        <f t="shared" si="13"/>
        <v>15275</v>
      </c>
      <c r="Z91">
        <f t="shared" si="13"/>
        <v>19875</v>
      </c>
      <c r="AA91">
        <f t="shared" si="13"/>
        <v>900</v>
      </c>
      <c r="AB91">
        <f t="shared" si="13"/>
        <v>17100</v>
      </c>
      <c r="AC91">
        <f t="shared" si="13"/>
        <v>425.00000000000006</v>
      </c>
    </row>
    <row r="92" spans="1:37">
      <c r="B92" s="7" t="s">
        <v>110</v>
      </c>
      <c r="C92">
        <f t="shared" ref="C92:AC92" si="14">C89-1.5*C91</f>
        <v>-23.990749999999998</v>
      </c>
      <c r="D92">
        <f t="shared" si="14"/>
        <v>20935.674999999996</v>
      </c>
      <c r="E92">
        <f t="shared" si="14"/>
        <v>-5266.3862499999996</v>
      </c>
      <c r="F92">
        <f t="shared" si="14"/>
        <v>95633.5</v>
      </c>
      <c r="G92">
        <f t="shared" si="14"/>
        <v>-546.33412500000009</v>
      </c>
      <c r="H92">
        <f t="shared" si="14"/>
        <v>1.0260512500000014</v>
      </c>
      <c r="I92">
        <f t="shared" si="14"/>
        <v>-4.2043325000000005</v>
      </c>
      <c r="J92">
        <f t="shared" si="14"/>
        <v>-40.063775</v>
      </c>
      <c r="K92">
        <f t="shared" si="14"/>
        <v>-55.186040000000006</v>
      </c>
      <c r="L92">
        <f t="shared" si="14"/>
        <v>451.82049999999981</v>
      </c>
      <c r="M92">
        <f t="shared" si="14"/>
        <v>375.67387500000001</v>
      </c>
      <c r="N92">
        <f t="shared" si="14"/>
        <v>-0.47291225000000003</v>
      </c>
      <c r="O92">
        <f t="shared" si="14"/>
        <v>-1.1643812500000001</v>
      </c>
      <c r="P92">
        <f t="shared" si="14"/>
        <v>-31.559862499999998</v>
      </c>
      <c r="Q92">
        <f t="shared" si="14"/>
        <v>-0.11018925000000002</v>
      </c>
      <c r="R92">
        <f t="shared" si="14"/>
        <v>-0.18060956249999996</v>
      </c>
      <c r="S92">
        <f t="shared" si="14"/>
        <v>-1.9180994999999999E-2</v>
      </c>
      <c r="T92">
        <f t="shared" si="14"/>
        <v>-1.3605238750000002</v>
      </c>
      <c r="U92">
        <f t="shared" si="14"/>
        <v>22.068662500000006</v>
      </c>
      <c r="V92">
        <f t="shared" si="14"/>
        <v>470537.49999999988</v>
      </c>
      <c r="W92">
        <f t="shared" si="14"/>
        <v>39800</v>
      </c>
      <c r="X92">
        <f t="shared" si="14"/>
        <v>0</v>
      </c>
      <c r="Y92">
        <f t="shared" si="14"/>
        <v>105462.5</v>
      </c>
      <c r="Z92">
        <f t="shared" si="14"/>
        <v>239587.5</v>
      </c>
      <c r="AA92">
        <f t="shared" si="14"/>
        <v>-1350</v>
      </c>
      <c r="AB92">
        <f t="shared" si="14"/>
        <v>8325</v>
      </c>
      <c r="AC92">
        <f t="shared" si="14"/>
        <v>-637.50000000000011</v>
      </c>
    </row>
    <row r="93" spans="1:37">
      <c r="B93" s="7" t="s">
        <v>108</v>
      </c>
      <c r="C93">
        <f t="shared" ref="C93:AC93" si="15">C90+1.5*C91</f>
        <v>54.749809999999997</v>
      </c>
      <c r="D93">
        <f t="shared" si="15"/>
        <v>89671.875</v>
      </c>
      <c r="E93">
        <f t="shared" si="15"/>
        <v>9619.3517499999998</v>
      </c>
      <c r="F93">
        <f t="shared" si="15"/>
        <v>171649.5</v>
      </c>
      <c r="G93">
        <f t="shared" si="15"/>
        <v>940.5292750000001</v>
      </c>
      <c r="H93">
        <f t="shared" si="15"/>
        <v>9.5086612499999994</v>
      </c>
      <c r="I93">
        <f t="shared" si="15"/>
        <v>13.886087500000002</v>
      </c>
      <c r="J93">
        <f t="shared" si="15"/>
        <v>133.05562500000002</v>
      </c>
      <c r="K93">
        <f t="shared" si="15"/>
        <v>94.161864000000008</v>
      </c>
      <c r="L93">
        <f t="shared" si="15"/>
        <v>1028.7285000000002</v>
      </c>
      <c r="M93">
        <f t="shared" si="15"/>
        <v>1089.2608749999999</v>
      </c>
      <c r="N93">
        <f t="shared" si="15"/>
        <v>1.05357295</v>
      </c>
      <c r="O93">
        <f t="shared" si="15"/>
        <v>6.6239287500000001</v>
      </c>
      <c r="P93">
        <f t="shared" si="15"/>
        <v>116.5710375</v>
      </c>
      <c r="Q93">
        <f t="shared" si="15"/>
        <v>0.26960154999999997</v>
      </c>
      <c r="R93">
        <f t="shared" si="15"/>
        <v>0.36701053749999996</v>
      </c>
      <c r="S93">
        <f t="shared" si="15"/>
        <v>3.3614196999999998E-2</v>
      </c>
      <c r="T93">
        <f t="shared" si="15"/>
        <v>2.4062411250000002</v>
      </c>
      <c r="U93">
        <f t="shared" si="15"/>
        <v>43.871362499999989</v>
      </c>
      <c r="V93">
        <f t="shared" si="15"/>
        <v>486637.50000000012</v>
      </c>
      <c r="W93">
        <f t="shared" si="15"/>
        <v>83600</v>
      </c>
      <c r="X93">
        <f t="shared" si="15"/>
        <v>0</v>
      </c>
      <c r="Y93">
        <f t="shared" si="15"/>
        <v>166562.5</v>
      </c>
      <c r="Z93">
        <f t="shared" si="15"/>
        <v>319087.5</v>
      </c>
      <c r="AA93">
        <f t="shared" si="15"/>
        <v>2250</v>
      </c>
      <c r="AB93">
        <f t="shared" si="15"/>
        <v>76725</v>
      </c>
      <c r="AC93">
        <f t="shared" si="15"/>
        <v>1062.5000000000002</v>
      </c>
    </row>
    <row r="95" spans="1:37">
      <c r="B95" t="s">
        <v>117</v>
      </c>
      <c r="C95" s="10" t="s">
        <v>45</v>
      </c>
      <c r="D95" s="10" t="s">
        <v>44</v>
      </c>
      <c r="E95" s="10" t="s">
        <v>43</v>
      </c>
      <c r="F95" s="10" t="s">
        <v>42</v>
      </c>
      <c r="G95" s="10" t="s">
        <v>41</v>
      </c>
      <c r="H95" s="10" t="s">
        <v>40</v>
      </c>
      <c r="I95" s="10" t="s">
        <v>39</v>
      </c>
      <c r="J95" s="10" t="s">
        <v>38</v>
      </c>
      <c r="K95" s="10" t="s">
        <v>37</v>
      </c>
      <c r="L95" s="10" t="s">
        <v>36</v>
      </c>
      <c r="M95" s="10" t="s">
        <v>35</v>
      </c>
      <c r="N95" s="10" t="s">
        <v>34</v>
      </c>
      <c r="O95" s="10" t="s">
        <v>33</v>
      </c>
      <c r="P95" s="10" t="s">
        <v>32</v>
      </c>
      <c r="Q95" s="10" t="s">
        <v>31</v>
      </c>
      <c r="R95" s="10" t="s">
        <v>30</v>
      </c>
      <c r="S95" s="10" t="s">
        <v>29</v>
      </c>
      <c r="T95" s="10" t="s">
        <v>28</v>
      </c>
      <c r="U95" s="10" t="s">
        <v>27</v>
      </c>
      <c r="V95" s="9" t="s">
        <v>106</v>
      </c>
      <c r="W95" s="9" t="s">
        <v>105</v>
      </c>
      <c r="X95" s="9" t="s">
        <v>104</v>
      </c>
      <c r="Y95" s="9" t="s">
        <v>103</v>
      </c>
      <c r="Z95" s="9" t="s">
        <v>102</v>
      </c>
      <c r="AA95" s="9" t="s">
        <v>101</v>
      </c>
      <c r="AB95" s="9" t="s">
        <v>100</v>
      </c>
      <c r="AC95" s="9" t="s">
        <v>99</v>
      </c>
    </row>
    <row r="96" spans="1:37" ht="43.2">
      <c r="B96" s="8" t="s">
        <v>116</v>
      </c>
      <c r="C96">
        <f t="shared" ref="C96:AC96" si="16">AVERAGE(C39:C82)</f>
        <v>4.5718350000000001</v>
      </c>
      <c r="D96">
        <f t="shared" si="16"/>
        <v>59929.165909090902</v>
      </c>
      <c r="E96">
        <f t="shared" si="16"/>
        <v>20.229453333333332</v>
      </c>
      <c r="F96">
        <f t="shared" si="16"/>
        <v>124235.95909090909</v>
      </c>
      <c r="G96">
        <f t="shared" si="16"/>
        <v>13.2628</v>
      </c>
      <c r="H96">
        <f t="shared" si="16"/>
        <v>4.1369607407407409</v>
      </c>
      <c r="I96">
        <f t="shared" si="16"/>
        <v>3.129915</v>
      </c>
      <c r="J96">
        <f t="shared" si="16"/>
        <v>44.376000000000005</v>
      </c>
      <c r="K96">
        <f t="shared" si="16"/>
        <v>1.85514</v>
      </c>
      <c r="L96">
        <f t="shared" si="16"/>
        <v>512.66563636363651</v>
      </c>
      <c r="M96">
        <f t="shared" si="16"/>
        <v>504.79375000000005</v>
      </c>
      <c r="N96">
        <f t="shared" si="16"/>
        <v>0.21366073999999999</v>
      </c>
      <c r="O96" t="e">
        <f t="shared" si="16"/>
        <v>#DIV/0!</v>
      </c>
      <c r="P96">
        <f t="shared" si="16"/>
        <v>61.606338636363652</v>
      </c>
      <c r="Q96">
        <f t="shared" si="16"/>
        <v>1.0079070010810811</v>
      </c>
      <c r="R96">
        <f>AVERAGE(R39:R82)</f>
        <v>1.298636436923077</v>
      </c>
      <c r="S96">
        <f>AVERAGE(S39:S82)</f>
        <v>0.16606269799999995</v>
      </c>
      <c r="T96">
        <f t="shared" si="16"/>
        <v>0.70333108350000006</v>
      </c>
      <c r="U96">
        <f t="shared" si="16"/>
        <v>22.536350000000002</v>
      </c>
      <c r="V96">
        <f t="shared" si="16"/>
        <v>480788.63636363635</v>
      </c>
      <c r="W96">
        <f t="shared" si="16"/>
        <v>72993.181818181823</v>
      </c>
      <c r="X96">
        <f t="shared" si="16"/>
        <v>0</v>
      </c>
      <c r="Y96">
        <f t="shared" si="16"/>
        <v>127240.90909090909</v>
      </c>
      <c r="Z96">
        <f t="shared" si="16"/>
        <v>290447.72727272729</v>
      </c>
      <c r="AA96">
        <f t="shared" si="16"/>
        <v>229.54545454545453</v>
      </c>
      <c r="AB96">
        <f t="shared" si="16"/>
        <v>28156.81818181818</v>
      </c>
      <c r="AC96">
        <f t="shared" si="16"/>
        <v>0</v>
      </c>
      <c r="AK96">
        <f>AVERAGE(AK39:AK82)</f>
        <v>508.72969318181805</v>
      </c>
    </row>
    <row r="97" spans="1:81" ht="28.8">
      <c r="B97" s="8" t="s">
        <v>115</v>
      </c>
      <c r="C97">
        <f t="shared" ref="C97:AC97" si="17">STDEV(C39:C82)</f>
        <v>3.9207303249841101</v>
      </c>
      <c r="D97">
        <f t="shared" si="17"/>
        <v>7366.7319554982969</v>
      </c>
      <c r="E97">
        <f t="shared" si="17"/>
        <v>26.561211025840546</v>
      </c>
      <c r="F97">
        <f t="shared" si="17"/>
        <v>15526.349409929355</v>
      </c>
      <c r="G97" t="e">
        <f t="shared" si="17"/>
        <v>#DIV/0!</v>
      </c>
      <c r="H97">
        <f t="shared" si="17"/>
        <v>4.1110532751192439</v>
      </c>
      <c r="I97">
        <f t="shared" si="17"/>
        <v>0.57399500360775446</v>
      </c>
      <c r="J97">
        <f t="shared" si="17"/>
        <v>20.751462707481593</v>
      </c>
      <c r="K97" t="e">
        <f t="shared" si="17"/>
        <v>#DIV/0!</v>
      </c>
      <c r="L97">
        <f t="shared" si="17"/>
        <v>78.241483066057171</v>
      </c>
      <c r="M97">
        <f t="shared" si="17"/>
        <v>70.396338596028528</v>
      </c>
      <c r="N97">
        <f t="shared" si="17"/>
        <v>0.19868693638218396</v>
      </c>
      <c r="O97" t="e">
        <f t="shared" si="17"/>
        <v>#DIV/0!</v>
      </c>
      <c r="P97">
        <f t="shared" si="17"/>
        <v>20.646749964540152</v>
      </c>
      <c r="Q97">
        <f t="shared" si="17"/>
        <v>0.88269211267943104</v>
      </c>
      <c r="R97">
        <f t="shared" si="17"/>
        <v>1.3062994254545981</v>
      </c>
      <c r="S97">
        <f t="shared" si="17"/>
        <v>0.103147058149706</v>
      </c>
      <c r="T97">
        <f t="shared" si="17"/>
        <v>0.34952479908760864</v>
      </c>
      <c r="U97">
        <f t="shared" si="17"/>
        <v>5.8502588512995874</v>
      </c>
      <c r="V97">
        <f t="shared" si="17"/>
        <v>567.00597145901429</v>
      </c>
      <c r="W97">
        <f t="shared" si="17"/>
        <v>1850.0028569773954</v>
      </c>
      <c r="X97">
        <f t="shared" si="17"/>
        <v>0</v>
      </c>
      <c r="Y97">
        <f t="shared" si="17"/>
        <v>1939.4698606527884</v>
      </c>
      <c r="Z97">
        <f t="shared" si="17"/>
        <v>2000.1730897615689</v>
      </c>
      <c r="AA97">
        <f t="shared" si="17"/>
        <v>659.66148663962679</v>
      </c>
      <c r="AB97">
        <f t="shared" si="17"/>
        <v>1859.2818977970196</v>
      </c>
      <c r="AC97">
        <f t="shared" si="17"/>
        <v>0</v>
      </c>
    </row>
    <row r="98" spans="1:81" ht="43.2">
      <c r="B98" s="8" t="s">
        <v>114</v>
      </c>
      <c r="C98">
        <f t="shared" ref="C98:AC98" si="18">MAX(C39:C82)-MIN(C39:C82)</f>
        <v>5.5447500000000005</v>
      </c>
      <c r="D98">
        <f t="shared" si="18"/>
        <v>38050.400000000009</v>
      </c>
      <c r="E98">
        <f t="shared" si="18"/>
        <v>47.499810000000004</v>
      </c>
      <c r="F98">
        <f t="shared" si="18"/>
        <v>80678.8</v>
      </c>
      <c r="G98">
        <f t="shared" si="18"/>
        <v>0</v>
      </c>
      <c r="H98">
        <f t="shared" si="18"/>
        <v>22.154250000000001</v>
      </c>
      <c r="I98">
        <f t="shared" si="18"/>
        <v>1.2334899999999998</v>
      </c>
      <c r="J98">
        <f t="shared" si="18"/>
        <v>29.347000000000001</v>
      </c>
      <c r="K98">
        <f t="shared" si="18"/>
        <v>0</v>
      </c>
      <c r="L98">
        <f t="shared" si="18"/>
        <v>357.98500000000007</v>
      </c>
      <c r="M98">
        <f t="shared" si="18"/>
        <v>321.25700000000001</v>
      </c>
      <c r="N98">
        <f t="shared" si="18"/>
        <v>0.47233130000000001</v>
      </c>
      <c r="O98">
        <f t="shared" si="18"/>
        <v>0</v>
      </c>
      <c r="P98">
        <f t="shared" si="18"/>
        <v>80.134199999999993</v>
      </c>
      <c r="Q98">
        <f t="shared" si="18"/>
        <v>3.0189135200000004</v>
      </c>
      <c r="R98">
        <f t="shared" si="18"/>
        <v>4.6969067600000001</v>
      </c>
      <c r="S98">
        <f t="shared" si="18"/>
        <v>0.33783095999999996</v>
      </c>
      <c r="T98">
        <f t="shared" si="18"/>
        <v>1.5452273600000002</v>
      </c>
      <c r="U98">
        <f t="shared" si="18"/>
        <v>26.097099999999998</v>
      </c>
      <c r="V98">
        <f t="shared" si="18"/>
        <v>2500</v>
      </c>
      <c r="W98">
        <f t="shared" si="18"/>
        <v>8500</v>
      </c>
      <c r="X98">
        <f t="shared" si="18"/>
        <v>0</v>
      </c>
      <c r="Y98">
        <f t="shared" si="18"/>
        <v>9100</v>
      </c>
      <c r="Z98">
        <f t="shared" si="18"/>
        <v>9800</v>
      </c>
      <c r="AA98">
        <f t="shared" si="18"/>
        <v>2700</v>
      </c>
      <c r="AB98">
        <f t="shared" si="18"/>
        <v>7100</v>
      </c>
      <c r="AC98">
        <f t="shared" si="18"/>
        <v>0</v>
      </c>
    </row>
    <row r="99" spans="1:81">
      <c r="B99" s="7" t="s">
        <v>113</v>
      </c>
      <c r="C99">
        <f t="shared" ref="C99:AC99" si="19">_xlfn.QUARTILE.INC(C39:C82,1)</f>
        <v>3.1856475</v>
      </c>
      <c r="D99">
        <f t="shared" si="19"/>
        <v>55751.125</v>
      </c>
      <c r="E99">
        <f t="shared" si="19"/>
        <v>4.9213299999999993</v>
      </c>
      <c r="F99">
        <f t="shared" si="19"/>
        <v>115320.25</v>
      </c>
      <c r="G99">
        <f t="shared" si="19"/>
        <v>13.2628</v>
      </c>
      <c r="H99">
        <f t="shared" si="19"/>
        <v>2.72533</v>
      </c>
      <c r="I99">
        <f t="shared" si="19"/>
        <v>3.0127549999999998</v>
      </c>
      <c r="J99">
        <f t="shared" si="19"/>
        <v>37.039250000000003</v>
      </c>
      <c r="K99">
        <f t="shared" si="19"/>
        <v>1.85514</v>
      </c>
      <c r="L99">
        <f t="shared" si="19"/>
        <v>460.75375000000003</v>
      </c>
      <c r="M99">
        <f t="shared" si="19"/>
        <v>462.13199999999995</v>
      </c>
      <c r="N99">
        <f t="shared" si="19"/>
        <v>0.109098</v>
      </c>
      <c r="O99" t="e">
        <f t="shared" si="19"/>
        <v>#NUM!</v>
      </c>
      <c r="P99">
        <f t="shared" si="19"/>
        <v>44.961500000000001</v>
      </c>
      <c r="Q99">
        <f t="shared" si="19"/>
        <v>7.2423000000000001E-2</v>
      </c>
      <c r="R99">
        <f t="shared" si="19"/>
        <v>8.4759100000000004E-2</v>
      </c>
      <c r="S99">
        <f t="shared" si="19"/>
        <v>9.3758599999999997E-2</v>
      </c>
      <c r="T99">
        <f t="shared" si="19"/>
        <v>0.49584349999999999</v>
      </c>
      <c r="U99">
        <f t="shared" si="19"/>
        <v>17.940350000000002</v>
      </c>
      <c r="V99">
        <f t="shared" si="19"/>
        <v>480375</v>
      </c>
      <c r="W99">
        <f t="shared" si="19"/>
        <v>71775</v>
      </c>
      <c r="X99">
        <f t="shared" si="19"/>
        <v>0</v>
      </c>
      <c r="Y99">
        <f t="shared" si="19"/>
        <v>125875</v>
      </c>
      <c r="Z99">
        <f t="shared" si="19"/>
        <v>288800</v>
      </c>
      <c r="AA99">
        <f t="shared" si="19"/>
        <v>0</v>
      </c>
      <c r="AB99">
        <f t="shared" si="19"/>
        <v>26900</v>
      </c>
      <c r="AC99">
        <f t="shared" si="19"/>
        <v>0</v>
      </c>
    </row>
    <row r="100" spans="1:81">
      <c r="B100" s="7" t="s">
        <v>112</v>
      </c>
      <c r="C100">
        <f t="shared" ref="C100:AC100" si="20">_xlfn.QUARTILE.INC(C39:C82,3)</f>
        <v>5.9580225000000002</v>
      </c>
      <c r="D100">
        <f t="shared" si="20"/>
        <v>64118.225000000006</v>
      </c>
      <c r="E100">
        <f t="shared" si="20"/>
        <v>28.671235000000003</v>
      </c>
      <c r="F100">
        <f t="shared" si="20"/>
        <v>127823.5</v>
      </c>
      <c r="G100">
        <f t="shared" si="20"/>
        <v>13.2628</v>
      </c>
      <c r="H100">
        <f t="shared" si="20"/>
        <v>3.8471500000000001</v>
      </c>
      <c r="I100">
        <f t="shared" si="20"/>
        <v>3.4744350000000002</v>
      </c>
      <c r="J100">
        <f t="shared" si="20"/>
        <v>51.71275</v>
      </c>
      <c r="K100">
        <f t="shared" si="20"/>
        <v>1.85514</v>
      </c>
      <c r="L100">
        <f t="shared" si="20"/>
        <v>540.54025000000001</v>
      </c>
      <c r="M100">
        <f t="shared" si="20"/>
        <v>524.11074999999994</v>
      </c>
      <c r="N100">
        <f t="shared" si="20"/>
        <v>0.16539200000000001</v>
      </c>
      <c r="O100" t="e">
        <f t="shared" si="20"/>
        <v>#NUM!</v>
      </c>
      <c r="P100">
        <f t="shared" si="20"/>
        <v>68.399100000000004</v>
      </c>
      <c r="Q100">
        <f t="shared" si="20"/>
        <v>1.8048299999999999</v>
      </c>
      <c r="R100">
        <f t="shared" si="20"/>
        <v>2.1758299999999999</v>
      </c>
      <c r="S100">
        <f t="shared" si="20"/>
        <v>0.22948199999999999</v>
      </c>
      <c r="T100">
        <f t="shared" si="20"/>
        <v>0.943384</v>
      </c>
      <c r="U100">
        <f t="shared" si="20"/>
        <v>25.419700000000002</v>
      </c>
      <c r="V100">
        <f t="shared" si="20"/>
        <v>481100</v>
      </c>
      <c r="W100">
        <f t="shared" si="20"/>
        <v>74400</v>
      </c>
      <c r="X100">
        <f t="shared" si="20"/>
        <v>0</v>
      </c>
      <c r="Y100">
        <f t="shared" si="20"/>
        <v>128250</v>
      </c>
      <c r="Z100">
        <f t="shared" si="20"/>
        <v>291925</v>
      </c>
      <c r="AA100">
        <f t="shared" si="20"/>
        <v>0</v>
      </c>
      <c r="AB100">
        <f t="shared" si="20"/>
        <v>29325</v>
      </c>
      <c r="AC100">
        <f t="shared" si="20"/>
        <v>0</v>
      </c>
    </row>
    <row r="101" spans="1:81">
      <c r="B101" s="7" t="s">
        <v>111</v>
      </c>
      <c r="C101">
        <f t="shared" ref="C101:AC101" si="21">C100-C99</f>
        <v>2.7723750000000003</v>
      </c>
      <c r="D101">
        <f t="shared" si="21"/>
        <v>8367.1000000000058</v>
      </c>
      <c r="E101">
        <f t="shared" si="21"/>
        <v>23.749905000000005</v>
      </c>
      <c r="F101">
        <f t="shared" si="21"/>
        <v>12503.25</v>
      </c>
      <c r="G101">
        <f t="shared" si="21"/>
        <v>0</v>
      </c>
      <c r="H101">
        <f t="shared" si="21"/>
        <v>1.12182</v>
      </c>
      <c r="I101">
        <f t="shared" si="21"/>
        <v>0.46168000000000031</v>
      </c>
      <c r="J101">
        <f t="shared" si="21"/>
        <v>14.673499999999997</v>
      </c>
      <c r="K101">
        <f t="shared" si="21"/>
        <v>0</v>
      </c>
      <c r="L101">
        <f t="shared" si="21"/>
        <v>79.78649999999999</v>
      </c>
      <c r="M101">
        <f t="shared" si="21"/>
        <v>61.978749999999991</v>
      </c>
      <c r="N101">
        <f t="shared" si="21"/>
        <v>5.6294000000000011E-2</v>
      </c>
      <c r="O101" t="e">
        <f t="shared" si="21"/>
        <v>#NUM!</v>
      </c>
      <c r="P101">
        <f t="shared" si="21"/>
        <v>23.437600000000003</v>
      </c>
      <c r="Q101">
        <f t="shared" si="21"/>
        <v>1.732407</v>
      </c>
      <c r="R101">
        <f t="shared" si="21"/>
        <v>2.0910709000000001</v>
      </c>
      <c r="S101">
        <f t="shared" si="21"/>
        <v>0.13572339999999999</v>
      </c>
      <c r="T101">
        <f t="shared" si="21"/>
        <v>0.44754050000000001</v>
      </c>
      <c r="U101">
        <f t="shared" si="21"/>
        <v>7.4793500000000002</v>
      </c>
      <c r="V101">
        <f t="shared" si="21"/>
        <v>725</v>
      </c>
      <c r="W101">
        <f t="shared" si="21"/>
        <v>2625</v>
      </c>
      <c r="X101">
        <f t="shared" si="21"/>
        <v>0</v>
      </c>
      <c r="Y101">
        <f t="shared" si="21"/>
        <v>2375</v>
      </c>
      <c r="Z101">
        <f t="shared" si="21"/>
        <v>3125</v>
      </c>
      <c r="AA101">
        <f t="shared" si="21"/>
        <v>0</v>
      </c>
      <c r="AB101">
        <f t="shared" si="21"/>
        <v>2425</v>
      </c>
      <c r="AC101">
        <f t="shared" si="21"/>
        <v>0</v>
      </c>
    </row>
    <row r="102" spans="1:81">
      <c r="B102" s="7" t="s">
        <v>110</v>
      </c>
      <c r="C102">
        <f t="shared" ref="C102:AC102" si="22">C99-1.5*C101</f>
        <v>-0.97291500000000042</v>
      </c>
      <c r="D102">
        <f t="shared" si="22"/>
        <v>43200.474999999991</v>
      </c>
      <c r="E102">
        <f t="shared" si="22"/>
        <v>-30.703527500000007</v>
      </c>
      <c r="F102">
        <f t="shared" si="22"/>
        <v>96565.375</v>
      </c>
      <c r="G102">
        <f t="shared" si="22"/>
        <v>13.2628</v>
      </c>
      <c r="H102">
        <f t="shared" si="22"/>
        <v>1.0426</v>
      </c>
      <c r="I102">
        <f t="shared" si="22"/>
        <v>2.3202349999999994</v>
      </c>
      <c r="J102">
        <f t="shared" si="22"/>
        <v>15.029000000000007</v>
      </c>
      <c r="K102">
        <f t="shared" si="22"/>
        <v>1.85514</v>
      </c>
      <c r="L102">
        <f t="shared" si="22"/>
        <v>341.07400000000007</v>
      </c>
      <c r="M102">
        <f t="shared" si="22"/>
        <v>369.16387499999996</v>
      </c>
      <c r="N102">
        <f t="shared" si="22"/>
        <v>2.4656999999999984E-2</v>
      </c>
      <c r="O102" t="e">
        <f t="shared" si="22"/>
        <v>#NUM!</v>
      </c>
      <c r="P102">
        <f t="shared" si="22"/>
        <v>9.8050999999999959</v>
      </c>
      <c r="Q102">
        <f t="shared" si="22"/>
        <v>-2.5261874999999998</v>
      </c>
      <c r="R102">
        <f t="shared" si="22"/>
        <v>-3.0518472500000002</v>
      </c>
      <c r="S102">
        <f t="shared" si="22"/>
        <v>-0.10982649999999999</v>
      </c>
      <c r="T102">
        <f t="shared" si="22"/>
        <v>-0.17546724999999996</v>
      </c>
      <c r="U102">
        <f t="shared" si="22"/>
        <v>6.721325000000002</v>
      </c>
      <c r="V102">
        <f t="shared" si="22"/>
        <v>479287.5</v>
      </c>
      <c r="W102">
        <f t="shared" si="22"/>
        <v>67837.5</v>
      </c>
      <c r="X102">
        <f t="shared" si="22"/>
        <v>0</v>
      </c>
      <c r="Y102">
        <f t="shared" si="22"/>
        <v>122312.5</v>
      </c>
      <c r="Z102">
        <f t="shared" si="22"/>
        <v>284112.5</v>
      </c>
      <c r="AA102">
        <f t="shared" si="22"/>
        <v>0</v>
      </c>
      <c r="AB102">
        <f t="shared" si="22"/>
        <v>23262.5</v>
      </c>
      <c r="AC102">
        <f t="shared" si="22"/>
        <v>0</v>
      </c>
      <c r="CC102" t="s">
        <v>109</v>
      </c>
    </row>
    <row r="103" spans="1:81">
      <c r="B103" s="7" t="s">
        <v>108</v>
      </c>
      <c r="C103">
        <f t="shared" ref="C103:AC103" si="23">C100+1.5*C101</f>
        <v>10.116585000000001</v>
      </c>
      <c r="D103">
        <f t="shared" si="23"/>
        <v>76668.875000000015</v>
      </c>
      <c r="E103">
        <f t="shared" si="23"/>
        <v>64.296092500000015</v>
      </c>
      <c r="F103">
        <f t="shared" si="23"/>
        <v>146578.375</v>
      </c>
      <c r="G103">
        <f t="shared" si="23"/>
        <v>13.2628</v>
      </c>
      <c r="H103">
        <f t="shared" si="23"/>
        <v>5.5298800000000004</v>
      </c>
      <c r="I103">
        <f t="shared" si="23"/>
        <v>4.1669550000000006</v>
      </c>
      <c r="J103">
        <f t="shared" si="23"/>
        <v>73.722999999999999</v>
      </c>
      <c r="K103">
        <f t="shared" si="23"/>
        <v>1.85514</v>
      </c>
      <c r="L103">
        <f t="shared" si="23"/>
        <v>660.22</v>
      </c>
      <c r="M103">
        <f t="shared" si="23"/>
        <v>617.07887499999993</v>
      </c>
      <c r="N103">
        <f t="shared" si="23"/>
        <v>0.24983300000000003</v>
      </c>
      <c r="O103" t="e">
        <f t="shared" si="23"/>
        <v>#NUM!</v>
      </c>
      <c r="P103">
        <f t="shared" si="23"/>
        <v>103.55550000000001</v>
      </c>
      <c r="Q103">
        <f t="shared" si="23"/>
        <v>4.4034405000000003</v>
      </c>
      <c r="R103">
        <f t="shared" si="23"/>
        <v>5.3124363500000005</v>
      </c>
      <c r="S103">
        <f t="shared" si="23"/>
        <v>0.43306709999999998</v>
      </c>
      <c r="T103">
        <f t="shared" si="23"/>
        <v>1.61469475</v>
      </c>
      <c r="U103">
        <f t="shared" si="23"/>
        <v>36.638725000000001</v>
      </c>
      <c r="V103">
        <f t="shared" si="23"/>
        <v>482187.5</v>
      </c>
      <c r="W103">
        <f t="shared" si="23"/>
        <v>78337.5</v>
      </c>
      <c r="X103">
        <f t="shared" si="23"/>
        <v>0</v>
      </c>
      <c r="Y103">
        <f t="shared" si="23"/>
        <v>131812.5</v>
      </c>
      <c r="Z103">
        <f t="shared" si="23"/>
        <v>296612.5</v>
      </c>
      <c r="AA103">
        <f t="shared" si="23"/>
        <v>0</v>
      </c>
      <c r="AB103">
        <f t="shared" si="23"/>
        <v>32962.5</v>
      </c>
      <c r="AC103">
        <f t="shared" si="23"/>
        <v>0</v>
      </c>
    </row>
    <row r="109" spans="1:81">
      <c r="A109" s="73" t="s">
        <v>191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</row>
    <row r="110" spans="1:8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</row>
    <row r="111" spans="1:8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</row>
    <row r="112" spans="1:8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</row>
    <row r="113" spans="1:39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</row>
    <row r="114" spans="1:39">
      <c r="B114" t="s">
        <v>134</v>
      </c>
      <c r="C114" t="s">
        <v>192</v>
      </c>
      <c r="D114" t="s">
        <v>193</v>
      </c>
      <c r="E114" t="s">
        <v>194</v>
      </c>
      <c r="F114" t="s">
        <v>195</v>
      </c>
      <c r="G114" t="s">
        <v>196</v>
      </c>
      <c r="H114" t="s">
        <v>197</v>
      </c>
      <c r="I114" t="s">
        <v>198</v>
      </c>
      <c r="J114" t="s">
        <v>199</v>
      </c>
      <c r="K114" t="s">
        <v>200</v>
      </c>
      <c r="L114" t="s">
        <v>201</v>
      </c>
      <c r="M114" t="s">
        <v>202</v>
      </c>
      <c r="N114" t="s">
        <v>203</v>
      </c>
      <c r="O114" t="s">
        <v>204</v>
      </c>
      <c r="P114" t="s">
        <v>205</v>
      </c>
      <c r="Q114" t="s">
        <v>206</v>
      </c>
      <c r="R114" t="s">
        <v>207</v>
      </c>
      <c r="S114" t="s">
        <v>208</v>
      </c>
      <c r="T114" t="s">
        <v>209</v>
      </c>
      <c r="U114" t="s">
        <v>210</v>
      </c>
      <c r="V114" t="s">
        <v>106</v>
      </c>
      <c r="W114" t="s">
        <v>105</v>
      </c>
      <c r="X114" t="s">
        <v>103</v>
      </c>
      <c r="Y114" t="s">
        <v>102</v>
      </c>
      <c r="Z114" t="s">
        <v>101</v>
      </c>
      <c r="AA114" t="s">
        <v>100</v>
      </c>
      <c r="AB114" t="s">
        <v>99</v>
      </c>
      <c r="AD114" t="s">
        <v>237</v>
      </c>
      <c r="AE114" t="s">
        <v>238</v>
      </c>
      <c r="AH114" t="s">
        <v>105</v>
      </c>
      <c r="AI114" t="s">
        <v>239</v>
      </c>
      <c r="AJ114" t="s">
        <v>240</v>
      </c>
      <c r="AK114" t="s">
        <v>100</v>
      </c>
      <c r="AL114" t="s">
        <v>101</v>
      </c>
      <c r="AM114" t="s">
        <v>99</v>
      </c>
    </row>
    <row r="115" spans="1:39">
      <c r="A115" t="s">
        <v>98</v>
      </c>
      <c r="C115">
        <v>1.72011</v>
      </c>
      <c r="D115">
        <v>9020.65</v>
      </c>
      <c r="E115">
        <v>6.8308999999999997</v>
      </c>
      <c r="F115">
        <v>17612.7</v>
      </c>
      <c r="G115">
        <v>6.2717599999999996</v>
      </c>
      <c r="H115">
        <v>2.1600100000000002</v>
      </c>
      <c r="I115">
        <v>2.29827</v>
      </c>
      <c r="J115">
        <v>19.752199999999998</v>
      </c>
      <c r="K115">
        <v>0.47970299999999999</v>
      </c>
      <c r="L115">
        <v>96.171999999999997</v>
      </c>
      <c r="M115">
        <v>82.629099999999994</v>
      </c>
      <c r="N115">
        <v>9.0372599999999997E-2</v>
      </c>
      <c r="O115">
        <v>0.32625700000000002</v>
      </c>
      <c r="P115">
        <v>7.5376200000000004</v>
      </c>
      <c r="Q115">
        <v>6.52791E-4</v>
      </c>
      <c r="R115">
        <v>2.8193800000000002E-4</v>
      </c>
      <c r="S115">
        <v>3.3150900000000001E-4</v>
      </c>
      <c r="T115">
        <v>6.1747500000000003E-4</v>
      </c>
      <c r="U115">
        <v>5.2043699999999999</v>
      </c>
      <c r="W115">
        <f>AH115*10000</f>
        <v>558.33333333333348</v>
      </c>
      <c r="X115">
        <f t="shared" ref="X115:AB130" si="24">AI115*10000</f>
        <v>658.33333333333326</v>
      </c>
      <c r="Y115">
        <f t="shared" si="24"/>
        <v>875.00000000000011</v>
      </c>
      <c r="Z115">
        <f>AL115*10000</f>
        <v>233.33333333333334</v>
      </c>
      <c r="AA115">
        <f>AK115*10000</f>
        <v>508.33333333333343</v>
      </c>
      <c r="AB115">
        <f t="shared" si="24"/>
        <v>633.33333333333337</v>
      </c>
      <c r="AC115" t="s">
        <v>105</v>
      </c>
      <c r="AD115">
        <v>5.5833333333333346E-2</v>
      </c>
      <c r="AE115">
        <v>5.5833333333333346E-2</v>
      </c>
      <c r="AG115" t="s">
        <v>237</v>
      </c>
      <c r="AH115">
        <v>5.5833333333333346E-2</v>
      </c>
      <c r="AI115">
        <v>6.5833333333333327E-2</v>
      </c>
      <c r="AJ115">
        <v>8.7500000000000008E-2</v>
      </c>
      <c r="AK115">
        <v>5.0833333333333341E-2</v>
      </c>
      <c r="AL115">
        <v>2.3333333333333334E-2</v>
      </c>
      <c r="AM115">
        <v>6.3333333333333339E-2</v>
      </c>
    </row>
    <row r="116" spans="1:39">
      <c r="A116" t="s">
        <v>97</v>
      </c>
      <c r="C116">
        <v>1.04175</v>
      </c>
      <c r="D116">
        <v>4392.71</v>
      </c>
      <c r="E116">
        <v>0.14046400000000001</v>
      </c>
      <c r="F116">
        <v>14311.3</v>
      </c>
      <c r="G116">
        <v>3.9937999999999998</v>
      </c>
      <c r="H116">
        <v>1.3710800000000001</v>
      </c>
      <c r="I116">
        <v>0.96306700000000001</v>
      </c>
      <c r="J116">
        <v>8.5424799999999994</v>
      </c>
      <c r="K116">
        <v>0.35400999999999999</v>
      </c>
      <c r="L116">
        <v>68.394999999999996</v>
      </c>
      <c r="M116">
        <v>63.536700000000003</v>
      </c>
      <c r="N116">
        <v>4.0030900000000001E-2</v>
      </c>
      <c r="O116">
        <v>0.17716499999999999</v>
      </c>
      <c r="P116">
        <v>2.9195700000000002</v>
      </c>
      <c r="Q116">
        <v>2.5885900000000001E-4</v>
      </c>
      <c r="R116" s="2">
        <v>3.0080999999999999E-5</v>
      </c>
      <c r="S116">
        <v>4.8691000000000001E-4</v>
      </c>
      <c r="T116">
        <v>2.9963799999999999E-2</v>
      </c>
      <c r="U116">
        <v>3.0091299999999999</v>
      </c>
      <c r="W116">
        <f t="shared" ref="W116:W150" si="25">AH116*10000</f>
        <v>558.33333333333348</v>
      </c>
      <c r="X116">
        <f t="shared" si="24"/>
        <v>658.33333333333326</v>
      </c>
      <c r="Y116">
        <f t="shared" si="24"/>
        <v>875.00000000000011</v>
      </c>
      <c r="Z116">
        <f t="shared" ref="Z116:Z149" si="26">AL116*10000</f>
        <v>233.33333333333334</v>
      </c>
      <c r="AA116">
        <f t="shared" ref="AA116:AA150" si="27">AK116*10000</f>
        <v>508.33333333333343</v>
      </c>
      <c r="AB116">
        <f t="shared" si="24"/>
        <v>633.33333333333337</v>
      </c>
      <c r="AC116" t="s">
        <v>239</v>
      </c>
      <c r="AD116">
        <v>6.5833333333333327E-2</v>
      </c>
      <c r="AE116">
        <v>6.5833333333333327E-2</v>
      </c>
      <c r="AG116" t="s">
        <v>238</v>
      </c>
      <c r="AH116">
        <v>5.5833333333333346E-2</v>
      </c>
      <c r="AI116">
        <v>6.5833333333333327E-2</v>
      </c>
      <c r="AJ116">
        <v>8.7500000000000008E-2</v>
      </c>
      <c r="AK116">
        <v>5.0833333333333341E-2</v>
      </c>
      <c r="AL116">
        <v>2.3333333333333334E-2</v>
      </c>
      <c r="AM116">
        <v>6.3333333333333339E-2</v>
      </c>
    </row>
    <row r="117" spans="1:39">
      <c r="A117" t="s">
        <v>96</v>
      </c>
      <c r="C117">
        <v>0.69060500000000002</v>
      </c>
      <c r="D117">
        <v>3456.37</v>
      </c>
      <c r="E117">
        <v>3.1846800000000002</v>
      </c>
      <c r="F117">
        <v>13171.2</v>
      </c>
      <c r="G117">
        <v>8.5106000000000002</v>
      </c>
      <c r="H117">
        <v>1.2826200000000001</v>
      </c>
      <c r="I117">
        <v>1.6887300000000001</v>
      </c>
      <c r="J117">
        <v>12.722099999999999</v>
      </c>
      <c r="K117">
        <v>0.31224099999999999</v>
      </c>
      <c r="L117">
        <v>63.759599999999999</v>
      </c>
      <c r="M117">
        <v>62.886699999999998</v>
      </c>
      <c r="N117">
        <v>4.9925600000000001E-2</v>
      </c>
      <c r="O117">
        <v>0.21071200000000001</v>
      </c>
      <c r="P117">
        <v>3.1595300000000002</v>
      </c>
      <c r="Q117">
        <v>4.7240400000000002E-2</v>
      </c>
      <c r="R117">
        <v>7.3483999999999994E-2</v>
      </c>
      <c r="S117">
        <v>8.8265600000000007E-3</v>
      </c>
      <c r="T117">
        <v>0.21193999999999999</v>
      </c>
      <c r="U117">
        <v>2.9544000000000001</v>
      </c>
      <c r="W117">
        <f t="shared" si="25"/>
        <v>558.33333333333303</v>
      </c>
      <c r="X117">
        <f t="shared" si="24"/>
        <v>658.33333333333303</v>
      </c>
      <c r="Y117">
        <f t="shared" si="24"/>
        <v>875</v>
      </c>
      <c r="Z117">
        <f t="shared" si="26"/>
        <v>233.333333333333</v>
      </c>
      <c r="AA117">
        <f t="shared" si="27"/>
        <v>508.33333333333297</v>
      </c>
      <c r="AB117">
        <f t="shared" si="24"/>
        <v>633.33333333333292</v>
      </c>
      <c r="AC117" t="s">
        <v>240</v>
      </c>
      <c r="AD117">
        <v>8.7500000000000008E-2</v>
      </c>
      <c r="AE117">
        <v>8.7500000000000008E-2</v>
      </c>
      <c r="AH117">
        <v>5.5833333333333297E-2</v>
      </c>
      <c r="AI117">
        <v>6.5833333333333299E-2</v>
      </c>
      <c r="AJ117">
        <v>8.7499999999999994E-2</v>
      </c>
      <c r="AK117">
        <v>5.08333333333333E-2</v>
      </c>
      <c r="AL117">
        <v>2.33333333333333E-2</v>
      </c>
      <c r="AM117">
        <v>6.3333333333333297E-2</v>
      </c>
    </row>
    <row r="118" spans="1:39">
      <c r="A118" t="s">
        <v>95</v>
      </c>
      <c r="C118">
        <v>1.09642</v>
      </c>
      <c r="D118">
        <v>6226.52</v>
      </c>
      <c r="E118">
        <v>1.2071799999999999</v>
      </c>
      <c r="F118">
        <v>12580.1</v>
      </c>
      <c r="G118">
        <v>5.6088300000000002</v>
      </c>
      <c r="H118">
        <v>1.8035699999999999</v>
      </c>
      <c r="I118">
        <v>1.1654100000000001</v>
      </c>
      <c r="J118">
        <v>12.7592</v>
      </c>
      <c r="K118">
        <v>0.32805699999999999</v>
      </c>
      <c r="L118">
        <v>76.756900000000002</v>
      </c>
      <c r="M118">
        <v>74.364800000000002</v>
      </c>
      <c r="N118">
        <v>4.5185299999999998E-2</v>
      </c>
      <c r="O118">
        <v>0.195963</v>
      </c>
      <c r="P118">
        <v>2.75664</v>
      </c>
      <c r="Q118">
        <v>3.2790699999999999E-2</v>
      </c>
      <c r="R118">
        <v>3.0218399999999999E-2</v>
      </c>
      <c r="S118" s="2">
        <v>9.9275699999999995E-5</v>
      </c>
      <c r="T118">
        <v>8.9658199999999993E-2</v>
      </c>
      <c r="U118">
        <v>2.95303</v>
      </c>
      <c r="W118">
        <f t="shared" si="25"/>
        <v>558.33333333333303</v>
      </c>
      <c r="X118">
        <f t="shared" si="24"/>
        <v>658.33333333333303</v>
      </c>
      <c r="Y118">
        <f t="shared" si="24"/>
        <v>875</v>
      </c>
      <c r="Z118">
        <f t="shared" si="26"/>
        <v>233.333333333333</v>
      </c>
      <c r="AA118">
        <f t="shared" si="27"/>
        <v>508.33333333333297</v>
      </c>
      <c r="AB118">
        <f t="shared" si="24"/>
        <v>633.33333333333292</v>
      </c>
      <c r="AC118" t="s">
        <v>100</v>
      </c>
      <c r="AD118">
        <v>5.0833333333333341E-2</v>
      </c>
      <c r="AE118">
        <v>5.0833333333333341E-2</v>
      </c>
      <c r="AH118">
        <v>5.5833333333333297E-2</v>
      </c>
      <c r="AI118">
        <v>6.5833333333333299E-2</v>
      </c>
      <c r="AJ118">
        <v>8.7499999999999994E-2</v>
      </c>
      <c r="AK118">
        <v>5.08333333333333E-2</v>
      </c>
      <c r="AL118">
        <v>2.33333333333333E-2</v>
      </c>
      <c r="AM118">
        <v>6.3333333333333297E-2</v>
      </c>
    </row>
    <row r="119" spans="1:39">
      <c r="A119" t="s">
        <v>94</v>
      </c>
      <c r="C119">
        <v>1.03749</v>
      </c>
      <c r="D119">
        <v>5329.28</v>
      </c>
      <c r="E119">
        <v>1.91845</v>
      </c>
      <c r="F119">
        <v>12330.7</v>
      </c>
      <c r="G119">
        <v>7.2585499999999996</v>
      </c>
      <c r="H119">
        <v>1.2009799999999999</v>
      </c>
      <c r="I119">
        <v>1.26773</v>
      </c>
      <c r="J119">
        <v>11.791700000000001</v>
      </c>
      <c r="K119">
        <v>0.32325700000000002</v>
      </c>
      <c r="L119">
        <v>61.150399999999998</v>
      </c>
      <c r="M119">
        <v>58.5505</v>
      </c>
      <c r="N119">
        <v>3.4020500000000002E-2</v>
      </c>
      <c r="O119">
        <v>0.194798</v>
      </c>
      <c r="P119">
        <v>3.2578999999999998</v>
      </c>
      <c r="Q119">
        <v>6.3631999999999994E-2</v>
      </c>
      <c r="R119">
        <v>6.8336900000000006E-2</v>
      </c>
      <c r="S119">
        <v>1.8517100000000002E-2</v>
      </c>
      <c r="T119">
        <v>0.159493</v>
      </c>
      <c r="U119">
        <v>2.7596400000000001</v>
      </c>
      <c r="W119">
        <f t="shared" si="25"/>
        <v>558.33333333333303</v>
      </c>
      <c r="X119">
        <f t="shared" si="24"/>
        <v>658.33333333333303</v>
      </c>
      <c r="Y119">
        <f t="shared" si="24"/>
        <v>875</v>
      </c>
      <c r="Z119">
        <f t="shared" si="26"/>
        <v>233.333333333333</v>
      </c>
      <c r="AA119">
        <f t="shared" si="27"/>
        <v>508.33333333333297</v>
      </c>
      <c r="AB119">
        <f t="shared" si="24"/>
        <v>633.33333333333292</v>
      </c>
      <c r="AC119" t="s">
        <v>101</v>
      </c>
      <c r="AD119">
        <v>2.3333333333333334E-2</v>
      </c>
      <c r="AE119">
        <v>2.3333333333333334E-2</v>
      </c>
      <c r="AH119">
        <v>5.5833333333333297E-2</v>
      </c>
      <c r="AI119">
        <v>6.5833333333333299E-2</v>
      </c>
      <c r="AJ119">
        <v>8.7499999999999994E-2</v>
      </c>
      <c r="AK119">
        <v>5.08333333333333E-2</v>
      </c>
      <c r="AL119">
        <v>2.33333333333333E-2</v>
      </c>
      <c r="AM119">
        <v>6.3333333333333297E-2</v>
      </c>
    </row>
    <row r="120" spans="1:39">
      <c r="A120" t="s">
        <v>93</v>
      </c>
      <c r="C120">
        <v>0.97889999999999999</v>
      </c>
      <c r="D120">
        <v>8826.2000000000007</v>
      </c>
      <c r="E120">
        <v>1.0477000000000001</v>
      </c>
      <c r="F120">
        <v>10665.1</v>
      </c>
      <c r="G120">
        <v>8.1726100000000006</v>
      </c>
      <c r="H120">
        <v>0.91390000000000005</v>
      </c>
      <c r="I120">
        <v>1.37066</v>
      </c>
      <c r="J120">
        <v>10.3123</v>
      </c>
      <c r="K120">
        <v>0.35405300000000001</v>
      </c>
      <c r="L120">
        <v>79.777799999999999</v>
      </c>
      <c r="M120">
        <v>68.739699999999999</v>
      </c>
      <c r="N120">
        <v>4.22248E-2</v>
      </c>
      <c r="O120">
        <v>0.24085100000000001</v>
      </c>
      <c r="P120">
        <v>5.7575700000000003</v>
      </c>
      <c r="Q120">
        <v>4.01741E-4</v>
      </c>
      <c r="R120">
        <v>1.05524E-4</v>
      </c>
      <c r="S120">
        <v>6.6169500000000001E-4</v>
      </c>
      <c r="T120" s="2">
        <v>2.198E-5</v>
      </c>
      <c r="U120">
        <v>3.0455899999999998</v>
      </c>
      <c r="W120">
        <f t="shared" si="25"/>
        <v>558.33333333333303</v>
      </c>
      <c r="X120">
        <f t="shared" si="24"/>
        <v>658.33333333333303</v>
      </c>
      <c r="Y120">
        <f t="shared" si="24"/>
        <v>875</v>
      </c>
      <c r="Z120">
        <f t="shared" si="26"/>
        <v>233.333333333333</v>
      </c>
      <c r="AA120">
        <f t="shared" si="27"/>
        <v>508.33333333333297</v>
      </c>
      <c r="AB120">
        <f t="shared" si="24"/>
        <v>633.33333333333292</v>
      </c>
      <c r="AC120" t="s">
        <v>99</v>
      </c>
      <c r="AD120">
        <v>6.3333333333333339E-2</v>
      </c>
      <c r="AE120">
        <v>6.3333333333333339E-2</v>
      </c>
      <c r="AH120">
        <v>5.5833333333333297E-2</v>
      </c>
      <c r="AI120">
        <v>6.5833333333333299E-2</v>
      </c>
      <c r="AJ120">
        <v>8.7499999999999994E-2</v>
      </c>
      <c r="AK120">
        <v>5.08333333333333E-2</v>
      </c>
      <c r="AL120">
        <v>2.33333333333333E-2</v>
      </c>
      <c r="AM120">
        <v>6.3333333333333297E-2</v>
      </c>
    </row>
    <row r="121" spans="1:39">
      <c r="A121" t="s">
        <v>92</v>
      </c>
      <c r="C121">
        <v>0.93133299999999997</v>
      </c>
      <c r="D121">
        <v>5686.09</v>
      </c>
      <c r="E121">
        <v>2.69923</v>
      </c>
      <c r="F121">
        <v>11779.7</v>
      </c>
      <c r="G121">
        <v>6.3501200000000004</v>
      </c>
      <c r="H121">
        <v>1.22864</v>
      </c>
      <c r="I121">
        <v>1.3983300000000001</v>
      </c>
      <c r="J121">
        <v>11.797000000000001</v>
      </c>
      <c r="K121">
        <v>0.31712099999999999</v>
      </c>
      <c r="L121">
        <v>94.331400000000002</v>
      </c>
      <c r="M121">
        <v>77.716499999999996</v>
      </c>
      <c r="N121">
        <v>6.5440100000000001E-2</v>
      </c>
      <c r="O121">
        <v>0.18157000000000001</v>
      </c>
      <c r="P121">
        <v>2.4697200000000001</v>
      </c>
      <c r="Q121">
        <v>5.7405900000000003E-2</v>
      </c>
      <c r="R121">
        <v>7.6689900000000005E-2</v>
      </c>
      <c r="S121">
        <v>1.04297E-2</v>
      </c>
      <c r="T121">
        <v>0.23687</v>
      </c>
      <c r="U121">
        <v>2.70912</v>
      </c>
      <c r="W121">
        <f t="shared" si="25"/>
        <v>558.33333333333303</v>
      </c>
      <c r="X121">
        <f t="shared" si="24"/>
        <v>658.33333333333303</v>
      </c>
      <c r="Y121">
        <f t="shared" si="24"/>
        <v>875</v>
      </c>
      <c r="Z121">
        <f t="shared" si="26"/>
        <v>233.333333333333</v>
      </c>
      <c r="AA121">
        <f t="shared" si="27"/>
        <v>508.33333333333297</v>
      </c>
      <c r="AB121">
        <f t="shared" si="24"/>
        <v>633.33333333333292</v>
      </c>
      <c r="AH121">
        <v>5.5833333333333297E-2</v>
      </c>
      <c r="AI121">
        <v>6.5833333333333299E-2</v>
      </c>
      <c r="AJ121">
        <v>8.7499999999999994E-2</v>
      </c>
      <c r="AK121">
        <v>5.08333333333333E-2</v>
      </c>
      <c r="AL121">
        <v>2.33333333333333E-2</v>
      </c>
      <c r="AM121">
        <v>6.3333333333333297E-2</v>
      </c>
    </row>
    <row r="122" spans="1:39">
      <c r="A122" t="s">
        <v>91</v>
      </c>
      <c r="C122">
        <v>0.92872100000000002</v>
      </c>
      <c r="D122">
        <v>5399.98</v>
      </c>
      <c r="E122">
        <v>0.208646</v>
      </c>
      <c r="F122">
        <v>15861.2</v>
      </c>
      <c r="G122">
        <v>4.8716499999999998</v>
      </c>
      <c r="H122">
        <v>1.5998600000000001</v>
      </c>
      <c r="I122">
        <v>1.1007199999999999</v>
      </c>
      <c r="J122">
        <v>11.729799999999999</v>
      </c>
      <c r="K122">
        <v>0.33273200000000003</v>
      </c>
      <c r="L122">
        <v>72.834100000000007</v>
      </c>
      <c r="M122">
        <v>69.838399999999993</v>
      </c>
      <c r="N122">
        <v>6.8589300000000006E-2</v>
      </c>
      <c r="O122">
        <v>0.157583</v>
      </c>
      <c r="P122">
        <v>3.7345899999999999</v>
      </c>
      <c r="Q122">
        <v>2.2608300000000001E-2</v>
      </c>
      <c r="R122">
        <v>1.7435599999999999E-2</v>
      </c>
      <c r="S122" s="2">
        <v>5.1653000000000002E-5</v>
      </c>
      <c r="T122">
        <v>2.61552E-2</v>
      </c>
      <c r="U122">
        <v>3.2291099999999999</v>
      </c>
      <c r="W122">
        <f t="shared" si="25"/>
        <v>558.33333333333303</v>
      </c>
      <c r="X122">
        <f t="shared" si="24"/>
        <v>658.33333333333303</v>
      </c>
      <c r="Y122">
        <f t="shared" si="24"/>
        <v>875</v>
      </c>
      <c r="Z122">
        <f t="shared" si="26"/>
        <v>233.333333333333</v>
      </c>
      <c r="AA122">
        <f t="shared" si="27"/>
        <v>508.33333333333297</v>
      </c>
      <c r="AB122">
        <f t="shared" si="24"/>
        <v>633.33333333333292</v>
      </c>
      <c r="AH122">
        <v>5.5833333333333297E-2</v>
      </c>
      <c r="AI122">
        <v>6.5833333333333299E-2</v>
      </c>
      <c r="AJ122">
        <v>8.7499999999999994E-2</v>
      </c>
      <c r="AK122">
        <v>5.08333333333333E-2</v>
      </c>
      <c r="AL122">
        <v>2.33333333333333E-2</v>
      </c>
      <c r="AM122">
        <v>6.3333333333333297E-2</v>
      </c>
    </row>
    <row r="123" spans="1:39">
      <c r="A123" t="s">
        <v>90</v>
      </c>
      <c r="C123">
        <v>0.834476</v>
      </c>
      <c r="D123">
        <v>5207.74</v>
      </c>
      <c r="E123">
        <v>0.304734</v>
      </c>
      <c r="F123">
        <v>13970.9</v>
      </c>
      <c r="G123">
        <v>5.0640900000000002</v>
      </c>
      <c r="H123">
        <v>1.30989</v>
      </c>
      <c r="I123">
        <v>0.96184899999999995</v>
      </c>
      <c r="J123">
        <v>11.3573</v>
      </c>
      <c r="K123">
        <v>0.28949200000000003</v>
      </c>
      <c r="L123">
        <v>60.543300000000002</v>
      </c>
      <c r="M123">
        <v>74.231300000000005</v>
      </c>
      <c r="N123">
        <v>6.34049E-2</v>
      </c>
      <c r="O123">
        <v>0.18847800000000001</v>
      </c>
      <c r="P123">
        <v>3.19008</v>
      </c>
      <c r="Q123">
        <v>3.2953299999999998E-2</v>
      </c>
      <c r="R123">
        <v>5.4436100000000001E-2</v>
      </c>
      <c r="S123">
        <v>1.9352700000000001E-4</v>
      </c>
      <c r="T123">
        <v>0.19986999999999999</v>
      </c>
      <c r="U123">
        <v>2.8445299999999998</v>
      </c>
      <c r="W123">
        <f t="shared" si="25"/>
        <v>558.33333333333303</v>
      </c>
      <c r="X123">
        <f t="shared" si="24"/>
        <v>658.33333333333303</v>
      </c>
      <c r="Y123">
        <f t="shared" si="24"/>
        <v>875</v>
      </c>
      <c r="Z123">
        <f t="shared" si="26"/>
        <v>233.333333333333</v>
      </c>
      <c r="AA123">
        <f t="shared" si="27"/>
        <v>508.33333333333297</v>
      </c>
      <c r="AB123">
        <f t="shared" si="24"/>
        <v>633.33333333333292</v>
      </c>
      <c r="AH123">
        <v>5.5833333333333297E-2</v>
      </c>
      <c r="AI123">
        <v>6.5833333333333299E-2</v>
      </c>
      <c r="AJ123">
        <v>8.7499999999999994E-2</v>
      </c>
      <c r="AK123">
        <v>5.08333333333333E-2</v>
      </c>
      <c r="AL123">
        <v>2.33333333333333E-2</v>
      </c>
      <c r="AM123">
        <v>6.3333333333333297E-2</v>
      </c>
    </row>
    <row r="124" spans="1:39">
      <c r="A124" t="s">
        <v>89</v>
      </c>
      <c r="C124">
        <v>0.77478800000000003</v>
      </c>
      <c r="D124">
        <v>5499.12</v>
      </c>
      <c r="E124">
        <v>2.0926499999999999</v>
      </c>
      <c r="F124">
        <v>9587.9699999999993</v>
      </c>
      <c r="G124">
        <v>6.0514799999999997</v>
      </c>
      <c r="H124">
        <v>1.0228699999999999</v>
      </c>
      <c r="I124">
        <v>1.00108</v>
      </c>
      <c r="J124">
        <v>9.8511699999999998</v>
      </c>
      <c r="K124">
        <v>0.221522</v>
      </c>
      <c r="L124">
        <v>70.483900000000006</v>
      </c>
      <c r="M124">
        <v>60.226999999999997</v>
      </c>
      <c r="N124">
        <v>0.15212700000000001</v>
      </c>
      <c r="O124">
        <v>0.169846</v>
      </c>
      <c r="P124">
        <v>2.6499100000000002</v>
      </c>
      <c r="Q124">
        <v>5.0699399999999998E-4</v>
      </c>
      <c r="R124" s="2">
        <v>6.61584E-5</v>
      </c>
      <c r="S124">
        <v>3.9400999999999998E-4</v>
      </c>
      <c r="T124">
        <v>1.5328400000000001E-2</v>
      </c>
      <c r="U124">
        <v>2.7088899999999998</v>
      </c>
      <c r="W124">
        <f t="shared" si="25"/>
        <v>558.33333333333303</v>
      </c>
      <c r="X124">
        <f t="shared" si="24"/>
        <v>658.33333333333303</v>
      </c>
      <c r="Y124">
        <f t="shared" si="24"/>
        <v>875</v>
      </c>
      <c r="Z124">
        <f t="shared" si="26"/>
        <v>233.333333333333</v>
      </c>
      <c r="AA124">
        <f t="shared" si="27"/>
        <v>508.33333333333297</v>
      </c>
      <c r="AB124">
        <f t="shared" si="24"/>
        <v>633.33333333333292</v>
      </c>
      <c r="AH124">
        <v>5.5833333333333297E-2</v>
      </c>
      <c r="AI124">
        <v>6.5833333333333299E-2</v>
      </c>
      <c r="AJ124">
        <v>8.7499999999999994E-2</v>
      </c>
      <c r="AK124">
        <v>5.08333333333333E-2</v>
      </c>
      <c r="AL124">
        <v>2.33333333333333E-2</v>
      </c>
      <c r="AM124">
        <v>6.3333333333333297E-2</v>
      </c>
    </row>
    <row r="125" spans="1:39">
      <c r="A125" t="s">
        <v>88</v>
      </c>
      <c r="C125">
        <v>0.74852799999999997</v>
      </c>
      <c r="D125">
        <v>7057.84</v>
      </c>
      <c r="E125">
        <v>53.173400000000001</v>
      </c>
      <c r="F125">
        <v>10668.5</v>
      </c>
      <c r="G125">
        <v>22.74</v>
      </c>
      <c r="H125">
        <v>3.71305</v>
      </c>
      <c r="I125">
        <v>1.6665700000000001</v>
      </c>
      <c r="J125">
        <v>10.523199999999999</v>
      </c>
      <c r="K125">
        <v>0.889486</v>
      </c>
      <c r="L125">
        <v>63.211300000000001</v>
      </c>
      <c r="M125">
        <v>59.547800000000002</v>
      </c>
      <c r="N125">
        <v>3.1696500000000002E-2</v>
      </c>
      <c r="O125">
        <v>0.12524299999999999</v>
      </c>
      <c r="P125">
        <v>5.5769399999999996</v>
      </c>
      <c r="Q125">
        <v>1.84117E-4</v>
      </c>
      <c r="R125">
        <v>1.8907200000000001E-4</v>
      </c>
      <c r="S125">
        <v>2.3328300000000001E-4</v>
      </c>
      <c r="T125">
        <v>1.4171499999999999E-4</v>
      </c>
      <c r="U125">
        <v>2.5949</v>
      </c>
      <c r="W125">
        <f t="shared" si="25"/>
        <v>558.33333333333303</v>
      </c>
      <c r="X125">
        <f t="shared" si="24"/>
        <v>658.33333333333303</v>
      </c>
      <c r="Y125">
        <f t="shared" si="24"/>
        <v>875</v>
      </c>
      <c r="Z125">
        <f t="shared" si="26"/>
        <v>233.333333333333</v>
      </c>
      <c r="AA125">
        <f t="shared" si="27"/>
        <v>508.33333333333297</v>
      </c>
      <c r="AB125">
        <f t="shared" si="24"/>
        <v>633.33333333333292</v>
      </c>
      <c r="AH125">
        <v>5.5833333333333297E-2</v>
      </c>
      <c r="AI125">
        <v>6.5833333333333299E-2</v>
      </c>
      <c r="AJ125">
        <v>8.7499999999999994E-2</v>
      </c>
      <c r="AK125">
        <v>5.08333333333333E-2</v>
      </c>
      <c r="AL125">
        <v>2.33333333333333E-2</v>
      </c>
      <c r="AM125">
        <v>6.3333333333333297E-2</v>
      </c>
    </row>
    <row r="126" spans="1:39">
      <c r="A126" t="s">
        <v>87</v>
      </c>
      <c r="C126">
        <v>0.98765700000000001</v>
      </c>
      <c r="D126">
        <v>7029.31</v>
      </c>
      <c r="E126">
        <v>3.0325799999999998</v>
      </c>
      <c r="F126">
        <v>11357.8</v>
      </c>
      <c r="G126">
        <v>6.8280700000000003</v>
      </c>
      <c r="H126">
        <v>1.2351700000000001</v>
      </c>
      <c r="I126">
        <v>1.1705000000000001</v>
      </c>
      <c r="J126">
        <v>9.3985599999999998</v>
      </c>
      <c r="K126">
        <v>0.223991</v>
      </c>
      <c r="L126">
        <v>74.1173</v>
      </c>
      <c r="M126">
        <v>63.289000000000001</v>
      </c>
      <c r="N126">
        <v>2.5929299999999998E-3</v>
      </c>
      <c r="O126">
        <v>0.15502299999999999</v>
      </c>
      <c r="P126">
        <v>6.1594300000000004</v>
      </c>
      <c r="Q126">
        <v>5.7507700000000001E-4</v>
      </c>
      <c r="R126" s="2">
        <v>4.6475599999999999E-5</v>
      </c>
      <c r="S126">
        <v>3.4555799999999999E-4</v>
      </c>
      <c r="T126">
        <v>8.7748000000000004E-4</v>
      </c>
      <c r="U126">
        <v>2.7823000000000002</v>
      </c>
      <c r="W126">
        <f t="shared" si="25"/>
        <v>558.33333333333303</v>
      </c>
      <c r="X126">
        <f t="shared" si="24"/>
        <v>658.33333333333303</v>
      </c>
      <c r="Y126">
        <f t="shared" si="24"/>
        <v>875</v>
      </c>
      <c r="Z126">
        <f t="shared" si="26"/>
        <v>233.333333333333</v>
      </c>
      <c r="AA126">
        <f t="shared" si="27"/>
        <v>508.33333333333297</v>
      </c>
      <c r="AB126">
        <f t="shared" si="24"/>
        <v>633.33333333333292</v>
      </c>
      <c r="AH126">
        <v>5.5833333333333297E-2</v>
      </c>
      <c r="AI126">
        <v>6.5833333333333299E-2</v>
      </c>
      <c r="AJ126">
        <v>8.7499999999999994E-2</v>
      </c>
      <c r="AK126">
        <v>5.08333333333333E-2</v>
      </c>
      <c r="AL126">
        <v>2.33333333333333E-2</v>
      </c>
      <c r="AM126">
        <v>6.3333333333333297E-2</v>
      </c>
    </row>
    <row r="127" spans="1:39">
      <c r="A127" t="s">
        <v>86</v>
      </c>
      <c r="C127">
        <v>0.98112500000000002</v>
      </c>
      <c r="D127">
        <v>4414.74</v>
      </c>
      <c r="E127">
        <v>10.278700000000001</v>
      </c>
      <c r="F127">
        <v>12580.3</v>
      </c>
      <c r="G127">
        <v>7.6226200000000004</v>
      </c>
      <c r="H127">
        <v>1.34893</v>
      </c>
      <c r="I127">
        <v>1.06654</v>
      </c>
      <c r="J127">
        <v>11.041600000000001</v>
      </c>
      <c r="K127">
        <v>0.53368899999999997</v>
      </c>
      <c r="L127">
        <v>59.729199999999999</v>
      </c>
      <c r="M127">
        <v>63.069699999999997</v>
      </c>
      <c r="N127">
        <v>4.5614000000000002E-2</v>
      </c>
      <c r="O127">
        <v>0.17125799999999999</v>
      </c>
      <c r="P127">
        <v>2.9676999999999998</v>
      </c>
      <c r="Q127">
        <v>4.5668E-2</v>
      </c>
      <c r="R127">
        <v>4.3108E-2</v>
      </c>
      <c r="S127">
        <v>1.3621400000000001E-4</v>
      </c>
      <c r="T127">
        <v>0.16675699999999999</v>
      </c>
      <c r="U127">
        <v>2.5781900000000002</v>
      </c>
      <c r="W127">
        <f t="shared" si="25"/>
        <v>558.33333333333303</v>
      </c>
      <c r="X127">
        <f t="shared" si="24"/>
        <v>658.33333333333303</v>
      </c>
      <c r="Y127">
        <f t="shared" si="24"/>
        <v>875</v>
      </c>
      <c r="Z127">
        <f t="shared" si="26"/>
        <v>233.333333333333</v>
      </c>
      <c r="AA127">
        <f t="shared" si="27"/>
        <v>508.33333333333297</v>
      </c>
      <c r="AB127">
        <f t="shared" si="24"/>
        <v>633.33333333333292</v>
      </c>
      <c r="AH127">
        <v>5.5833333333333297E-2</v>
      </c>
      <c r="AI127">
        <v>6.5833333333333299E-2</v>
      </c>
      <c r="AJ127">
        <v>8.7499999999999994E-2</v>
      </c>
      <c r="AK127">
        <v>5.08333333333333E-2</v>
      </c>
      <c r="AL127">
        <v>2.33333333333333E-2</v>
      </c>
      <c r="AM127">
        <v>6.3333333333333297E-2</v>
      </c>
    </row>
    <row r="128" spans="1:39">
      <c r="A128" t="s">
        <v>85</v>
      </c>
      <c r="C128">
        <v>1.0130600000000001</v>
      </c>
      <c r="D128">
        <v>6511.45</v>
      </c>
      <c r="E128">
        <v>1.5354300000000001</v>
      </c>
      <c r="F128">
        <v>16784.3</v>
      </c>
      <c r="G128">
        <v>5.4144100000000002</v>
      </c>
      <c r="H128">
        <v>1.0303</v>
      </c>
      <c r="I128">
        <v>0.86394700000000002</v>
      </c>
      <c r="J128">
        <v>15.0632</v>
      </c>
      <c r="K128">
        <v>0.306336</v>
      </c>
      <c r="L128">
        <v>65.7363</v>
      </c>
      <c r="M128">
        <v>51.799900000000001</v>
      </c>
      <c r="N128">
        <v>4.3557100000000001E-2</v>
      </c>
      <c r="O128">
        <v>0.17821999999999999</v>
      </c>
      <c r="P128">
        <v>4.75657</v>
      </c>
      <c r="Q128">
        <v>4.4767800000000003E-2</v>
      </c>
      <c r="R128">
        <v>4.6604300000000001E-2</v>
      </c>
      <c r="S128" s="2">
        <v>8.0690699999999996E-5</v>
      </c>
      <c r="T128">
        <v>0.158357</v>
      </c>
      <c r="U128">
        <v>3.40659</v>
      </c>
      <c r="W128">
        <f t="shared" si="25"/>
        <v>558.33333333333303</v>
      </c>
      <c r="X128">
        <f t="shared" si="24"/>
        <v>658.33333333333303</v>
      </c>
      <c r="Y128">
        <f t="shared" si="24"/>
        <v>875</v>
      </c>
      <c r="Z128">
        <f t="shared" si="26"/>
        <v>233.333333333333</v>
      </c>
      <c r="AA128">
        <f t="shared" si="27"/>
        <v>508.33333333333297</v>
      </c>
      <c r="AB128">
        <f t="shared" si="24"/>
        <v>633.33333333333292</v>
      </c>
      <c r="AH128">
        <v>5.5833333333333297E-2</v>
      </c>
      <c r="AI128">
        <v>6.5833333333333299E-2</v>
      </c>
      <c r="AJ128">
        <v>8.7499999999999994E-2</v>
      </c>
      <c r="AK128">
        <v>5.08333333333333E-2</v>
      </c>
      <c r="AL128">
        <v>2.33333333333333E-2</v>
      </c>
      <c r="AM128">
        <v>6.3333333333333297E-2</v>
      </c>
    </row>
    <row r="129" spans="1:39">
      <c r="A129" t="s">
        <v>84</v>
      </c>
      <c r="C129">
        <v>3.5167700000000002</v>
      </c>
      <c r="D129">
        <v>10070.4</v>
      </c>
      <c r="E129">
        <v>836.68600000000004</v>
      </c>
      <c r="F129">
        <v>20204.2</v>
      </c>
      <c r="G129">
        <v>216.08600000000001</v>
      </c>
      <c r="H129">
        <v>36.355400000000003</v>
      </c>
      <c r="I129">
        <v>9.8301300000000005</v>
      </c>
      <c r="J129">
        <v>25.023399999999999</v>
      </c>
      <c r="K129">
        <v>11.092700000000001</v>
      </c>
      <c r="L129">
        <v>116.79300000000001</v>
      </c>
      <c r="M129">
        <v>77.182199999999995</v>
      </c>
      <c r="N129">
        <v>6.5586900000000004E-2</v>
      </c>
      <c r="O129">
        <v>0.55436799999999997</v>
      </c>
      <c r="P129">
        <v>24.4373</v>
      </c>
      <c r="Q129">
        <v>2.7060000000000002E-4</v>
      </c>
      <c r="R129" s="2">
        <v>8.8426000000000007E-6</v>
      </c>
      <c r="S129">
        <v>7.7165299999999997E-4</v>
      </c>
      <c r="T129">
        <v>9.5732200000000003E-4</v>
      </c>
      <c r="U129">
        <v>3.36625</v>
      </c>
      <c r="W129">
        <f t="shared" si="25"/>
        <v>558.33333333333303</v>
      </c>
      <c r="X129">
        <f t="shared" si="24"/>
        <v>658.33333333333303</v>
      </c>
      <c r="Y129">
        <f t="shared" si="24"/>
        <v>875</v>
      </c>
      <c r="Z129">
        <f t="shared" si="26"/>
        <v>233.333333333333</v>
      </c>
      <c r="AA129">
        <f t="shared" si="27"/>
        <v>508.33333333333297</v>
      </c>
      <c r="AB129">
        <f t="shared" si="24"/>
        <v>633.33333333333292</v>
      </c>
      <c r="AH129">
        <v>5.5833333333333297E-2</v>
      </c>
      <c r="AI129">
        <v>6.5833333333333299E-2</v>
      </c>
      <c r="AJ129">
        <v>8.7499999999999994E-2</v>
      </c>
      <c r="AK129">
        <v>5.08333333333333E-2</v>
      </c>
      <c r="AL129">
        <v>2.33333333333333E-2</v>
      </c>
      <c r="AM129">
        <v>6.3333333333333297E-2</v>
      </c>
    </row>
    <row r="130" spans="1:39">
      <c r="A130" t="s">
        <v>83</v>
      </c>
      <c r="C130">
        <v>0.72997699999999999</v>
      </c>
      <c r="D130">
        <v>5728.96</v>
      </c>
      <c r="E130">
        <v>2.7061700000000001E-2</v>
      </c>
      <c r="F130">
        <v>9496.27</v>
      </c>
      <c r="G130">
        <v>4.1624400000000001</v>
      </c>
      <c r="H130">
        <v>1.0541400000000001</v>
      </c>
      <c r="I130">
        <v>0.89607700000000001</v>
      </c>
      <c r="J130">
        <v>13.563599999999999</v>
      </c>
      <c r="K130">
        <v>0.28246599999999999</v>
      </c>
      <c r="L130">
        <v>53.508000000000003</v>
      </c>
      <c r="M130">
        <v>46.070599999999999</v>
      </c>
      <c r="N130">
        <v>3.1690500000000001E-3</v>
      </c>
      <c r="O130">
        <v>0.13834099999999999</v>
      </c>
      <c r="P130">
        <v>4.2052300000000002</v>
      </c>
      <c r="Q130">
        <v>5.7242299999999996E-4</v>
      </c>
      <c r="R130" s="2">
        <v>1.10103E-5</v>
      </c>
      <c r="S130">
        <v>1.3846799999999999E-4</v>
      </c>
      <c r="T130" s="2">
        <v>5.4299399999999997E-5</v>
      </c>
      <c r="U130">
        <v>2.3007599999999999</v>
      </c>
      <c r="W130">
        <f t="shared" si="25"/>
        <v>558.33333333333303</v>
      </c>
      <c r="X130">
        <f t="shared" si="24"/>
        <v>658.33333333333303</v>
      </c>
      <c r="Y130">
        <f t="shared" si="24"/>
        <v>875</v>
      </c>
      <c r="Z130">
        <f t="shared" si="26"/>
        <v>233.333333333333</v>
      </c>
      <c r="AA130">
        <f t="shared" si="27"/>
        <v>508.33333333333297</v>
      </c>
      <c r="AB130">
        <f t="shared" si="24"/>
        <v>633.33333333333292</v>
      </c>
      <c r="AH130">
        <v>5.5833333333333297E-2</v>
      </c>
      <c r="AI130">
        <v>6.5833333333333299E-2</v>
      </c>
      <c r="AJ130">
        <v>8.7499999999999994E-2</v>
      </c>
      <c r="AK130">
        <v>5.08333333333333E-2</v>
      </c>
      <c r="AL130">
        <v>2.33333333333333E-2</v>
      </c>
      <c r="AM130">
        <v>6.3333333333333297E-2</v>
      </c>
    </row>
    <row r="131" spans="1:39">
      <c r="A131" t="s">
        <v>82</v>
      </c>
      <c r="C131">
        <v>1.0705800000000001</v>
      </c>
      <c r="D131">
        <v>8126.96</v>
      </c>
      <c r="E131">
        <v>223.36799999999999</v>
      </c>
      <c r="F131">
        <v>13386.6</v>
      </c>
      <c r="G131">
        <v>61.735399999999998</v>
      </c>
      <c r="H131">
        <v>9.3146199999999997</v>
      </c>
      <c r="I131">
        <v>5.6338800000000004</v>
      </c>
      <c r="J131">
        <v>16.4084</v>
      </c>
      <c r="K131">
        <v>3.3490099999999998</v>
      </c>
      <c r="L131">
        <v>61.282499999999999</v>
      </c>
      <c r="M131">
        <v>71.600300000000004</v>
      </c>
      <c r="N131">
        <v>7.9924099999999998E-2</v>
      </c>
      <c r="O131">
        <v>0.25592300000000001</v>
      </c>
      <c r="P131">
        <v>8.4995700000000003</v>
      </c>
      <c r="Q131">
        <v>2.1087499999999999E-2</v>
      </c>
      <c r="R131">
        <v>2.8297800000000001E-2</v>
      </c>
      <c r="S131" s="2">
        <v>5.0651800000000002E-5</v>
      </c>
      <c r="T131">
        <v>1.0879700000000001E-2</v>
      </c>
      <c r="U131">
        <v>2.9083899999999998</v>
      </c>
      <c r="W131">
        <f t="shared" si="25"/>
        <v>558.33333333333303</v>
      </c>
      <c r="X131">
        <f t="shared" ref="X131:X150" si="28">AI131*10000</f>
        <v>658.33333333333303</v>
      </c>
      <c r="Y131">
        <f t="shared" ref="Y131:Y150" si="29">AJ131*10000</f>
        <v>875</v>
      </c>
      <c r="Z131">
        <f t="shared" si="26"/>
        <v>233.333333333333</v>
      </c>
      <c r="AA131">
        <f t="shared" si="27"/>
        <v>508.33333333333297</v>
      </c>
      <c r="AB131">
        <f t="shared" ref="AB131:AB150" si="30">AM131*10000</f>
        <v>633.33333333333292</v>
      </c>
      <c r="AH131">
        <v>5.5833333333333297E-2</v>
      </c>
      <c r="AI131">
        <v>6.5833333333333299E-2</v>
      </c>
      <c r="AJ131">
        <v>8.7499999999999994E-2</v>
      </c>
      <c r="AK131">
        <v>5.08333333333333E-2</v>
      </c>
      <c r="AL131">
        <v>2.33333333333333E-2</v>
      </c>
      <c r="AM131">
        <v>6.3333333333333297E-2</v>
      </c>
    </row>
    <row r="132" spans="1:39">
      <c r="A132" t="s">
        <v>81</v>
      </c>
      <c r="C132">
        <v>0.92803000000000002</v>
      </c>
      <c r="D132">
        <v>3248.87</v>
      </c>
      <c r="E132">
        <v>3.2865099999999998</v>
      </c>
      <c r="F132">
        <v>11550.2</v>
      </c>
      <c r="G132">
        <v>6.3896300000000004</v>
      </c>
      <c r="H132">
        <v>1.15235</v>
      </c>
      <c r="I132">
        <v>1.05183</v>
      </c>
      <c r="J132">
        <v>9.7389299999999999</v>
      </c>
      <c r="K132">
        <v>0.23194999999999999</v>
      </c>
      <c r="L132">
        <v>71.912300000000002</v>
      </c>
      <c r="M132">
        <v>63.5672</v>
      </c>
      <c r="N132">
        <v>2.68154E-2</v>
      </c>
      <c r="O132">
        <v>0.136292</v>
      </c>
      <c r="P132">
        <v>3.08786</v>
      </c>
      <c r="Q132">
        <v>4.3897100000000001E-2</v>
      </c>
      <c r="R132">
        <v>4.8206100000000002E-2</v>
      </c>
      <c r="S132" s="2">
        <v>7.9483199999999995E-6</v>
      </c>
      <c r="T132">
        <v>0.148534</v>
      </c>
      <c r="U132">
        <v>2.3464999999999998</v>
      </c>
      <c r="W132">
        <f t="shared" si="25"/>
        <v>558.33333333333303</v>
      </c>
      <c r="X132">
        <f t="shared" si="28"/>
        <v>658.33333333333303</v>
      </c>
      <c r="Y132">
        <f t="shared" si="29"/>
        <v>875</v>
      </c>
      <c r="Z132">
        <f t="shared" si="26"/>
        <v>233.333333333333</v>
      </c>
      <c r="AA132">
        <f t="shared" si="27"/>
        <v>508.33333333333297</v>
      </c>
      <c r="AB132">
        <f t="shared" si="30"/>
        <v>633.33333333333292</v>
      </c>
      <c r="AH132">
        <v>5.5833333333333297E-2</v>
      </c>
      <c r="AI132">
        <v>6.5833333333333299E-2</v>
      </c>
      <c r="AJ132">
        <v>8.7499999999999994E-2</v>
      </c>
      <c r="AK132">
        <v>5.08333333333333E-2</v>
      </c>
      <c r="AL132">
        <v>2.33333333333333E-2</v>
      </c>
      <c r="AM132">
        <v>6.3333333333333297E-2</v>
      </c>
    </row>
    <row r="133" spans="1:39">
      <c r="A133" t="s">
        <v>80</v>
      </c>
      <c r="C133">
        <v>0.79227999999999998</v>
      </c>
      <c r="D133">
        <v>4288.67</v>
      </c>
      <c r="E133">
        <v>9.0327599999999997</v>
      </c>
      <c r="F133">
        <v>11168.1</v>
      </c>
      <c r="G133">
        <v>8.0510300000000008</v>
      </c>
      <c r="H133">
        <v>1.2696400000000001</v>
      </c>
      <c r="I133">
        <v>1.0770900000000001</v>
      </c>
      <c r="J133">
        <v>10.486800000000001</v>
      </c>
      <c r="K133">
        <v>0.28251500000000002</v>
      </c>
      <c r="L133">
        <v>77.770600000000002</v>
      </c>
      <c r="M133">
        <v>71.888800000000003</v>
      </c>
      <c r="N133">
        <v>3.4043400000000001E-2</v>
      </c>
      <c r="O133">
        <v>0.19980300000000001</v>
      </c>
      <c r="P133">
        <v>3.35561</v>
      </c>
      <c r="Q133">
        <v>2.3399099999999999E-2</v>
      </c>
      <c r="R133">
        <v>2.27067E-2</v>
      </c>
      <c r="S133" s="2">
        <v>5.9136999999999998E-6</v>
      </c>
      <c r="T133">
        <v>9.7165799999999997E-2</v>
      </c>
      <c r="U133">
        <v>2.6837499999999999</v>
      </c>
      <c r="W133">
        <f t="shared" si="25"/>
        <v>558.33333333333303</v>
      </c>
      <c r="X133">
        <f t="shared" si="28"/>
        <v>658.33333333333303</v>
      </c>
      <c r="Y133">
        <f t="shared" si="29"/>
        <v>875</v>
      </c>
      <c r="Z133">
        <f t="shared" si="26"/>
        <v>233.333333333333</v>
      </c>
      <c r="AA133">
        <f t="shared" si="27"/>
        <v>508.33333333333297</v>
      </c>
      <c r="AB133">
        <f t="shared" si="30"/>
        <v>633.33333333333292</v>
      </c>
      <c r="AH133">
        <v>5.5833333333333297E-2</v>
      </c>
      <c r="AI133">
        <v>6.5833333333333299E-2</v>
      </c>
      <c r="AJ133">
        <v>8.7499999999999994E-2</v>
      </c>
      <c r="AK133">
        <v>5.08333333333333E-2</v>
      </c>
      <c r="AL133">
        <v>2.33333333333333E-2</v>
      </c>
      <c r="AM133">
        <v>6.3333333333333297E-2</v>
      </c>
    </row>
    <row r="134" spans="1:39">
      <c r="A134" t="s">
        <v>79</v>
      </c>
      <c r="C134">
        <v>4.1314099999999998</v>
      </c>
      <c r="D134">
        <v>10238.4</v>
      </c>
      <c r="E134">
        <v>774.17600000000004</v>
      </c>
      <c r="F134">
        <v>22970.5</v>
      </c>
      <c r="G134">
        <v>250.809</v>
      </c>
      <c r="H134">
        <v>31.8489</v>
      </c>
      <c r="I134">
        <v>13.5297</v>
      </c>
      <c r="J134">
        <v>24.667200000000001</v>
      </c>
      <c r="K134">
        <v>11.4678</v>
      </c>
      <c r="L134">
        <v>100.93300000000001</v>
      </c>
      <c r="M134">
        <v>75.746099999999998</v>
      </c>
      <c r="N134">
        <v>0.27064199999999999</v>
      </c>
      <c r="O134">
        <v>0.42745699999999998</v>
      </c>
      <c r="P134">
        <v>18.1967</v>
      </c>
      <c r="Q134">
        <v>0.21796199999999999</v>
      </c>
      <c r="R134">
        <v>0.65841799999999995</v>
      </c>
      <c r="S134">
        <v>7.6058299999999995E-2</v>
      </c>
      <c r="T134">
        <v>2.5623400000000001E-2</v>
      </c>
      <c r="U134">
        <v>4.6155799999999996</v>
      </c>
      <c r="W134">
        <f t="shared" si="25"/>
        <v>558.33333333333303</v>
      </c>
      <c r="X134">
        <f t="shared" si="28"/>
        <v>658.33333333333303</v>
      </c>
      <c r="Y134">
        <f t="shared" si="29"/>
        <v>875</v>
      </c>
      <c r="Z134">
        <f t="shared" si="26"/>
        <v>233.333333333333</v>
      </c>
      <c r="AA134">
        <f t="shared" si="27"/>
        <v>508.33333333333297</v>
      </c>
      <c r="AB134">
        <f t="shared" si="30"/>
        <v>633.33333333333292</v>
      </c>
      <c r="AH134">
        <v>5.5833333333333297E-2</v>
      </c>
      <c r="AI134">
        <v>6.5833333333333299E-2</v>
      </c>
      <c r="AJ134">
        <v>8.7499999999999994E-2</v>
      </c>
      <c r="AK134">
        <v>5.08333333333333E-2</v>
      </c>
      <c r="AL134">
        <v>2.33333333333333E-2</v>
      </c>
      <c r="AM134">
        <v>6.3333333333333297E-2</v>
      </c>
    </row>
    <row r="135" spans="1:39">
      <c r="A135" t="s">
        <v>78</v>
      </c>
      <c r="C135">
        <v>1.07704</v>
      </c>
      <c r="D135">
        <v>3958.45</v>
      </c>
      <c r="E135">
        <v>3.38103</v>
      </c>
      <c r="F135">
        <v>8964.11</v>
      </c>
      <c r="G135">
        <v>6.36557</v>
      </c>
      <c r="H135">
        <v>1.09287</v>
      </c>
      <c r="I135">
        <v>1.9737</v>
      </c>
      <c r="J135">
        <v>19.494599999999998</v>
      </c>
      <c r="K135">
        <v>0.49791000000000002</v>
      </c>
      <c r="L135">
        <v>58.241399999999999</v>
      </c>
      <c r="M135">
        <v>49.944099999999999</v>
      </c>
      <c r="N135">
        <v>4.7833500000000001E-2</v>
      </c>
      <c r="O135">
        <v>0.239013</v>
      </c>
      <c r="P135">
        <v>3.5202900000000001</v>
      </c>
      <c r="Q135">
        <v>3.7516800000000003E-2</v>
      </c>
      <c r="R135">
        <v>7.5111300000000006E-2</v>
      </c>
      <c r="S135">
        <v>8.6533700000000005E-3</v>
      </c>
      <c r="T135">
        <v>0.109722</v>
      </c>
      <c r="U135">
        <v>3.2044999999999999</v>
      </c>
      <c r="W135">
        <f t="shared" si="25"/>
        <v>558.33333333333303</v>
      </c>
      <c r="X135">
        <f t="shared" si="28"/>
        <v>658.33333333333303</v>
      </c>
      <c r="Y135">
        <f t="shared" si="29"/>
        <v>875</v>
      </c>
      <c r="Z135">
        <f t="shared" si="26"/>
        <v>233.333333333333</v>
      </c>
      <c r="AA135">
        <f t="shared" si="27"/>
        <v>508.33333333333297</v>
      </c>
      <c r="AB135">
        <f t="shared" si="30"/>
        <v>633.33333333333292</v>
      </c>
      <c r="AH135">
        <v>5.5833333333333297E-2</v>
      </c>
      <c r="AI135">
        <v>6.5833333333333299E-2</v>
      </c>
      <c r="AJ135">
        <v>8.7499999999999994E-2</v>
      </c>
      <c r="AK135">
        <v>5.08333333333333E-2</v>
      </c>
      <c r="AL135">
        <v>2.33333333333333E-2</v>
      </c>
      <c r="AM135">
        <v>6.3333333333333297E-2</v>
      </c>
    </row>
    <row r="136" spans="1:39">
      <c r="A136" t="s">
        <v>77</v>
      </c>
      <c r="C136">
        <v>1.2152099999999999</v>
      </c>
      <c r="D136">
        <v>2934.32</v>
      </c>
      <c r="E136">
        <v>3.2438400000000001</v>
      </c>
      <c r="F136">
        <v>10804</v>
      </c>
      <c r="G136">
        <v>8.0423899999999993</v>
      </c>
      <c r="H136">
        <v>1.35158</v>
      </c>
      <c r="I136">
        <v>2.2939099999999999</v>
      </c>
      <c r="J136">
        <v>19.174800000000001</v>
      </c>
      <c r="K136">
        <v>0.411302</v>
      </c>
      <c r="L136">
        <v>52.656399999999998</v>
      </c>
      <c r="M136">
        <v>46.813400000000001</v>
      </c>
      <c r="N136">
        <v>0.21138999999999999</v>
      </c>
      <c r="O136">
        <v>0.22234100000000001</v>
      </c>
      <c r="P136">
        <v>3.49017</v>
      </c>
      <c r="Q136">
        <v>3.7128599999999998E-2</v>
      </c>
      <c r="R136">
        <v>3.03485E-2</v>
      </c>
      <c r="S136">
        <v>1.5591900000000001E-2</v>
      </c>
      <c r="T136">
        <v>0.14333399999999999</v>
      </c>
      <c r="U136">
        <v>2.8075999999999999</v>
      </c>
      <c r="W136">
        <f t="shared" si="25"/>
        <v>558.33333333333303</v>
      </c>
      <c r="X136">
        <f t="shared" si="28"/>
        <v>658.33333333333303</v>
      </c>
      <c r="Y136">
        <f t="shared" si="29"/>
        <v>875</v>
      </c>
      <c r="Z136">
        <f t="shared" si="26"/>
        <v>233.333333333333</v>
      </c>
      <c r="AA136">
        <f t="shared" si="27"/>
        <v>508.33333333333297</v>
      </c>
      <c r="AB136">
        <f t="shared" si="30"/>
        <v>633.33333333333292</v>
      </c>
      <c r="AH136">
        <v>5.5833333333333297E-2</v>
      </c>
      <c r="AI136">
        <v>6.5833333333333299E-2</v>
      </c>
      <c r="AJ136">
        <v>8.7499999999999994E-2</v>
      </c>
      <c r="AK136">
        <v>5.08333333333333E-2</v>
      </c>
      <c r="AL136">
        <v>2.33333333333333E-2</v>
      </c>
      <c r="AM136">
        <v>6.3333333333333297E-2</v>
      </c>
    </row>
    <row r="137" spans="1:39">
      <c r="A137" t="s">
        <v>76</v>
      </c>
      <c r="C137">
        <v>1.21661</v>
      </c>
      <c r="D137">
        <v>3554.73</v>
      </c>
      <c r="E137">
        <v>2.18608</v>
      </c>
      <c r="F137">
        <v>8068.86</v>
      </c>
      <c r="G137">
        <v>7.2205000000000004</v>
      </c>
      <c r="H137">
        <v>1.36188</v>
      </c>
      <c r="I137">
        <v>1.4476899999999999</v>
      </c>
      <c r="J137">
        <v>15.795500000000001</v>
      </c>
      <c r="K137">
        <v>0.42291099999999998</v>
      </c>
      <c r="L137">
        <v>51.581200000000003</v>
      </c>
      <c r="M137">
        <v>49.644199999999998</v>
      </c>
      <c r="N137">
        <v>4.6360499999999999E-2</v>
      </c>
      <c r="O137">
        <v>0.177928</v>
      </c>
      <c r="P137">
        <v>2.4411900000000002</v>
      </c>
      <c r="Q137">
        <v>1.04802E-2</v>
      </c>
      <c r="R137">
        <v>5.70482E-2</v>
      </c>
      <c r="S137" s="2">
        <v>1.5676300000000001E-5</v>
      </c>
      <c r="T137">
        <v>0.19877600000000001</v>
      </c>
      <c r="U137">
        <v>3.2169599999999998</v>
      </c>
      <c r="W137">
        <f t="shared" si="25"/>
        <v>558.33333333333303</v>
      </c>
      <c r="X137">
        <f t="shared" si="28"/>
        <v>658.33333333333303</v>
      </c>
      <c r="Y137">
        <f t="shared" si="29"/>
        <v>875</v>
      </c>
      <c r="Z137">
        <f t="shared" si="26"/>
        <v>233.333333333333</v>
      </c>
      <c r="AA137">
        <f t="shared" si="27"/>
        <v>508.33333333333297</v>
      </c>
      <c r="AB137">
        <f t="shared" si="30"/>
        <v>633.33333333333292</v>
      </c>
      <c r="AH137">
        <v>5.5833333333333297E-2</v>
      </c>
      <c r="AI137">
        <v>6.5833333333333299E-2</v>
      </c>
      <c r="AJ137">
        <v>8.7499999999999994E-2</v>
      </c>
      <c r="AK137">
        <v>5.08333333333333E-2</v>
      </c>
      <c r="AL137">
        <v>2.33333333333333E-2</v>
      </c>
      <c r="AM137">
        <v>6.3333333333333297E-2</v>
      </c>
    </row>
    <row r="138" spans="1:39">
      <c r="A138" t="s">
        <v>75</v>
      </c>
      <c r="C138">
        <v>1.8956</v>
      </c>
      <c r="D138">
        <v>8299.48</v>
      </c>
      <c r="E138">
        <v>5.3449299999999997</v>
      </c>
      <c r="F138">
        <v>14881.2</v>
      </c>
      <c r="G138">
        <v>7.7738800000000001</v>
      </c>
      <c r="H138">
        <v>1.6432199999999999</v>
      </c>
      <c r="I138">
        <v>2.6602000000000001</v>
      </c>
      <c r="J138">
        <v>20.593299999999999</v>
      </c>
      <c r="K138">
        <v>0.536497</v>
      </c>
      <c r="L138">
        <v>112.46899999999999</v>
      </c>
      <c r="M138">
        <v>95.626800000000003</v>
      </c>
      <c r="N138">
        <v>6.1383899999999998E-2</v>
      </c>
      <c r="O138">
        <v>0.35861700000000002</v>
      </c>
      <c r="P138">
        <v>7.7325100000000004</v>
      </c>
      <c r="Q138">
        <v>2.2619299999999999E-4</v>
      </c>
      <c r="R138">
        <v>4.4748900000000002E-4</v>
      </c>
      <c r="S138">
        <v>1.9136899999999999E-4</v>
      </c>
      <c r="T138">
        <v>2.94324E-4</v>
      </c>
      <c r="U138">
        <v>3.8618399999999999</v>
      </c>
      <c r="W138">
        <f t="shared" si="25"/>
        <v>558.33333333333303</v>
      </c>
      <c r="X138">
        <f t="shared" si="28"/>
        <v>658.33333333333303</v>
      </c>
      <c r="Y138">
        <f t="shared" si="29"/>
        <v>875</v>
      </c>
      <c r="Z138">
        <f t="shared" si="26"/>
        <v>233.333333333333</v>
      </c>
      <c r="AA138">
        <f t="shared" si="27"/>
        <v>508.33333333333297</v>
      </c>
      <c r="AB138">
        <f t="shared" si="30"/>
        <v>633.33333333333292</v>
      </c>
      <c r="AH138">
        <v>5.5833333333333297E-2</v>
      </c>
      <c r="AI138">
        <v>6.5833333333333299E-2</v>
      </c>
      <c r="AJ138">
        <v>8.7499999999999994E-2</v>
      </c>
      <c r="AK138">
        <v>5.08333333333333E-2</v>
      </c>
      <c r="AL138">
        <v>2.33333333333333E-2</v>
      </c>
      <c r="AM138">
        <v>6.3333333333333297E-2</v>
      </c>
    </row>
    <row r="139" spans="1:39">
      <c r="A139" t="s">
        <v>74</v>
      </c>
      <c r="C139">
        <v>1.47525</v>
      </c>
      <c r="D139">
        <v>4551.71</v>
      </c>
      <c r="E139">
        <v>2.8223799999999999</v>
      </c>
      <c r="F139">
        <v>9626.24</v>
      </c>
      <c r="G139">
        <v>5.5972400000000002</v>
      </c>
      <c r="H139">
        <v>1.23319</v>
      </c>
      <c r="I139">
        <v>2.06732</v>
      </c>
      <c r="J139">
        <v>17.157399999999999</v>
      </c>
      <c r="K139">
        <v>0.343526</v>
      </c>
      <c r="L139">
        <v>59.008299999999998</v>
      </c>
      <c r="M139">
        <v>60.131</v>
      </c>
      <c r="N139">
        <v>4.8320799999999997E-2</v>
      </c>
      <c r="O139">
        <v>0.26897700000000002</v>
      </c>
      <c r="P139">
        <v>3.7122700000000002</v>
      </c>
      <c r="Q139">
        <v>3.3577900000000001E-2</v>
      </c>
      <c r="R139">
        <v>5.5134200000000001E-2</v>
      </c>
      <c r="S139">
        <v>6.7438700000000003E-4</v>
      </c>
      <c r="T139">
        <v>0.17485300000000001</v>
      </c>
      <c r="U139">
        <v>2.3646199999999999</v>
      </c>
      <c r="W139">
        <f t="shared" si="25"/>
        <v>558.33333333333303</v>
      </c>
      <c r="X139">
        <f t="shared" si="28"/>
        <v>658.33333333333303</v>
      </c>
      <c r="Y139">
        <f t="shared" si="29"/>
        <v>875</v>
      </c>
      <c r="Z139">
        <f t="shared" si="26"/>
        <v>233.333333333333</v>
      </c>
      <c r="AA139">
        <f t="shared" si="27"/>
        <v>508.33333333333297</v>
      </c>
      <c r="AB139">
        <f t="shared" si="30"/>
        <v>633.33333333333292</v>
      </c>
      <c r="AH139">
        <v>5.5833333333333297E-2</v>
      </c>
      <c r="AI139">
        <v>6.5833333333333299E-2</v>
      </c>
      <c r="AJ139">
        <v>8.7499999999999994E-2</v>
      </c>
      <c r="AK139">
        <v>5.08333333333333E-2</v>
      </c>
      <c r="AL139">
        <v>2.33333333333333E-2</v>
      </c>
      <c r="AM139">
        <v>6.3333333333333297E-2</v>
      </c>
    </row>
    <row r="140" spans="1:39">
      <c r="A140" t="s">
        <v>73</v>
      </c>
      <c r="C140">
        <v>1.12906</v>
      </c>
      <c r="D140">
        <v>4106.59</v>
      </c>
      <c r="E140">
        <v>3.78077</v>
      </c>
      <c r="F140">
        <v>12174.5</v>
      </c>
      <c r="G140">
        <v>7.7156500000000001</v>
      </c>
      <c r="H140">
        <v>1.3193299999999999</v>
      </c>
      <c r="I140">
        <v>1.5192399999999999</v>
      </c>
      <c r="J140">
        <v>19.408100000000001</v>
      </c>
      <c r="K140">
        <v>0.48926399999999998</v>
      </c>
      <c r="L140">
        <v>79.519199999999998</v>
      </c>
      <c r="M140">
        <v>71.758700000000005</v>
      </c>
      <c r="N140">
        <v>4.9935199999999999E-2</v>
      </c>
      <c r="O140">
        <v>0.30635899999999999</v>
      </c>
      <c r="P140">
        <v>3.6703700000000001</v>
      </c>
      <c r="Q140">
        <v>5.0554500000000002E-2</v>
      </c>
      <c r="R140">
        <v>4.9949E-2</v>
      </c>
      <c r="S140">
        <v>9.3260800000000005E-3</v>
      </c>
      <c r="T140">
        <v>0.23613999999999999</v>
      </c>
      <c r="U140">
        <v>3.49925</v>
      </c>
      <c r="W140">
        <f t="shared" si="25"/>
        <v>558.33333333333303</v>
      </c>
      <c r="X140">
        <f t="shared" si="28"/>
        <v>658.33333333333303</v>
      </c>
      <c r="Y140">
        <f t="shared" si="29"/>
        <v>875</v>
      </c>
      <c r="Z140">
        <f t="shared" si="26"/>
        <v>233.333333333333</v>
      </c>
      <c r="AA140">
        <f t="shared" si="27"/>
        <v>508.33333333333297</v>
      </c>
      <c r="AB140">
        <f t="shared" si="30"/>
        <v>633.33333333333292</v>
      </c>
      <c r="AH140">
        <v>5.5833333333333297E-2</v>
      </c>
      <c r="AI140">
        <v>6.5833333333333299E-2</v>
      </c>
      <c r="AJ140">
        <v>8.7499999999999994E-2</v>
      </c>
      <c r="AK140">
        <v>5.08333333333333E-2</v>
      </c>
      <c r="AL140">
        <v>2.33333333333333E-2</v>
      </c>
      <c r="AM140">
        <v>6.3333333333333297E-2</v>
      </c>
    </row>
    <row r="141" spans="1:39">
      <c r="A141" t="s">
        <v>72</v>
      </c>
      <c r="C141">
        <v>1.4029700000000001</v>
      </c>
      <c r="D141">
        <v>4254.58</v>
      </c>
      <c r="E141">
        <v>3.8428200000000001</v>
      </c>
      <c r="F141">
        <v>10112.4</v>
      </c>
      <c r="G141">
        <v>8.1254000000000008</v>
      </c>
      <c r="H141">
        <v>1.4612400000000001</v>
      </c>
      <c r="I141">
        <v>1.73705</v>
      </c>
      <c r="J141">
        <v>21.202400000000001</v>
      </c>
      <c r="K141">
        <v>0.42824099999999998</v>
      </c>
      <c r="L141">
        <v>74.537499999999994</v>
      </c>
      <c r="M141">
        <v>69.136600000000001</v>
      </c>
      <c r="N141">
        <v>7.2149599999999994E-2</v>
      </c>
      <c r="O141">
        <v>0.23283699999999999</v>
      </c>
      <c r="P141">
        <v>2.55199</v>
      </c>
      <c r="Q141">
        <v>5.5568199999999998E-2</v>
      </c>
      <c r="R141">
        <v>5.9000799999999999E-2</v>
      </c>
      <c r="S141" s="2">
        <v>7.8031500000000007E-5</v>
      </c>
      <c r="T141">
        <v>0.24656900000000001</v>
      </c>
      <c r="U141">
        <v>2.8196599999999998</v>
      </c>
      <c r="W141">
        <f t="shared" si="25"/>
        <v>558.33333333333303</v>
      </c>
      <c r="X141">
        <f t="shared" si="28"/>
        <v>658.33333333333303</v>
      </c>
      <c r="Y141">
        <f t="shared" si="29"/>
        <v>875</v>
      </c>
      <c r="Z141">
        <f t="shared" si="26"/>
        <v>233.333333333333</v>
      </c>
      <c r="AA141">
        <f t="shared" si="27"/>
        <v>508.33333333333297</v>
      </c>
      <c r="AB141">
        <f t="shared" si="30"/>
        <v>633.33333333333292</v>
      </c>
      <c r="AH141">
        <v>5.5833333333333297E-2</v>
      </c>
      <c r="AI141">
        <v>6.5833333333333299E-2</v>
      </c>
      <c r="AJ141">
        <v>8.7499999999999994E-2</v>
      </c>
      <c r="AK141">
        <v>5.08333333333333E-2</v>
      </c>
      <c r="AL141">
        <v>2.33333333333333E-2</v>
      </c>
      <c r="AM141">
        <v>6.3333333333333297E-2</v>
      </c>
    </row>
    <row r="142" spans="1:39">
      <c r="A142" t="s">
        <v>71</v>
      </c>
      <c r="C142">
        <v>1.2028799999999999</v>
      </c>
      <c r="D142">
        <v>3519.77</v>
      </c>
      <c r="E142">
        <v>1.9274899999999999</v>
      </c>
      <c r="F142">
        <v>8668.4699999999993</v>
      </c>
      <c r="G142">
        <v>6.1233500000000003</v>
      </c>
      <c r="H142">
        <v>1.2420800000000001</v>
      </c>
      <c r="I142">
        <v>1.6953</v>
      </c>
      <c r="J142">
        <v>19.011800000000001</v>
      </c>
      <c r="K142">
        <v>0.41735100000000003</v>
      </c>
      <c r="L142">
        <v>49.5627</v>
      </c>
      <c r="M142">
        <v>48.8474</v>
      </c>
      <c r="N142">
        <v>3.5400300000000003E-2</v>
      </c>
      <c r="O142">
        <v>0.245139</v>
      </c>
      <c r="P142">
        <v>2.5017800000000001</v>
      </c>
      <c r="Q142">
        <v>1.9315200000000001E-4</v>
      </c>
      <c r="R142">
        <v>2.4557300000000001E-2</v>
      </c>
      <c r="S142" s="2">
        <v>2.6932900000000001E-5</v>
      </c>
      <c r="T142">
        <v>7.8460299999999997E-2</v>
      </c>
      <c r="U142">
        <v>2.1490999999999998</v>
      </c>
      <c r="W142">
        <f t="shared" si="25"/>
        <v>558.33333333333303</v>
      </c>
      <c r="X142">
        <f t="shared" si="28"/>
        <v>658.33333333333303</v>
      </c>
      <c r="Y142">
        <f t="shared" si="29"/>
        <v>875</v>
      </c>
      <c r="Z142">
        <f t="shared" si="26"/>
        <v>233.333333333333</v>
      </c>
      <c r="AA142">
        <f t="shared" si="27"/>
        <v>508.33333333333297</v>
      </c>
      <c r="AB142">
        <f t="shared" si="30"/>
        <v>633.33333333333292</v>
      </c>
      <c r="AH142">
        <v>5.5833333333333297E-2</v>
      </c>
      <c r="AI142">
        <v>6.5833333333333299E-2</v>
      </c>
      <c r="AJ142">
        <v>8.7499999999999994E-2</v>
      </c>
      <c r="AK142">
        <v>5.08333333333333E-2</v>
      </c>
      <c r="AL142">
        <v>2.33333333333333E-2</v>
      </c>
      <c r="AM142">
        <v>6.3333333333333297E-2</v>
      </c>
    </row>
    <row r="143" spans="1:39">
      <c r="A143" t="s">
        <v>70</v>
      </c>
      <c r="C143">
        <v>1.96655</v>
      </c>
      <c r="D143">
        <v>6220.12</v>
      </c>
      <c r="E143">
        <v>3.1468500000000001</v>
      </c>
      <c r="F143">
        <v>12470.1</v>
      </c>
      <c r="G143">
        <v>9.1046200000000006</v>
      </c>
      <c r="H143">
        <v>1.9665900000000001</v>
      </c>
      <c r="I143">
        <v>2.4910000000000001</v>
      </c>
      <c r="J143">
        <v>24.2193</v>
      </c>
      <c r="K143">
        <v>0.59332099999999999</v>
      </c>
      <c r="L143">
        <v>50.719299999999997</v>
      </c>
      <c r="M143">
        <v>48.879399999999997</v>
      </c>
      <c r="N143">
        <v>0.114785</v>
      </c>
      <c r="O143">
        <v>0.301348</v>
      </c>
      <c r="P143">
        <v>7.5934100000000004</v>
      </c>
      <c r="Q143">
        <v>0.17330699999999999</v>
      </c>
      <c r="R143">
        <v>0.35674099999999997</v>
      </c>
      <c r="S143">
        <v>5.5531200000000003E-2</v>
      </c>
      <c r="T143">
        <v>0.30207000000000001</v>
      </c>
      <c r="U143">
        <v>4.5779800000000002</v>
      </c>
      <c r="W143">
        <f t="shared" si="25"/>
        <v>558.33333333333303</v>
      </c>
      <c r="X143">
        <f t="shared" si="28"/>
        <v>658.33333333333303</v>
      </c>
      <c r="Y143">
        <f t="shared" si="29"/>
        <v>875</v>
      </c>
      <c r="Z143">
        <f t="shared" si="26"/>
        <v>233.333333333333</v>
      </c>
      <c r="AA143">
        <f t="shared" si="27"/>
        <v>508.33333333333297</v>
      </c>
      <c r="AB143">
        <f t="shared" si="30"/>
        <v>633.33333333333292</v>
      </c>
      <c r="AH143">
        <v>5.5833333333333297E-2</v>
      </c>
      <c r="AI143">
        <v>6.5833333333333299E-2</v>
      </c>
      <c r="AJ143">
        <v>8.7499999999999994E-2</v>
      </c>
      <c r="AK143">
        <v>5.08333333333333E-2</v>
      </c>
      <c r="AL143">
        <v>2.33333333333333E-2</v>
      </c>
      <c r="AM143">
        <v>6.3333333333333297E-2</v>
      </c>
    </row>
    <row r="144" spans="1:39">
      <c r="A144" t="s">
        <v>69</v>
      </c>
      <c r="C144">
        <v>2.0099200000000002</v>
      </c>
      <c r="D144">
        <v>8595.3799999999992</v>
      </c>
      <c r="E144">
        <v>4.9839599999999997</v>
      </c>
      <c r="F144">
        <v>13284</v>
      </c>
      <c r="G144">
        <v>9.5087600000000005</v>
      </c>
      <c r="H144">
        <v>1.50223</v>
      </c>
      <c r="I144">
        <v>2.4539599999999999</v>
      </c>
      <c r="J144">
        <v>31.9877</v>
      </c>
      <c r="K144">
        <v>0.50910599999999995</v>
      </c>
      <c r="L144">
        <v>64.534000000000006</v>
      </c>
      <c r="M144">
        <v>80.356399999999994</v>
      </c>
      <c r="N144">
        <v>5.6021099999999997E-2</v>
      </c>
      <c r="O144">
        <v>0.34370400000000001</v>
      </c>
      <c r="P144">
        <v>9.1230499999999992</v>
      </c>
      <c r="Q144">
        <v>1.2406100000000001E-3</v>
      </c>
      <c r="R144" s="2">
        <v>3.8979700000000002E-5</v>
      </c>
      <c r="S144">
        <v>7.9526900000000003E-4</v>
      </c>
      <c r="T144">
        <v>1.3629E-3</v>
      </c>
      <c r="U144">
        <v>3.7593899999999998</v>
      </c>
      <c r="W144">
        <f t="shared" si="25"/>
        <v>558.33333333333303</v>
      </c>
      <c r="X144">
        <f t="shared" si="28"/>
        <v>658.33333333333303</v>
      </c>
      <c r="Y144">
        <f t="shared" si="29"/>
        <v>875</v>
      </c>
      <c r="Z144">
        <f t="shared" si="26"/>
        <v>233.333333333333</v>
      </c>
      <c r="AA144">
        <f t="shared" si="27"/>
        <v>508.33333333333297</v>
      </c>
      <c r="AB144">
        <f t="shared" si="30"/>
        <v>633.33333333333292</v>
      </c>
      <c r="AH144">
        <v>5.5833333333333297E-2</v>
      </c>
      <c r="AI144">
        <v>6.5833333333333299E-2</v>
      </c>
      <c r="AJ144">
        <v>8.7499999999999994E-2</v>
      </c>
      <c r="AK144">
        <v>5.08333333333333E-2</v>
      </c>
      <c r="AL144">
        <v>2.33333333333333E-2</v>
      </c>
      <c r="AM144">
        <v>6.3333333333333297E-2</v>
      </c>
    </row>
    <row r="145" spans="1:39">
      <c r="A145" t="s">
        <v>68</v>
      </c>
      <c r="C145">
        <v>1.46391</v>
      </c>
      <c r="D145">
        <v>10033.4</v>
      </c>
      <c r="E145">
        <v>65.4024</v>
      </c>
      <c r="F145">
        <v>14203.9</v>
      </c>
      <c r="G145">
        <v>18.171099999999999</v>
      </c>
      <c r="H145">
        <v>5.5512800000000002</v>
      </c>
      <c r="I145">
        <v>2.3597600000000001</v>
      </c>
      <c r="J145">
        <v>27.086400000000001</v>
      </c>
      <c r="K145">
        <v>0.68444000000000005</v>
      </c>
      <c r="L145">
        <v>72.886300000000006</v>
      </c>
      <c r="M145">
        <v>74.892399999999995</v>
      </c>
      <c r="N145">
        <v>4.0773799999999999E-2</v>
      </c>
      <c r="O145">
        <v>0.36515999999999998</v>
      </c>
      <c r="P145">
        <v>6.43607</v>
      </c>
      <c r="Q145">
        <v>5.1052200000000002E-4</v>
      </c>
      <c r="R145" s="2">
        <v>9.4646999999999994E-6</v>
      </c>
      <c r="S145">
        <v>4.8888200000000005E-4</v>
      </c>
      <c r="T145">
        <v>9.5854200000000005E-4</v>
      </c>
      <c r="U145">
        <v>3.9420500000000001</v>
      </c>
      <c r="W145">
        <f t="shared" si="25"/>
        <v>558.33333333333303</v>
      </c>
      <c r="X145">
        <f t="shared" si="28"/>
        <v>658.33333333333303</v>
      </c>
      <c r="Y145">
        <f t="shared" si="29"/>
        <v>875</v>
      </c>
      <c r="Z145">
        <f t="shared" si="26"/>
        <v>233.333333333333</v>
      </c>
      <c r="AA145">
        <f t="shared" si="27"/>
        <v>508.33333333333297</v>
      </c>
      <c r="AB145">
        <f t="shared" si="30"/>
        <v>633.33333333333292</v>
      </c>
      <c r="AH145">
        <v>5.5833333333333297E-2</v>
      </c>
      <c r="AI145">
        <v>6.5833333333333299E-2</v>
      </c>
      <c r="AJ145">
        <v>8.7499999999999994E-2</v>
      </c>
      <c r="AK145">
        <v>5.08333333333333E-2</v>
      </c>
      <c r="AL145">
        <v>2.33333333333333E-2</v>
      </c>
      <c r="AM145">
        <v>6.3333333333333297E-2</v>
      </c>
    </row>
    <row r="146" spans="1:39">
      <c r="A146" t="s">
        <v>67</v>
      </c>
      <c r="C146">
        <v>1.9549399999999999</v>
      </c>
      <c r="D146">
        <v>7735.47</v>
      </c>
      <c r="E146">
        <v>248.489</v>
      </c>
      <c r="F146">
        <v>16392.5</v>
      </c>
      <c r="G146">
        <v>52.0929</v>
      </c>
      <c r="H146">
        <v>12.4352</v>
      </c>
      <c r="I146">
        <v>4.0175299999999998</v>
      </c>
      <c r="J146">
        <v>29.2576</v>
      </c>
      <c r="K146">
        <v>3.74729</v>
      </c>
      <c r="L146">
        <v>75.464600000000004</v>
      </c>
      <c r="M146">
        <v>80.787499999999994</v>
      </c>
      <c r="N146">
        <v>7.1943400000000005E-2</v>
      </c>
      <c r="O146">
        <v>0.393901</v>
      </c>
      <c r="P146">
        <v>6.2771600000000003</v>
      </c>
      <c r="Q146">
        <v>4.6272300000000001E-4</v>
      </c>
      <c r="R146" s="2">
        <v>2.8036799999999998E-6</v>
      </c>
      <c r="S146">
        <v>1.4303699999999999E-4</v>
      </c>
      <c r="T146">
        <v>1.4766600000000001E-3</v>
      </c>
      <c r="U146">
        <v>5.5975700000000002</v>
      </c>
      <c r="W146">
        <f t="shared" si="25"/>
        <v>558.33333333333303</v>
      </c>
      <c r="X146">
        <f t="shared" si="28"/>
        <v>658.33333333333303</v>
      </c>
      <c r="Y146">
        <f t="shared" si="29"/>
        <v>875</v>
      </c>
      <c r="Z146">
        <f t="shared" si="26"/>
        <v>233.333333333333</v>
      </c>
      <c r="AA146">
        <f t="shared" si="27"/>
        <v>508.33333333333297</v>
      </c>
      <c r="AB146">
        <f t="shared" si="30"/>
        <v>633.33333333333292</v>
      </c>
      <c r="AH146">
        <v>5.5833333333333297E-2</v>
      </c>
      <c r="AI146">
        <v>6.5833333333333299E-2</v>
      </c>
      <c r="AJ146">
        <v>8.7499999999999994E-2</v>
      </c>
      <c r="AK146">
        <v>5.08333333333333E-2</v>
      </c>
      <c r="AL146">
        <v>2.33333333333333E-2</v>
      </c>
      <c r="AM146">
        <v>6.3333333333333297E-2</v>
      </c>
    </row>
    <row r="147" spans="1:39">
      <c r="A147" t="s">
        <v>66</v>
      </c>
      <c r="C147">
        <v>1.1371899999999999</v>
      </c>
      <c r="D147">
        <v>6442.37</v>
      </c>
      <c r="E147">
        <v>4.0860099999999999</v>
      </c>
      <c r="F147">
        <v>11073</v>
      </c>
      <c r="G147">
        <v>7.5693200000000003</v>
      </c>
      <c r="H147">
        <v>1.1878</v>
      </c>
      <c r="I147">
        <v>1.99329</v>
      </c>
      <c r="J147">
        <v>22.6709</v>
      </c>
      <c r="K147">
        <v>0.48982100000000001</v>
      </c>
      <c r="L147">
        <v>63.164299999999997</v>
      </c>
      <c r="M147">
        <v>55.871000000000002</v>
      </c>
      <c r="N147">
        <v>6.4299899999999993E-2</v>
      </c>
      <c r="O147">
        <v>0.29705700000000002</v>
      </c>
      <c r="P147">
        <v>4.8666900000000002</v>
      </c>
      <c r="Q147">
        <v>6.7117200000000002E-2</v>
      </c>
      <c r="R147">
        <v>4.0843999999999998E-2</v>
      </c>
      <c r="S147">
        <v>1.75983E-4</v>
      </c>
      <c r="T147">
        <v>4.5924E-2</v>
      </c>
      <c r="U147">
        <v>3.5026799999999998</v>
      </c>
      <c r="W147">
        <f t="shared" si="25"/>
        <v>558.33333333333303</v>
      </c>
      <c r="X147">
        <f t="shared" si="28"/>
        <v>658.33333333333303</v>
      </c>
      <c r="Y147">
        <f t="shared" si="29"/>
        <v>875</v>
      </c>
      <c r="Z147">
        <f t="shared" si="26"/>
        <v>233.333333333333</v>
      </c>
      <c r="AA147">
        <f t="shared" si="27"/>
        <v>508.33333333333297</v>
      </c>
      <c r="AB147">
        <f t="shared" si="30"/>
        <v>633.33333333333292</v>
      </c>
      <c r="AH147">
        <v>5.5833333333333297E-2</v>
      </c>
      <c r="AI147">
        <v>6.5833333333333299E-2</v>
      </c>
      <c r="AJ147">
        <v>8.7499999999999994E-2</v>
      </c>
      <c r="AK147">
        <v>5.08333333333333E-2</v>
      </c>
      <c r="AL147">
        <v>2.33333333333333E-2</v>
      </c>
      <c r="AM147">
        <v>6.3333333333333297E-2</v>
      </c>
    </row>
    <row r="148" spans="1:39">
      <c r="A148" t="s">
        <v>65</v>
      </c>
      <c r="C148">
        <v>1.86483</v>
      </c>
      <c r="D148">
        <v>6312.52</v>
      </c>
      <c r="E148">
        <v>3.6564000000000001</v>
      </c>
      <c r="F148">
        <v>12538.6</v>
      </c>
      <c r="G148">
        <v>5.9074600000000004</v>
      </c>
      <c r="H148">
        <v>1.34582</v>
      </c>
      <c r="I148">
        <v>1.58586</v>
      </c>
      <c r="J148">
        <v>20.925799999999999</v>
      </c>
      <c r="K148">
        <v>0.35278399999999999</v>
      </c>
      <c r="L148">
        <v>64.797300000000007</v>
      </c>
      <c r="M148">
        <v>61.796700000000001</v>
      </c>
      <c r="N148">
        <v>7.4453000000000005E-2</v>
      </c>
      <c r="O148">
        <v>0.29949500000000001</v>
      </c>
      <c r="P148">
        <v>8.1577599999999997</v>
      </c>
      <c r="Q148">
        <v>0.29842400000000002</v>
      </c>
      <c r="R148">
        <v>0.55240500000000003</v>
      </c>
      <c r="S148">
        <v>7.2523400000000002E-2</v>
      </c>
      <c r="T148">
        <v>0.22162399999999999</v>
      </c>
      <c r="U148">
        <v>3.5855800000000002</v>
      </c>
      <c r="W148">
        <f t="shared" si="25"/>
        <v>558.33333333333303</v>
      </c>
      <c r="X148">
        <f t="shared" si="28"/>
        <v>658.33333333333303</v>
      </c>
      <c r="Y148">
        <f t="shared" si="29"/>
        <v>875</v>
      </c>
      <c r="Z148">
        <f t="shared" si="26"/>
        <v>233.333333333333</v>
      </c>
      <c r="AA148">
        <f t="shared" si="27"/>
        <v>508.33333333333297</v>
      </c>
      <c r="AB148">
        <f t="shared" si="30"/>
        <v>633.33333333333292</v>
      </c>
      <c r="AH148">
        <v>5.5833333333333297E-2</v>
      </c>
      <c r="AI148">
        <v>6.5833333333333299E-2</v>
      </c>
      <c r="AJ148">
        <v>8.7499999999999994E-2</v>
      </c>
      <c r="AK148">
        <v>5.08333333333333E-2</v>
      </c>
      <c r="AL148">
        <v>2.33333333333333E-2</v>
      </c>
      <c r="AM148">
        <v>6.3333333333333297E-2</v>
      </c>
    </row>
    <row r="149" spans="1:39">
      <c r="A149" t="s">
        <v>64</v>
      </c>
      <c r="C149">
        <v>1.40099</v>
      </c>
      <c r="D149">
        <v>4812.22</v>
      </c>
      <c r="E149">
        <v>3.0960800000000002</v>
      </c>
      <c r="F149">
        <v>11169.7</v>
      </c>
      <c r="G149">
        <v>7.5895700000000001</v>
      </c>
      <c r="H149">
        <v>1.7780100000000001</v>
      </c>
      <c r="I149">
        <v>2.0160300000000002</v>
      </c>
      <c r="J149">
        <v>20.0307</v>
      </c>
      <c r="K149">
        <v>0.39162000000000002</v>
      </c>
      <c r="L149">
        <v>48.664499999999997</v>
      </c>
      <c r="M149">
        <v>36.889899999999997</v>
      </c>
      <c r="N149">
        <v>0.16680300000000001</v>
      </c>
      <c r="O149">
        <v>0.27262700000000001</v>
      </c>
      <c r="P149">
        <v>6.4997100000000003</v>
      </c>
      <c r="Q149">
        <v>0.24088899999999999</v>
      </c>
      <c r="R149">
        <v>0.298813</v>
      </c>
      <c r="S149">
        <v>7.87138E-2</v>
      </c>
      <c r="T149">
        <v>0.239485</v>
      </c>
      <c r="U149">
        <v>3.6393</v>
      </c>
      <c r="W149">
        <f t="shared" si="25"/>
        <v>558.33333333333303</v>
      </c>
      <c r="X149">
        <f t="shared" si="28"/>
        <v>658.33333333333303</v>
      </c>
      <c r="Y149">
        <f t="shared" si="29"/>
        <v>875</v>
      </c>
      <c r="Z149">
        <f t="shared" si="26"/>
        <v>233.333333333333</v>
      </c>
      <c r="AA149">
        <f t="shared" si="27"/>
        <v>508.33333333333297</v>
      </c>
      <c r="AB149">
        <f t="shared" si="30"/>
        <v>633.33333333333292</v>
      </c>
      <c r="AH149">
        <v>5.5833333333333297E-2</v>
      </c>
      <c r="AI149">
        <v>6.5833333333333299E-2</v>
      </c>
      <c r="AJ149">
        <v>8.7499999999999994E-2</v>
      </c>
      <c r="AK149">
        <v>5.08333333333333E-2</v>
      </c>
      <c r="AL149">
        <v>2.33333333333333E-2</v>
      </c>
      <c r="AM149">
        <v>6.3333333333333297E-2</v>
      </c>
    </row>
    <row r="150" spans="1:39">
      <c r="A150" t="s">
        <v>63</v>
      </c>
      <c r="C150">
        <v>1.5783400000000001</v>
      </c>
      <c r="D150">
        <v>10857.2</v>
      </c>
      <c r="E150">
        <v>5.3860000000000001</v>
      </c>
      <c r="F150">
        <v>17289</v>
      </c>
      <c r="G150">
        <v>9.4081799999999998</v>
      </c>
      <c r="H150">
        <v>1.3644099999999999</v>
      </c>
      <c r="I150">
        <v>2.0169899999999998</v>
      </c>
      <c r="J150">
        <v>19.898800000000001</v>
      </c>
      <c r="K150">
        <v>0.54460699999999995</v>
      </c>
      <c r="L150">
        <v>63.6402</v>
      </c>
      <c r="M150">
        <v>68.761200000000002</v>
      </c>
      <c r="N150">
        <v>0.110198</v>
      </c>
      <c r="O150">
        <v>0.26300200000000001</v>
      </c>
      <c r="P150">
        <v>15.558999999999999</v>
      </c>
      <c r="Q150">
        <v>3.1987799999999997E-2</v>
      </c>
      <c r="R150">
        <v>6.4594899999999997E-2</v>
      </c>
      <c r="S150">
        <v>9.0491699999999998E-4</v>
      </c>
      <c r="T150">
        <v>0.17638200000000001</v>
      </c>
      <c r="U150">
        <v>3.78627</v>
      </c>
      <c r="W150">
        <f t="shared" si="25"/>
        <v>558.33333333333303</v>
      </c>
      <c r="X150">
        <f t="shared" si="28"/>
        <v>658.33333333333303</v>
      </c>
      <c r="Y150">
        <f t="shared" si="29"/>
        <v>875</v>
      </c>
      <c r="Z150">
        <f>AL150*10000</f>
        <v>233.333333333333</v>
      </c>
      <c r="AA150">
        <f t="shared" si="27"/>
        <v>508.33333333333297</v>
      </c>
      <c r="AB150">
        <f t="shared" si="30"/>
        <v>633.33333333333292</v>
      </c>
      <c r="AH150">
        <v>5.5833333333333297E-2</v>
      </c>
      <c r="AI150">
        <v>6.5833333333333299E-2</v>
      </c>
      <c r="AJ150">
        <v>8.7499999999999994E-2</v>
      </c>
      <c r="AK150">
        <v>5.08333333333333E-2</v>
      </c>
      <c r="AL150">
        <v>2.33333333333333E-2</v>
      </c>
      <c r="AM150">
        <v>6.3333333333333297E-2</v>
      </c>
    </row>
    <row r="151" spans="1:39">
      <c r="A151" s="73" t="s">
        <v>211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</row>
    <row r="152" spans="1:39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</row>
    <row r="153" spans="1:39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</row>
    <row r="154" spans="1:39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</row>
    <row r="155" spans="1:39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</row>
    <row r="156" spans="1:39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</row>
    <row r="157" spans="1:39">
      <c r="B157" t="s">
        <v>134</v>
      </c>
      <c r="C157" t="s">
        <v>45</v>
      </c>
      <c r="D157" t="s">
        <v>44</v>
      </c>
      <c r="E157" t="s">
        <v>43</v>
      </c>
      <c r="F157" t="s">
        <v>42</v>
      </c>
      <c r="G157" t="s">
        <v>41</v>
      </c>
      <c r="H157" t="s">
        <v>40</v>
      </c>
      <c r="I157" t="s">
        <v>39</v>
      </c>
      <c r="J157" t="s">
        <v>38</v>
      </c>
      <c r="K157" t="s">
        <v>37</v>
      </c>
      <c r="L157" t="s">
        <v>36</v>
      </c>
      <c r="M157" t="s">
        <v>35</v>
      </c>
      <c r="N157" t="s">
        <v>34</v>
      </c>
      <c r="O157" t="s">
        <v>33</v>
      </c>
      <c r="P157" t="s">
        <v>32</v>
      </c>
      <c r="Q157" t="s">
        <v>31</v>
      </c>
      <c r="R157" t="s">
        <v>30</v>
      </c>
      <c r="S157" t="s">
        <v>29</v>
      </c>
      <c r="T157" t="s">
        <v>28</v>
      </c>
      <c r="U157" t="s">
        <v>27</v>
      </c>
      <c r="V157" t="s">
        <v>106</v>
      </c>
      <c r="W157" t="s">
        <v>105</v>
      </c>
      <c r="X157" t="s">
        <v>103</v>
      </c>
      <c r="Y157" t="s">
        <v>102</v>
      </c>
      <c r="Z157" t="s">
        <v>101</v>
      </c>
      <c r="AA157" t="s">
        <v>100</v>
      </c>
      <c r="AB157" t="s">
        <v>99</v>
      </c>
      <c r="AD157" t="s">
        <v>237</v>
      </c>
      <c r="AE157" t="s">
        <v>238</v>
      </c>
      <c r="AH157" t="s">
        <v>105</v>
      </c>
      <c r="AI157" t="s">
        <v>103</v>
      </c>
      <c r="AJ157" t="s">
        <v>102</v>
      </c>
      <c r="AK157" t="s">
        <v>100</v>
      </c>
      <c r="AL157" t="s">
        <v>101</v>
      </c>
    </row>
    <row r="158" spans="1:39">
      <c r="A158" t="s">
        <v>62</v>
      </c>
      <c r="C158">
        <v>1.5595000000000001</v>
      </c>
      <c r="D158">
        <v>4733.03</v>
      </c>
      <c r="E158">
        <v>3.9414400000000001</v>
      </c>
      <c r="F158">
        <v>10938.1</v>
      </c>
      <c r="G158">
        <v>6.19902</v>
      </c>
      <c r="H158">
        <v>0.82891700000000001</v>
      </c>
      <c r="I158">
        <v>1.52095</v>
      </c>
      <c r="J158">
        <v>23.386600000000001</v>
      </c>
      <c r="K158">
        <v>0.37067800000000001</v>
      </c>
      <c r="L158">
        <v>38.8367</v>
      </c>
      <c r="M158">
        <v>49.089700000000001</v>
      </c>
      <c r="N158">
        <v>5.7008999999999997E-2</v>
      </c>
      <c r="O158">
        <v>0.240595</v>
      </c>
      <c r="P158">
        <v>5.0446900000000001</v>
      </c>
      <c r="Q158">
        <v>0.116368</v>
      </c>
      <c r="R158">
        <v>0.122437</v>
      </c>
      <c r="S158">
        <v>1.6353599999999999E-2</v>
      </c>
      <c r="T158">
        <v>0.157142</v>
      </c>
      <c r="U158">
        <v>1.9876199999999999</v>
      </c>
      <c r="W158">
        <f>AH158*10000</f>
        <v>1208.3333333333335</v>
      </c>
      <c r="X158">
        <f t="shared" ref="X158:AB173" si="31">AI158*10000</f>
        <v>1324.9999999999998</v>
      </c>
      <c r="Y158">
        <f t="shared" si="31"/>
        <v>1758.333333333333</v>
      </c>
      <c r="Z158">
        <f>AL158*10000</f>
        <v>566.66666666666663</v>
      </c>
      <c r="AA158">
        <f>AK158*10000</f>
        <v>891.66666666666674</v>
      </c>
      <c r="AB158">
        <f t="shared" si="31"/>
        <v>0</v>
      </c>
      <c r="AC158" t="s">
        <v>105</v>
      </c>
      <c r="AD158">
        <v>0.12083333333333335</v>
      </c>
      <c r="AE158">
        <v>0.12083333333333335</v>
      </c>
      <c r="AG158" t="s">
        <v>237</v>
      </c>
      <c r="AH158">
        <v>0.12083333333333335</v>
      </c>
      <c r="AI158">
        <v>0.13249999999999998</v>
      </c>
      <c r="AJ158">
        <v>0.17583333333333331</v>
      </c>
      <c r="AK158">
        <v>8.9166666666666672E-2</v>
      </c>
      <c r="AL158">
        <v>5.6666666666666664E-2</v>
      </c>
    </row>
    <row r="159" spans="1:39">
      <c r="A159" t="s">
        <v>61</v>
      </c>
      <c r="C159">
        <v>1.2909600000000001</v>
      </c>
      <c r="D159">
        <v>5554.75</v>
      </c>
      <c r="E159">
        <v>3.22363</v>
      </c>
      <c r="F159">
        <v>11251.5</v>
      </c>
      <c r="G159">
        <v>5.3539000000000003</v>
      </c>
      <c r="H159">
        <v>0.92508299999999999</v>
      </c>
      <c r="I159">
        <v>1.4498500000000001</v>
      </c>
      <c r="J159">
        <v>21.434899999999999</v>
      </c>
      <c r="K159">
        <v>0.47781200000000001</v>
      </c>
      <c r="L159">
        <v>55.204799999999999</v>
      </c>
      <c r="M159">
        <v>47.2256</v>
      </c>
      <c r="N159">
        <v>5.3265199999999999E-2</v>
      </c>
      <c r="O159">
        <v>0.275088</v>
      </c>
      <c r="P159">
        <v>5.3162700000000003</v>
      </c>
      <c r="Q159">
        <v>0.25251400000000002</v>
      </c>
      <c r="R159">
        <v>0.22186400000000001</v>
      </c>
      <c r="S159">
        <v>3.8259599999999998E-2</v>
      </c>
      <c r="T159">
        <v>0.23796</v>
      </c>
      <c r="U159">
        <v>2.5733899999999998</v>
      </c>
      <c r="W159">
        <f t="shared" ref="W159:W201" si="32">AH159*10000</f>
        <v>1208.3333333333335</v>
      </c>
      <c r="X159">
        <f t="shared" si="31"/>
        <v>1324.9999999999998</v>
      </c>
      <c r="Y159">
        <f t="shared" si="31"/>
        <v>1758.333333333333</v>
      </c>
      <c r="Z159">
        <f t="shared" ref="Z159:Z201" si="33">AL159*10000</f>
        <v>566.66666666666663</v>
      </c>
      <c r="AA159">
        <f t="shared" ref="AA159:AA201" si="34">AK159*10000</f>
        <v>891.66666666666674</v>
      </c>
      <c r="AB159">
        <f t="shared" si="31"/>
        <v>0</v>
      </c>
      <c r="AC159" t="s">
        <v>103</v>
      </c>
      <c r="AD159">
        <v>0.13249999999999998</v>
      </c>
      <c r="AE159">
        <v>0.13249999999999998</v>
      </c>
      <c r="AG159" t="s">
        <v>238</v>
      </c>
      <c r="AH159">
        <v>0.12083333333333335</v>
      </c>
      <c r="AI159">
        <v>0.13249999999999998</v>
      </c>
      <c r="AJ159">
        <v>0.17583333333333331</v>
      </c>
      <c r="AK159">
        <v>8.9166666666666672E-2</v>
      </c>
      <c r="AL159">
        <v>5.6666666666666664E-2</v>
      </c>
    </row>
    <row r="160" spans="1:39">
      <c r="A160" t="s">
        <v>60</v>
      </c>
      <c r="C160">
        <v>1.57718</v>
      </c>
      <c r="D160">
        <v>8021.26</v>
      </c>
      <c r="E160">
        <v>2.2255099999999999</v>
      </c>
      <c r="F160">
        <v>15703.8</v>
      </c>
      <c r="G160">
        <v>8.6797599999999999</v>
      </c>
      <c r="H160">
        <v>1.8063</v>
      </c>
      <c r="I160">
        <v>2.41533</v>
      </c>
      <c r="J160">
        <v>25.4877</v>
      </c>
      <c r="K160">
        <v>0.46709600000000001</v>
      </c>
      <c r="L160">
        <v>61.866999999999997</v>
      </c>
      <c r="M160">
        <v>64.002399999999994</v>
      </c>
      <c r="N160">
        <v>7.2446700000000003E-2</v>
      </c>
      <c r="O160">
        <v>0.36693300000000001</v>
      </c>
      <c r="P160">
        <v>6.4690399999999997</v>
      </c>
      <c r="Q160">
        <v>0.19131200000000001</v>
      </c>
      <c r="R160">
        <v>0.27885700000000002</v>
      </c>
      <c r="S160">
        <v>5.4616999999999999E-2</v>
      </c>
      <c r="T160">
        <v>0.229514</v>
      </c>
      <c r="U160">
        <v>2.2437900000000002</v>
      </c>
      <c r="W160">
        <f t="shared" si="32"/>
        <v>1208.3333333333301</v>
      </c>
      <c r="X160">
        <f t="shared" si="31"/>
        <v>1325</v>
      </c>
      <c r="Y160">
        <f t="shared" si="31"/>
        <v>1758.3333333333301</v>
      </c>
      <c r="Z160">
        <f t="shared" si="33"/>
        <v>566.66666666666697</v>
      </c>
      <c r="AA160">
        <f t="shared" si="34"/>
        <v>891.66666666666697</v>
      </c>
      <c r="AB160">
        <f t="shared" si="31"/>
        <v>0</v>
      </c>
      <c r="AC160" t="s">
        <v>102</v>
      </c>
      <c r="AD160">
        <v>0.17583333333333331</v>
      </c>
      <c r="AE160">
        <v>0.17583333333333331</v>
      </c>
      <c r="AH160">
        <v>0.120833333333333</v>
      </c>
      <c r="AI160">
        <v>0.13250000000000001</v>
      </c>
      <c r="AJ160">
        <v>0.17583333333333301</v>
      </c>
      <c r="AK160">
        <v>8.91666666666667E-2</v>
      </c>
      <c r="AL160">
        <v>5.6666666666666698E-2</v>
      </c>
    </row>
    <row r="161" spans="1:38">
      <c r="A161" t="s">
        <v>59</v>
      </c>
      <c r="C161">
        <v>1.3658300000000001</v>
      </c>
      <c r="D161">
        <v>5078.68</v>
      </c>
      <c r="E161">
        <v>3.2395</v>
      </c>
      <c r="F161">
        <v>10766.5</v>
      </c>
      <c r="G161">
        <v>6.95566</v>
      </c>
      <c r="H161">
        <v>1.1335900000000001</v>
      </c>
      <c r="I161">
        <v>1.61883</v>
      </c>
      <c r="J161">
        <v>20.859000000000002</v>
      </c>
      <c r="K161">
        <v>0.40028000000000002</v>
      </c>
      <c r="L161">
        <v>47.094299999999997</v>
      </c>
      <c r="M161">
        <v>39.217100000000002</v>
      </c>
      <c r="N161">
        <v>5.90211E-2</v>
      </c>
      <c r="O161">
        <v>0.249614</v>
      </c>
      <c r="P161">
        <v>6.8122699999999998</v>
      </c>
      <c r="Q161">
        <v>6.6311500000000004E-4</v>
      </c>
      <c r="R161" s="2">
        <v>3.3275100000000003E-5</v>
      </c>
      <c r="S161">
        <v>1.8101400000000001E-4</v>
      </c>
      <c r="T161">
        <v>6.9528999999999999E-4</v>
      </c>
      <c r="U161">
        <v>2.6387800000000001</v>
      </c>
      <c r="W161">
        <f t="shared" si="32"/>
        <v>1208.3333333333301</v>
      </c>
      <c r="X161">
        <f t="shared" si="31"/>
        <v>1325</v>
      </c>
      <c r="Y161">
        <f t="shared" si="31"/>
        <v>1758.3333333333301</v>
      </c>
      <c r="Z161">
        <f t="shared" si="33"/>
        <v>566.66666666666697</v>
      </c>
      <c r="AA161">
        <f t="shared" si="34"/>
        <v>891.66666666666697</v>
      </c>
      <c r="AB161">
        <f t="shared" si="31"/>
        <v>0</v>
      </c>
      <c r="AC161" t="s">
        <v>100</v>
      </c>
      <c r="AD161">
        <v>8.9166666666666672E-2</v>
      </c>
      <c r="AE161">
        <v>8.9166666666666672E-2</v>
      </c>
      <c r="AH161">
        <v>0.120833333333333</v>
      </c>
      <c r="AI161">
        <v>0.13250000000000001</v>
      </c>
      <c r="AJ161">
        <v>0.17583333333333301</v>
      </c>
      <c r="AK161">
        <v>8.91666666666667E-2</v>
      </c>
      <c r="AL161">
        <v>5.6666666666666698E-2</v>
      </c>
    </row>
    <row r="162" spans="1:38">
      <c r="A162" t="s">
        <v>58</v>
      </c>
      <c r="C162">
        <v>1.11233</v>
      </c>
      <c r="D162">
        <v>5195.1099999999997</v>
      </c>
      <c r="E162">
        <v>1.5569</v>
      </c>
      <c r="F162">
        <v>11377.5</v>
      </c>
      <c r="G162">
        <v>6.4947100000000004</v>
      </c>
      <c r="H162">
        <v>1.1344000000000001</v>
      </c>
      <c r="I162">
        <v>1.5269999999999999</v>
      </c>
      <c r="J162">
        <v>18.560300000000002</v>
      </c>
      <c r="K162">
        <v>0.33410800000000002</v>
      </c>
      <c r="L162">
        <v>44.057299999999998</v>
      </c>
      <c r="M162">
        <v>41.562399999999997</v>
      </c>
      <c r="N162">
        <v>3.8764100000000003E-2</v>
      </c>
      <c r="O162">
        <v>0.25033300000000003</v>
      </c>
      <c r="P162">
        <v>5.1677099999999996</v>
      </c>
      <c r="Q162">
        <v>0.22878299999999999</v>
      </c>
      <c r="R162">
        <v>0.28438799999999997</v>
      </c>
      <c r="S162">
        <v>5.8182699999999997E-2</v>
      </c>
      <c r="T162">
        <v>0.161244</v>
      </c>
      <c r="U162">
        <v>2.1410100000000001</v>
      </c>
      <c r="W162">
        <f t="shared" si="32"/>
        <v>1208.3333333333301</v>
      </c>
      <c r="X162">
        <f t="shared" si="31"/>
        <v>1325</v>
      </c>
      <c r="Y162">
        <f t="shared" si="31"/>
        <v>1758.3333333333301</v>
      </c>
      <c r="Z162">
        <f t="shared" si="33"/>
        <v>566.66666666666697</v>
      </c>
      <c r="AA162">
        <f t="shared" si="34"/>
        <v>891.66666666666697</v>
      </c>
      <c r="AB162">
        <f t="shared" si="31"/>
        <v>0</v>
      </c>
      <c r="AC162" t="s">
        <v>101</v>
      </c>
      <c r="AD162">
        <v>5.6666666666666664E-2</v>
      </c>
      <c r="AE162">
        <v>5.6666666666666664E-2</v>
      </c>
      <c r="AH162">
        <v>0.120833333333333</v>
      </c>
      <c r="AI162">
        <v>0.13250000000000001</v>
      </c>
      <c r="AJ162">
        <v>0.17583333333333301</v>
      </c>
      <c r="AK162">
        <v>8.91666666666667E-2</v>
      </c>
      <c r="AL162">
        <v>5.6666666666666698E-2</v>
      </c>
    </row>
    <row r="163" spans="1:38">
      <c r="A163" t="s">
        <v>57</v>
      </c>
      <c r="C163">
        <v>1.94381</v>
      </c>
      <c r="D163">
        <v>9185.59</v>
      </c>
      <c r="E163">
        <v>4.8157399999999999</v>
      </c>
      <c r="F163">
        <v>13390.8</v>
      </c>
      <c r="G163">
        <v>7.5076299999999998</v>
      </c>
      <c r="H163">
        <v>1.3769400000000001</v>
      </c>
      <c r="I163">
        <v>1.70225</v>
      </c>
      <c r="J163">
        <v>25.270499999999998</v>
      </c>
      <c r="K163">
        <v>0.445241</v>
      </c>
      <c r="L163">
        <v>100.056</v>
      </c>
      <c r="M163">
        <v>67.750399999999999</v>
      </c>
      <c r="N163">
        <v>4.3276099999999998E-2</v>
      </c>
      <c r="O163">
        <v>0.325986</v>
      </c>
      <c r="P163">
        <v>5.5526400000000002</v>
      </c>
      <c r="Q163">
        <v>2.07209E-3</v>
      </c>
      <c r="R163">
        <v>1.1424499999999999E-3</v>
      </c>
      <c r="S163">
        <v>4.7239800000000001E-4</v>
      </c>
      <c r="T163">
        <v>2.96872E-2</v>
      </c>
      <c r="U163">
        <v>3.7457099999999999</v>
      </c>
      <c r="W163">
        <f t="shared" si="32"/>
        <v>1208.3333333333301</v>
      </c>
      <c r="X163">
        <f t="shared" si="31"/>
        <v>1325</v>
      </c>
      <c r="Y163">
        <f t="shared" si="31"/>
        <v>1758.3333333333301</v>
      </c>
      <c r="Z163">
        <f t="shared" si="33"/>
        <v>566.66666666666697</v>
      </c>
      <c r="AA163">
        <f t="shared" si="34"/>
        <v>891.66666666666697</v>
      </c>
      <c r="AB163">
        <f t="shared" si="31"/>
        <v>0</v>
      </c>
      <c r="AH163">
        <v>0.120833333333333</v>
      </c>
      <c r="AI163">
        <v>0.13250000000000001</v>
      </c>
      <c r="AJ163">
        <v>0.17583333333333301</v>
      </c>
      <c r="AK163">
        <v>8.91666666666667E-2</v>
      </c>
      <c r="AL163">
        <v>5.6666666666666698E-2</v>
      </c>
    </row>
    <row r="164" spans="1:38">
      <c r="A164" t="s">
        <v>56</v>
      </c>
      <c r="C164">
        <v>1.3411</v>
      </c>
      <c r="D164">
        <v>4921.91</v>
      </c>
      <c r="E164">
        <v>3.4549699999999999</v>
      </c>
      <c r="F164">
        <v>11797.7</v>
      </c>
      <c r="G164">
        <v>6.4683200000000003</v>
      </c>
      <c r="H164">
        <v>1.5456000000000001</v>
      </c>
      <c r="I164">
        <v>1.38531</v>
      </c>
      <c r="J164">
        <v>20.107099999999999</v>
      </c>
      <c r="K164">
        <v>0.40680699999999997</v>
      </c>
      <c r="L164">
        <v>45.241399999999999</v>
      </c>
      <c r="M164">
        <v>45.538699999999999</v>
      </c>
      <c r="N164">
        <v>7.7378299999999997E-2</v>
      </c>
      <c r="O164">
        <v>0.32621699999999998</v>
      </c>
      <c r="P164">
        <v>6.8696999999999999</v>
      </c>
      <c r="Q164">
        <v>0.32552700000000001</v>
      </c>
      <c r="R164">
        <v>0.51939500000000005</v>
      </c>
      <c r="S164">
        <v>0.10877100000000001</v>
      </c>
      <c r="T164">
        <v>0.20561199999999999</v>
      </c>
      <c r="U164">
        <v>1.77162</v>
      </c>
      <c r="W164">
        <f t="shared" si="32"/>
        <v>1208.3333333333301</v>
      </c>
      <c r="X164">
        <f t="shared" si="31"/>
        <v>1325</v>
      </c>
      <c r="Y164">
        <f t="shared" si="31"/>
        <v>1758.3333333333301</v>
      </c>
      <c r="Z164">
        <f t="shared" si="33"/>
        <v>566.66666666666697</v>
      </c>
      <c r="AA164">
        <f t="shared" si="34"/>
        <v>891.66666666666697</v>
      </c>
      <c r="AB164">
        <f t="shared" si="31"/>
        <v>0</v>
      </c>
      <c r="AH164">
        <v>0.120833333333333</v>
      </c>
      <c r="AI164">
        <v>0.13250000000000001</v>
      </c>
      <c r="AJ164">
        <v>0.17583333333333301</v>
      </c>
      <c r="AK164">
        <v>8.91666666666667E-2</v>
      </c>
      <c r="AL164">
        <v>5.6666666666666698E-2</v>
      </c>
    </row>
    <row r="165" spans="1:38">
      <c r="A165" t="s">
        <v>55</v>
      </c>
      <c r="C165">
        <v>1.1918599999999999</v>
      </c>
      <c r="D165">
        <v>5174.97</v>
      </c>
      <c r="E165">
        <v>11.860300000000001</v>
      </c>
      <c r="F165">
        <v>10367.9</v>
      </c>
      <c r="G165">
        <v>9.3154800000000009</v>
      </c>
      <c r="H165">
        <v>0.89944500000000005</v>
      </c>
      <c r="I165">
        <v>2.1215299999999999</v>
      </c>
      <c r="J165">
        <v>24.889199999999999</v>
      </c>
      <c r="K165">
        <v>0.41728599999999999</v>
      </c>
      <c r="L165">
        <v>47.104500000000002</v>
      </c>
      <c r="M165">
        <v>38.827100000000002</v>
      </c>
      <c r="N165">
        <v>6.0699500000000003E-2</v>
      </c>
      <c r="O165">
        <v>0.36239900000000003</v>
      </c>
      <c r="P165">
        <v>9.1402699999999992</v>
      </c>
      <c r="Q165">
        <v>0.17732400000000001</v>
      </c>
      <c r="R165">
        <v>0.16708600000000001</v>
      </c>
      <c r="S165">
        <v>4.8901899999999998E-2</v>
      </c>
      <c r="T165">
        <v>0.173238</v>
      </c>
      <c r="U165">
        <v>1.71387</v>
      </c>
      <c r="W165">
        <f t="shared" si="32"/>
        <v>1208.3333333333301</v>
      </c>
      <c r="X165">
        <f t="shared" si="31"/>
        <v>1325</v>
      </c>
      <c r="Y165">
        <f t="shared" si="31"/>
        <v>1758.3333333333301</v>
      </c>
      <c r="Z165">
        <f t="shared" si="33"/>
        <v>566.66666666666697</v>
      </c>
      <c r="AA165">
        <f t="shared" si="34"/>
        <v>891.66666666666697</v>
      </c>
      <c r="AB165">
        <f t="shared" si="31"/>
        <v>0</v>
      </c>
      <c r="AH165">
        <v>0.120833333333333</v>
      </c>
      <c r="AI165">
        <v>0.13250000000000001</v>
      </c>
      <c r="AJ165">
        <v>0.17583333333333301</v>
      </c>
      <c r="AK165">
        <v>8.91666666666667E-2</v>
      </c>
      <c r="AL165">
        <v>5.6666666666666698E-2</v>
      </c>
    </row>
    <row r="166" spans="1:38">
      <c r="A166" t="s">
        <v>54</v>
      </c>
      <c r="C166">
        <v>1.1454299999999999</v>
      </c>
      <c r="D166">
        <v>3974.05</v>
      </c>
      <c r="E166">
        <v>1.49288</v>
      </c>
      <c r="F166">
        <v>10119.700000000001</v>
      </c>
      <c r="G166">
        <v>6.3998600000000003</v>
      </c>
      <c r="H166">
        <v>1.30511</v>
      </c>
      <c r="I166">
        <v>2.00116</v>
      </c>
      <c r="J166">
        <v>21.7135</v>
      </c>
      <c r="K166">
        <v>0.35467100000000001</v>
      </c>
      <c r="L166">
        <v>47.769300000000001</v>
      </c>
      <c r="M166">
        <v>39.7181</v>
      </c>
      <c r="N166">
        <v>5.1899599999999997E-2</v>
      </c>
      <c r="O166">
        <v>0.29421199999999997</v>
      </c>
      <c r="P166">
        <v>4.7690900000000003</v>
      </c>
      <c r="Q166">
        <v>0.26597900000000002</v>
      </c>
      <c r="R166">
        <v>0.270152</v>
      </c>
      <c r="S166">
        <v>4.7695000000000001E-2</v>
      </c>
      <c r="T166">
        <v>0.14829899999999999</v>
      </c>
      <c r="U166">
        <v>1.8455999999999999</v>
      </c>
      <c r="W166">
        <f t="shared" si="32"/>
        <v>1208.3333333333301</v>
      </c>
      <c r="X166">
        <f t="shared" si="31"/>
        <v>1325</v>
      </c>
      <c r="Y166">
        <f t="shared" si="31"/>
        <v>1758.3333333333301</v>
      </c>
      <c r="Z166">
        <f t="shared" si="33"/>
        <v>566.66666666666697</v>
      </c>
      <c r="AA166">
        <f t="shared" si="34"/>
        <v>891.66666666666697</v>
      </c>
      <c r="AB166">
        <f t="shared" si="31"/>
        <v>0</v>
      </c>
      <c r="AH166">
        <v>0.120833333333333</v>
      </c>
      <c r="AI166">
        <v>0.13250000000000001</v>
      </c>
      <c r="AJ166">
        <v>0.17583333333333301</v>
      </c>
      <c r="AK166">
        <v>8.91666666666667E-2</v>
      </c>
      <c r="AL166">
        <v>5.6666666666666698E-2</v>
      </c>
    </row>
    <row r="167" spans="1:38">
      <c r="A167" t="s">
        <v>53</v>
      </c>
      <c r="C167">
        <v>1.4493199999999999</v>
      </c>
      <c r="D167">
        <v>6534.63</v>
      </c>
      <c r="E167">
        <v>2.7129599999999998</v>
      </c>
      <c r="F167">
        <v>12308</v>
      </c>
      <c r="G167">
        <v>6.0494500000000002</v>
      </c>
      <c r="H167">
        <v>1.27216</v>
      </c>
      <c r="I167">
        <v>1.82623</v>
      </c>
      <c r="J167">
        <v>22.1797</v>
      </c>
      <c r="K167">
        <v>0.42340899999999998</v>
      </c>
      <c r="L167">
        <v>62.692300000000003</v>
      </c>
      <c r="M167">
        <v>47.839199999999998</v>
      </c>
      <c r="N167">
        <v>6.4958699999999994E-2</v>
      </c>
      <c r="O167">
        <v>0.26594099999999998</v>
      </c>
      <c r="P167">
        <v>5.8635099999999998</v>
      </c>
      <c r="Q167">
        <v>7.7149300000000004E-2</v>
      </c>
      <c r="R167">
        <v>0.122185</v>
      </c>
      <c r="S167">
        <v>3.1513800000000002E-2</v>
      </c>
      <c r="T167">
        <v>0.101311</v>
      </c>
      <c r="U167">
        <v>1.8260700000000001</v>
      </c>
      <c r="W167">
        <f t="shared" si="32"/>
        <v>1208.3333333333301</v>
      </c>
      <c r="X167">
        <f t="shared" si="31"/>
        <v>1325</v>
      </c>
      <c r="Y167">
        <f t="shared" si="31"/>
        <v>1758.3333333333301</v>
      </c>
      <c r="Z167">
        <f t="shared" si="33"/>
        <v>566.66666666666697</v>
      </c>
      <c r="AA167">
        <f t="shared" si="34"/>
        <v>891.66666666666697</v>
      </c>
      <c r="AB167">
        <f t="shared" si="31"/>
        <v>0</v>
      </c>
      <c r="AH167">
        <v>0.120833333333333</v>
      </c>
      <c r="AI167">
        <v>0.13250000000000001</v>
      </c>
      <c r="AJ167">
        <v>0.17583333333333301</v>
      </c>
      <c r="AK167">
        <v>8.91666666666667E-2</v>
      </c>
      <c r="AL167">
        <v>5.6666666666666698E-2</v>
      </c>
    </row>
    <row r="168" spans="1:38">
      <c r="A168" t="s">
        <v>52</v>
      </c>
      <c r="C168">
        <v>1.07291</v>
      </c>
      <c r="D168">
        <v>6465.03</v>
      </c>
      <c r="E168">
        <v>3.7385799999999998</v>
      </c>
      <c r="F168">
        <v>7392.63</v>
      </c>
      <c r="G168">
        <v>5.0501199999999997</v>
      </c>
      <c r="H168">
        <v>1.2079599999999999</v>
      </c>
      <c r="I168">
        <v>1.21086</v>
      </c>
      <c r="J168">
        <v>13.083299999999999</v>
      </c>
      <c r="K168">
        <v>0.366703</v>
      </c>
      <c r="L168">
        <v>30.074100000000001</v>
      </c>
      <c r="M168">
        <v>32.628399999999999</v>
      </c>
      <c r="N168">
        <v>5.5590000000000001E-2</v>
      </c>
      <c r="O168">
        <v>0.22153400000000001</v>
      </c>
      <c r="P168">
        <v>6.2886699999999998</v>
      </c>
      <c r="Q168">
        <v>0.27393800000000001</v>
      </c>
      <c r="R168">
        <v>0.28465499999999999</v>
      </c>
      <c r="S168">
        <v>5.9456500000000002E-2</v>
      </c>
      <c r="T168">
        <v>0.19928299999999999</v>
      </c>
      <c r="U168">
        <v>1.18279</v>
      </c>
      <c r="W168">
        <f t="shared" si="32"/>
        <v>1208.3333333333301</v>
      </c>
      <c r="X168">
        <f t="shared" si="31"/>
        <v>1325</v>
      </c>
      <c r="Y168">
        <f t="shared" si="31"/>
        <v>1758.3333333333301</v>
      </c>
      <c r="Z168">
        <f t="shared" si="33"/>
        <v>566.66666666666697</v>
      </c>
      <c r="AA168">
        <f t="shared" si="34"/>
        <v>891.66666666666697</v>
      </c>
      <c r="AB168">
        <f t="shared" si="31"/>
        <v>0</v>
      </c>
      <c r="AH168">
        <v>0.120833333333333</v>
      </c>
      <c r="AI168">
        <v>0.13250000000000001</v>
      </c>
      <c r="AJ168">
        <v>0.17583333333333301</v>
      </c>
      <c r="AK168">
        <v>8.91666666666667E-2</v>
      </c>
      <c r="AL168">
        <v>5.6666666666666698E-2</v>
      </c>
    </row>
    <row r="169" spans="1:38">
      <c r="A169" t="s">
        <v>51</v>
      </c>
      <c r="C169">
        <v>1.14022</v>
      </c>
      <c r="D169">
        <v>5701.23</v>
      </c>
      <c r="E169">
        <v>2.4402599999999999</v>
      </c>
      <c r="F169">
        <v>13362.8</v>
      </c>
      <c r="G169">
        <v>5.5492100000000004</v>
      </c>
      <c r="H169">
        <v>1.1406700000000001</v>
      </c>
      <c r="I169">
        <v>1.4072899999999999</v>
      </c>
      <c r="J169">
        <v>20.716000000000001</v>
      </c>
      <c r="K169">
        <v>0.39777699999999999</v>
      </c>
      <c r="L169">
        <v>61.2517</v>
      </c>
      <c r="M169">
        <v>55.677799999999998</v>
      </c>
      <c r="N169">
        <v>3.7820100000000002E-2</v>
      </c>
      <c r="O169">
        <v>0.225665</v>
      </c>
      <c r="P169">
        <v>7.4209699999999996</v>
      </c>
      <c r="Q169">
        <v>0.266154</v>
      </c>
      <c r="R169">
        <v>0.220197</v>
      </c>
      <c r="S169">
        <v>7.5077900000000003E-2</v>
      </c>
      <c r="T169">
        <v>0.17059299999999999</v>
      </c>
      <c r="U169">
        <v>2.08236</v>
      </c>
      <c r="W169">
        <f t="shared" si="32"/>
        <v>1208.3333333333301</v>
      </c>
      <c r="X169">
        <f t="shared" si="31"/>
        <v>1325</v>
      </c>
      <c r="Y169">
        <f t="shared" si="31"/>
        <v>1758.3333333333301</v>
      </c>
      <c r="Z169">
        <f t="shared" si="33"/>
        <v>566.66666666666697</v>
      </c>
      <c r="AA169">
        <f t="shared" si="34"/>
        <v>891.66666666666697</v>
      </c>
      <c r="AB169">
        <f t="shared" si="31"/>
        <v>0</v>
      </c>
      <c r="AH169">
        <v>0.120833333333333</v>
      </c>
      <c r="AI169">
        <v>0.13250000000000001</v>
      </c>
      <c r="AJ169">
        <v>0.17583333333333301</v>
      </c>
      <c r="AK169">
        <v>8.91666666666667E-2</v>
      </c>
      <c r="AL169">
        <v>5.6666666666666698E-2</v>
      </c>
    </row>
    <row r="170" spans="1:38">
      <c r="A170" t="s">
        <v>50</v>
      </c>
      <c r="C170">
        <v>1.09616</v>
      </c>
      <c r="D170">
        <v>6102.41</v>
      </c>
      <c r="E170">
        <v>2.4667599999999998</v>
      </c>
      <c r="F170">
        <v>12408.7</v>
      </c>
      <c r="G170">
        <v>8.3349399999999996</v>
      </c>
      <c r="H170">
        <v>1.15238</v>
      </c>
      <c r="I170">
        <v>1.39215</v>
      </c>
      <c r="J170">
        <v>28.560700000000001</v>
      </c>
      <c r="K170">
        <v>0.43037799999999998</v>
      </c>
      <c r="L170">
        <v>47.163600000000002</v>
      </c>
      <c r="M170">
        <v>43.0867</v>
      </c>
      <c r="N170">
        <v>3.0817299999999999E-2</v>
      </c>
      <c r="O170">
        <v>0.301062</v>
      </c>
      <c r="P170">
        <v>6.8148200000000001</v>
      </c>
      <c r="Q170">
        <v>4.73009E-2</v>
      </c>
      <c r="R170">
        <v>4.7708199999999999E-2</v>
      </c>
      <c r="S170" s="2">
        <v>2.3973099999999999E-5</v>
      </c>
      <c r="T170">
        <v>0.14512700000000001</v>
      </c>
      <c r="U170">
        <v>1.8065199999999999</v>
      </c>
      <c r="W170">
        <f t="shared" si="32"/>
        <v>1208.3333333333301</v>
      </c>
      <c r="X170">
        <f t="shared" si="31"/>
        <v>1325</v>
      </c>
      <c r="Y170">
        <f t="shared" si="31"/>
        <v>1758.3333333333301</v>
      </c>
      <c r="Z170">
        <f t="shared" si="33"/>
        <v>566.66666666666697</v>
      </c>
      <c r="AA170">
        <f t="shared" si="34"/>
        <v>891.66666666666697</v>
      </c>
      <c r="AB170">
        <f t="shared" si="31"/>
        <v>0</v>
      </c>
      <c r="AH170">
        <v>0.120833333333333</v>
      </c>
      <c r="AI170">
        <v>0.13250000000000001</v>
      </c>
      <c r="AJ170">
        <v>0.17583333333333301</v>
      </c>
      <c r="AK170">
        <v>8.91666666666667E-2</v>
      </c>
      <c r="AL170">
        <v>5.6666666666666698E-2</v>
      </c>
    </row>
    <row r="171" spans="1:38">
      <c r="A171" t="s">
        <v>49</v>
      </c>
      <c r="C171">
        <v>1.32925</v>
      </c>
      <c r="D171">
        <v>10042.799999999999</v>
      </c>
      <c r="E171">
        <v>7.0597300000000001</v>
      </c>
      <c r="F171">
        <v>23954</v>
      </c>
      <c r="G171">
        <v>6.7184600000000003</v>
      </c>
      <c r="H171">
        <v>1.4215500000000001</v>
      </c>
      <c r="I171">
        <v>2.6142699999999999</v>
      </c>
      <c r="J171">
        <v>27.876899999999999</v>
      </c>
      <c r="K171">
        <v>0.83000600000000002</v>
      </c>
      <c r="L171">
        <v>68.6708</v>
      </c>
      <c r="M171">
        <v>57.941400000000002</v>
      </c>
      <c r="N171">
        <v>5.6931599999999999E-2</v>
      </c>
      <c r="O171">
        <v>0.29669000000000001</v>
      </c>
      <c r="P171">
        <v>10.408799999999999</v>
      </c>
      <c r="Q171">
        <v>1.49943E-2</v>
      </c>
      <c r="R171">
        <v>3.1519699999999998E-2</v>
      </c>
      <c r="S171">
        <v>1.3513699999999999E-4</v>
      </c>
      <c r="T171">
        <v>0.15860299999999999</v>
      </c>
      <c r="U171">
        <v>2.2814399999999999</v>
      </c>
      <c r="W171">
        <f t="shared" si="32"/>
        <v>1208.3333333333301</v>
      </c>
      <c r="X171">
        <f t="shared" si="31"/>
        <v>1325</v>
      </c>
      <c r="Y171">
        <f t="shared" si="31"/>
        <v>1758.3333333333301</v>
      </c>
      <c r="Z171">
        <f t="shared" si="33"/>
        <v>566.66666666666697</v>
      </c>
      <c r="AA171">
        <f t="shared" si="34"/>
        <v>891.66666666666697</v>
      </c>
      <c r="AB171">
        <f t="shared" si="31"/>
        <v>0</v>
      </c>
      <c r="AH171">
        <v>0.120833333333333</v>
      </c>
      <c r="AI171">
        <v>0.13250000000000001</v>
      </c>
      <c r="AJ171">
        <v>0.17583333333333301</v>
      </c>
      <c r="AK171">
        <v>8.91666666666667E-2</v>
      </c>
      <c r="AL171">
        <v>5.6666666666666698E-2</v>
      </c>
    </row>
    <row r="172" spans="1:38">
      <c r="A172" t="s">
        <v>48</v>
      </c>
      <c r="C172">
        <v>1.29972</v>
      </c>
      <c r="D172">
        <v>5612.38</v>
      </c>
      <c r="E172">
        <v>2.9155199999999999</v>
      </c>
      <c r="F172">
        <v>11625.1</v>
      </c>
      <c r="G172">
        <v>6.79122</v>
      </c>
      <c r="H172">
        <v>1.10849</v>
      </c>
      <c r="I172">
        <v>2.0634800000000002</v>
      </c>
      <c r="J172">
        <v>24.0716</v>
      </c>
      <c r="K172">
        <v>0.510826</v>
      </c>
      <c r="L172">
        <v>51.763800000000003</v>
      </c>
      <c r="M172">
        <v>53.331000000000003</v>
      </c>
      <c r="N172">
        <v>5.8857899999999998E-2</v>
      </c>
      <c r="O172">
        <v>0.27026600000000001</v>
      </c>
      <c r="P172">
        <v>6.8666499999999999</v>
      </c>
      <c r="Q172">
        <v>8.0287300000000006E-2</v>
      </c>
      <c r="R172">
        <v>5.1727799999999997E-2</v>
      </c>
      <c r="S172">
        <v>6.9377900000000001E-3</v>
      </c>
      <c r="T172">
        <v>0.13308700000000001</v>
      </c>
      <c r="U172">
        <v>2.5729500000000001</v>
      </c>
      <c r="W172">
        <f t="shared" si="32"/>
        <v>1208.3333333333301</v>
      </c>
      <c r="X172">
        <f t="shared" si="31"/>
        <v>1325</v>
      </c>
      <c r="Y172">
        <f t="shared" si="31"/>
        <v>1758.3333333333301</v>
      </c>
      <c r="Z172">
        <f t="shared" si="33"/>
        <v>566.66666666666697</v>
      </c>
      <c r="AA172">
        <f t="shared" si="34"/>
        <v>891.66666666666697</v>
      </c>
      <c r="AB172">
        <f t="shared" si="31"/>
        <v>0</v>
      </c>
      <c r="AH172">
        <v>0.120833333333333</v>
      </c>
      <c r="AI172">
        <v>0.13250000000000001</v>
      </c>
      <c r="AJ172">
        <v>0.17583333333333301</v>
      </c>
      <c r="AK172">
        <v>8.91666666666667E-2</v>
      </c>
      <c r="AL172">
        <v>5.6666666666666698E-2</v>
      </c>
    </row>
    <row r="173" spans="1:38">
      <c r="A173" t="s">
        <v>47</v>
      </c>
      <c r="C173">
        <v>1.5623199999999999</v>
      </c>
      <c r="D173">
        <v>5249.52</v>
      </c>
      <c r="E173">
        <v>1.6149800000000001</v>
      </c>
      <c r="F173">
        <v>11618.3</v>
      </c>
      <c r="G173">
        <v>4.6894400000000003</v>
      </c>
      <c r="H173">
        <v>0.99960800000000005</v>
      </c>
      <c r="I173">
        <v>1.6564399999999999</v>
      </c>
      <c r="J173">
        <v>20.707000000000001</v>
      </c>
      <c r="K173">
        <v>0.51610800000000001</v>
      </c>
      <c r="L173">
        <v>52.818800000000003</v>
      </c>
      <c r="M173">
        <v>48.470100000000002</v>
      </c>
      <c r="N173">
        <v>4.4155899999999998E-2</v>
      </c>
      <c r="O173">
        <v>0.272235</v>
      </c>
      <c r="P173">
        <v>5.7869700000000002</v>
      </c>
      <c r="Q173">
        <v>3.7338799999999998E-2</v>
      </c>
      <c r="R173">
        <v>4.1082399999999998E-2</v>
      </c>
      <c r="S173">
        <v>4.0403999999999999E-4</v>
      </c>
      <c r="T173">
        <v>0.144453</v>
      </c>
      <c r="U173">
        <v>1.88245</v>
      </c>
      <c r="W173">
        <f t="shared" si="32"/>
        <v>1208.3333333333301</v>
      </c>
      <c r="X173">
        <f t="shared" si="31"/>
        <v>1325</v>
      </c>
      <c r="Y173">
        <f t="shared" si="31"/>
        <v>1758.3333333333301</v>
      </c>
      <c r="Z173">
        <f t="shared" si="33"/>
        <v>566.66666666666697</v>
      </c>
      <c r="AA173">
        <f t="shared" si="34"/>
        <v>891.66666666666697</v>
      </c>
      <c r="AB173">
        <f t="shared" si="31"/>
        <v>0</v>
      </c>
      <c r="AH173">
        <v>0.120833333333333</v>
      </c>
      <c r="AI173">
        <v>0.13250000000000001</v>
      </c>
      <c r="AJ173">
        <v>0.17583333333333301</v>
      </c>
      <c r="AK173">
        <v>8.91666666666667E-2</v>
      </c>
      <c r="AL173">
        <v>5.6666666666666698E-2</v>
      </c>
    </row>
    <row r="174" spans="1:38">
      <c r="A174" t="s">
        <v>46</v>
      </c>
      <c r="C174">
        <v>1.14886</v>
      </c>
      <c r="D174">
        <v>6663.37</v>
      </c>
      <c r="E174">
        <v>2.90205</v>
      </c>
      <c r="F174">
        <v>14525.4</v>
      </c>
      <c r="G174">
        <v>4.6752799999999999</v>
      </c>
      <c r="H174">
        <v>1.50671</v>
      </c>
      <c r="I174">
        <v>1.71065</v>
      </c>
      <c r="J174">
        <v>20.474399999999999</v>
      </c>
      <c r="K174">
        <v>0.43512400000000001</v>
      </c>
      <c r="L174">
        <v>66.287199999999999</v>
      </c>
      <c r="M174">
        <v>44.779899999999998</v>
      </c>
      <c r="N174">
        <v>3.7460899999999998E-2</v>
      </c>
      <c r="O174">
        <v>0.30581900000000001</v>
      </c>
      <c r="P174">
        <v>5.6118100000000002</v>
      </c>
      <c r="Q174">
        <v>3.5770799999999998E-2</v>
      </c>
      <c r="R174">
        <v>4.5232899999999999E-2</v>
      </c>
      <c r="S174">
        <v>7.3425399999999998E-3</v>
      </c>
      <c r="T174">
        <v>7.3250399999999993E-2</v>
      </c>
      <c r="U174">
        <v>2.5876700000000001</v>
      </c>
      <c r="W174">
        <f t="shared" si="32"/>
        <v>1208.3333333333301</v>
      </c>
      <c r="X174">
        <f t="shared" ref="X174:X201" si="35">AI174*10000</f>
        <v>1325</v>
      </c>
      <c r="Y174">
        <f t="shared" ref="Y174:Y201" si="36">AJ174*10000</f>
        <v>1758.3333333333301</v>
      </c>
      <c r="Z174">
        <f t="shared" si="33"/>
        <v>566.66666666666697</v>
      </c>
      <c r="AA174">
        <f t="shared" si="34"/>
        <v>891.66666666666697</v>
      </c>
      <c r="AB174">
        <f t="shared" ref="AB174:AB201" si="37">AM174*10000</f>
        <v>0</v>
      </c>
      <c r="AH174">
        <v>0.120833333333333</v>
      </c>
      <c r="AI174">
        <v>0.13250000000000001</v>
      </c>
      <c r="AJ174">
        <v>0.17583333333333301</v>
      </c>
      <c r="AK174">
        <v>8.91666666666667E-2</v>
      </c>
      <c r="AL174">
        <v>5.6666666666666698E-2</v>
      </c>
    </row>
    <row r="175" spans="1:38">
      <c r="A175" t="s">
        <v>26</v>
      </c>
      <c r="C175">
        <v>1.1725399999999999</v>
      </c>
      <c r="D175">
        <v>7773.81</v>
      </c>
      <c r="E175">
        <v>3.8102499999999999</v>
      </c>
      <c r="F175">
        <v>14561.6</v>
      </c>
      <c r="G175">
        <v>4.9318499999999998</v>
      </c>
      <c r="H175">
        <v>1.19279</v>
      </c>
      <c r="I175">
        <v>1.82552</v>
      </c>
      <c r="J175">
        <v>23.023099999999999</v>
      </c>
      <c r="K175">
        <v>0.45417400000000002</v>
      </c>
      <c r="L175">
        <v>62.356499999999997</v>
      </c>
      <c r="M175">
        <v>48.049100000000003</v>
      </c>
      <c r="N175">
        <v>0.10721899999999999</v>
      </c>
      <c r="O175">
        <v>0.25497799999999998</v>
      </c>
      <c r="P175">
        <v>4.6262499999999998</v>
      </c>
      <c r="Q175">
        <v>3.7336000000000001E-2</v>
      </c>
      <c r="R175">
        <v>4.51422E-2</v>
      </c>
      <c r="S175">
        <v>1.8860100000000001E-2</v>
      </c>
      <c r="T175">
        <v>0.18410099999999999</v>
      </c>
      <c r="U175">
        <v>2.99919</v>
      </c>
      <c r="W175">
        <f t="shared" si="32"/>
        <v>1208.3333333333301</v>
      </c>
      <c r="X175">
        <f t="shared" si="35"/>
        <v>1325</v>
      </c>
      <c r="Y175">
        <f t="shared" si="36"/>
        <v>1758.3333333333301</v>
      </c>
      <c r="Z175">
        <f t="shared" si="33"/>
        <v>566.66666666666697</v>
      </c>
      <c r="AA175">
        <f t="shared" si="34"/>
        <v>891.66666666666697</v>
      </c>
      <c r="AB175">
        <f t="shared" si="37"/>
        <v>0</v>
      </c>
      <c r="AH175">
        <v>0.120833333333333</v>
      </c>
      <c r="AI175">
        <v>0.13250000000000001</v>
      </c>
      <c r="AJ175">
        <v>0.17583333333333301</v>
      </c>
      <c r="AK175">
        <v>8.91666666666667E-2</v>
      </c>
      <c r="AL175">
        <v>5.6666666666666698E-2</v>
      </c>
    </row>
    <row r="176" spans="1:38">
      <c r="A176" t="s">
        <v>25</v>
      </c>
      <c r="C176">
        <v>1.3555200000000001</v>
      </c>
      <c r="D176">
        <v>8478.0400000000009</v>
      </c>
      <c r="E176">
        <v>4.8126699999999998</v>
      </c>
      <c r="F176">
        <v>15783</v>
      </c>
      <c r="G176">
        <v>7.4992799999999997</v>
      </c>
      <c r="H176">
        <v>1.46173</v>
      </c>
      <c r="I176">
        <v>1.34589</v>
      </c>
      <c r="J176">
        <v>23.107700000000001</v>
      </c>
      <c r="K176">
        <v>0.41376400000000002</v>
      </c>
      <c r="L176">
        <v>63.423699999999997</v>
      </c>
      <c r="M176">
        <v>68.852400000000003</v>
      </c>
      <c r="N176">
        <v>5.2902299999999999E-2</v>
      </c>
      <c r="O176">
        <v>0.27225199999999999</v>
      </c>
      <c r="P176">
        <v>9.7008399999999995</v>
      </c>
      <c r="Q176">
        <v>3.76038E-2</v>
      </c>
      <c r="R176">
        <v>2.9075699999999999E-2</v>
      </c>
      <c r="S176">
        <v>1.6366599999999999E-2</v>
      </c>
      <c r="T176">
        <v>0.157445</v>
      </c>
      <c r="U176">
        <v>3.0103399999999998</v>
      </c>
      <c r="W176">
        <f t="shared" si="32"/>
        <v>1208.3333333333301</v>
      </c>
      <c r="X176">
        <f t="shared" si="35"/>
        <v>1325</v>
      </c>
      <c r="Y176">
        <f t="shared" si="36"/>
        <v>1758.3333333333301</v>
      </c>
      <c r="Z176">
        <f t="shared" si="33"/>
        <v>566.66666666666697</v>
      </c>
      <c r="AA176">
        <f t="shared" si="34"/>
        <v>891.66666666666697</v>
      </c>
      <c r="AB176">
        <f t="shared" si="37"/>
        <v>0</v>
      </c>
      <c r="AH176">
        <v>0.120833333333333</v>
      </c>
      <c r="AI176">
        <v>0.13250000000000001</v>
      </c>
      <c r="AJ176">
        <v>0.17583333333333301</v>
      </c>
      <c r="AK176">
        <v>8.91666666666667E-2</v>
      </c>
      <c r="AL176">
        <v>5.6666666666666698E-2</v>
      </c>
    </row>
    <row r="177" spans="1:38">
      <c r="A177" t="s">
        <v>24</v>
      </c>
      <c r="C177">
        <v>1.39838</v>
      </c>
      <c r="D177">
        <v>7309.19</v>
      </c>
      <c r="E177">
        <v>2.34964</v>
      </c>
      <c r="F177">
        <v>13515.6</v>
      </c>
      <c r="G177">
        <v>4.7547199999999998</v>
      </c>
      <c r="H177">
        <v>1.0822499999999999</v>
      </c>
      <c r="I177">
        <v>1.56433</v>
      </c>
      <c r="J177">
        <v>23.127099999999999</v>
      </c>
      <c r="K177">
        <v>0.41699000000000003</v>
      </c>
      <c r="L177">
        <v>48.0411</v>
      </c>
      <c r="M177">
        <v>44.941499999999998</v>
      </c>
      <c r="N177">
        <v>6.7020499999999997E-2</v>
      </c>
      <c r="O177">
        <v>0.240788</v>
      </c>
      <c r="P177">
        <v>7.5481800000000003</v>
      </c>
      <c r="Q177">
        <v>0.23799999999999999</v>
      </c>
      <c r="R177">
        <v>0.26248300000000002</v>
      </c>
      <c r="S177">
        <v>5.6685399999999997E-2</v>
      </c>
      <c r="T177">
        <v>0.24271699999999999</v>
      </c>
      <c r="U177">
        <v>2.34219</v>
      </c>
      <c r="W177">
        <f t="shared" si="32"/>
        <v>1208.3333333333301</v>
      </c>
      <c r="X177">
        <f t="shared" si="35"/>
        <v>1325</v>
      </c>
      <c r="Y177">
        <f t="shared" si="36"/>
        <v>1758.3333333333301</v>
      </c>
      <c r="Z177">
        <f t="shared" si="33"/>
        <v>566.66666666666697</v>
      </c>
      <c r="AA177">
        <f t="shared" si="34"/>
        <v>891.66666666666697</v>
      </c>
      <c r="AB177">
        <f t="shared" si="37"/>
        <v>0</v>
      </c>
      <c r="AH177">
        <v>0.120833333333333</v>
      </c>
      <c r="AI177">
        <v>0.13250000000000001</v>
      </c>
      <c r="AJ177">
        <v>0.17583333333333301</v>
      </c>
      <c r="AK177">
        <v>8.91666666666667E-2</v>
      </c>
      <c r="AL177">
        <v>5.6666666666666698E-2</v>
      </c>
    </row>
    <row r="178" spans="1:38">
      <c r="A178" t="s">
        <v>23</v>
      </c>
      <c r="C178">
        <v>1.20496</v>
      </c>
      <c r="D178">
        <v>6662.66</v>
      </c>
      <c r="E178">
        <v>3.86347</v>
      </c>
      <c r="F178">
        <v>11090.2</v>
      </c>
      <c r="G178">
        <v>6.3491200000000001</v>
      </c>
      <c r="H178">
        <v>1.0887199999999999</v>
      </c>
      <c r="I178">
        <v>1.9308000000000001</v>
      </c>
      <c r="J178">
        <v>24.306799999999999</v>
      </c>
      <c r="K178">
        <v>0.469335</v>
      </c>
      <c r="L178">
        <v>42.218600000000002</v>
      </c>
      <c r="M178">
        <v>40.087899999999998</v>
      </c>
      <c r="N178">
        <v>4.9056299999999997E-2</v>
      </c>
      <c r="O178">
        <v>0.25884200000000002</v>
      </c>
      <c r="P178">
        <v>7.5177699999999996</v>
      </c>
      <c r="Q178">
        <v>0.238345</v>
      </c>
      <c r="R178">
        <v>0.30494100000000002</v>
      </c>
      <c r="S178">
        <v>6.1233099999999999E-2</v>
      </c>
      <c r="T178">
        <v>0.20320299999999999</v>
      </c>
      <c r="U178">
        <v>1.61328</v>
      </c>
      <c r="W178">
        <f t="shared" si="32"/>
        <v>1208.3333333333301</v>
      </c>
      <c r="X178">
        <f t="shared" si="35"/>
        <v>1325</v>
      </c>
      <c r="Y178">
        <f t="shared" si="36"/>
        <v>1758.3333333333301</v>
      </c>
      <c r="Z178">
        <f t="shared" si="33"/>
        <v>566.66666666666697</v>
      </c>
      <c r="AA178">
        <f t="shared" si="34"/>
        <v>891.66666666666697</v>
      </c>
      <c r="AB178">
        <f t="shared" si="37"/>
        <v>0</v>
      </c>
      <c r="AH178">
        <v>0.120833333333333</v>
      </c>
      <c r="AI178">
        <v>0.13250000000000001</v>
      </c>
      <c r="AJ178">
        <v>0.17583333333333301</v>
      </c>
      <c r="AK178">
        <v>8.91666666666667E-2</v>
      </c>
      <c r="AL178">
        <v>5.6666666666666698E-2</v>
      </c>
    </row>
    <row r="179" spans="1:38">
      <c r="A179" t="s">
        <v>22</v>
      </c>
      <c r="C179">
        <v>1.20929</v>
      </c>
      <c r="D179">
        <v>9468.64</v>
      </c>
      <c r="E179">
        <v>3.2497600000000002</v>
      </c>
      <c r="F179">
        <v>16577.2</v>
      </c>
      <c r="G179">
        <v>6.0484099999999996</v>
      </c>
      <c r="H179">
        <v>1.1095600000000001</v>
      </c>
      <c r="I179">
        <v>1.6927700000000001</v>
      </c>
      <c r="J179">
        <v>19.9633</v>
      </c>
      <c r="K179">
        <v>0.41647200000000001</v>
      </c>
      <c r="L179">
        <v>75.051299999999998</v>
      </c>
      <c r="M179">
        <v>64.995800000000003</v>
      </c>
      <c r="N179">
        <v>8.4017300000000003E-2</v>
      </c>
      <c r="O179">
        <v>0.24491599999999999</v>
      </c>
      <c r="P179">
        <v>5.8535599999999999</v>
      </c>
      <c r="Q179" s="2">
        <v>1.63836E-5</v>
      </c>
      <c r="R179">
        <v>5.1346200000000001E-4</v>
      </c>
      <c r="S179">
        <v>5.4673600000000003E-4</v>
      </c>
      <c r="T179">
        <v>1.26749E-3</v>
      </c>
      <c r="U179">
        <v>3.1686200000000002</v>
      </c>
      <c r="W179">
        <f t="shared" si="32"/>
        <v>1208.3333333333301</v>
      </c>
      <c r="X179">
        <f t="shared" si="35"/>
        <v>1325</v>
      </c>
      <c r="Y179">
        <f t="shared" si="36"/>
        <v>1758.3333333333301</v>
      </c>
      <c r="Z179">
        <f t="shared" si="33"/>
        <v>566.66666666666697</v>
      </c>
      <c r="AA179">
        <f t="shared" si="34"/>
        <v>891.66666666666697</v>
      </c>
      <c r="AB179">
        <f t="shared" si="37"/>
        <v>0</v>
      </c>
      <c r="AH179">
        <v>0.120833333333333</v>
      </c>
      <c r="AI179">
        <v>0.13250000000000001</v>
      </c>
      <c r="AJ179">
        <v>0.17583333333333301</v>
      </c>
      <c r="AK179">
        <v>8.91666666666667E-2</v>
      </c>
      <c r="AL179">
        <v>5.6666666666666698E-2</v>
      </c>
    </row>
    <row r="180" spans="1:38">
      <c r="A180" t="s">
        <v>21</v>
      </c>
      <c r="C180">
        <v>1.1405400000000001</v>
      </c>
      <c r="D180">
        <v>9101.0400000000009</v>
      </c>
      <c r="E180">
        <v>2.3214600000000001</v>
      </c>
      <c r="F180">
        <v>13618.8</v>
      </c>
      <c r="G180">
        <v>6.42814</v>
      </c>
      <c r="H180">
        <v>0.99082800000000004</v>
      </c>
      <c r="I180">
        <v>1.7199599999999999</v>
      </c>
      <c r="J180">
        <v>22.7559</v>
      </c>
      <c r="K180">
        <v>0.33199000000000001</v>
      </c>
      <c r="L180">
        <v>51.441899999999997</v>
      </c>
      <c r="M180">
        <v>50.194600000000001</v>
      </c>
      <c r="N180">
        <v>5.06051E-2</v>
      </c>
      <c r="O180">
        <v>0.29982700000000001</v>
      </c>
      <c r="P180">
        <v>7.5633299999999997</v>
      </c>
      <c r="Q180">
        <v>1.0887600000000001E-2</v>
      </c>
      <c r="R180">
        <v>5.1946100000000003E-4</v>
      </c>
      <c r="S180">
        <v>1.9479999999999999E-4</v>
      </c>
      <c r="T180">
        <v>0.10798199999999999</v>
      </c>
      <c r="U180">
        <v>2.6936300000000002</v>
      </c>
      <c r="W180">
        <f t="shared" si="32"/>
        <v>1208.3333333333301</v>
      </c>
      <c r="X180">
        <f t="shared" si="35"/>
        <v>1325</v>
      </c>
      <c r="Y180">
        <f t="shared" si="36"/>
        <v>1758.3333333333301</v>
      </c>
      <c r="Z180">
        <f t="shared" si="33"/>
        <v>566.66666666666697</v>
      </c>
      <c r="AA180">
        <f t="shared" si="34"/>
        <v>891.66666666666697</v>
      </c>
      <c r="AB180">
        <f t="shared" si="37"/>
        <v>0</v>
      </c>
      <c r="AH180">
        <v>0.120833333333333</v>
      </c>
      <c r="AI180">
        <v>0.13250000000000001</v>
      </c>
      <c r="AJ180">
        <v>0.17583333333333301</v>
      </c>
      <c r="AK180">
        <v>8.91666666666667E-2</v>
      </c>
      <c r="AL180">
        <v>5.6666666666666698E-2</v>
      </c>
    </row>
    <row r="181" spans="1:38">
      <c r="A181" t="s">
        <v>20</v>
      </c>
      <c r="C181">
        <v>1.84019</v>
      </c>
      <c r="D181">
        <v>11672.3</v>
      </c>
      <c r="E181">
        <v>6.4988099999999998</v>
      </c>
      <c r="F181">
        <v>18187.5</v>
      </c>
      <c r="G181">
        <v>12.4864</v>
      </c>
      <c r="H181">
        <v>1.8036799999999999</v>
      </c>
      <c r="I181">
        <v>2.5836399999999999</v>
      </c>
      <c r="J181">
        <v>27.764299999999999</v>
      </c>
      <c r="K181">
        <v>0.76698500000000003</v>
      </c>
      <c r="L181">
        <v>96.287099999999995</v>
      </c>
      <c r="M181">
        <v>71.860399999999998</v>
      </c>
      <c r="N181">
        <v>8.0303700000000006E-2</v>
      </c>
      <c r="O181">
        <v>0.37410500000000002</v>
      </c>
      <c r="P181">
        <v>7.6278899999999998</v>
      </c>
      <c r="Q181">
        <v>7.5451000000000004E-2</v>
      </c>
      <c r="R181">
        <v>0.17135300000000001</v>
      </c>
      <c r="S181">
        <v>1.49942E-3</v>
      </c>
      <c r="T181">
        <v>1.14269E-3</v>
      </c>
      <c r="U181">
        <v>4.6470799999999999</v>
      </c>
      <c r="W181">
        <f t="shared" si="32"/>
        <v>1208.3333333333301</v>
      </c>
      <c r="X181">
        <f t="shared" si="35"/>
        <v>1325</v>
      </c>
      <c r="Y181">
        <f t="shared" si="36"/>
        <v>1758.3333333333301</v>
      </c>
      <c r="Z181">
        <f t="shared" si="33"/>
        <v>566.66666666666697</v>
      </c>
      <c r="AA181">
        <f t="shared" si="34"/>
        <v>891.66666666666697</v>
      </c>
      <c r="AB181">
        <f t="shared" si="37"/>
        <v>0</v>
      </c>
      <c r="AH181">
        <v>0.120833333333333</v>
      </c>
      <c r="AI181">
        <v>0.13250000000000001</v>
      </c>
      <c r="AJ181">
        <v>0.17583333333333301</v>
      </c>
      <c r="AK181">
        <v>8.91666666666667E-2</v>
      </c>
      <c r="AL181">
        <v>5.6666666666666698E-2</v>
      </c>
    </row>
    <row r="182" spans="1:38">
      <c r="A182" t="s">
        <v>19</v>
      </c>
      <c r="C182">
        <v>2.7087500000000002</v>
      </c>
      <c r="D182">
        <v>18310.5</v>
      </c>
      <c r="E182">
        <v>7.4216499999999996</v>
      </c>
      <c r="F182">
        <v>35470.6</v>
      </c>
      <c r="G182">
        <v>17.0396</v>
      </c>
      <c r="H182">
        <v>2.3634499999999998</v>
      </c>
      <c r="I182">
        <v>4.0246399999999998</v>
      </c>
      <c r="J182">
        <v>48.883400000000002</v>
      </c>
      <c r="K182">
        <v>0.92483199999999999</v>
      </c>
      <c r="L182">
        <v>121.05800000000001</v>
      </c>
      <c r="M182">
        <v>124.38</v>
      </c>
      <c r="N182">
        <v>9.9596100000000007E-2</v>
      </c>
      <c r="O182">
        <v>0.63065199999999999</v>
      </c>
      <c r="P182">
        <v>12.5273</v>
      </c>
      <c r="Q182">
        <v>5.0996600000000003E-2</v>
      </c>
      <c r="R182">
        <v>2.6313199999999998E-2</v>
      </c>
      <c r="S182">
        <v>1.9524799999999999E-3</v>
      </c>
      <c r="T182">
        <v>5.7344100000000002E-2</v>
      </c>
      <c r="U182">
        <v>7.4638</v>
      </c>
      <c r="W182">
        <f t="shared" si="32"/>
        <v>1208.3333333333301</v>
      </c>
      <c r="X182">
        <f t="shared" si="35"/>
        <v>1325</v>
      </c>
      <c r="Y182">
        <f t="shared" si="36"/>
        <v>1758.3333333333301</v>
      </c>
      <c r="Z182">
        <f t="shared" si="33"/>
        <v>566.66666666666697</v>
      </c>
      <c r="AA182">
        <f t="shared" si="34"/>
        <v>891.66666666666697</v>
      </c>
      <c r="AB182">
        <f t="shared" si="37"/>
        <v>0</v>
      </c>
      <c r="AH182">
        <v>0.120833333333333</v>
      </c>
      <c r="AI182">
        <v>0.13250000000000001</v>
      </c>
      <c r="AJ182">
        <v>0.17583333333333301</v>
      </c>
      <c r="AK182">
        <v>8.91666666666667E-2</v>
      </c>
      <c r="AL182">
        <v>5.6666666666666698E-2</v>
      </c>
    </row>
    <row r="183" spans="1:38">
      <c r="A183" t="s">
        <v>18</v>
      </c>
      <c r="C183">
        <v>1.44956</v>
      </c>
      <c r="D183">
        <v>6517.79</v>
      </c>
      <c r="E183">
        <v>2.20933</v>
      </c>
      <c r="F183">
        <v>14422.6</v>
      </c>
      <c r="G183">
        <v>6.3260300000000003</v>
      </c>
      <c r="H183">
        <v>1.3628499999999999</v>
      </c>
      <c r="I183">
        <v>1.8460399999999999</v>
      </c>
      <c r="J183">
        <v>20.9057</v>
      </c>
      <c r="K183">
        <v>0.41000900000000001</v>
      </c>
      <c r="L183">
        <v>61.374699999999997</v>
      </c>
      <c r="M183">
        <v>54.6083</v>
      </c>
      <c r="N183">
        <v>5.6675799999999998E-2</v>
      </c>
      <c r="O183">
        <v>0.36823899999999998</v>
      </c>
      <c r="P183">
        <v>4.8417500000000002</v>
      </c>
      <c r="Q183">
        <v>6.9268699999999999E-4</v>
      </c>
      <c r="R183">
        <v>1.5508199999999999E-4</v>
      </c>
      <c r="S183">
        <v>5.9652399999999997E-4</v>
      </c>
      <c r="T183">
        <v>2.94034E-2</v>
      </c>
      <c r="U183">
        <v>3.4785699999999999</v>
      </c>
      <c r="W183">
        <f t="shared" si="32"/>
        <v>1208.3333333333301</v>
      </c>
      <c r="X183">
        <f t="shared" si="35"/>
        <v>1325</v>
      </c>
      <c r="Y183">
        <f t="shared" si="36"/>
        <v>1758.3333333333301</v>
      </c>
      <c r="Z183">
        <f t="shared" si="33"/>
        <v>566.66666666666697</v>
      </c>
      <c r="AA183">
        <f t="shared" si="34"/>
        <v>891.66666666666697</v>
      </c>
      <c r="AB183">
        <f t="shared" si="37"/>
        <v>0</v>
      </c>
      <c r="AH183">
        <v>0.120833333333333</v>
      </c>
      <c r="AI183">
        <v>0.13250000000000001</v>
      </c>
      <c r="AJ183">
        <v>0.17583333333333301</v>
      </c>
      <c r="AK183">
        <v>8.91666666666667E-2</v>
      </c>
      <c r="AL183">
        <v>5.6666666666666698E-2</v>
      </c>
    </row>
    <row r="184" spans="1:38">
      <c r="A184" t="s">
        <v>17</v>
      </c>
      <c r="C184">
        <v>1.5005299999999999</v>
      </c>
      <c r="D184">
        <v>6822.79</v>
      </c>
      <c r="E184">
        <v>2.0605600000000002</v>
      </c>
      <c r="F184">
        <v>15200.3</v>
      </c>
      <c r="G184">
        <v>6.6834300000000004</v>
      </c>
      <c r="H184">
        <v>1.0137700000000001</v>
      </c>
      <c r="I184">
        <v>2.1931799999999999</v>
      </c>
      <c r="J184">
        <v>17.751100000000001</v>
      </c>
      <c r="K184">
        <v>0.306898</v>
      </c>
      <c r="L184">
        <v>38.226599999999998</v>
      </c>
      <c r="M184">
        <v>51.3765</v>
      </c>
      <c r="N184">
        <v>2.9709800000000001E-2</v>
      </c>
      <c r="O184">
        <v>0.21512200000000001</v>
      </c>
      <c r="P184">
        <v>5.1215099999999998</v>
      </c>
      <c r="Q184">
        <v>1.05027E-2</v>
      </c>
      <c r="R184">
        <v>2.60863E-2</v>
      </c>
      <c r="S184">
        <v>1.60411E-3</v>
      </c>
      <c r="T184">
        <v>0.100693</v>
      </c>
      <c r="U184">
        <v>2.7145999999999999</v>
      </c>
      <c r="W184">
        <f t="shared" si="32"/>
        <v>1208.3333333333301</v>
      </c>
      <c r="X184">
        <f t="shared" si="35"/>
        <v>1325</v>
      </c>
      <c r="Y184">
        <f t="shared" si="36"/>
        <v>1758.3333333333301</v>
      </c>
      <c r="Z184">
        <f t="shared" si="33"/>
        <v>566.66666666666697</v>
      </c>
      <c r="AA184">
        <f t="shared" si="34"/>
        <v>891.66666666666697</v>
      </c>
      <c r="AB184">
        <f t="shared" si="37"/>
        <v>0</v>
      </c>
      <c r="AH184">
        <v>0.120833333333333</v>
      </c>
      <c r="AI184">
        <v>0.13250000000000001</v>
      </c>
      <c r="AJ184">
        <v>0.17583333333333301</v>
      </c>
      <c r="AK184">
        <v>8.91666666666667E-2</v>
      </c>
      <c r="AL184">
        <v>5.6666666666666698E-2</v>
      </c>
    </row>
    <row r="185" spans="1:38">
      <c r="A185" t="s">
        <v>16</v>
      </c>
      <c r="C185">
        <v>1.3764799999999999</v>
      </c>
      <c r="D185">
        <v>7275.21</v>
      </c>
      <c r="E185">
        <v>2.2296900000000002</v>
      </c>
      <c r="F185">
        <v>11128.9</v>
      </c>
      <c r="G185">
        <v>7.6393300000000002</v>
      </c>
      <c r="H185">
        <v>1.22054</v>
      </c>
      <c r="I185">
        <v>1.79671</v>
      </c>
      <c r="J185">
        <v>18.876300000000001</v>
      </c>
      <c r="K185">
        <v>0.486647</v>
      </c>
      <c r="L185">
        <v>54.471699999999998</v>
      </c>
      <c r="M185">
        <v>46.295499999999997</v>
      </c>
      <c r="N185">
        <v>5.9335100000000002E-2</v>
      </c>
      <c r="O185">
        <v>0.254797</v>
      </c>
      <c r="P185">
        <v>9.2235099999999992</v>
      </c>
      <c r="Q185">
        <v>0.31000499999999998</v>
      </c>
      <c r="R185">
        <v>0.39477200000000001</v>
      </c>
      <c r="S185">
        <v>5.9311299999999997E-2</v>
      </c>
      <c r="T185">
        <v>0.23076199999999999</v>
      </c>
      <c r="U185">
        <v>1.87158</v>
      </c>
      <c r="W185">
        <f t="shared" si="32"/>
        <v>1208.3333333333301</v>
      </c>
      <c r="X185">
        <f t="shared" si="35"/>
        <v>1325</v>
      </c>
      <c r="Y185">
        <f t="shared" si="36"/>
        <v>1758.3333333333301</v>
      </c>
      <c r="Z185">
        <f t="shared" si="33"/>
        <v>566.66666666666697</v>
      </c>
      <c r="AA185">
        <f t="shared" si="34"/>
        <v>891.66666666666697</v>
      </c>
      <c r="AB185">
        <f t="shared" si="37"/>
        <v>0</v>
      </c>
      <c r="AH185">
        <v>0.120833333333333</v>
      </c>
      <c r="AI185">
        <v>0.13250000000000001</v>
      </c>
      <c r="AJ185">
        <v>0.17583333333333301</v>
      </c>
      <c r="AK185">
        <v>8.91666666666667E-2</v>
      </c>
      <c r="AL185">
        <v>5.6666666666666698E-2</v>
      </c>
    </row>
    <row r="186" spans="1:38">
      <c r="A186" t="s">
        <v>15</v>
      </c>
      <c r="C186">
        <v>1.0773699999999999</v>
      </c>
      <c r="D186">
        <v>4933.5</v>
      </c>
      <c r="E186">
        <v>2.2965</v>
      </c>
      <c r="F186">
        <v>10756.9</v>
      </c>
      <c r="G186">
        <v>7.0549099999999996</v>
      </c>
      <c r="H186">
        <v>1.1692400000000001</v>
      </c>
      <c r="I186">
        <v>1.9242300000000001</v>
      </c>
      <c r="J186">
        <v>17.818999999999999</v>
      </c>
      <c r="K186">
        <v>0.37364700000000001</v>
      </c>
      <c r="L186">
        <v>36.953000000000003</v>
      </c>
      <c r="M186">
        <v>36.925600000000003</v>
      </c>
      <c r="N186">
        <v>5.5906200000000003E-2</v>
      </c>
      <c r="O186">
        <v>0.226325</v>
      </c>
      <c r="P186">
        <v>5.0928399999999998</v>
      </c>
      <c r="Q186">
        <v>0.24551400000000001</v>
      </c>
      <c r="R186">
        <v>0.39504400000000001</v>
      </c>
      <c r="S186">
        <v>5.9858700000000001E-2</v>
      </c>
      <c r="T186">
        <v>0.19481999999999999</v>
      </c>
      <c r="U186">
        <v>1.72631</v>
      </c>
      <c r="W186">
        <f t="shared" si="32"/>
        <v>1208.3333333333301</v>
      </c>
      <c r="X186">
        <f t="shared" si="35"/>
        <v>1325</v>
      </c>
      <c r="Y186">
        <f t="shared" si="36"/>
        <v>1758.3333333333301</v>
      </c>
      <c r="Z186">
        <f t="shared" si="33"/>
        <v>566.66666666666697</v>
      </c>
      <c r="AA186">
        <f t="shared" si="34"/>
        <v>891.66666666666697</v>
      </c>
      <c r="AB186">
        <f t="shared" si="37"/>
        <v>0</v>
      </c>
      <c r="AH186">
        <v>0.120833333333333</v>
      </c>
      <c r="AI186">
        <v>0.13250000000000001</v>
      </c>
      <c r="AJ186">
        <v>0.17583333333333301</v>
      </c>
      <c r="AK186">
        <v>8.91666666666667E-2</v>
      </c>
      <c r="AL186">
        <v>5.6666666666666698E-2</v>
      </c>
    </row>
    <row r="187" spans="1:38">
      <c r="A187" t="s">
        <v>14</v>
      </c>
      <c r="C187">
        <v>1.58419</v>
      </c>
      <c r="D187">
        <v>7696.77</v>
      </c>
      <c r="E187">
        <v>1.82202</v>
      </c>
      <c r="F187">
        <v>15184.4</v>
      </c>
      <c r="G187">
        <v>8.8945100000000004</v>
      </c>
      <c r="H187">
        <v>1.3428599999999999</v>
      </c>
      <c r="I187">
        <v>1.8491599999999999</v>
      </c>
      <c r="J187">
        <v>24.421600000000002</v>
      </c>
      <c r="K187">
        <v>0.36167100000000002</v>
      </c>
      <c r="L187">
        <v>68.852599999999995</v>
      </c>
      <c r="M187">
        <v>55.7727</v>
      </c>
      <c r="N187">
        <v>7.0474700000000001E-2</v>
      </c>
      <c r="O187">
        <v>0.27904699999999999</v>
      </c>
      <c r="P187">
        <v>5.71509</v>
      </c>
      <c r="Q187">
        <v>0.18986900000000001</v>
      </c>
      <c r="R187">
        <v>0.28476099999999999</v>
      </c>
      <c r="S187">
        <v>7.6772300000000002E-2</v>
      </c>
      <c r="T187">
        <v>0.178596</v>
      </c>
      <c r="U187">
        <v>3.6712799999999999</v>
      </c>
      <c r="W187">
        <f t="shared" si="32"/>
        <v>1208.3333333333301</v>
      </c>
      <c r="X187">
        <f t="shared" si="35"/>
        <v>1325</v>
      </c>
      <c r="Y187">
        <f t="shared" si="36"/>
        <v>1758.3333333333301</v>
      </c>
      <c r="Z187">
        <f t="shared" si="33"/>
        <v>566.66666666666697</v>
      </c>
      <c r="AA187">
        <f t="shared" si="34"/>
        <v>891.66666666666697</v>
      </c>
      <c r="AB187">
        <f t="shared" si="37"/>
        <v>0</v>
      </c>
      <c r="AH187">
        <v>0.120833333333333</v>
      </c>
      <c r="AI187">
        <v>0.13250000000000001</v>
      </c>
      <c r="AJ187">
        <v>0.17583333333333301</v>
      </c>
      <c r="AK187">
        <v>8.91666666666667E-2</v>
      </c>
      <c r="AL187">
        <v>5.6666666666666698E-2</v>
      </c>
    </row>
    <row r="188" spans="1:38">
      <c r="A188" t="s">
        <v>13</v>
      </c>
      <c r="C188">
        <v>1.1042700000000001</v>
      </c>
      <c r="D188">
        <v>4673.26</v>
      </c>
      <c r="E188">
        <v>2.6332599999999999</v>
      </c>
      <c r="F188">
        <v>8515.36</v>
      </c>
      <c r="G188">
        <v>5.4238900000000001</v>
      </c>
      <c r="H188">
        <v>1.4533199999999999</v>
      </c>
      <c r="I188">
        <v>1.1898500000000001</v>
      </c>
      <c r="J188">
        <v>15.1006</v>
      </c>
      <c r="K188">
        <v>0.41642299999999999</v>
      </c>
      <c r="L188">
        <v>41.780200000000001</v>
      </c>
      <c r="M188">
        <v>35.910400000000003</v>
      </c>
      <c r="N188">
        <v>7.1503399999999995E-2</v>
      </c>
      <c r="O188">
        <v>0.28598299999999999</v>
      </c>
      <c r="P188">
        <v>4.9388100000000001</v>
      </c>
      <c r="Q188">
        <v>0.18920500000000001</v>
      </c>
      <c r="R188">
        <v>0.252502</v>
      </c>
      <c r="S188">
        <v>5.3775299999999998E-2</v>
      </c>
      <c r="T188">
        <v>0.183864</v>
      </c>
      <c r="U188">
        <v>1.4330499999999999</v>
      </c>
      <c r="W188">
        <f t="shared" si="32"/>
        <v>1208.3333333333301</v>
      </c>
      <c r="X188">
        <f t="shared" si="35"/>
        <v>1325</v>
      </c>
      <c r="Y188">
        <f t="shared" si="36"/>
        <v>1758.3333333333301</v>
      </c>
      <c r="Z188">
        <f t="shared" si="33"/>
        <v>566.66666666666697</v>
      </c>
      <c r="AA188">
        <f t="shared" si="34"/>
        <v>891.66666666666697</v>
      </c>
      <c r="AB188">
        <f t="shared" si="37"/>
        <v>0</v>
      </c>
      <c r="AH188">
        <v>0.120833333333333</v>
      </c>
      <c r="AI188">
        <v>0.13250000000000001</v>
      </c>
      <c r="AJ188">
        <v>0.17583333333333301</v>
      </c>
      <c r="AK188">
        <v>8.91666666666667E-2</v>
      </c>
      <c r="AL188">
        <v>5.6666666666666698E-2</v>
      </c>
    </row>
    <row r="189" spans="1:38">
      <c r="A189" t="s">
        <v>12</v>
      </c>
      <c r="C189">
        <v>1.06166</v>
      </c>
      <c r="D189">
        <v>5599.26</v>
      </c>
      <c r="E189">
        <v>2.2302499999999998</v>
      </c>
      <c r="F189">
        <v>10986.7</v>
      </c>
      <c r="G189">
        <v>4.6078000000000001</v>
      </c>
      <c r="H189">
        <v>0.80757400000000001</v>
      </c>
      <c r="I189">
        <v>1.1628099999999999</v>
      </c>
      <c r="J189">
        <v>14.8841</v>
      </c>
      <c r="K189">
        <v>0.36731399999999997</v>
      </c>
      <c r="L189">
        <v>39.011899999999997</v>
      </c>
      <c r="M189">
        <v>39.332099999999997</v>
      </c>
      <c r="N189">
        <v>5.47027E-2</v>
      </c>
      <c r="O189">
        <v>0.23011799999999999</v>
      </c>
      <c r="P189">
        <v>4.5441900000000004</v>
      </c>
      <c r="Q189">
        <v>1.31454E-2</v>
      </c>
      <c r="R189">
        <v>2.0702399999999999E-2</v>
      </c>
      <c r="S189">
        <v>3.58752E-4</v>
      </c>
      <c r="T189">
        <v>9.8516000000000006E-2</v>
      </c>
      <c r="U189">
        <v>1.7173799999999999</v>
      </c>
      <c r="W189">
        <f t="shared" si="32"/>
        <v>1208.3333333333301</v>
      </c>
      <c r="X189">
        <f t="shared" si="35"/>
        <v>1325</v>
      </c>
      <c r="Y189">
        <f t="shared" si="36"/>
        <v>1758.3333333333301</v>
      </c>
      <c r="Z189">
        <f t="shared" si="33"/>
        <v>566.66666666666697</v>
      </c>
      <c r="AA189">
        <f t="shared" si="34"/>
        <v>891.66666666666697</v>
      </c>
      <c r="AB189">
        <f t="shared" si="37"/>
        <v>0</v>
      </c>
      <c r="AH189">
        <v>0.120833333333333</v>
      </c>
      <c r="AI189">
        <v>0.13250000000000001</v>
      </c>
      <c r="AJ189">
        <v>0.17583333333333301</v>
      </c>
      <c r="AK189">
        <v>8.91666666666667E-2</v>
      </c>
      <c r="AL189">
        <v>5.6666666666666698E-2</v>
      </c>
    </row>
    <row r="190" spans="1:38">
      <c r="A190" t="s">
        <v>11</v>
      </c>
      <c r="C190">
        <v>1.8564000000000001</v>
      </c>
      <c r="D190">
        <v>10578</v>
      </c>
      <c r="E190">
        <v>3.28904</v>
      </c>
      <c r="F190">
        <v>23482.5</v>
      </c>
      <c r="G190">
        <v>8.8698700000000006</v>
      </c>
      <c r="H190">
        <v>1.9008499999999999</v>
      </c>
      <c r="I190">
        <v>2.6932</v>
      </c>
      <c r="J190">
        <v>21.873799999999999</v>
      </c>
      <c r="K190">
        <v>0.57081499999999996</v>
      </c>
      <c r="L190">
        <v>105.336</v>
      </c>
      <c r="M190">
        <v>90.762600000000006</v>
      </c>
      <c r="N190">
        <v>6.4964099999999997E-2</v>
      </c>
      <c r="O190">
        <v>0.41963499999999998</v>
      </c>
      <c r="P190">
        <v>15.7265</v>
      </c>
      <c r="Q190">
        <v>0.46416400000000002</v>
      </c>
      <c r="R190">
        <v>0.74615100000000001</v>
      </c>
      <c r="S190">
        <v>9.5325300000000002E-2</v>
      </c>
      <c r="T190">
        <v>0.39436700000000002</v>
      </c>
      <c r="U190">
        <v>4.1452799999999996</v>
      </c>
      <c r="W190">
        <f t="shared" si="32"/>
        <v>1208.3333333333301</v>
      </c>
      <c r="X190">
        <f t="shared" si="35"/>
        <v>1325</v>
      </c>
      <c r="Y190">
        <f t="shared" si="36"/>
        <v>1758.3333333333301</v>
      </c>
      <c r="Z190">
        <f t="shared" si="33"/>
        <v>566.66666666666697</v>
      </c>
      <c r="AA190">
        <f t="shared" si="34"/>
        <v>891.66666666666697</v>
      </c>
      <c r="AB190">
        <f t="shared" si="37"/>
        <v>0</v>
      </c>
      <c r="AH190">
        <v>0.120833333333333</v>
      </c>
      <c r="AI190">
        <v>0.13250000000000001</v>
      </c>
      <c r="AJ190">
        <v>0.17583333333333301</v>
      </c>
      <c r="AK190">
        <v>8.91666666666667E-2</v>
      </c>
      <c r="AL190">
        <v>5.6666666666666698E-2</v>
      </c>
    </row>
    <row r="191" spans="1:38">
      <c r="A191" t="s">
        <v>10</v>
      </c>
      <c r="C191">
        <v>1.1154200000000001</v>
      </c>
      <c r="D191">
        <v>6332.04</v>
      </c>
      <c r="E191">
        <v>3.1933600000000002</v>
      </c>
      <c r="F191">
        <v>13302.4</v>
      </c>
      <c r="G191">
        <v>5.68893</v>
      </c>
      <c r="H191">
        <v>1.12358</v>
      </c>
      <c r="I191">
        <v>1.44459</v>
      </c>
      <c r="J191">
        <v>20.093499999999999</v>
      </c>
      <c r="K191">
        <v>0.39217000000000002</v>
      </c>
      <c r="L191">
        <v>56.126600000000003</v>
      </c>
      <c r="M191">
        <v>44.4009</v>
      </c>
      <c r="N191">
        <v>6.0006999999999998E-2</v>
      </c>
      <c r="O191">
        <v>0.31891999999999998</v>
      </c>
      <c r="P191">
        <v>7.2859100000000003</v>
      </c>
      <c r="Q191">
        <v>0.21878800000000001</v>
      </c>
      <c r="R191">
        <v>0.18162500000000001</v>
      </c>
      <c r="S191">
        <v>3.9396100000000003E-2</v>
      </c>
      <c r="T191">
        <v>0.216479</v>
      </c>
      <c r="U191">
        <v>2.4985400000000002</v>
      </c>
      <c r="W191">
        <f t="shared" si="32"/>
        <v>1208.3333333333301</v>
      </c>
      <c r="X191">
        <f t="shared" si="35"/>
        <v>1325</v>
      </c>
      <c r="Y191">
        <f t="shared" si="36"/>
        <v>1758.3333333333301</v>
      </c>
      <c r="Z191">
        <f t="shared" si="33"/>
        <v>566.66666666666697</v>
      </c>
      <c r="AA191">
        <f t="shared" si="34"/>
        <v>891.66666666666697</v>
      </c>
      <c r="AB191">
        <f t="shared" si="37"/>
        <v>0</v>
      </c>
      <c r="AH191">
        <v>0.120833333333333</v>
      </c>
      <c r="AI191">
        <v>0.13250000000000001</v>
      </c>
      <c r="AJ191">
        <v>0.17583333333333301</v>
      </c>
      <c r="AK191">
        <v>8.91666666666667E-2</v>
      </c>
      <c r="AL191">
        <v>5.6666666666666698E-2</v>
      </c>
    </row>
    <row r="192" spans="1:38">
      <c r="A192" t="s">
        <v>9</v>
      </c>
      <c r="C192">
        <v>0.99209499999999995</v>
      </c>
      <c r="D192">
        <v>4191.49</v>
      </c>
      <c r="E192">
        <v>2.6204299999999998</v>
      </c>
      <c r="F192">
        <v>10716</v>
      </c>
      <c r="G192">
        <v>6.2300700000000004</v>
      </c>
      <c r="H192">
        <v>1.0091699999999999</v>
      </c>
      <c r="I192">
        <v>1.8631500000000001</v>
      </c>
      <c r="J192">
        <v>25.794599999999999</v>
      </c>
      <c r="K192">
        <v>0.387515</v>
      </c>
      <c r="L192">
        <v>45.535600000000002</v>
      </c>
      <c r="M192">
        <v>43.815100000000001</v>
      </c>
      <c r="N192">
        <v>6.8498500000000004E-2</v>
      </c>
      <c r="O192">
        <v>0.29447299999999998</v>
      </c>
      <c r="P192">
        <v>6.7975899999999996</v>
      </c>
      <c r="Q192">
        <v>0.33297199999999999</v>
      </c>
      <c r="R192">
        <v>0.32961000000000001</v>
      </c>
      <c r="S192">
        <v>7.0699499999999998E-2</v>
      </c>
      <c r="T192">
        <v>0.18509300000000001</v>
      </c>
      <c r="U192">
        <v>2.0644999999999998</v>
      </c>
      <c r="W192">
        <f t="shared" si="32"/>
        <v>1208.3333333333301</v>
      </c>
      <c r="X192">
        <f t="shared" si="35"/>
        <v>1325</v>
      </c>
      <c r="Y192">
        <f t="shared" si="36"/>
        <v>1758.3333333333301</v>
      </c>
      <c r="Z192">
        <f t="shared" si="33"/>
        <v>566.66666666666697</v>
      </c>
      <c r="AA192">
        <f t="shared" si="34"/>
        <v>891.66666666666697</v>
      </c>
      <c r="AB192">
        <f t="shared" si="37"/>
        <v>0</v>
      </c>
      <c r="AH192">
        <v>0.120833333333333</v>
      </c>
      <c r="AI192">
        <v>0.13250000000000001</v>
      </c>
      <c r="AJ192">
        <v>0.17583333333333301</v>
      </c>
      <c r="AK192">
        <v>8.91666666666667E-2</v>
      </c>
      <c r="AL192">
        <v>5.6666666666666698E-2</v>
      </c>
    </row>
    <row r="193" spans="1:38">
      <c r="A193" t="s">
        <v>8</v>
      </c>
      <c r="C193">
        <v>1.6781999999999999</v>
      </c>
      <c r="D193">
        <v>6255.15</v>
      </c>
      <c r="E193">
        <v>3.0873200000000001</v>
      </c>
      <c r="F193">
        <v>12819.8</v>
      </c>
      <c r="G193">
        <v>7.5585000000000004</v>
      </c>
      <c r="H193">
        <v>1.35388</v>
      </c>
      <c r="I193">
        <v>1.6758599999999999</v>
      </c>
      <c r="J193">
        <v>20.3889</v>
      </c>
      <c r="K193">
        <v>0.467997</v>
      </c>
      <c r="L193">
        <v>51.882800000000003</v>
      </c>
      <c r="M193">
        <v>57.703499999999998</v>
      </c>
      <c r="N193">
        <v>8.4894300000000006E-2</v>
      </c>
      <c r="O193">
        <v>0.27371200000000001</v>
      </c>
      <c r="P193">
        <v>6.8143000000000002</v>
      </c>
      <c r="Q193">
        <v>0.22369</v>
      </c>
      <c r="R193">
        <v>0.248472</v>
      </c>
      <c r="S193">
        <v>5.1919100000000003E-2</v>
      </c>
      <c r="T193">
        <v>0.16184699999999999</v>
      </c>
      <c r="U193">
        <v>2.3442500000000002</v>
      </c>
      <c r="W193">
        <f t="shared" si="32"/>
        <v>1208.3333333333301</v>
      </c>
      <c r="X193">
        <f t="shared" si="35"/>
        <v>1325</v>
      </c>
      <c r="Y193">
        <f t="shared" si="36"/>
        <v>1758.3333333333301</v>
      </c>
      <c r="Z193">
        <f t="shared" si="33"/>
        <v>566.66666666666697</v>
      </c>
      <c r="AA193">
        <f t="shared" si="34"/>
        <v>891.66666666666697</v>
      </c>
      <c r="AB193">
        <f t="shared" si="37"/>
        <v>0</v>
      </c>
      <c r="AH193">
        <v>0.120833333333333</v>
      </c>
      <c r="AI193">
        <v>0.13250000000000001</v>
      </c>
      <c r="AJ193">
        <v>0.17583333333333301</v>
      </c>
      <c r="AK193">
        <v>8.91666666666667E-2</v>
      </c>
      <c r="AL193">
        <v>5.6666666666666698E-2</v>
      </c>
    </row>
    <row r="194" spans="1:38">
      <c r="A194" t="s">
        <v>7</v>
      </c>
      <c r="C194">
        <v>1.09392</v>
      </c>
      <c r="D194">
        <v>5633.2</v>
      </c>
      <c r="E194">
        <v>2.8615599999999999</v>
      </c>
      <c r="F194">
        <v>11503.2</v>
      </c>
      <c r="G194">
        <v>5.3697900000000001</v>
      </c>
      <c r="H194">
        <v>0.70399900000000004</v>
      </c>
      <c r="I194">
        <v>1.4564699999999999</v>
      </c>
      <c r="J194">
        <v>20.8629</v>
      </c>
      <c r="K194">
        <v>0.37901800000000002</v>
      </c>
      <c r="L194">
        <v>42.5608</v>
      </c>
      <c r="M194">
        <v>46.648699999999998</v>
      </c>
      <c r="N194">
        <v>4.55266E-2</v>
      </c>
      <c r="O194">
        <v>0.21528</v>
      </c>
      <c r="P194">
        <v>3.6639200000000001</v>
      </c>
      <c r="Q194">
        <v>2.9142300000000002E-4</v>
      </c>
      <c r="R194">
        <v>7.1299900000000001E-3</v>
      </c>
      <c r="S194">
        <v>5.0673099999999996E-4</v>
      </c>
      <c r="T194">
        <v>3.9610399999999997E-2</v>
      </c>
      <c r="U194">
        <v>2.5827100000000001</v>
      </c>
      <c r="W194">
        <f t="shared" si="32"/>
        <v>1208.3333333333301</v>
      </c>
      <c r="X194">
        <f t="shared" si="35"/>
        <v>1325</v>
      </c>
      <c r="Y194">
        <f t="shared" si="36"/>
        <v>1758.3333333333301</v>
      </c>
      <c r="Z194">
        <f t="shared" si="33"/>
        <v>566.66666666666697</v>
      </c>
      <c r="AA194">
        <f t="shared" si="34"/>
        <v>891.66666666666697</v>
      </c>
      <c r="AB194">
        <f t="shared" si="37"/>
        <v>0</v>
      </c>
      <c r="AH194">
        <v>0.120833333333333</v>
      </c>
      <c r="AI194">
        <v>0.13250000000000001</v>
      </c>
      <c r="AJ194">
        <v>0.17583333333333301</v>
      </c>
      <c r="AK194">
        <v>8.91666666666667E-2</v>
      </c>
      <c r="AL194">
        <v>5.6666666666666698E-2</v>
      </c>
    </row>
    <row r="195" spans="1:38">
      <c r="A195" t="s">
        <v>6</v>
      </c>
      <c r="C195">
        <v>1.1481699999999999</v>
      </c>
      <c r="D195">
        <v>7124.28</v>
      </c>
      <c r="E195">
        <v>3.0249700000000002</v>
      </c>
      <c r="F195">
        <v>13506.1</v>
      </c>
      <c r="G195">
        <v>6.28728</v>
      </c>
      <c r="H195">
        <v>1.53488</v>
      </c>
      <c r="I195">
        <v>1.9516800000000001</v>
      </c>
      <c r="J195">
        <v>21.5398</v>
      </c>
      <c r="K195">
        <v>0.384104</v>
      </c>
      <c r="L195">
        <v>41.910600000000002</v>
      </c>
      <c r="M195">
        <v>34.135399999999997</v>
      </c>
      <c r="N195">
        <v>7.7152799999999994E-2</v>
      </c>
      <c r="O195">
        <v>0.28173399999999998</v>
      </c>
      <c r="P195">
        <v>12.132300000000001</v>
      </c>
      <c r="Q195">
        <v>0.38692300000000002</v>
      </c>
      <c r="R195">
        <v>0.328185</v>
      </c>
      <c r="S195">
        <v>9.6520300000000003E-2</v>
      </c>
      <c r="T195">
        <v>0.247559</v>
      </c>
      <c r="U195">
        <v>2.1868400000000001</v>
      </c>
      <c r="W195">
        <f t="shared" si="32"/>
        <v>1208.3333333333301</v>
      </c>
      <c r="X195">
        <f t="shared" si="35"/>
        <v>1325</v>
      </c>
      <c r="Y195">
        <f t="shared" si="36"/>
        <v>1758.3333333333301</v>
      </c>
      <c r="Z195">
        <f t="shared" si="33"/>
        <v>566.66666666666697</v>
      </c>
      <c r="AA195">
        <f t="shared" si="34"/>
        <v>891.66666666666697</v>
      </c>
      <c r="AB195">
        <f t="shared" si="37"/>
        <v>0</v>
      </c>
      <c r="AH195">
        <v>0.120833333333333</v>
      </c>
      <c r="AI195">
        <v>0.13250000000000001</v>
      </c>
      <c r="AJ195">
        <v>0.17583333333333301</v>
      </c>
      <c r="AK195">
        <v>8.91666666666667E-2</v>
      </c>
      <c r="AL195">
        <v>5.6666666666666698E-2</v>
      </c>
    </row>
    <row r="196" spans="1:38">
      <c r="A196" t="s">
        <v>5</v>
      </c>
      <c r="C196">
        <v>1.0790299999999999</v>
      </c>
      <c r="D196">
        <v>5338.25</v>
      </c>
      <c r="E196">
        <v>3.10582</v>
      </c>
      <c r="F196">
        <v>9417.82</v>
      </c>
      <c r="G196">
        <v>5.42896</v>
      </c>
      <c r="H196">
        <v>1.1331599999999999</v>
      </c>
      <c r="I196">
        <v>1.58823</v>
      </c>
      <c r="J196">
        <v>19.288599999999999</v>
      </c>
      <c r="K196">
        <v>0.455683</v>
      </c>
      <c r="L196">
        <v>43.641800000000003</v>
      </c>
      <c r="M196">
        <v>38.785200000000003</v>
      </c>
      <c r="N196">
        <v>7.4792200000000003E-2</v>
      </c>
      <c r="O196">
        <v>0.292819</v>
      </c>
      <c r="P196">
        <v>10.856</v>
      </c>
      <c r="Q196">
        <v>0.28728599999999999</v>
      </c>
      <c r="R196">
        <v>0.38023000000000001</v>
      </c>
      <c r="S196">
        <v>5.4739000000000003E-2</v>
      </c>
      <c r="T196">
        <v>0.18571399999999999</v>
      </c>
      <c r="U196">
        <v>2.0060099999999998</v>
      </c>
      <c r="W196">
        <f t="shared" si="32"/>
        <v>1208.3333333333301</v>
      </c>
      <c r="X196">
        <f t="shared" si="35"/>
        <v>1325</v>
      </c>
      <c r="Y196">
        <f t="shared" si="36"/>
        <v>1758.3333333333301</v>
      </c>
      <c r="Z196">
        <f t="shared" si="33"/>
        <v>566.66666666666697</v>
      </c>
      <c r="AA196">
        <f t="shared" si="34"/>
        <v>891.66666666666697</v>
      </c>
      <c r="AB196">
        <f t="shared" si="37"/>
        <v>0</v>
      </c>
      <c r="AH196">
        <v>0.120833333333333</v>
      </c>
      <c r="AI196">
        <v>0.13250000000000001</v>
      </c>
      <c r="AJ196">
        <v>0.17583333333333301</v>
      </c>
      <c r="AK196">
        <v>8.91666666666667E-2</v>
      </c>
      <c r="AL196">
        <v>5.6666666666666698E-2</v>
      </c>
    </row>
    <row r="197" spans="1:38">
      <c r="A197" t="s">
        <v>4</v>
      </c>
      <c r="C197">
        <v>1.3326</v>
      </c>
      <c r="D197">
        <v>7611.51</v>
      </c>
      <c r="E197">
        <v>2.5151400000000002</v>
      </c>
      <c r="F197">
        <v>16974.8</v>
      </c>
      <c r="G197">
        <v>5.4851599999999996</v>
      </c>
      <c r="H197">
        <v>1.06847</v>
      </c>
      <c r="I197">
        <v>2.0035500000000002</v>
      </c>
      <c r="J197">
        <v>20.923100000000002</v>
      </c>
      <c r="K197">
        <v>0.40466999999999997</v>
      </c>
      <c r="L197">
        <v>58.005699999999997</v>
      </c>
      <c r="M197">
        <v>57.7104</v>
      </c>
      <c r="N197">
        <v>8.8257699999999994E-2</v>
      </c>
      <c r="O197">
        <v>0.23153399999999999</v>
      </c>
      <c r="P197">
        <v>13.7165</v>
      </c>
      <c r="Q197">
        <v>0.397067</v>
      </c>
      <c r="R197">
        <v>0.58967700000000001</v>
      </c>
      <c r="S197">
        <v>9.6642199999999998E-2</v>
      </c>
      <c r="T197">
        <v>0.21421799999999999</v>
      </c>
      <c r="U197">
        <v>2.6569099999999999</v>
      </c>
      <c r="W197">
        <f t="shared" si="32"/>
        <v>1208.3333333333301</v>
      </c>
      <c r="X197">
        <f t="shared" si="35"/>
        <v>1325</v>
      </c>
      <c r="Y197">
        <f t="shared" si="36"/>
        <v>1758.3333333333301</v>
      </c>
      <c r="Z197">
        <f t="shared" si="33"/>
        <v>566.66666666666697</v>
      </c>
      <c r="AA197">
        <f t="shared" si="34"/>
        <v>891.66666666666697</v>
      </c>
      <c r="AB197">
        <f t="shared" si="37"/>
        <v>0</v>
      </c>
      <c r="AH197">
        <v>0.120833333333333</v>
      </c>
      <c r="AI197">
        <v>0.13250000000000001</v>
      </c>
      <c r="AJ197">
        <v>0.17583333333333301</v>
      </c>
      <c r="AK197">
        <v>8.91666666666667E-2</v>
      </c>
      <c r="AL197">
        <v>5.6666666666666698E-2</v>
      </c>
    </row>
    <row r="198" spans="1:38">
      <c r="A198" t="s">
        <v>3</v>
      </c>
      <c r="C198">
        <v>2.2301299999999999</v>
      </c>
      <c r="D198">
        <v>6594.82</v>
      </c>
      <c r="E198">
        <v>4.9271700000000003</v>
      </c>
      <c r="F198">
        <v>14089.9</v>
      </c>
      <c r="G198">
        <v>6.2977299999999996</v>
      </c>
      <c r="H198">
        <v>1.56793</v>
      </c>
      <c r="I198">
        <v>2.2066599999999998</v>
      </c>
      <c r="J198">
        <v>20.518599999999999</v>
      </c>
      <c r="K198">
        <v>0.49037599999999998</v>
      </c>
      <c r="L198">
        <v>72.019000000000005</v>
      </c>
      <c r="M198">
        <v>66.778099999999995</v>
      </c>
      <c r="N198">
        <v>5.84374E-2</v>
      </c>
      <c r="O198">
        <v>0.29207100000000003</v>
      </c>
      <c r="P198">
        <v>12.1594</v>
      </c>
      <c r="Q198">
        <v>0.205291</v>
      </c>
      <c r="R198">
        <v>0.108212</v>
      </c>
      <c r="S198">
        <v>1.8739599999999999E-2</v>
      </c>
      <c r="T198">
        <v>0.17374300000000001</v>
      </c>
      <c r="U198">
        <v>4.0654599999999999</v>
      </c>
      <c r="W198">
        <f t="shared" si="32"/>
        <v>1208.3333333333301</v>
      </c>
      <c r="X198">
        <f t="shared" si="35"/>
        <v>1325</v>
      </c>
      <c r="Y198">
        <f t="shared" si="36"/>
        <v>1758.3333333333301</v>
      </c>
      <c r="Z198">
        <f t="shared" si="33"/>
        <v>566.66666666666697</v>
      </c>
      <c r="AA198">
        <f t="shared" si="34"/>
        <v>891.66666666666697</v>
      </c>
      <c r="AB198">
        <f t="shared" si="37"/>
        <v>0</v>
      </c>
      <c r="AH198">
        <v>0.120833333333333</v>
      </c>
      <c r="AI198">
        <v>0.13250000000000001</v>
      </c>
      <c r="AJ198">
        <v>0.17583333333333301</v>
      </c>
      <c r="AK198">
        <v>8.91666666666667E-2</v>
      </c>
      <c r="AL198">
        <v>5.6666666666666698E-2</v>
      </c>
    </row>
    <row r="199" spans="1:38">
      <c r="A199" t="s">
        <v>2</v>
      </c>
      <c r="C199">
        <v>1.1162300000000001</v>
      </c>
      <c r="D199">
        <v>8822.3700000000008</v>
      </c>
      <c r="E199">
        <v>3.6045199999999999</v>
      </c>
      <c r="F199">
        <v>12320.6</v>
      </c>
      <c r="G199">
        <v>7.1433</v>
      </c>
      <c r="H199">
        <v>1.24091</v>
      </c>
      <c r="I199">
        <v>2.0336599999999998</v>
      </c>
      <c r="J199">
        <v>22.044</v>
      </c>
      <c r="K199">
        <v>0.51673800000000003</v>
      </c>
      <c r="L199">
        <v>47.472200000000001</v>
      </c>
      <c r="M199">
        <v>46.985399999999998</v>
      </c>
      <c r="N199">
        <v>7.3157100000000003E-2</v>
      </c>
      <c r="O199">
        <v>0.33324700000000002</v>
      </c>
      <c r="P199">
        <v>5.3976800000000003</v>
      </c>
      <c r="Q199">
        <v>7.7140200000000006E-2</v>
      </c>
      <c r="R199">
        <v>6.0490299999999997E-2</v>
      </c>
      <c r="S199">
        <v>2.2325399999999999E-2</v>
      </c>
      <c r="T199">
        <v>0.15334500000000001</v>
      </c>
      <c r="U199">
        <v>2.5129000000000001</v>
      </c>
      <c r="W199">
        <f t="shared" si="32"/>
        <v>1208.3333333333301</v>
      </c>
      <c r="X199">
        <f t="shared" si="35"/>
        <v>1325</v>
      </c>
      <c r="Y199">
        <f t="shared" si="36"/>
        <v>1758.3333333333301</v>
      </c>
      <c r="Z199">
        <f t="shared" si="33"/>
        <v>566.66666666666697</v>
      </c>
      <c r="AA199">
        <f t="shared" si="34"/>
        <v>891.66666666666697</v>
      </c>
      <c r="AB199">
        <f t="shared" si="37"/>
        <v>0</v>
      </c>
      <c r="AH199">
        <v>0.120833333333333</v>
      </c>
      <c r="AI199">
        <v>0.13250000000000001</v>
      </c>
      <c r="AJ199">
        <v>0.17583333333333301</v>
      </c>
      <c r="AK199">
        <v>8.91666666666667E-2</v>
      </c>
      <c r="AL199">
        <v>5.6666666666666698E-2</v>
      </c>
    </row>
    <row r="200" spans="1:38">
      <c r="A200" t="s">
        <v>1</v>
      </c>
      <c r="C200">
        <v>1.23045</v>
      </c>
      <c r="D200">
        <v>7281.28</v>
      </c>
      <c r="E200">
        <v>4.7915799999999997</v>
      </c>
      <c r="F200">
        <v>14452.3</v>
      </c>
      <c r="G200">
        <v>8.0471299999999992</v>
      </c>
      <c r="H200">
        <v>1.3185500000000001</v>
      </c>
      <c r="I200">
        <v>1.8833299999999999</v>
      </c>
      <c r="J200">
        <v>31.480599999999999</v>
      </c>
      <c r="K200">
        <v>0.48135299999999998</v>
      </c>
      <c r="L200">
        <v>67.679299999999998</v>
      </c>
      <c r="M200">
        <v>56.697600000000001</v>
      </c>
      <c r="N200">
        <v>6.6562800000000005E-2</v>
      </c>
      <c r="O200">
        <v>0.36757899999999999</v>
      </c>
      <c r="P200">
        <v>8.6006300000000007</v>
      </c>
      <c r="Q200">
        <v>1.6378799999999999E-2</v>
      </c>
      <c r="R200">
        <v>1.9228499999999999E-2</v>
      </c>
      <c r="S200">
        <v>2.47352E-4</v>
      </c>
      <c r="T200">
        <v>0.203152</v>
      </c>
      <c r="U200">
        <v>2.7583199999999999</v>
      </c>
      <c r="W200">
        <f t="shared" si="32"/>
        <v>1208.3333333333301</v>
      </c>
      <c r="X200">
        <f t="shared" si="35"/>
        <v>1325</v>
      </c>
      <c r="Y200">
        <f t="shared" si="36"/>
        <v>1758.3333333333301</v>
      </c>
      <c r="Z200">
        <f t="shared" si="33"/>
        <v>566.66666666666697</v>
      </c>
      <c r="AA200">
        <f t="shared" si="34"/>
        <v>891.66666666666697</v>
      </c>
      <c r="AB200">
        <f t="shared" si="37"/>
        <v>0</v>
      </c>
      <c r="AH200">
        <v>0.120833333333333</v>
      </c>
      <c r="AI200">
        <v>0.13250000000000001</v>
      </c>
      <c r="AJ200">
        <v>0.17583333333333301</v>
      </c>
      <c r="AK200">
        <v>8.91666666666667E-2</v>
      </c>
      <c r="AL200">
        <v>5.6666666666666698E-2</v>
      </c>
    </row>
    <row r="201" spans="1:38">
      <c r="A201" t="s">
        <v>0</v>
      </c>
      <c r="C201">
        <v>2.3668999999999998</v>
      </c>
      <c r="D201">
        <v>14464.6</v>
      </c>
      <c r="E201">
        <v>8.4452700000000007</v>
      </c>
      <c r="F201">
        <v>36515.599999999999</v>
      </c>
      <c r="G201">
        <v>17.445699999999999</v>
      </c>
      <c r="H201">
        <v>7.2826599999999999</v>
      </c>
      <c r="I201">
        <v>4.3704999999999998</v>
      </c>
      <c r="J201">
        <v>49.853099999999998</v>
      </c>
      <c r="K201">
        <v>1.0505800000000001</v>
      </c>
      <c r="L201">
        <v>165.233</v>
      </c>
      <c r="M201">
        <v>151.13900000000001</v>
      </c>
      <c r="N201">
        <v>0.32630700000000001</v>
      </c>
      <c r="O201">
        <v>0.546292</v>
      </c>
      <c r="P201">
        <v>15.626099999999999</v>
      </c>
      <c r="Q201">
        <v>6.2318400000000003E-2</v>
      </c>
      <c r="R201">
        <v>8.9112200000000003E-2</v>
      </c>
      <c r="S201">
        <v>1.31191E-2</v>
      </c>
      <c r="T201">
        <v>0.425348</v>
      </c>
      <c r="U201">
        <v>10.112299999999999</v>
      </c>
      <c r="W201">
        <f t="shared" si="32"/>
        <v>1208.3333333333301</v>
      </c>
      <c r="X201">
        <f t="shared" si="35"/>
        <v>1325</v>
      </c>
      <c r="Y201">
        <f t="shared" si="36"/>
        <v>1758.3333333333301</v>
      </c>
      <c r="Z201">
        <f t="shared" si="33"/>
        <v>566.66666666666697</v>
      </c>
      <c r="AA201">
        <f t="shared" si="34"/>
        <v>891.66666666666697</v>
      </c>
      <c r="AB201">
        <f t="shared" si="37"/>
        <v>0</v>
      </c>
      <c r="AH201">
        <v>0.120833333333333</v>
      </c>
      <c r="AI201">
        <v>0.13250000000000001</v>
      </c>
      <c r="AJ201">
        <v>0.17583333333333301</v>
      </c>
      <c r="AK201">
        <v>8.91666666666667E-2</v>
      </c>
      <c r="AL201">
        <v>5.6666666666666698E-2</v>
      </c>
    </row>
    <row r="204" spans="1:38">
      <c r="A204" s="73" t="s">
        <v>213</v>
      </c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W204" s="76" t="s">
        <v>234</v>
      </c>
      <c r="X204" s="76"/>
      <c r="Y204" s="76"/>
      <c r="Z204" s="76"/>
      <c r="AA204" s="76"/>
      <c r="AB204" s="76"/>
      <c r="AC204" s="76"/>
      <c r="AD204" s="76"/>
      <c r="AE204" s="76"/>
      <c r="AF204" s="76"/>
      <c r="AG204" s="76"/>
      <c r="AH204" s="76"/>
      <c r="AI204" s="76"/>
      <c r="AJ204" s="76"/>
      <c r="AK204" s="76"/>
      <c r="AL204" s="76"/>
    </row>
    <row r="205" spans="1:38">
      <c r="A205" s="74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W205" s="76"/>
      <c r="X205" s="76"/>
      <c r="Y205" s="76"/>
      <c r="Z205" s="76"/>
      <c r="AA205" s="76"/>
      <c r="AB205" s="76"/>
      <c r="AC205" s="76"/>
      <c r="AD205" s="76"/>
      <c r="AE205" s="76"/>
      <c r="AF205" s="76"/>
      <c r="AG205" s="76"/>
      <c r="AH205" s="76"/>
      <c r="AI205" s="76"/>
      <c r="AJ205" s="76"/>
      <c r="AK205" s="76"/>
      <c r="AL205" s="76"/>
    </row>
    <row r="206" spans="1:38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W206" s="76"/>
      <c r="X206" s="76"/>
      <c r="Y206" s="76"/>
      <c r="Z206" s="76"/>
      <c r="AA206" s="76"/>
      <c r="AB206" s="76"/>
      <c r="AC206" s="76"/>
      <c r="AD206" s="76"/>
      <c r="AE206" s="76"/>
      <c r="AF206" s="76"/>
      <c r="AG206" s="76"/>
      <c r="AH206" s="76"/>
      <c r="AI206" s="76"/>
      <c r="AJ206" s="76"/>
      <c r="AK206" s="76"/>
      <c r="AL206" s="76"/>
    </row>
    <row r="207" spans="1:38">
      <c r="A207" s="74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W207" s="76"/>
      <c r="X207" s="76"/>
      <c r="Y207" s="76"/>
      <c r="Z207" s="76"/>
      <c r="AA207" s="76"/>
      <c r="AB207" s="76"/>
      <c r="AC207" s="76"/>
      <c r="AD207" s="76"/>
      <c r="AE207" s="76"/>
      <c r="AF207" s="76"/>
      <c r="AG207" s="76"/>
      <c r="AH207" s="76"/>
      <c r="AI207" s="76"/>
      <c r="AJ207" s="76"/>
      <c r="AK207" s="76"/>
      <c r="AL207" s="76"/>
    </row>
    <row r="208" spans="1:38">
      <c r="A208" s="74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W208" s="76"/>
      <c r="X208" s="76"/>
      <c r="Y208" s="76"/>
      <c r="Z208" s="76"/>
      <c r="AA208" s="76"/>
      <c r="AB208" s="76"/>
      <c r="AC208" s="76"/>
      <c r="AD208" s="76"/>
      <c r="AE208" s="76"/>
      <c r="AF208" s="76"/>
      <c r="AG208" s="76"/>
      <c r="AH208" s="76"/>
      <c r="AI208" s="76"/>
      <c r="AJ208" s="76"/>
      <c r="AK208" s="76"/>
      <c r="AL208" s="76"/>
    </row>
    <row r="209" spans="1:66">
      <c r="B209" t="s">
        <v>134</v>
      </c>
      <c r="C209" t="s">
        <v>214</v>
      </c>
      <c r="D209" t="s">
        <v>215</v>
      </c>
      <c r="E209" t="s">
        <v>216</v>
      </c>
      <c r="F209" t="s">
        <v>217</v>
      </c>
      <c r="G209" t="s">
        <v>218</v>
      </c>
      <c r="H209" t="s">
        <v>219</v>
      </c>
      <c r="I209" t="s">
        <v>220</v>
      </c>
      <c r="J209" t="s">
        <v>221</v>
      </c>
      <c r="K209" t="s">
        <v>222</v>
      </c>
      <c r="L209" t="s">
        <v>223</v>
      </c>
      <c r="M209" t="s">
        <v>224</v>
      </c>
      <c r="N209" t="s">
        <v>225</v>
      </c>
      <c r="O209" t="s">
        <v>226</v>
      </c>
      <c r="P209" t="s">
        <v>227</v>
      </c>
      <c r="Q209" t="s">
        <v>228</v>
      </c>
      <c r="R209" t="s">
        <v>229</v>
      </c>
      <c r="S209" t="s">
        <v>230</v>
      </c>
      <c r="T209" t="s">
        <v>231</v>
      </c>
      <c r="U209" t="s">
        <v>232</v>
      </c>
      <c r="X209" t="s">
        <v>134</v>
      </c>
      <c r="Y209" t="s">
        <v>214</v>
      </c>
      <c r="Z209" t="s">
        <v>215</v>
      </c>
      <c r="AA209" t="s">
        <v>216</v>
      </c>
      <c r="AB209" t="s">
        <v>217</v>
      </c>
      <c r="AC209" t="s">
        <v>218</v>
      </c>
      <c r="AD209" t="s">
        <v>219</v>
      </c>
      <c r="AE209" t="s">
        <v>220</v>
      </c>
      <c r="AF209" t="s">
        <v>221</v>
      </c>
      <c r="AG209" t="s">
        <v>222</v>
      </c>
      <c r="AH209" t="s">
        <v>223</v>
      </c>
      <c r="AI209" t="s">
        <v>224</v>
      </c>
      <c r="AJ209" t="s">
        <v>225</v>
      </c>
      <c r="AK209" t="s">
        <v>226</v>
      </c>
      <c r="AL209" t="s">
        <v>227</v>
      </c>
      <c r="AM209" t="s">
        <v>228</v>
      </c>
      <c r="AN209" t="s">
        <v>229</v>
      </c>
      <c r="AO209" t="s">
        <v>230</v>
      </c>
      <c r="AP209" t="s">
        <v>231</v>
      </c>
      <c r="AQ209" t="s">
        <v>232</v>
      </c>
      <c r="AT209" s="10"/>
      <c r="AU209" s="10"/>
      <c r="AV209" s="10" t="s">
        <v>45</v>
      </c>
      <c r="AW209" s="10" t="s">
        <v>44</v>
      </c>
      <c r="AX209" s="10" t="s">
        <v>43</v>
      </c>
      <c r="AY209" s="10" t="s">
        <v>42</v>
      </c>
      <c r="AZ209" s="10" t="s">
        <v>41</v>
      </c>
      <c r="BA209" s="10" t="s">
        <v>40</v>
      </c>
      <c r="BB209" s="10" t="s">
        <v>39</v>
      </c>
      <c r="BC209" s="10" t="s">
        <v>38</v>
      </c>
      <c r="BD209" s="10" t="s">
        <v>37</v>
      </c>
      <c r="BE209" s="10" t="s">
        <v>36</v>
      </c>
      <c r="BF209" s="10" t="s">
        <v>35</v>
      </c>
      <c r="BG209" s="10" t="s">
        <v>34</v>
      </c>
      <c r="BH209" s="10" t="s">
        <v>33</v>
      </c>
      <c r="BI209" s="10" t="s">
        <v>32</v>
      </c>
      <c r="BJ209" s="10" t="s">
        <v>31</v>
      </c>
      <c r="BK209" s="10" t="s">
        <v>30</v>
      </c>
      <c r="BL209" s="10" t="s">
        <v>29</v>
      </c>
      <c r="BM209" s="10" t="s">
        <v>28</v>
      </c>
      <c r="BN209" s="10" t="s">
        <v>27</v>
      </c>
    </row>
    <row r="210" spans="1:66">
      <c r="A210" t="s">
        <v>98</v>
      </c>
      <c r="C210">
        <v>3.3016200000000002</v>
      </c>
      <c r="D210">
        <v>322.858</v>
      </c>
      <c r="E210">
        <v>9.9982900000000008</v>
      </c>
      <c r="F210">
        <v>89.342799999999997</v>
      </c>
      <c r="G210">
        <v>15.6951</v>
      </c>
      <c r="H210">
        <v>3.3280799999999999</v>
      </c>
      <c r="I210">
        <v>4.0839100000000004</v>
      </c>
      <c r="J210">
        <v>37.709600000000002</v>
      </c>
      <c r="K210">
        <v>1.0381499999999999</v>
      </c>
      <c r="L210">
        <v>20.617599999999999</v>
      </c>
      <c r="M210">
        <v>0.100976</v>
      </c>
      <c r="N210">
        <v>0.16445199999999999</v>
      </c>
      <c r="O210">
        <v>0.59864899999999999</v>
      </c>
      <c r="P210">
        <v>0</v>
      </c>
      <c r="Q210">
        <v>4.3360799999999998E-2</v>
      </c>
      <c r="R210">
        <v>0</v>
      </c>
      <c r="S210">
        <v>3.06261E-2</v>
      </c>
      <c r="T210">
        <v>0</v>
      </c>
      <c r="U210">
        <v>0.73823700000000003</v>
      </c>
      <c r="Y210" t="e">
        <f>C2-C210</f>
        <v>#VALUE!</v>
      </c>
      <c r="Z210">
        <f t="shared" ref="Z210:AQ225" si="38">D2-D210</f>
        <v>76509.742000000013</v>
      </c>
      <c r="AA210" t="e">
        <f t="shared" si="38"/>
        <v>#VALUE!</v>
      </c>
      <c r="AB210">
        <f t="shared" si="38"/>
        <v>166714.65719999999</v>
      </c>
      <c r="AC210" t="e">
        <f t="shared" si="38"/>
        <v>#VALUE!</v>
      </c>
      <c r="AD210">
        <f t="shared" si="38"/>
        <v>7.5877200000000009</v>
      </c>
      <c r="AE210">
        <f t="shared" si="38"/>
        <v>0.85287999999999986</v>
      </c>
      <c r="AF210" t="e">
        <f t="shared" si="38"/>
        <v>#VALUE!</v>
      </c>
      <c r="AG210" t="e">
        <f t="shared" si="38"/>
        <v>#VALUE!</v>
      </c>
      <c r="AH210">
        <f t="shared" si="38"/>
        <v>849.62239999999997</v>
      </c>
      <c r="AI210">
        <f t="shared" si="38"/>
        <v>867.29702400000008</v>
      </c>
      <c r="AJ210" t="e">
        <f t="shared" si="38"/>
        <v>#VALUE!</v>
      </c>
      <c r="AK210" t="e">
        <f t="shared" si="38"/>
        <v>#VALUE!</v>
      </c>
      <c r="AL210">
        <f t="shared" si="38"/>
        <v>57.741900000000001</v>
      </c>
      <c r="AM210" t="e">
        <f t="shared" si="38"/>
        <v>#VALUE!</v>
      </c>
      <c r="AN210">
        <f t="shared" si="38"/>
        <v>3.0579700000000001E-3</v>
      </c>
      <c r="AO210" t="e">
        <f t="shared" si="38"/>
        <v>#VALUE!</v>
      </c>
      <c r="AP210" t="e">
        <f t="shared" si="38"/>
        <v>#VALUE!</v>
      </c>
      <c r="AQ210">
        <f t="shared" si="38"/>
        <v>37.864263000000001</v>
      </c>
      <c r="AT210" t="s">
        <v>98</v>
      </c>
      <c r="AV210" t="s">
        <v>235</v>
      </c>
      <c r="AW210">
        <v>76832.600000000006</v>
      </c>
      <c r="AX210" t="s">
        <v>235</v>
      </c>
      <c r="AY210">
        <v>166804</v>
      </c>
      <c r="AZ210" t="s">
        <v>212</v>
      </c>
      <c r="BA210">
        <v>10.915800000000001</v>
      </c>
      <c r="BB210">
        <v>4.9367900000000002</v>
      </c>
      <c r="BC210" t="s">
        <v>235</v>
      </c>
      <c r="BD210" t="s">
        <v>235</v>
      </c>
      <c r="BE210">
        <v>870.24</v>
      </c>
      <c r="BF210">
        <v>867.39800000000002</v>
      </c>
      <c r="BG210" t="s">
        <v>235</v>
      </c>
      <c r="BH210" t="s">
        <v>212</v>
      </c>
      <c r="BI210">
        <v>57.741900000000001</v>
      </c>
      <c r="BJ210" t="s">
        <v>212</v>
      </c>
      <c r="BK210">
        <v>3.0579700000000001E-3</v>
      </c>
      <c r="BL210" t="s">
        <v>235</v>
      </c>
      <c r="BM210" t="s">
        <v>212</v>
      </c>
      <c r="BN210">
        <v>38.602499999999999</v>
      </c>
    </row>
    <row r="211" spans="1:66">
      <c r="A211" t="s">
        <v>97</v>
      </c>
      <c r="C211">
        <v>1.83823</v>
      </c>
      <c r="D211">
        <v>195.37100000000001</v>
      </c>
      <c r="E211">
        <v>3.75427</v>
      </c>
      <c r="F211">
        <v>39.271799999999999</v>
      </c>
      <c r="G211">
        <v>13.7455</v>
      </c>
      <c r="H211">
        <v>2.0346199999999999</v>
      </c>
      <c r="I211">
        <v>1.69377</v>
      </c>
      <c r="J211">
        <v>21.8813</v>
      </c>
      <c r="K211">
        <v>0.56806400000000001</v>
      </c>
      <c r="L211">
        <v>11.89</v>
      </c>
      <c r="M211">
        <v>8.9578000000000005E-2</v>
      </c>
      <c r="N211">
        <v>0.14153499999999999</v>
      </c>
      <c r="O211">
        <v>0.334559</v>
      </c>
      <c r="P211">
        <v>0</v>
      </c>
      <c r="Q211">
        <v>0</v>
      </c>
      <c r="R211">
        <v>0</v>
      </c>
      <c r="S211">
        <v>3.4062500000000002E-2</v>
      </c>
      <c r="T211">
        <v>0</v>
      </c>
      <c r="U211">
        <v>0.43976900000000002</v>
      </c>
      <c r="Y211" t="e">
        <f t="shared" ref="Y211:Z245" si="39">C3-C211</f>
        <v>#VALUE!</v>
      </c>
      <c r="Z211">
        <f t="shared" si="38"/>
        <v>48035.228999999999</v>
      </c>
      <c r="AA211" t="e">
        <f t="shared" ref="AA211:AA245" si="40">E3-E211</f>
        <v>#VALUE!</v>
      </c>
      <c r="AB211">
        <f t="shared" ref="AB211:AB245" si="41">F3-F211</f>
        <v>153134.72820000001</v>
      </c>
      <c r="AC211" t="e">
        <f t="shared" ref="AC211:AC245" si="42">G3-G211</f>
        <v>#VALUE!</v>
      </c>
      <c r="AD211">
        <f t="shared" ref="AD211:AD245" si="43">H3-H211</f>
        <v>3.1319300000000001</v>
      </c>
      <c r="AE211">
        <f t="shared" ref="AE211:AE245" si="44">I3-I211</f>
        <v>9.0900000000000425E-3</v>
      </c>
      <c r="AF211" t="e">
        <f t="shared" ref="AF211:AF245" si="45">J3-J211</f>
        <v>#VALUE!</v>
      </c>
      <c r="AG211" t="e">
        <f t="shared" ref="AG211:AG245" si="46">K3-K211</f>
        <v>#VALUE!</v>
      </c>
      <c r="AH211">
        <f t="shared" ref="AH211:AH245" si="47">L3-L211</f>
        <v>868.65800000000002</v>
      </c>
      <c r="AI211">
        <f t="shared" ref="AI211:AI245" si="48">M3-M211</f>
        <v>925.55842200000006</v>
      </c>
      <c r="AJ211" t="e">
        <f t="shared" ref="AJ211:AJ245" si="49">N3-N211</f>
        <v>#VALUE!</v>
      </c>
      <c r="AK211" t="e">
        <f t="shared" ref="AK211:AK245" si="50">O3-O211</f>
        <v>#VALUE!</v>
      </c>
      <c r="AL211">
        <f t="shared" ref="AL211:AL245" si="51">P3-P211</f>
        <v>23.2774</v>
      </c>
      <c r="AM211" t="e">
        <f t="shared" ref="AM211:AM245" si="52">Q3-Q211</f>
        <v>#VALUE!</v>
      </c>
      <c r="AN211" t="e">
        <f t="shared" ref="AN211:AN245" si="53">R3-R211</f>
        <v>#VALUE!</v>
      </c>
      <c r="AO211" t="e">
        <f t="shared" ref="AO211:AO245" si="54">S3-S211</f>
        <v>#VALUE!</v>
      </c>
      <c r="AP211">
        <f t="shared" ref="AP211:AP245" si="55">T3-T211</f>
        <v>3.3019699999999999E-2</v>
      </c>
      <c r="AQ211">
        <f t="shared" ref="AQ211:AQ245" si="56">U3-U211</f>
        <v>36.624231000000002</v>
      </c>
      <c r="AT211" t="s">
        <v>97</v>
      </c>
      <c r="AV211" t="s">
        <v>235</v>
      </c>
      <c r="AW211">
        <v>48230.6</v>
      </c>
      <c r="AX211" t="s">
        <v>212</v>
      </c>
      <c r="AY211">
        <v>153174</v>
      </c>
      <c r="AZ211" t="s">
        <v>212</v>
      </c>
      <c r="BA211">
        <v>5.16655</v>
      </c>
      <c r="BB211">
        <v>1.70286</v>
      </c>
      <c r="BC211" t="s">
        <v>235</v>
      </c>
      <c r="BD211" t="s">
        <v>235</v>
      </c>
      <c r="BE211">
        <v>880.548</v>
      </c>
      <c r="BF211">
        <v>925.64800000000002</v>
      </c>
      <c r="BG211" t="s">
        <v>212</v>
      </c>
      <c r="BH211" t="s">
        <v>235</v>
      </c>
      <c r="BI211">
        <v>23.2774</v>
      </c>
      <c r="BJ211" t="s">
        <v>212</v>
      </c>
      <c r="BK211" t="s">
        <v>212</v>
      </c>
      <c r="BL211" t="s">
        <v>212</v>
      </c>
      <c r="BM211">
        <v>3.3019699999999999E-2</v>
      </c>
      <c r="BN211">
        <v>37.064</v>
      </c>
    </row>
    <row r="212" spans="1:66">
      <c r="A212" t="s">
        <v>96</v>
      </c>
      <c r="C212">
        <v>2.1401500000000002</v>
      </c>
      <c r="D212">
        <v>201.238</v>
      </c>
      <c r="E212">
        <v>6.4017799999999996</v>
      </c>
      <c r="F212">
        <v>45.424100000000003</v>
      </c>
      <c r="G212">
        <v>13.0939</v>
      </c>
      <c r="H212">
        <v>2.2755399999999999</v>
      </c>
      <c r="I212">
        <v>2.2721399999999998</v>
      </c>
      <c r="J212">
        <v>24.238</v>
      </c>
      <c r="K212">
        <v>0.73961100000000002</v>
      </c>
      <c r="L212">
        <v>11.7643</v>
      </c>
      <c r="M212">
        <v>0.19723199999999999</v>
      </c>
      <c r="N212">
        <v>8.3637600000000006E-2</v>
      </c>
      <c r="O212">
        <v>0.450658</v>
      </c>
      <c r="P212">
        <v>0</v>
      </c>
      <c r="Q212">
        <v>0</v>
      </c>
      <c r="R212">
        <v>2.22242E-2</v>
      </c>
      <c r="S212">
        <v>0</v>
      </c>
      <c r="T212">
        <v>3.26836E-2</v>
      </c>
      <c r="U212">
        <v>0.43986999999999998</v>
      </c>
      <c r="Y212" t="e">
        <f t="shared" si="39"/>
        <v>#VALUE!</v>
      </c>
      <c r="Z212">
        <f t="shared" si="38"/>
        <v>44462.062000000005</v>
      </c>
      <c r="AA212" t="e">
        <f t="shared" si="40"/>
        <v>#VALUE!</v>
      </c>
      <c r="AB212">
        <f t="shared" si="41"/>
        <v>140364.5759</v>
      </c>
      <c r="AC212" t="e">
        <f t="shared" si="42"/>
        <v>#VALUE!</v>
      </c>
      <c r="AD212">
        <f t="shared" si="43"/>
        <v>0.31264000000000003</v>
      </c>
      <c r="AE212">
        <f t="shared" si="44"/>
        <v>1.2471800000000002</v>
      </c>
      <c r="AF212" t="e">
        <f t="shared" si="45"/>
        <v>#VALUE!</v>
      </c>
      <c r="AG212" t="e">
        <f t="shared" si="46"/>
        <v>#VALUE!</v>
      </c>
      <c r="AH212">
        <f t="shared" si="47"/>
        <v>862.45069999999998</v>
      </c>
      <c r="AI212">
        <f t="shared" si="48"/>
        <v>908.913768</v>
      </c>
      <c r="AJ212" t="e">
        <f t="shared" si="49"/>
        <v>#VALUE!</v>
      </c>
      <c r="AK212" t="e">
        <f t="shared" si="50"/>
        <v>#VALUE!</v>
      </c>
      <c r="AL212">
        <f t="shared" si="51"/>
        <v>24.0761</v>
      </c>
      <c r="AM212">
        <f t="shared" si="52"/>
        <v>7.6908500000000005E-2</v>
      </c>
      <c r="AN212">
        <f t="shared" si="53"/>
        <v>0.1238078</v>
      </c>
      <c r="AO212">
        <f t="shared" si="54"/>
        <v>5.3392700000000001E-4</v>
      </c>
      <c r="AP212">
        <f t="shared" si="55"/>
        <v>0.92447239999999997</v>
      </c>
      <c r="AQ212">
        <f t="shared" si="56"/>
        <v>32.226030000000002</v>
      </c>
      <c r="AT212" t="s">
        <v>96</v>
      </c>
      <c r="AV212" t="s">
        <v>235</v>
      </c>
      <c r="AW212">
        <v>44663.3</v>
      </c>
      <c r="AX212" t="s">
        <v>235</v>
      </c>
      <c r="AY212">
        <v>140410</v>
      </c>
      <c r="AZ212" t="s">
        <v>235</v>
      </c>
      <c r="BA212">
        <v>2.5881799999999999</v>
      </c>
      <c r="BB212">
        <v>3.51932</v>
      </c>
      <c r="BC212" t="s">
        <v>235</v>
      </c>
      <c r="BD212" t="s">
        <v>235</v>
      </c>
      <c r="BE212">
        <v>874.21500000000003</v>
      </c>
      <c r="BF212">
        <v>909.11099999999999</v>
      </c>
      <c r="BG212" t="s">
        <v>212</v>
      </c>
      <c r="BH212" t="s">
        <v>235</v>
      </c>
      <c r="BI212">
        <v>24.0761</v>
      </c>
      <c r="BJ212">
        <v>7.6908500000000005E-2</v>
      </c>
      <c r="BK212">
        <v>0.146032</v>
      </c>
      <c r="BL212">
        <v>5.3392700000000001E-4</v>
      </c>
      <c r="BM212">
        <v>0.95715600000000001</v>
      </c>
      <c r="BN212">
        <v>32.665900000000001</v>
      </c>
    </row>
    <row r="213" spans="1:66">
      <c r="A213" t="s">
        <v>95</v>
      </c>
      <c r="C213">
        <v>1.94255</v>
      </c>
      <c r="D213">
        <v>227.715</v>
      </c>
      <c r="E213">
        <v>6.2851999999999997</v>
      </c>
      <c r="F213">
        <v>45.091700000000003</v>
      </c>
      <c r="G213">
        <v>8.5344499999999996</v>
      </c>
      <c r="H213">
        <v>1.49207</v>
      </c>
      <c r="I213">
        <v>2.2686600000000001</v>
      </c>
      <c r="J213">
        <v>23.933499999999999</v>
      </c>
      <c r="K213">
        <v>0.66780899999999999</v>
      </c>
      <c r="L213">
        <v>13.1821</v>
      </c>
      <c r="M213">
        <v>4.97936E-2</v>
      </c>
      <c r="N213">
        <v>0.10496</v>
      </c>
      <c r="O213">
        <v>0.38261400000000001</v>
      </c>
      <c r="P213">
        <v>0</v>
      </c>
      <c r="Q213">
        <v>0</v>
      </c>
      <c r="R213">
        <v>2.2062200000000001E-2</v>
      </c>
      <c r="S213">
        <v>0</v>
      </c>
      <c r="T213">
        <v>0</v>
      </c>
      <c r="U213">
        <v>0.51702700000000001</v>
      </c>
      <c r="Y213" t="e">
        <f t="shared" si="39"/>
        <v>#VALUE!</v>
      </c>
      <c r="Z213">
        <f t="shared" si="38"/>
        <v>51732.185000000005</v>
      </c>
      <c r="AA213" t="e">
        <f t="shared" si="40"/>
        <v>#VALUE!</v>
      </c>
      <c r="AB213">
        <f t="shared" si="41"/>
        <v>148627.90830000001</v>
      </c>
      <c r="AC213" t="e">
        <f t="shared" si="42"/>
        <v>#VALUE!</v>
      </c>
      <c r="AD213">
        <f t="shared" si="43"/>
        <v>4.1556199999999999</v>
      </c>
      <c r="AE213" t="e">
        <f t="shared" si="44"/>
        <v>#VALUE!</v>
      </c>
      <c r="AF213" t="e">
        <f t="shared" si="45"/>
        <v>#VALUE!</v>
      </c>
      <c r="AG213" t="e">
        <f t="shared" si="46"/>
        <v>#VALUE!</v>
      </c>
      <c r="AH213">
        <f t="shared" si="47"/>
        <v>949.40089999999998</v>
      </c>
      <c r="AI213">
        <f t="shared" si="48"/>
        <v>988.37820639999995</v>
      </c>
      <c r="AJ213" t="e">
        <f t="shared" si="49"/>
        <v>#VALUE!</v>
      </c>
      <c r="AK213" t="e">
        <f t="shared" si="50"/>
        <v>#VALUE!</v>
      </c>
      <c r="AL213">
        <f t="shared" si="51"/>
        <v>20.854399999999998</v>
      </c>
      <c r="AM213">
        <f t="shared" si="52"/>
        <v>4.2535000000000003E-2</v>
      </c>
      <c r="AN213">
        <f t="shared" si="53"/>
        <v>1.4615800000000002E-2</v>
      </c>
      <c r="AO213">
        <f t="shared" si="54"/>
        <v>1.26253E-3</v>
      </c>
      <c r="AP213">
        <f t="shared" si="55"/>
        <v>0.32516699999999998</v>
      </c>
      <c r="AQ213">
        <f t="shared" si="56"/>
        <v>35.178773</v>
      </c>
      <c r="AT213" t="s">
        <v>95</v>
      </c>
      <c r="AV213" t="s">
        <v>212</v>
      </c>
      <c r="AW213">
        <v>51959.9</v>
      </c>
      <c r="AX213" t="s">
        <v>212</v>
      </c>
      <c r="AY213">
        <v>148673</v>
      </c>
      <c r="AZ213" t="s">
        <v>235</v>
      </c>
      <c r="BA213">
        <v>5.6476899999999999</v>
      </c>
      <c r="BB213" t="s">
        <v>235</v>
      </c>
      <c r="BC213" t="s">
        <v>235</v>
      </c>
      <c r="BD213" t="s">
        <v>235</v>
      </c>
      <c r="BE213">
        <v>962.58299999999997</v>
      </c>
      <c r="BF213">
        <v>988.428</v>
      </c>
      <c r="BG213" t="s">
        <v>235</v>
      </c>
      <c r="BH213" t="s">
        <v>212</v>
      </c>
      <c r="BI213">
        <v>20.854399999999998</v>
      </c>
      <c r="BJ213">
        <v>4.2535000000000003E-2</v>
      </c>
      <c r="BK213">
        <v>3.6678000000000002E-2</v>
      </c>
      <c r="BL213">
        <v>1.26253E-3</v>
      </c>
      <c r="BM213">
        <v>0.32516699999999998</v>
      </c>
      <c r="BN213">
        <v>35.695799999999998</v>
      </c>
    </row>
    <row r="214" spans="1:66">
      <c r="A214" t="s">
        <v>94</v>
      </c>
      <c r="C214">
        <v>1.7799799999999999</v>
      </c>
      <c r="D214">
        <v>149.62899999999999</v>
      </c>
      <c r="E214">
        <v>3.8597899999999998</v>
      </c>
      <c r="F214">
        <v>42.415300000000002</v>
      </c>
      <c r="G214">
        <v>9.9188100000000006</v>
      </c>
      <c r="H214">
        <v>2.0877500000000002</v>
      </c>
      <c r="I214">
        <v>1.86694</v>
      </c>
      <c r="J214">
        <v>17.4252</v>
      </c>
      <c r="K214">
        <v>0.75087300000000001</v>
      </c>
      <c r="L214">
        <v>10.700699999999999</v>
      </c>
      <c r="M214">
        <v>0.225883</v>
      </c>
      <c r="N214">
        <v>0.105086</v>
      </c>
      <c r="O214">
        <v>0.36596400000000001</v>
      </c>
      <c r="P214">
        <v>0</v>
      </c>
      <c r="Q214">
        <v>0</v>
      </c>
      <c r="R214">
        <v>0</v>
      </c>
      <c r="S214">
        <v>1.7983300000000001E-2</v>
      </c>
      <c r="T214">
        <v>0</v>
      </c>
      <c r="U214">
        <v>0.47389500000000001</v>
      </c>
      <c r="Y214" t="e">
        <f t="shared" si="39"/>
        <v>#VALUE!</v>
      </c>
      <c r="Z214">
        <f t="shared" si="38"/>
        <v>50469.271000000001</v>
      </c>
      <c r="AA214" t="e">
        <f t="shared" si="40"/>
        <v>#VALUE!</v>
      </c>
      <c r="AB214">
        <f t="shared" si="41"/>
        <v>140816.58470000001</v>
      </c>
      <c r="AC214">
        <f t="shared" si="42"/>
        <v>7.7669999999999462E-2</v>
      </c>
      <c r="AD214">
        <f t="shared" si="43"/>
        <v>3.69082</v>
      </c>
      <c r="AE214" t="e">
        <f t="shared" si="44"/>
        <v>#VALUE!</v>
      </c>
      <c r="AF214" t="e">
        <f t="shared" si="45"/>
        <v>#VALUE!</v>
      </c>
      <c r="AG214" t="e">
        <f t="shared" si="46"/>
        <v>#VALUE!</v>
      </c>
      <c r="AH214">
        <f t="shared" si="47"/>
        <v>869.40629999999999</v>
      </c>
      <c r="AI214">
        <f t="shared" si="48"/>
        <v>921.88611700000001</v>
      </c>
      <c r="AJ214" t="e">
        <f t="shared" si="49"/>
        <v>#VALUE!</v>
      </c>
      <c r="AK214" t="e">
        <f t="shared" si="50"/>
        <v>#VALUE!</v>
      </c>
      <c r="AL214">
        <f t="shared" si="51"/>
        <v>27.291499999999999</v>
      </c>
      <c r="AM214">
        <f t="shared" si="52"/>
        <v>0.13997200000000001</v>
      </c>
      <c r="AN214">
        <f t="shared" si="53"/>
        <v>0.23517099999999999</v>
      </c>
      <c r="AO214" t="e">
        <f t="shared" si="54"/>
        <v>#VALUE!</v>
      </c>
      <c r="AP214">
        <f t="shared" si="55"/>
        <v>0.72640800000000005</v>
      </c>
      <c r="AQ214">
        <f t="shared" si="56"/>
        <v>33.164205000000003</v>
      </c>
      <c r="AT214" t="s">
        <v>94</v>
      </c>
      <c r="AV214" t="s">
        <v>235</v>
      </c>
      <c r="AW214">
        <v>50618.9</v>
      </c>
      <c r="AX214" t="s">
        <v>212</v>
      </c>
      <c r="AY214">
        <v>140859</v>
      </c>
      <c r="AZ214">
        <v>9.99648</v>
      </c>
      <c r="BA214">
        <v>5.7785700000000002</v>
      </c>
      <c r="BB214" t="s">
        <v>235</v>
      </c>
      <c r="BC214" t="s">
        <v>235</v>
      </c>
      <c r="BD214" t="s">
        <v>235</v>
      </c>
      <c r="BE214">
        <v>880.10699999999997</v>
      </c>
      <c r="BF214">
        <v>922.11199999999997</v>
      </c>
      <c r="BG214" t="s">
        <v>212</v>
      </c>
      <c r="BH214" t="s">
        <v>212</v>
      </c>
      <c r="BI214">
        <v>27.291499999999999</v>
      </c>
      <c r="BJ214">
        <v>0.13997200000000001</v>
      </c>
      <c r="BK214">
        <v>0.23517099999999999</v>
      </c>
      <c r="BL214" t="s">
        <v>235</v>
      </c>
      <c r="BM214">
        <v>0.72640800000000005</v>
      </c>
      <c r="BN214">
        <v>33.638100000000001</v>
      </c>
    </row>
    <row r="215" spans="1:66">
      <c r="A215" t="s">
        <v>93</v>
      </c>
      <c r="C215">
        <v>1.9477599999999999</v>
      </c>
      <c r="D215">
        <v>166.416</v>
      </c>
      <c r="E215">
        <v>5.4411199999999997</v>
      </c>
      <c r="F215">
        <v>42.419899999999998</v>
      </c>
      <c r="G215">
        <v>11.1884</v>
      </c>
      <c r="H215">
        <v>2.29495</v>
      </c>
      <c r="I215">
        <v>1.82684</v>
      </c>
      <c r="J215">
        <v>20.494</v>
      </c>
      <c r="K215">
        <v>0.70499699999999998</v>
      </c>
      <c r="L215">
        <v>11.5898</v>
      </c>
      <c r="M215">
        <v>6.3062699999999999E-2</v>
      </c>
      <c r="N215">
        <v>9.3270599999999995E-2</v>
      </c>
      <c r="O215">
        <v>0.384274</v>
      </c>
      <c r="P215">
        <v>0.16791500000000001</v>
      </c>
      <c r="Q215">
        <v>2.3970000000000002E-2</v>
      </c>
      <c r="R215">
        <v>0</v>
      </c>
      <c r="S215">
        <v>1.7360199999999999E-2</v>
      </c>
      <c r="T215">
        <v>0</v>
      </c>
      <c r="U215">
        <v>0.40345599999999998</v>
      </c>
      <c r="Y215" t="e">
        <f t="shared" si="39"/>
        <v>#VALUE!</v>
      </c>
      <c r="Z215">
        <f t="shared" si="38"/>
        <v>63655.084000000003</v>
      </c>
      <c r="AA215" t="e">
        <f t="shared" si="40"/>
        <v>#VALUE!</v>
      </c>
      <c r="AB215">
        <f t="shared" si="41"/>
        <v>127207.58010000001</v>
      </c>
      <c r="AC215" t="e">
        <f t="shared" si="42"/>
        <v>#VALUE!</v>
      </c>
      <c r="AD215" t="e">
        <f t="shared" si="43"/>
        <v>#VALUE!</v>
      </c>
      <c r="AE215" t="e">
        <f t="shared" si="44"/>
        <v>#VALUE!</v>
      </c>
      <c r="AF215" t="e">
        <f t="shared" si="45"/>
        <v>#VALUE!</v>
      </c>
      <c r="AG215" t="e">
        <f t="shared" si="46"/>
        <v>#VALUE!</v>
      </c>
      <c r="AH215">
        <f t="shared" si="47"/>
        <v>663.63319999999999</v>
      </c>
      <c r="AI215">
        <f t="shared" si="48"/>
        <v>664.63393729999996</v>
      </c>
      <c r="AJ215" t="e">
        <f t="shared" si="49"/>
        <v>#VALUE!</v>
      </c>
      <c r="AK215" t="e">
        <f t="shared" si="50"/>
        <v>#VALUE!</v>
      </c>
      <c r="AL215">
        <f t="shared" si="51"/>
        <v>34.605885000000001</v>
      </c>
      <c r="AM215" t="e">
        <f t="shared" si="52"/>
        <v>#VALUE!</v>
      </c>
      <c r="AN215">
        <f t="shared" si="53"/>
        <v>1.08124E-3</v>
      </c>
      <c r="AO215" t="e">
        <f t="shared" si="54"/>
        <v>#VALUE!</v>
      </c>
      <c r="AP215" t="e">
        <f t="shared" si="55"/>
        <v>#VALUE!</v>
      </c>
      <c r="AQ215">
        <f t="shared" si="56"/>
        <v>27.943544000000003</v>
      </c>
      <c r="AT215" t="s">
        <v>93</v>
      </c>
      <c r="AV215" t="s">
        <v>235</v>
      </c>
      <c r="AW215">
        <v>63821.5</v>
      </c>
      <c r="AX215" t="s">
        <v>212</v>
      </c>
      <c r="AY215">
        <v>127250</v>
      </c>
      <c r="AZ215" t="s">
        <v>235</v>
      </c>
      <c r="BA215" t="s">
        <v>235</v>
      </c>
      <c r="BB215" t="s">
        <v>235</v>
      </c>
      <c r="BC215" t="s">
        <v>235</v>
      </c>
      <c r="BD215" t="s">
        <v>235</v>
      </c>
      <c r="BE215">
        <v>675.22299999999996</v>
      </c>
      <c r="BF215">
        <v>664.697</v>
      </c>
      <c r="BG215" t="s">
        <v>212</v>
      </c>
      <c r="BH215" t="s">
        <v>235</v>
      </c>
      <c r="BI215">
        <v>34.773800000000001</v>
      </c>
      <c r="BJ215" t="s">
        <v>212</v>
      </c>
      <c r="BK215">
        <v>1.08124E-3</v>
      </c>
      <c r="BL215" t="s">
        <v>212</v>
      </c>
      <c r="BM215" t="s">
        <v>212</v>
      </c>
      <c r="BN215">
        <v>28.347000000000001</v>
      </c>
    </row>
    <row r="216" spans="1:66">
      <c r="A216" t="s">
        <v>92</v>
      </c>
      <c r="C216">
        <v>1.8754</v>
      </c>
      <c r="D216">
        <v>190.86600000000001</v>
      </c>
      <c r="E216">
        <v>7.1968300000000003</v>
      </c>
      <c r="F216">
        <v>50.328000000000003</v>
      </c>
      <c r="G216">
        <v>8.4913699999999999</v>
      </c>
      <c r="H216">
        <v>2.2995000000000001</v>
      </c>
      <c r="I216">
        <v>1.8494299999999999</v>
      </c>
      <c r="J216">
        <v>23.172799999999999</v>
      </c>
      <c r="K216">
        <v>0.59228400000000003</v>
      </c>
      <c r="L216">
        <v>13.582700000000001</v>
      </c>
      <c r="M216">
        <v>8.9160500000000004E-2</v>
      </c>
      <c r="N216">
        <v>0.11702</v>
      </c>
      <c r="O216">
        <v>0.39999800000000002</v>
      </c>
      <c r="P216">
        <v>0</v>
      </c>
      <c r="Q216">
        <v>0</v>
      </c>
      <c r="R216">
        <v>2.27564E-2</v>
      </c>
      <c r="S216">
        <v>0</v>
      </c>
      <c r="T216">
        <v>0</v>
      </c>
      <c r="U216">
        <v>0.44534699999999999</v>
      </c>
      <c r="Y216" t="e">
        <f t="shared" si="39"/>
        <v>#VALUE!</v>
      </c>
      <c r="Z216">
        <f t="shared" si="38"/>
        <v>52475.133999999998</v>
      </c>
      <c r="AA216" t="e">
        <f t="shared" si="40"/>
        <v>#VALUE!</v>
      </c>
      <c r="AB216">
        <f t="shared" si="41"/>
        <v>148695.67199999999</v>
      </c>
      <c r="AC216" t="e">
        <f t="shared" si="42"/>
        <v>#VALUE!</v>
      </c>
      <c r="AD216">
        <f t="shared" si="43"/>
        <v>2.0394100000000002</v>
      </c>
      <c r="AE216">
        <f t="shared" si="44"/>
        <v>1.74221</v>
      </c>
      <c r="AF216">
        <f t="shared" si="45"/>
        <v>0.22630000000000194</v>
      </c>
      <c r="AG216" t="e">
        <f t="shared" si="46"/>
        <v>#VALUE!</v>
      </c>
      <c r="AH216">
        <f t="shared" si="47"/>
        <v>983.64229999999998</v>
      </c>
      <c r="AI216">
        <f t="shared" si="48"/>
        <v>973.36683949999997</v>
      </c>
      <c r="AJ216" t="e">
        <f t="shared" si="49"/>
        <v>#VALUE!</v>
      </c>
      <c r="AK216" t="e">
        <f t="shared" si="50"/>
        <v>#VALUE!</v>
      </c>
      <c r="AL216">
        <f t="shared" si="51"/>
        <v>24.385999999999999</v>
      </c>
      <c r="AM216">
        <f t="shared" si="52"/>
        <v>0.12717999999999999</v>
      </c>
      <c r="AN216">
        <f t="shared" si="53"/>
        <v>0.20903959999999999</v>
      </c>
      <c r="AO216">
        <f t="shared" si="54"/>
        <v>3.5584599999999998E-3</v>
      </c>
      <c r="AP216">
        <f t="shared" si="55"/>
        <v>1.15879</v>
      </c>
      <c r="AQ216">
        <f t="shared" si="56"/>
        <v>35.249853000000002</v>
      </c>
      <c r="AT216" t="s">
        <v>92</v>
      </c>
      <c r="AV216" t="s">
        <v>212</v>
      </c>
      <c r="AW216">
        <v>52666</v>
      </c>
      <c r="AX216" t="s">
        <v>212</v>
      </c>
      <c r="AY216">
        <v>148746</v>
      </c>
      <c r="AZ216" t="s">
        <v>235</v>
      </c>
      <c r="BA216">
        <v>4.3389100000000003</v>
      </c>
      <c r="BB216">
        <v>3.5916399999999999</v>
      </c>
      <c r="BC216">
        <v>23.399100000000001</v>
      </c>
      <c r="BD216" t="s">
        <v>235</v>
      </c>
      <c r="BE216">
        <v>997.22500000000002</v>
      </c>
      <c r="BF216">
        <v>973.45600000000002</v>
      </c>
      <c r="BG216" t="s">
        <v>235</v>
      </c>
      <c r="BH216" t="s">
        <v>212</v>
      </c>
      <c r="BI216">
        <v>24.385999999999999</v>
      </c>
      <c r="BJ216">
        <v>0.12717999999999999</v>
      </c>
      <c r="BK216">
        <v>0.231796</v>
      </c>
      <c r="BL216">
        <v>3.5584599999999998E-3</v>
      </c>
      <c r="BM216">
        <v>1.15879</v>
      </c>
      <c r="BN216">
        <v>35.6952</v>
      </c>
    </row>
    <row r="217" spans="1:66">
      <c r="A217" t="s">
        <v>91</v>
      </c>
      <c r="C217">
        <v>1.6229499999999999</v>
      </c>
      <c r="D217">
        <v>161.636</v>
      </c>
      <c r="E217">
        <v>3.4192499999999999</v>
      </c>
      <c r="F217">
        <v>38.7667</v>
      </c>
      <c r="G217">
        <v>8.5392100000000006</v>
      </c>
      <c r="H217">
        <v>1.56908</v>
      </c>
      <c r="I217">
        <v>1.8955299999999999</v>
      </c>
      <c r="J217">
        <v>18.977900000000002</v>
      </c>
      <c r="K217">
        <v>0.59109299999999998</v>
      </c>
      <c r="L217">
        <v>9.0557800000000004</v>
      </c>
      <c r="M217">
        <v>7.46782E-2</v>
      </c>
      <c r="N217">
        <v>5.5810999999999999E-2</v>
      </c>
      <c r="O217">
        <v>0.35431800000000002</v>
      </c>
      <c r="P217">
        <v>0.15698899999999999</v>
      </c>
      <c r="Q217">
        <v>0</v>
      </c>
      <c r="R217">
        <v>0</v>
      </c>
      <c r="S217">
        <v>0</v>
      </c>
      <c r="T217">
        <v>0</v>
      </c>
      <c r="U217">
        <v>0.37615100000000001</v>
      </c>
      <c r="Y217">
        <f t="shared" si="39"/>
        <v>0.77410000000000023</v>
      </c>
      <c r="Z217">
        <f t="shared" si="38"/>
        <v>48763.164000000004</v>
      </c>
      <c r="AA217" t="e">
        <f t="shared" si="40"/>
        <v>#VALUE!</v>
      </c>
      <c r="AB217">
        <f t="shared" si="41"/>
        <v>142342.23329999999</v>
      </c>
      <c r="AC217" t="e">
        <f t="shared" si="42"/>
        <v>#VALUE!</v>
      </c>
      <c r="AD217">
        <f t="shared" si="43"/>
        <v>3.6190500000000001</v>
      </c>
      <c r="AE217">
        <f t="shared" si="44"/>
        <v>0.67361000000000004</v>
      </c>
      <c r="AF217" t="e">
        <f t="shared" si="45"/>
        <v>#VALUE!</v>
      </c>
      <c r="AG217">
        <f t="shared" si="46"/>
        <v>4.5107000000000008E-2</v>
      </c>
      <c r="AH217">
        <f t="shared" si="47"/>
        <v>800.36022000000003</v>
      </c>
      <c r="AI217">
        <f t="shared" si="48"/>
        <v>825.51132180000002</v>
      </c>
      <c r="AJ217">
        <f t="shared" si="49"/>
        <v>3.1753400000000001E-2</v>
      </c>
      <c r="AK217" t="e">
        <f t="shared" si="50"/>
        <v>#VALUE!</v>
      </c>
      <c r="AL217">
        <f t="shared" si="51"/>
        <v>46.808110999999997</v>
      </c>
      <c r="AM217">
        <f t="shared" si="52"/>
        <v>2.7633100000000001E-2</v>
      </c>
      <c r="AN217">
        <f t="shared" si="53"/>
        <v>1.6121E-2</v>
      </c>
      <c r="AO217">
        <f t="shared" si="54"/>
        <v>6.1720199999999996E-4</v>
      </c>
      <c r="AP217">
        <f t="shared" si="55"/>
        <v>2.7513300000000001E-2</v>
      </c>
      <c r="AQ217">
        <f t="shared" si="56"/>
        <v>36.695048999999997</v>
      </c>
      <c r="AT217" t="s">
        <v>91</v>
      </c>
      <c r="AV217">
        <v>2.3970500000000001</v>
      </c>
      <c r="AW217">
        <v>48924.800000000003</v>
      </c>
      <c r="AX217" t="s">
        <v>212</v>
      </c>
      <c r="AY217">
        <v>142381</v>
      </c>
      <c r="AZ217" t="s">
        <v>235</v>
      </c>
      <c r="BA217">
        <v>5.1881300000000001</v>
      </c>
      <c r="BB217">
        <v>2.56914</v>
      </c>
      <c r="BC217" t="s">
        <v>235</v>
      </c>
      <c r="BD217">
        <v>0.63619999999999999</v>
      </c>
      <c r="BE217">
        <v>809.41600000000005</v>
      </c>
      <c r="BF217">
        <v>825.58600000000001</v>
      </c>
      <c r="BG217">
        <v>8.7564400000000001E-2</v>
      </c>
      <c r="BH217" t="s">
        <v>212</v>
      </c>
      <c r="BI217">
        <v>46.9651</v>
      </c>
      <c r="BJ217">
        <v>2.7633100000000001E-2</v>
      </c>
      <c r="BK217">
        <v>1.6121E-2</v>
      </c>
      <c r="BL217">
        <v>6.1720199999999996E-4</v>
      </c>
      <c r="BM217">
        <v>2.7513300000000001E-2</v>
      </c>
      <c r="BN217">
        <v>37.071199999999997</v>
      </c>
    </row>
    <row r="218" spans="1:66">
      <c r="A218" t="s">
        <v>90</v>
      </c>
      <c r="C218">
        <v>1.5172300000000001</v>
      </c>
      <c r="D218">
        <v>159.50800000000001</v>
      </c>
      <c r="E218">
        <v>6.8059599999999998</v>
      </c>
      <c r="F218">
        <v>33.342199999999998</v>
      </c>
      <c r="G218">
        <v>9.8300999999999998</v>
      </c>
      <c r="H218">
        <v>1.7925</v>
      </c>
      <c r="I218">
        <v>1.47394</v>
      </c>
      <c r="J218">
        <v>17.6495</v>
      </c>
      <c r="K218">
        <v>0.54060699999999995</v>
      </c>
      <c r="L218">
        <v>9.7765199999999997</v>
      </c>
      <c r="M218">
        <v>2.8232199999999999E-2</v>
      </c>
      <c r="N218">
        <v>4.3388500000000003E-2</v>
      </c>
      <c r="O218">
        <v>0.32028200000000001</v>
      </c>
      <c r="P218">
        <v>0.148145</v>
      </c>
      <c r="Q218">
        <v>2.10481E-2</v>
      </c>
      <c r="R218">
        <v>0</v>
      </c>
      <c r="S218">
        <v>1.5487000000000001E-2</v>
      </c>
      <c r="T218">
        <v>0</v>
      </c>
      <c r="U218">
        <v>0.39781499999999997</v>
      </c>
      <c r="Y218" t="e">
        <f t="shared" si="39"/>
        <v>#VALUE!</v>
      </c>
      <c r="Z218">
        <f t="shared" si="38"/>
        <v>47118.591999999997</v>
      </c>
      <c r="AA218" t="e">
        <f t="shared" si="40"/>
        <v>#VALUE!</v>
      </c>
      <c r="AB218">
        <f t="shared" si="41"/>
        <v>137164.65779999999</v>
      </c>
      <c r="AC218" t="e">
        <f t="shared" si="42"/>
        <v>#VALUE!</v>
      </c>
      <c r="AD218">
        <f t="shared" si="43"/>
        <v>4.0027100000000004</v>
      </c>
      <c r="AE218">
        <f t="shared" si="44"/>
        <v>1.1160699999999999</v>
      </c>
      <c r="AF218" t="e">
        <f t="shared" si="45"/>
        <v>#VALUE!</v>
      </c>
      <c r="AG218" t="e">
        <f t="shared" si="46"/>
        <v>#VALUE!</v>
      </c>
      <c r="AH218">
        <f t="shared" si="47"/>
        <v>802.49748</v>
      </c>
      <c r="AI218">
        <f t="shared" si="48"/>
        <v>827.85276779999992</v>
      </c>
      <c r="AJ218">
        <f t="shared" si="49"/>
        <v>5.6131199999999999E-2</v>
      </c>
      <c r="AK218" t="e">
        <f t="shared" si="50"/>
        <v>#VALUE!</v>
      </c>
      <c r="AL218">
        <f t="shared" si="51"/>
        <v>23.424555000000002</v>
      </c>
      <c r="AM218">
        <f t="shared" si="52"/>
        <v>2.8432899999999997E-2</v>
      </c>
      <c r="AN218">
        <f t="shared" si="53"/>
        <v>0.142709</v>
      </c>
      <c r="AO218" t="e">
        <f t="shared" si="54"/>
        <v>#VALUE!</v>
      </c>
      <c r="AP218">
        <f t="shared" si="55"/>
        <v>1.08047</v>
      </c>
      <c r="AQ218">
        <f t="shared" si="56"/>
        <v>32.402484999999999</v>
      </c>
      <c r="AT218" t="s">
        <v>90</v>
      </c>
      <c r="AV218" t="s">
        <v>235</v>
      </c>
      <c r="AW218">
        <v>47278.1</v>
      </c>
      <c r="AX218" t="s">
        <v>212</v>
      </c>
      <c r="AY218">
        <v>137198</v>
      </c>
      <c r="AZ218" t="s">
        <v>235</v>
      </c>
      <c r="BA218">
        <v>5.79521</v>
      </c>
      <c r="BB218">
        <v>2.5900099999999999</v>
      </c>
      <c r="BC218" t="s">
        <v>235</v>
      </c>
      <c r="BD218" t="s">
        <v>212</v>
      </c>
      <c r="BE218">
        <v>812.274</v>
      </c>
      <c r="BF218">
        <v>827.88099999999997</v>
      </c>
      <c r="BG218">
        <v>9.9519700000000003E-2</v>
      </c>
      <c r="BH218" t="s">
        <v>212</v>
      </c>
      <c r="BI218">
        <v>23.572700000000001</v>
      </c>
      <c r="BJ218">
        <v>4.9480999999999997E-2</v>
      </c>
      <c r="BK218">
        <v>0.142709</v>
      </c>
      <c r="BL218" t="s">
        <v>212</v>
      </c>
      <c r="BM218">
        <v>1.08047</v>
      </c>
      <c r="BN218">
        <v>32.8003</v>
      </c>
    </row>
    <row r="219" spans="1:66">
      <c r="A219" t="s">
        <v>89</v>
      </c>
      <c r="C219">
        <v>1.3156000000000001</v>
      </c>
      <c r="D219">
        <v>142.21199999999999</v>
      </c>
      <c r="E219">
        <v>3.0642900000000002</v>
      </c>
      <c r="F219">
        <v>30.535900000000002</v>
      </c>
      <c r="G219">
        <v>8.7697699999999994</v>
      </c>
      <c r="H219">
        <v>1.51014</v>
      </c>
      <c r="I219">
        <v>1.44235</v>
      </c>
      <c r="J219">
        <v>19.6812</v>
      </c>
      <c r="K219">
        <v>0.46983799999999998</v>
      </c>
      <c r="L219">
        <v>7.5312000000000001</v>
      </c>
      <c r="M219">
        <v>7.35981E-2</v>
      </c>
      <c r="N219">
        <v>5.7588899999999998E-2</v>
      </c>
      <c r="O219">
        <v>0.32025199999999998</v>
      </c>
      <c r="P219">
        <v>0</v>
      </c>
      <c r="Q219">
        <v>2.0186099999999998E-2</v>
      </c>
      <c r="R219">
        <v>0</v>
      </c>
      <c r="S219">
        <v>1.49328E-2</v>
      </c>
      <c r="T219">
        <v>0</v>
      </c>
      <c r="U219">
        <v>0.37834200000000001</v>
      </c>
      <c r="Y219" t="e">
        <f t="shared" si="39"/>
        <v>#VALUE!</v>
      </c>
      <c r="Z219">
        <f t="shared" si="38"/>
        <v>50153.788</v>
      </c>
      <c r="AA219" t="e">
        <f t="shared" si="40"/>
        <v>#VALUE!</v>
      </c>
      <c r="AB219">
        <f t="shared" si="41"/>
        <v>113413.4641</v>
      </c>
      <c r="AC219" t="e">
        <f t="shared" si="42"/>
        <v>#VALUE!</v>
      </c>
      <c r="AD219">
        <f t="shared" si="43"/>
        <v>2.6529300000000005</v>
      </c>
      <c r="AE219">
        <f t="shared" si="44"/>
        <v>0.79405999999999977</v>
      </c>
      <c r="AF219" t="e">
        <f t="shared" si="45"/>
        <v>#VALUE!</v>
      </c>
      <c r="AG219" t="e">
        <f t="shared" si="46"/>
        <v>#VALUE!</v>
      </c>
      <c r="AH219">
        <f t="shared" si="47"/>
        <v>683.18679999999995</v>
      </c>
      <c r="AI219">
        <f t="shared" si="48"/>
        <v>682.39840189999995</v>
      </c>
      <c r="AJ219">
        <f t="shared" si="49"/>
        <v>0.29728910000000003</v>
      </c>
      <c r="AK219" t="e">
        <f t="shared" si="50"/>
        <v>#VALUE!</v>
      </c>
      <c r="AL219">
        <f t="shared" si="51"/>
        <v>23.7286</v>
      </c>
      <c r="AM219" t="e">
        <f t="shared" si="52"/>
        <v>#VALUE!</v>
      </c>
      <c r="AN219">
        <f t="shared" si="53"/>
        <v>8.6011799999999999E-4</v>
      </c>
      <c r="AO219" t="e">
        <f t="shared" si="54"/>
        <v>#VALUE!</v>
      </c>
      <c r="AP219">
        <f t="shared" si="55"/>
        <v>1.18309E-2</v>
      </c>
      <c r="AQ219">
        <f t="shared" si="56"/>
        <v>29.200258000000002</v>
      </c>
      <c r="AT219" t="s">
        <v>89</v>
      </c>
      <c r="AV219" t="s">
        <v>212</v>
      </c>
      <c r="AW219">
        <v>50296</v>
      </c>
      <c r="AX219" t="s">
        <v>212</v>
      </c>
      <c r="AY219">
        <v>113444</v>
      </c>
      <c r="AZ219" t="s">
        <v>235</v>
      </c>
      <c r="BA219">
        <v>4.1630700000000003</v>
      </c>
      <c r="BB219">
        <v>2.2364099999999998</v>
      </c>
      <c r="BC219" t="s">
        <v>235</v>
      </c>
      <c r="BD219" t="s">
        <v>212</v>
      </c>
      <c r="BE219">
        <v>690.71799999999996</v>
      </c>
      <c r="BF219">
        <v>682.47199999999998</v>
      </c>
      <c r="BG219">
        <v>0.35487800000000003</v>
      </c>
      <c r="BH219" t="s">
        <v>212</v>
      </c>
      <c r="BI219">
        <v>23.7286</v>
      </c>
      <c r="BJ219" t="s">
        <v>212</v>
      </c>
      <c r="BK219">
        <v>8.6011799999999999E-4</v>
      </c>
      <c r="BL219" t="s">
        <v>212</v>
      </c>
      <c r="BM219">
        <v>1.18309E-2</v>
      </c>
      <c r="BN219">
        <v>29.578600000000002</v>
      </c>
    </row>
    <row r="220" spans="1:66">
      <c r="A220" t="s">
        <v>88</v>
      </c>
      <c r="C220">
        <v>1.5769599999999999</v>
      </c>
      <c r="D220">
        <v>129.512</v>
      </c>
      <c r="E220">
        <v>4.0606299999999997</v>
      </c>
      <c r="F220">
        <v>35.588799999999999</v>
      </c>
      <c r="G220">
        <v>6.1013500000000001</v>
      </c>
      <c r="H220">
        <v>1.5300199999999999</v>
      </c>
      <c r="I220">
        <v>1.7953699999999999</v>
      </c>
      <c r="J220">
        <v>14.5611</v>
      </c>
      <c r="K220">
        <v>0.39746300000000001</v>
      </c>
      <c r="L220">
        <v>7.4136100000000003</v>
      </c>
      <c r="M220">
        <v>5.0845899999999999E-2</v>
      </c>
      <c r="N220">
        <v>6.7026100000000005E-2</v>
      </c>
      <c r="O220">
        <v>0.28496899999999997</v>
      </c>
      <c r="P220">
        <v>0</v>
      </c>
      <c r="Q220">
        <v>1.9280800000000001E-2</v>
      </c>
      <c r="R220">
        <v>0</v>
      </c>
      <c r="S220">
        <v>1.4345500000000001E-2</v>
      </c>
      <c r="T220">
        <v>0</v>
      </c>
      <c r="U220">
        <v>0.374554</v>
      </c>
      <c r="Y220" t="e">
        <f t="shared" si="39"/>
        <v>#VALUE!</v>
      </c>
      <c r="Z220">
        <f t="shared" si="38"/>
        <v>63989.187999999995</v>
      </c>
      <c r="AA220">
        <f t="shared" si="40"/>
        <v>243.08636999999999</v>
      </c>
      <c r="AB220">
        <f t="shared" si="41"/>
        <v>113589.4112</v>
      </c>
      <c r="AC220">
        <f t="shared" si="42"/>
        <v>67.236450000000005</v>
      </c>
      <c r="AD220">
        <f t="shared" si="43"/>
        <v>14.770379999999999</v>
      </c>
      <c r="AE220">
        <f t="shared" si="44"/>
        <v>3.6876100000000003</v>
      </c>
      <c r="AF220">
        <f t="shared" si="45"/>
        <v>5.101700000000001</v>
      </c>
      <c r="AG220">
        <f t="shared" si="46"/>
        <v>3.7935569999999998</v>
      </c>
      <c r="AH220">
        <f t="shared" si="47"/>
        <v>580.67839000000004</v>
      </c>
      <c r="AI220">
        <f t="shared" si="48"/>
        <v>606.83915409999997</v>
      </c>
      <c r="AJ220" t="e">
        <f t="shared" si="49"/>
        <v>#VALUE!</v>
      </c>
      <c r="AK220" t="e">
        <f t="shared" si="50"/>
        <v>#VALUE!</v>
      </c>
      <c r="AL220">
        <f t="shared" si="51"/>
        <v>41.840800000000002</v>
      </c>
      <c r="AM220" t="e">
        <f t="shared" si="52"/>
        <v>#VALUE!</v>
      </c>
      <c r="AN220" t="e">
        <f t="shared" si="53"/>
        <v>#VALUE!</v>
      </c>
      <c r="AO220" t="e">
        <f t="shared" si="54"/>
        <v>#VALUE!</v>
      </c>
      <c r="AP220">
        <f t="shared" si="55"/>
        <v>1.6885299999999999E-3</v>
      </c>
      <c r="AQ220">
        <f t="shared" si="56"/>
        <v>26.395246</v>
      </c>
      <c r="AT220" t="s">
        <v>88</v>
      </c>
      <c r="AV220" t="s">
        <v>235</v>
      </c>
      <c r="AW220">
        <v>64118.7</v>
      </c>
      <c r="AX220">
        <v>247.14699999999999</v>
      </c>
      <c r="AY220">
        <v>113625</v>
      </c>
      <c r="AZ220">
        <v>73.337800000000001</v>
      </c>
      <c r="BA220">
        <v>16.3004</v>
      </c>
      <c r="BB220">
        <v>5.4829800000000004</v>
      </c>
      <c r="BC220">
        <v>19.662800000000001</v>
      </c>
      <c r="BD220">
        <v>4.19102</v>
      </c>
      <c r="BE220">
        <v>588.09199999999998</v>
      </c>
      <c r="BF220">
        <v>606.89</v>
      </c>
      <c r="BG220" t="s">
        <v>212</v>
      </c>
      <c r="BH220" t="s">
        <v>235</v>
      </c>
      <c r="BI220">
        <v>41.840800000000002</v>
      </c>
      <c r="BJ220" t="s">
        <v>212</v>
      </c>
      <c r="BK220" t="s">
        <v>212</v>
      </c>
      <c r="BL220" t="s">
        <v>212</v>
      </c>
      <c r="BM220">
        <v>1.6885299999999999E-3</v>
      </c>
      <c r="BN220">
        <v>26.7698</v>
      </c>
    </row>
    <row r="221" spans="1:66">
      <c r="A221" t="s">
        <v>87</v>
      </c>
      <c r="C221">
        <v>1.32335</v>
      </c>
      <c r="D221">
        <v>143.125</v>
      </c>
      <c r="E221">
        <v>4.8450199999999999</v>
      </c>
      <c r="F221">
        <v>40.944400000000002</v>
      </c>
      <c r="G221">
        <v>6.8030499999999998</v>
      </c>
      <c r="H221">
        <v>1.82094</v>
      </c>
      <c r="I221">
        <v>1.63924</v>
      </c>
      <c r="J221">
        <v>19.563199999999998</v>
      </c>
      <c r="K221">
        <v>0.569353</v>
      </c>
      <c r="L221">
        <v>9.0785</v>
      </c>
      <c r="M221">
        <v>5.68747E-2</v>
      </c>
      <c r="N221">
        <v>5.4577399999999998E-2</v>
      </c>
      <c r="O221">
        <v>0.35910399999999998</v>
      </c>
      <c r="P221">
        <v>0.15241299999999999</v>
      </c>
      <c r="Q221">
        <v>2.1519300000000002E-2</v>
      </c>
      <c r="R221">
        <v>0</v>
      </c>
      <c r="S221">
        <v>1.6012200000000001E-2</v>
      </c>
      <c r="T221">
        <v>3.91414E-2</v>
      </c>
      <c r="U221">
        <v>0.29834300000000002</v>
      </c>
      <c r="Y221" t="e">
        <f t="shared" si="39"/>
        <v>#VALUE!</v>
      </c>
      <c r="Z221">
        <f t="shared" si="38"/>
        <v>58209.275000000001</v>
      </c>
      <c r="AA221" t="e">
        <f t="shared" si="40"/>
        <v>#VALUE!</v>
      </c>
      <c r="AB221">
        <f t="shared" si="41"/>
        <v>120440.05560000001</v>
      </c>
      <c r="AC221">
        <f t="shared" si="42"/>
        <v>0.36397999999999975</v>
      </c>
      <c r="AD221">
        <f t="shared" si="43"/>
        <v>0.9436500000000001</v>
      </c>
      <c r="AE221">
        <f t="shared" si="44"/>
        <v>0.34318000000000004</v>
      </c>
      <c r="AF221" t="e">
        <f t="shared" si="45"/>
        <v>#VALUE!</v>
      </c>
      <c r="AG221" t="e">
        <f t="shared" si="46"/>
        <v>#VALUE!</v>
      </c>
      <c r="AH221">
        <f t="shared" si="47"/>
        <v>615.62950000000001</v>
      </c>
      <c r="AI221">
        <f t="shared" si="48"/>
        <v>640.69912529999999</v>
      </c>
      <c r="AJ221" t="e">
        <f t="shared" si="49"/>
        <v>#VALUE!</v>
      </c>
      <c r="AK221" t="e">
        <f t="shared" si="50"/>
        <v>#VALUE!</v>
      </c>
      <c r="AL221">
        <f t="shared" si="51"/>
        <v>37.472186999999998</v>
      </c>
      <c r="AM221" t="e">
        <f t="shared" si="52"/>
        <v>#VALUE!</v>
      </c>
      <c r="AN221">
        <f t="shared" si="53"/>
        <v>4.2110699999999999E-4</v>
      </c>
      <c r="AO221" t="e">
        <f t="shared" si="54"/>
        <v>#VALUE!</v>
      </c>
      <c r="AP221" t="e">
        <f t="shared" si="55"/>
        <v>#VALUE!</v>
      </c>
      <c r="AQ221">
        <f t="shared" si="56"/>
        <v>28.676957000000002</v>
      </c>
      <c r="AT221" t="s">
        <v>87</v>
      </c>
      <c r="AV221" t="s">
        <v>235</v>
      </c>
      <c r="AW221">
        <v>58352.4</v>
      </c>
      <c r="AX221" t="s">
        <v>235</v>
      </c>
      <c r="AY221">
        <v>120481</v>
      </c>
      <c r="AZ221">
        <v>7.1670299999999996</v>
      </c>
      <c r="BA221">
        <v>2.7645900000000001</v>
      </c>
      <c r="BB221">
        <v>1.9824200000000001</v>
      </c>
      <c r="BC221" t="s">
        <v>235</v>
      </c>
      <c r="BD221" t="s">
        <v>235</v>
      </c>
      <c r="BE221">
        <v>624.70799999999997</v>
      </c>
      <c r="BF221">
        <v>640.75599999999997</v>
      </c>
      <c r="BG221" t="s">
        <v>212</v>
      </c>
      <c r="BH221" t="s">
        <v>212</v>
      </c>
      <c r="BI221">
        <v>37.624600000000001</v>
      </c>
      <c r="BJ221" t="s">
        <v>212</v>
      </c>
      <c r="BK221">
        <v>4.2110699999999999E-4</v>
      </c>
      <c r="BL221" t="s">
        <v>212</v>
      </c>
      <c r="BM221" t="s">
        <v>212</v>
      </c>
      <c r="BN221">
        <v>28.975300000000001</v>
      </c>
    </row>
    <row r="222" spans="1:66">
      <c r="A222" t="s">
        <v>86</v>
      </c>
      <c r="C222">
        <v>1.50308</v>
      </c>
      <c r="D222">
        <v>136.34100000000001</v>
      </c>
      <c r="E222">
        <v>5.2674599999999998</v>
      </c>
      <c r="F222">
        <v>25.333200000000001</v>
      </c>
      <c r="G222">
        <v>10.1347</v>
      </c>
      <c r="H222">
        <v>1.4896499999999999</v>
      </c>
      <c r="I222">
        <v>1.97367</v>
      </c>
      <c r="J222">
        <v>17.675799999999999</v>
      </c>
      <c r="K222">
        <v>0.51072499999999998</v>
      </c>
      <c r="L222">
        <v>7.8624999999999998</v>
      </c>
      <c r="M222">
        <v>5.58086E-2</v>
      </c>
      <c r="N222">
        <v>0.100943</v>
      </c>
      <c r="O222">
        <v>0.327237</v>
      </c>
      <c r="P222">
        <v>0.14913999999999999</v>
      </c>
      <c r="Q222">
        <v>0</v>
      </c>
      <c r="R222">
        <v>0</v>
      </c>
      <c r="S222">
        <v>0</v>
      </c>
      <c r="T222">
        <v>0</v>
      </c>
      <c r="U222">
        <v>0.33861999999999998</v>
      </c>
      <c r="Y222" t="e">
        <f t="shared" si="39"/>
        <v>#VALUE!</v>
      </c>
      <c r="Z222">
        <f t="shared" si="38"/>
        <v>47599.459000000003</v>
      </c>
      <c r="AA222">
        <f t="shared" si="40"/>
        <v>3.9530799999999999</v>
      </c>
      <c r="AB222">
        <f t="shared" si="41"/>
        <v>139185.66680000001</v>
      </c>
      <c r="AC222">
        <f t="shared" si="42"/>
        <v>0.57369999999999877</v>
      </c>
      <c r="AD222">
        <f t="shared" si="43"/>
        <v>4.5089699999999997</v>
      </c>
      <c r="AE222">
        <f t="shared" si="44"/>
        <v>0.82142000000000004</v>
      </c>
      <c r="AF222" t="e">
        <f t="shared" si="45"/>
        <v>#VALUE!</v>
      </c>
      <c r="AG222">
        <f t="shared" si="46"/>
        <v>0.30869900000000006</v>
      </c>
      <c r="AH222">
        <f t="shared" si="47"/>
        <v>804.86750000000006</v>
      </c>
      <c r="AI222">
        <f t="shared" si="48"/>
        <v>820.30319140000006</v>
      </c>
      <c r="AJ222" t="e">
        <f t="shared" si="49"/>
        <v>#VALUE!</v>
      </c>
      <c r="AK222" t="e">
        <f t="shared" si="50"/>
        <v>#VALUE!</v>
      </c>
      <c r="AL222">
        <f t="shared" si="51"/>
        <v>22.364360000000001</v>
      </c>
      <c r="AM222">
        <f t="shared" si="52"/>
        <v>6.90799E-2</v>
      </c>
      <c r="AN222">
        <f t="shared" si="53"/>
        <v>7.8488000000000002E-2</v>
      </c>
      <c r="AO222" t="e">
        <f t="shared" si="54"/>
        <v>#VALUE!</v>
      </c>
      <c r="AP222">
        <f t="shared" si="55"/>
        <v>1.0055400000000001</v>
      </c>
      <c r="AQ222">
        <f t="shared" si="56"/>
        <v>31.985579999999999</v>
      </c>
      <c r="AT222" t="s">
        <v>86</v>
      </c>
      <c r="AV222" t="s">
        <v>235</v>
      </c>
      <c r="AW222">
        <v>47735.8</v>
      </c>
      <c r="AX222">
        <v>9.2205399999999997</v>
      </c>
      <c r="AY222">
        <v>139211</v>
      </c>
      <c r="AZ222">
        <v>10.708399999999999</v>
      </c>
      <c r="BA222">
        <v>5.9986199999999998</v>
      </c>
      <c r="BB222">
        <v>2.7950900000000001</v>
      </c>
      <c r="BC222" t="s">
        <v>235</v>
      </c>
      <c r="BD222">
        <v>0.81942400000000004</v>
      </c>
      <c r="BE222">
        <v>812.73</v>
      </c>
      <c r="BF222">
        <v>820.35900000000004</v>
      </c>
      <c r="BG222" t="s">
        <v>235</v>
      </c>
      <c r="BH222" t="s">
        <v>212</v>
      </c>
      <c r="BI222">
        <v>22.513500000000001</v>
      </c>
      <c r="BJ222">
        <v>6.90799E-2</v>
      </c>
      <c r="BK222">
        <v>7.8488000000000002E-2</v>
      </c>
      <c r="BL222" t="s">
        <v>212</v>
      </c>
      <c r="BM222">
        <v>1.0055400000000001</v>
      </c>
      <c r="BN222">
        <v>32.324199999999998</v>
      </c>
    </row>
    <row r="223" spans="1:66">
      <c r="A223" t="s">
        <v>85</v>
      </c>
      <c r="C223">
        <v>1.4358599999999999</v>
      </c>
      <c r="D223">
        <v>170.60400000000001</v>
      </c>
      <c r="E223">
        <v>4.7426399999999997</v>
      </c>
      <c r="F223">
        <v>31.575399999999998</v>
      </c>
      <c r="G223">
        <v>8.5243300000000009</v>
      </c>
      <c r="H223">
        <v>1.66065</v>
      </c>
      <c r="I223">
        <v>1.9895499999999999</v>
      </c>
      <c r="J223">
        <v>14.4282</v>
      </c>
      <c r="K223">
        <v>0.50315600000000005</v>
      </c>
      <c r="L223">
        <v>8.2535600000000002</v>
      </c>
      <c r="M223">
        <v>8.4778099999999995E-2</v>
      </c>
      <c r="N223">
        <v>6.1096499999999998E-2</v>
      </c>
      <c r="O223">
        <v>0.278943</v>
      </c>
      <c r="P223">
        <v>0</v>
      </c>
      <c r="Q223">
        <v>0</v>
      </c>
      <c r="R223">
        <v>0</v>
      </c>
      <c r="S223">
        <v>0</v>
      </c>
      <c r="T223">
        <v>2.7160900000000002E-2</v>
      </c>
      <c r="U223">
        <v>0.42505500000000002</v>
      </c>
      <c r="Y223" t="e">
        <f t="shared" si="39"/>
        <v>#VALUE!</v>
      </c>
      <c r="Z223">
        <f t="shared" si="38"/>
        <v>58240.896000000001</v>
      </c>
      <c r="AA223" t="e">
        <f t="shared" si="40"/>
        <v>#VALUE!</v>
      </c>
      <c r="AB223">
        <f t="shared" si="41"/>
        <v>136704.4246</v>
      </c>
      <c r="AC223" t="e">
        <f t="shared" si="42"/>
        <v>#VALUE!</v>
      </c>
      <c r="AD223">
        <f t="shared" si="43"/>
        <v>2.1035900000000001</v>
      </c>
      <c r="AE223" t="e">
        <f t="shared" si="44"/>
        <v>#VALUE!</v>
      </c>
      <c r="AF223">
        <f t="shared" si="45"/>
        <v>14.514499999999998</v>
      </c>
      <c r="AG223" t="e">
        <f t="shared" si="46"/>
        <v>#VALUE!</v>
      </c>
      <c r="AH223">
        <f t="shared" si="47"/>
        <v>665.22943999999995</v>
      </c>
      <c r="AI223">
        <f t="shared" si="48"/>
        <v>642.69222190000005</v>
      </c>
      <c r="AJ223" t="e">
        <f t="shared" si="49"/>
        <v>#VALUE!</v>
      </c>
      <c r="AK223" t="e">
        <f t="shared" si="50"/>
        <v>#VALUE!</v>
      </c>
      <c r="AL223">
        <f t="shared" si="51"/>
        <v>40.852600000000002</v>
      </c>
      <c r="AM223">
        <f t="shared" si="52"/>
        <v>9.3055100000000002E-2</v>
      </c>
      <c r="AN223">
        <f t="shared" si="53"/>
        <v>0.16211600000000001</v>
      </c>
      <c r="AO223">
        <f t="shared" si="54"/>
        <v>8.0193500000000004E-4</v>
      </c>
      <c r="AP223">
        <f t="shared" si="55"/>
        <v>0.81042209999999992</v>
      </c>
      <c r="AQ223">
        <f t="shared" si="56"/>
        <v>30.940645</v>
      </c>
      <c r="AT223" t="s">
        <v>85</v>
      </c>
      <c r="AV223" t="s">
        <v>235</v>
      </c>
      <c r="AW223">
        <v>58411.5</v>
      </c>
      <c r="AX223" t="s">
        <v>212</v>
      </c>
      <c r="AY223">
        <v>136736</v>
      </c>
      <c r="AZ223" t="s">
        <v>235</v>
      </c>
      <c r="BA223">
        <v>3.76424</v>
      </c>
      <c r="BB223" t="s">
        <v>235</v>
      </c>
      <c r="BC223">
        <v>28.942699999999999</v>
      </c>
      <c r="BD223" t="s">
        <v>235</v>
      </c>
      <c r="BE223">
        <v>673.48299999999995</v>
      </c>
      <c r="BF223">
        <v>642.77700000000004</v>
      </c>
      <c r="BG223" t="s">
        <v>235</v>
      </c>
      <c r="BH223" t="s">
        <v>235</v>
      </c>
      <c r="BI223">
        <v>40.852600000000002</v>
      </c>
      <c r="BJ223">
        <v>9.3055100000000002E-2</v>
      </c>
      <c r="BK223">
        <v>0.16211600000000001</v>
      </c>
      <c r="BL223">
        <v>8.0193500000000004E-4</v>
      </c>
      <c r="BM223">
        <v>0.83758299999999997</v>
      </c>
      <c r="BN223">
        <v>31.3657</v>
      </c>
    </row>
    <row r="224" spans="1:66">
      <c r="A224" t="s">
        <v>84</v>
      </c>
      <c r="C224">
        <v>2.1844199999999998</v>
      </c>
      <c r="D224">
        <v>179.04499999999999</v>
      </c>
      <c r="E224">
        <v>6.7983399999999996</v>
      </c>
      <c r="F224">
        <v>37.189599999999999</v>
      </c>
      <c r="G224">
        <v>10.1343</v>
      </c>
      <c r="H224">
        <v>2.0523500000000001</v>
      </c>
      <c r="I224">
        <v>2.2334100000000001</v>
      </c>
      <c r="J224">
        <v>18.468599999999999</v>
      </c>
      <c r="K224">
        <v>0.69423400000000002</v>
      </c>
      <c r="L224">
        <v>9.7407699999999995</v>
      </c>
      <c r="M224">
        <v>5.8089099999999998E-2</v>
      </c>
      <c r="N224">
        <v>6.3523899999999994E-2</v>
      </c>
      <c r="O224">
        <v>0.34238499999999999</v>
      </c>
      <c r="P224">
        <v>0</v>
      </c>
      <c r="Q224">
        <v>0</v>
      </c>
      <c r="R224">
        <v>0</v>
      </c>
      <c r="S224">
        <v>1.8508699999999999E-2</v>
      </c>
      <c r="T224">
        <v>0</v>
      </c>
      <c r="U224">
        <v>0.45395400000000002</v>
      </c>
      <c r="Y224">
        <f t="shared" si="39"/>
        <v>23.037680000000002</v>
      </c>
      <c r="Z224">
        <f t="shared" si="38"/>
        <v>61655.055</v>
      </c>
      <c r="AA224">
        <f t="shared" si="40"/>
        <v>6259.4416599999995</v>
      </c>
      <c r="AB224">
        <f t="shared" si="41"/>
        <v>142347.81039999999</v>
      </c>
      <c r="AC224">
        <f t="shared" si="42"/>
        <v>1794.5857000000001</v>
      </c>
      <c r="AD224">
        <f t="shared" si="43"/>
        <v>257.74965000000003</v>
      </c>
      <c r="AE224">
        <f t="shared" si="44"/>
        <v>82.436089999999993</v>
      </c>
      <c r="AF224">
        <f t="shared" si="45"/>
        <v>77.030900000000003</v>
      </c>
      <c r="AG224">
        <f t="shared" si="46"/>
        <v>81.513366000000005</v>
      </c>
      <c r="AH224">
        <f t="shared" si="47"/>
        <v>672.15623000000005</v>
      </c>
      <c r="AI224">
        <f t="shared" si="48"/>
        <v>643.37491090000003</v>
      </c>
      <c r="AJ224">
        <f t="shared" si="49"/>
        <v>1.9685400000000006E-2</v>
      </c>
      <c r="AK224">
        <f t="shared" si="50"/>
        <v>3.2889849999999998</v>
      </c>
      <c r="AL224">
        <f t="shared" si="51"/>
        <v>208.99199999999999</v>
      </c>
      <c r="AM224">
        <f t="shared" si="52"/>
        <v>1.5225799999999999E-3</v>
      </c>
      <c r="AN224">
        <f t="shared" si="53"/>
        <v>4.9093700000000001E-5</v>
      </c>
      <c r="AO224" t="e">
        <f t="shared" si="54"/>
        <v>#VALUE!</v>
      </c>
      <c r="AP224" t="e">
        <f t="shared" si="55"/>
        <v>#VALUE!</v>
      </c>
      <c r="AQ224">
        <f t="shared" si="56"/>
        <v>30.012746</v>
      </c>
      <c r="AT224" t="s">
        <v>84</v>
      </c>
      <c r="AV224">
        <v>25.222100000000001</v>
      </c>
      <c r="AW224">
        <v>61834.1</v>
      </c>
      <c r="AX224">
        <v>6266.24</v>
      </c>
      <c r="AY224">
        <v>142385</v>
      </c>
      <c r="AZ224">
        <v>1804.72</v>
      </c>
      <c r="BA224">
        <v>259.80200000000002</v>
      </c>
      <c r="BB224">
        <v>84.669499999999999</v>
      </c>
      <c r="BC224">
        <v>95.499499999999998</v>
      </c>
      <c r="BD224">
        <v>82.207599999999999</v>
      </c>
      <c r="BE224">
        <v>681.89700000000005</v>
      </c>
      <c r="BF224">
        <v>643.43299999999999</v>
      </c>
      <c r="BG224">
        <v>8.32093E-2</v>
      </c>
      <c r="BH224">
        <v>3.63137</v>
      </c>
      <c r="BI224">
        <v>208.99199999999999</v>
      </c>
      <c r="BJ224">
        <v>1.5225799999999999E-3</v>
      </c>
      <c r="BK224">
        <v>4.9093700000000001E-5</v>
      </c>
      <c r="BL224" t="s">
        <v>212</v>
      </c>
      <c r="BM224" t="s">
        <v>212</v>
      </c>
      <c r="BN224">
        <v>30.466699999999999</v>
      </c>
    </row>
    <row r="225" spans="1:66">
      <c r="A225" t="s">
        <v>83</v>
      </c>
      <c r="C225">
        <v>1.39076</v>
      </c>
      <c r="D225">
        <v>134.602</v>
      </c>
      <c r="E225">
        <v>1.74899</v>
      </c>
      <c r="F225">
        <v>33.867400000000004</v>
      </c>
      <c r="G225">
        <v>6.10975</v>
      </c>
      <c r="H225">
        <v>1.6494899999999999</v>
      </c>
      <c r="I225">
        <v>1.9157599999999999</v>
      </c>
      <c r="J225">
        <v>18.748100000000001</v>
      </c>
      <c r="K225">
        <v>0.48727599999999999</v>
      </c>
      <c r="L225">
        <v>9.4151900000000008</v>
      </c>
      <c r="M225">
        <v>7.20943E-2</v>
      </c>
      <c r="N225">
        <v>7.5800800000000002E-2</v>
      </c>
      <c r="O225">
        <v>0.27283299999999999</v>
      </c>
      <c r="P225">
        <v>0</v>
      </c>
      <c r="Q225">
        <v>3.8298699999999998E-2</v>
      </c>
      <c r="R225">
        <v>0</v>
      </c>
      <c r="S225">
        <v>0</v>
      </c>
      <c r="T225">
        <v>0</v>
      </c>
      <c r="U225">
        <v>0.29941899999999999</v>
      </c>
      <c r="Y225" t="e">
        <f t="shared" si="39"/>
        <v>#VALUE!</v>
      </c>
      <c r="Z225">
        <f t="shared" si="38"/>
        <v>54133.398000000001</v>
      </c>
      <c r="AA225" t="e">
        <f t="shared" si="40"/>
        <v>#VALUE!</v>
      </c>
      <c r="AB225">
        <f t="shared" si="41"/>
        <v>119214.1326</v>
      </c>
      <c r="AC225" t="e">
        <f t="shared" si="42"/>
        <v>#VALUE!</v>
      </c>
      <c r="AD225">
        <f t="shared" si="43"/>
        <v>1.1843399999999999</v>
      </c>
      <c r="AE225" t="e">
        <f t="shared" si="44"/>
        <v>#VALUE!</v>
      </c>
      <c r="AF225">
        <f t="shared" si="45"/>
        <v>7.5647999999999982</v>
      </c>
      <c r="AG225" t="e">
        <f t="shared" si="46"/>
        <v>#VALUE!</v>
      </c>
      <c r="AH225">
        <f t="shared" si="47"/>
        <v>612.68580999999995</v>
      </c>
      <c r="AI225">
        <f t="shared" si="48"/>
        <v>632.95890569999995</v>
      </c>
      <c r="AJ225" t="e">
        <f t="shared" si="49"/>
        <v>#VALUE!</v>
      </c>
      <c r="AK225" t="e">
        <f t="shared" si="50"/>
        <v>#VALUE!</v>
      </c>
      <c r="AL225">
        <f t="shared" si="51"/>
        <v>37.003500000000003</v>
      </c>
      <c r="AM225" t="e">
        <f t="shared" si="52"/>
        <v>#VALUE!</v>
      </c>
      <c r="AN225" t="e">
        <f t="shared" si="53"/>
        <v>#VALUE!</v>
      </c>
      <c r="AO225" t="e">
        <f t="shared" si="54"/>
        <v>#VALUE!</v>
      </c>
      <c r="AP225">
        <f t="shared" si="55"/>
        <v>7.4717299999999996E-4</v>
      </c>
      <c r="AQ225">
        <f t="shared" si="56"/>
        <v>28.684681000000001</v>
      </c>
      <c r="AT225" t="s">
        <v>83</v>
      </c>
      <c r="AV225" t="s">
        <v>235</v>
      </c>
      <c r="AW225">
        <v>54268</v>
      </c>
      <c r="AX225" t="s">
        <v>212</v>
      </c>
      <c r="AY225">
        <v>119248</v>
      </c>
      <c r="AZ225" t="s">
        <v>235</v>
      </c>
      <c r="BA225">
        <v>2.8338299999999998</v>
      </c>
      <c r="BB225" t="s">
        <v>235</v>
      </c>
      <c r="BC225">
        <v>26.312899999999999</v>
      </c>
      <c r="BD225" t="s">
        <v>235</v>
      </c>
      <c r="BE225">
        <v>622.101</v>
      </c>
      <c r="BF225">
        <v>633.03099999999995</v>
      </c>
      <c r="BG225" t="s">
        <v>212</v>
      </c>
      <c r="BH225" t="s">
        <v>212</v>
      </c>
      <c r="BI225">
        <v>37.003500000000003</v>
      </c>
      <c r="BJ225" t="s">
        <v>212</v>
      </c>
      <c r="BK225" t="s">
        <v>212</v>
      </c>
      <c r="BL225" t="s">
        <v>212</v>
      </c>
      <c r="BM225">
        <v>7.4717299999999996E-4</v>
      </c>
      <c r="BN225">
        <v>28.984100000000002</v>
      </c>
    </row>
    <row r="226" spans="1:66">
      <c r="A226" t="s">
        <v>82</v>
      </c>
      <c r="C226">
        <v>1.22081</v>
      </c>
      <c r="D226">
        <v>129.703</v>
      </c>
      <c r="E226">
        <v>4.7137099999999998</v>
      </c>
      <c r="F226">
        <v>33.737099999999998</v>
      </c>
      <c r="G226">
        <v>7.8103600000000002</v>
      </c>
      <c r="H226">
        <v>1.73126</v>
      </c>
      <c r="I226">
        <v>2.2135699999999998</v>
      </c>
      <c r="J226">
        <v>17.444500000000001</v>
      </c>
      <c r="K226">
        <v>0.50089899999999998</v>
      </c>
      <c r="L226">
        <v>9.0488900000000001</v>
      </c>
      <c r="M226">
        <v>6.4157099999999995E-2</v>
      </c>
      <c r="N226">
        <v>8.7442300000000001E-2</v>
      </c>
      <c r="O226">
        <v>0.30869200000000002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0.31392399999999998</v>
      </c>
      <c r="Y226">
        <f t="shared" si="39"/>
        <v>7.7401599999999995</v>
      </c>
      <c r="Z226">
        <f t="shared" si="39"/>
        <v>60167.597000000002</v>
      </c>
      <c r="AA226">
        <f t="shared" si="40"/>
        <v>2126.34629</v>
      </c>
      <c r="AB226">
        <f t="shared" si="41"/>
        <v>124118.2629</v>
      </c>
      <c r="AC226">
        <f t="shared" si="42"/>
        <v>424.29764</v>
      </c>
      <c r="AD226">
        <f t="shared" si="43"/>
        <v>109.56474</v>
      </c>
      <c r="AE226">
        <f t="shared" si="44"/>
        <v>43.138130000000004</v>
      </c>
      <c r="AF226">
        <f t="shared" si="45"/>
        <v>23.327699999999997</v>
      </c>
      <c r="AG226">
        <f t="shared" si="46"/>
        <v>37.655501000000001</v>
      </c>
      <c r="AH226">
        <f t="shared" si="47"/>
        <v>643.14611000000002</v>
      </c>
      <c r="AI226">
        <f t="shared" si="48"/>
        <v>683.53784289999999</v>
      </c>
      <c r="AJ226" t="e">
        <f t="shared" si="49"/>
        <v>#VALUE!</v>
      </c>
      <c r="AK226">
        <f t="shared" si="50"/>
        <v>1.6156680000000001</v>
      </c>
      <c r="AL226">
        <f t="shared" si="51"/>
        <v>78.456100000000006</v>
      </c>
      <c r="AM226">
        <f t="shared" si="52"/>
        <v>1.6216600000000001E-2</v>
      </c>
      <c r="AN226">
        <f t="shared" si="53"/>
        <v>3.14925E-2</v>
      </c>
      <c r="AO226">
        <f t="shared" si="54"/>
        <v>3.8401100000000002E-4</v>
      </c>
      <c r="AP226">
        <f t="shared" si="55"/>
        <v>5.4081199999999998E-3</v>
      </c>
      <c r="AQ226">
        <f t="shared" si="56"/>
        <v>29.092275999999998</v>
      </c>
      <c r="AT226" t="s">
        <v>82</v>
      </c>
      <c r="AV226">
        <v>8.9609699999999997</v>
      </c>
      <c r="AW226">
        <v>60297.3</v>
      </c>
      <c r="AX226">
        <v>2131.06</v>
      </c>
      <c r="AY226">
        <v>124152</v>
      </c>
      <c r="AZ226">
        <v>432.108</v>
      </c>
      <c r="BA226">
        <v>111.29600000000001</v>
      </c>
      <c r="BB226">
        <v>45.351700000000001</v>
      </c>
      <c r="BC226">
        <v>40.772199999999998</v>
      </c>
      <c r="BD226">
        <v>38.156399999999998</v>
      </c>
      <c r="BE226">
        <v>652.19500000000005</v>
      </c>
      <c r="BF226">
        <v>683.60199999999998</v>
      </c>
      <c r="BG226" t="s">
        <v>235</v>
      </c>
      <c r="BH226">
        <v>1.9243600000000001</v>
      </c>
      <c r="BI226">
        <v>78.456100000000006</v>
      </c>
      <c r="BJ226">
        <v>1.6216600000000001E-2</v>
      </c>
      <c r="BK226">
        <v>3.14925E-2</v>
      </c>
      <c r="BL226">
        <v>3.8401100000000002E-4</v>
      </c>
      <c r="BM226">
        <v>5.4081199999999998E-3</v>
      </c>
      <c r="BN226">
        <v>29.406199999999998</v>
      </c>
    </row>
    <row r="227" spans="1:66">
      <c r="A227" t="s">
        <v>81</v>
      </c>
      <c r="C227">
        <v>1.4563699999999999</v>
      </c>
      <c r="D227">
        <v>109.30200000000001</v>
      </c>
      <c r="E227">
        <v>3.7020499999999998</v>
      </c>
      <c r="F227">
        <v>50.494700000000002</v>
      </c>
      <c r="G227">
        <v>9.6674399999999991</v>
      </c>
      <c r="H227">
        <v>1.3366100000000001</v>
      </c>
      <c r="I227">
        <v>1.6478699999999999</v>
      </c>
      <c r="J227">
        <v>20.837</v>
      </c>
      <c r="K227">
        <v>0.49673299999999998</v>
      </c>
      <c r="L227">
        <v>7.7296500000000004</v>
      </c>
      <c r="M227">
        <v>4.2850399999999997E-2</v>
      </c>
      <c r="N227">
        <v>5.90392E-2</v>
      </c>
      <c r="O227">
        <v>0.26339000000000001</v>
      </c>
      <c r="P227">
        <v>0.12919900000000001</v>
      </c>
      <c r="Q227">
        <v>0</v>
      </c>
      <c r="R227">
        <v>1.59159E-2</v>
      </c>
      <c r="S227">
        <v>0</v>
      </c>
      <c r="T227">
        <v>0</v>
      </c>
      <c r="U227">
        <v>0.31983600000000001</v>
      </c>
      <c r="Y227" t="e">
        <f t="shared" si="39"/>
        <v>#VALUE!</v>
      </c>
      <c r="Z227">
        <f t="shared" si="39"/>
        <v>37493.498</v>
      </c>
      <c r="AA227" t="e">
        <f t="shared" si="40"/>
        <v>#VALUE!</v>
      </c>
      <c r="AB227">
        <f t="shared" si="41"/>
        <v>120844.5053</v>
      </c>
      <c r="AC227" t="e">
        <f t="shared" si="42"/>
        <v>#VALUE!</v>
      </c>
      <c r="AD227">
        <f t="shared" si="43"/>
        <v>3.6793999999999993</v>
      </c>
      <c r="AE227" t="e">
        <f t="shared" si="44"/>
        <v>#VALUE!</v>
      </c>
      <c r="AF227" t="e">
        <f t="shared" si="45"/>
        <v>#VALUE!</v>
      </c>
      <c r="AG227" t="e">
        <f t="shared" si="46"/>
        <v>#VALUE!</v>
      </c>
      <c r="AH227">
        <f t="shared" si="47"/>
        <v>677.92935</v>
      </c>
      <c r="AI227">
        <f t="shared" si="48"/>
        <v>719.65414959999998</v>
      </c>
      <c r="AJ227" t="e">
        <f t="shared" si="49"/>
        <v>#VALUE!</v>
      </c>
      <c r="AK227" t="e">
        <f t="shared" si="50"/>
        <v>#VALUE!</v>
      </c>
      <c r="AL227">
        <f t="shared" si="51"/>
        <v>24.459301</v>
      </c>
      <c r="AM227">
        <f t="shared" si="52"/>
        <v>9.2216099999999995E-2</v>
      </c>
      <c r="AN227">
        <f t="shared" si="53"/>
        <v>0.1010301</v>
      </c>
      <c r="AO227" t="e">
        <f t="shared" si="54"/>
        <v>#VALUE!</v>
      </c>
      <c r="AP227">
        <f t="shared" si="55"/>
        <v>0.78327000000000002</v>
      </c>
      <c r="AQ227">
        <f t="shared" si="56"/>
        <v>30.968264000000001</v>
      </c>
      <c r="AT227" t="s">
        <v>81</v>
      </c>
      <c r="AV227" t="s">
        <v>235</v>
      </c>
      <c r="AW227">
        <v>37602.800000000003</v>
      </c>
      <c r="AX227" t="s">
        <v>235</v>
      </c>
      <c r="AY227">
        <v>120895</v>
      </c>
      <c r="AZ227" t="s">
        <v>235</v>
      </c>
      <c r="BA227">
        <v>5.0160099999999996</v>
      </c>
      <c r="BB227" t="s">
        <v>235</v>
      </c>
      <c r="BC227" t="s">
        <v>235</v>
      </c>
      <c r="BD227" t="s">
        <v>235</v>
      </c>
      <c r="BE227">
        <v>685.65899999999999</v>
      </c>
      <c r="BF227">
        <v>719.697</v>
      </c>
      <c r="BG227" t="s">
        <v>212</v>
      </c>
      <c r="BH227" t="s">
        <v>212</v>
      </c>
      <c r="BI227">
        <v>24.5885</v>
      </c>
      <c r="BJ227">
        <v>9.2216099999999995E-2</v>
      </c>
      <c r="BK227">
        <v>0.11694599999999999</v>
      </c>
      <c r="BL227" t="s">
        <v>212</v>
      </c>
      <c r="BM227">
        <v>0.78327000000000002</v>
      </c>
      <c r="BN227">
        <v>31.2881</v>
      </c>
    </row>
    <row r="228" spans="1:66">
      <c r="A228" t="s">
        <v>80</v>
      </c>
      <c r="C228">
        <v>1.24509</v>
      </c>
      <c r="D228">
        <v>134.852</v>
      </c>
      <c r="E228">
        <v>5.0842999999999998</v>
      </c>
      <c r="F228">
        <v>31.294899999999998</v>
      </c>
      <c r="G228">
        <v>9.0641999999999996</v>
      </c>
      <c r="H228">
        <v>1.5186599999999999</v>
      </c>
      <c r="I228">
        <v>1.67737</v>
      </c>
      <c r="J228">
        <v>17.619700000000002</v>
      </c>
      <c r="K228">
        <v>0.62160499999999996</v>
      </c>
      <c r="L228">
        <v>10.106999999999999</v>
      </c>
      <c r="M228">
        <v>6.4598199999999995E-2</v>
      </c>
      <c r="N228">
        <v>5.6706300000000001E-2</v>
      </c>
      <c r="O228">
        <v>0.26445000000000002</v>
      </c>
      <c r="P228">
        <v>0.191523</v>
      </c>
      <c r="Q228">
        <v>0</v>
      </c>
      <c r="R228">
        <v>0</v>
      </c>
      <c r="S228">
        <v>0</v>
      </c>
      <c r="T228">
        <v>0</v>
      </c>
      <c r="U228">
        <v>0.38071899999999997</v>
      </c>
      <c r="Y228" t="e">
        <f t="shared" si="39"/>
        <v>#VALUE!</v>
      </c>
      <c r="Z228">
        <f t="shared" si="39"/>
        <v>44133.148000000001</v>
      </c>
      <c r="AA228" t="e">
        <f t="shared" si="40"/>
        <v>#VALUE!</v>
      </c>
      <c r="AB228">
        <f t="shared" si="41"/>
        <v>126703.70510000001</v>
      </c>
      <c r="AC228">
        <f t="shared" si="42"/>
        <v>2.8140999999999998</v>
      </c>
      <c r="AD228">
        <f t="shared" si="43"/>
        <v>4.2689600000000008</v>
      </c>
      <c r="AE228">
        <f t="shared" si="44"/>
        <v>0.53231000000000006</v>
      </c>
      <c r="AF228" t="e">
        <f t="shared" si="45"/>
        <v>#VALUE!</v>
      </c>
      <c r="AG228" t="e">
        <f t="shared" si="46"/>
        <v>#VALUE!</v>
      </c>
      <c r="AH228">
        <f t="shared" si="47"/>
        <v>751.32299999999998</v>
      </c>
      <c r="AI228">
        <f t="shared" si="48"/>
        <v>762.93340180000007</v>
      </c>
      <c r="AJ228" t="e">
        <f t="shared" si="49"/>
        <v>#VALUE!</v>
      </c>
      <c r="AK228" t="e">
        <f t="shared" si="50"/>
        <v>#VALUE!</v>
      </c>
      <c r="AL228">
        <f t="shared" si="51"/>
        <v>21.313676999999998</v>
      </c>
      <c r="AM228">
        <f t="shared" si="52"/>
        <v>2.03307E-2</v>
      </c>
      <c r="AN228">
        <f t="shared" si="53"/>
        <v>2.24998E-2</v>
      </c>
      <c r="AO228" t="e">
        <f t="shared" si="54"/>
        <v>#VALUE!</v>
      </c>
      <c r="AP228">
        <f t="shared" si="55"/>
        <v>0.31126599999999999</v>
      </c>
      <c r="AQ228">
        <f t="shared" si="56"/>
        <v>30.183281000000001</v>
      </c>
      <c r="AT228" t="s">
        <v>80</v>
      </c>
      <c r="AV228" t="s">
        <v>235</v>
      </c>
      <c r="AW228">
        <v>44268</v>
      </c>
      <c r="AX228" t="s">
        <v>212</v>
      </c>
      <c r="AY228">
        <v>126735</v>
      </c>
      <c r="AZ228">
        <v>11.878299999999999</v>
      </c>
      <c r="BA228">
        <v>5.7876200000000004</v>
      </c>
      <c r="BB228">
        <v>2.2096800000000001</v>
      </c>
      <c r="BC228" t="s">
        <v>235</v>
      </c>
      <c r="BD228" t="s">
        <v>235</v>
      </c>
      <c r="BE228">
        <v>761.43</v>
      </c>
      <c r="BF228">
        <v>762.99800000000005</v>
      </c>
      <c r="BG228" t="s">
        <v>235</v>
      </c>
      <c r="BH228" t="s">
        <v>235</v>
      </c>
      <c r="BI228">
        <v>21.505199999999999</v>
      </c>
      <c r="BJ228">
        <v>2.03307E-2</v>
      </c>
      <c r="BK228">
        <v>2.24998E-2</v>
      </c>
      <c r="BL228" t="s">
        <v>212</v>
      </c>
      <c r="BM228">
        <v>0.31126599999999999</v>
      </c>
      <c r="BN228">
        <v>30.564</v>
      </c>
    </row>
    <row r="229" spans="1:66">
      <c r="A229" t="s">
        <v>79</v>
      </c>
      <c r="C229">
        <v>1.6779299999999999</v>
      </c>
      <c r="D229">
        <v>127.496</v>
      </c>
      <c r="E229">
        <v>4.8203399999999998</v>
      </c>
      <c r="F229">
        <v>40.593800000000002</v>
      </c>
      <c r="G229">
        <v>12.3786</v>
      </c>
      <c r="H229">
        <v>1.69363</v>
      </c>
      <c r="I229">
        <v>1.6590400000000001</v>
      </c>
      <c r="J229">
        <v>17.682600000000001</v>
      </c>
      <c r="K229">
        <v>0.51043899999999998</v>
      </c>
      <c r="L229">
        <v>9.4764499999999998</v>
      </c>
      <c r="M229">
        <v>7.3058300000000007E-2</v>
      </c>
      <c r="N229">
        <v>0.10934099999999999</v>
      </c>
      <c r="O229">
        <v>0.33584999999999998</v>
      </c>
      <c r="P229">
        <v>0.15948499999999999</v>
      </c>
      <c r="Q229">
        <v>0</v>
      </c>
      <c r="R229">
        <v>3.9275499999999998E-2</v>
      </c>
      <c r="S229">
        <v>0</v>
      </c>
      <c r="T229">
        <v>2.8708899999999999E-2</v>
      </c>
      <c r="U229">
        <v>0.40419699999999997</v>
      </c>
      <c r="Y229">
        <f t="shared" si="39"/>
        <v>26.76877</v>
      </c>
      <c r="Z229">
        <f t="shared" si="39"/>
        <v>58472.804000000004</v>
      </c>
      <c r="AA229">
        <f t="shared" si="40"/>
        <v>5938.5196599999999</v>
      </c>
      <c r="AB229">
        <f t="shared" si="41"/>
        <v>151802.4062</v>
      </c>
      <c r="AC229">
        <f t="shared" si="42"/>
        <v>1863.3114</v>
      </c>
      <c r="AD229">
        <f t="shared" si="43"/>
        <v>258.97837000000004</v>
      </c>
      <c r="AE229">
        <f t="shared" si="44"/>
        <v>90.418959999999998</v>
      </c>
      <c r="AF229">
        <f t="shared" si="45"/>
        <v>98.248400000000004</v>
      </c>
      <c r="AG229">
        <f t="shared" si="46"/>
        <v>87.773760999999993</v>
      </c>
      <c r="AH229">
        <f t="shared" si="47"/>
        <v>693.63355000000001</v>
      </c>
      <c r="AI229">
        <f t="shared" si="48"/>
        <v>725.32994170000006</v>
      </c>
      <c r="AJ229">
        <f t="shared" si="49"/>
        <v>0.37180000000000002</v>
      </c>
      <c r="AK229">
        <f t="shared" si="50"/>
        <v>3.5832899999999999</v>
      </c>
      <c r="AL229">
        <f t="shared" si="51"/>
        <v>168.236515</v>
      </c>
      <c r="AM229">
        <f t="shared" si="52"/>
        <v>0.429309</v>
      </c>
      <c r="AN229">
        <f t="shared" si="53"/>
        <v>1.5212444999999999</v>
      </c>
      <c r="AO229">
        <f t="shared" si="54"/>
        <v>0.14738699999999999</v>
      </c>
      <c r="AP229" t="e">
        <f t="shared" si="55"/>
        <v>#VALUE!</v>
      </c>
      <c r="AQ229">
        <f t="shared" si="56"/>
        <v>33.086502999999993</v>
      </c>
      <c r="AT229" t="s">
        <v>79</v>
      </c>
      <c r="AV229">
        <v>28.4467</v>
      </c>
      <c r="AW229">
        <v>58600.3</v>
      </c>
      <c r="AX229">
        <v>5943.34</v>
      </c>
      <c r="AY229">
        <v>151843</v>
      </c>
      <c r="AZ229">
        <v>1875.69</v>
      </c>
      <c r="BA229">
        <v>260.67200000000003</v>
      </c>
      <c r="BB229">
        <v>92.078000000000003</v>
      </c>
      <c r="BC229">
        <v>115.931</v>
      </c>
      <c r="BD229">
        <v>88.284199999999998</v>
      </c>
      <c r="BE229">
        <v>703.11</v>
      </c>
      <c r="BF229">
        <v>725.40300000000002</v>
      </c>
      <c r="BG229">
        <v>0.48114099999999999</v>
      </c>
      <c r="BH229">
        <v>3.9191400000000001</v>
      </c>
      <c r="BI229">
        <v>168.39599999999999</v>
      </c>
      <c r="BJ229">
        <v>0.429309</v>
      </c>
      <c r="BK229">
        <v>1.5605199999999999</v>
      </c>
      <c r="BL229">
        <v>0.14738699999999999</v>
      </c>
      <c r="BM229" t="s">
        <v>235</v>
      </c>
      <c r="BN229">
        <v>33.490699999999997</v>
      </c>
    </row>
    <row r="230" spans="1:66">
      <c r="A230" t="s">
        <v>78</v>
      </c>
      <c r="C230">
        <v>1.7888200000000001</v>
      </c>
      <c r="D230">
        <v>238.768</v>
      </c>
      <c r="E230">
        <v>7.1371599999999997</v>
      </c>
      <c r="F230">
        <v>35.196599999999997</v>
      </c>
      <c r="G230">
        <v>11.132099999999999</v>
      </c>
      <c r="H230">
        <v>1.8294900000000001</v>
      </c>
      <c r="I230">
        <v>3.1520800000000002</v>
      </c>
      <c r="J230">
        <v>34.784999999999997</v>
      </c>
      <c r="K230">
        <v>0.720661</v>
      </c>
      <c r="L230">
        <v>10.2157</v>
      </c>
      <c r="M230">
        <v>6.5827200000000002E-2</v>
      </c>
      <c r="N230">
        <v>8.8424000000000003E-2</v>
      </c>
      <c r="O230">
        <v>0.51047799999999999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0.35906300000000002</v>
      </c>
      <c r="Y230" t="e">
        <f t="shared" si="39"/>
        <v>#VALUE!</v>
      </c>
      <c r="Z230">
        <f t="shared" si="39"/>
        <v>40893.532000000007</v>
      </c>
      <c r="AA230" t="e">
        <f t="shared" si="40"/>
        <v>#VALUE!</v>
      </c>
      <c r="AB230">
        <f t="shared" si="41"/>
        <v>124261.8034</v>
      </c>
      <c r="AC230" t="e">
        <f t="shared" si="42"/>
        <v>#VALUE!</v>
      </c>
      <c r="AD230">
        <f t="shared" si="43"/>
        <v>3.0473600000000003</v>
      </c>
      <c r="AE230" t="e">
        <f t="shared" si="44"/>
        <v>#VALUE!</v>
      </c>
      <c r="AF230" t="e">
        <f t="shared" si="45"/>
        <v>#VALUE!</v>
      </c>
      <c r="AG230" t="e">
        <f t="shared" si="46"/>
        <v>#VALUE!</v>
      </c>
      <c r="AH230">
        <f t="shared" si="47"/>
        <v>692.58030000000008</v>
      </c>
      <c r="AI230">
        <f t="shared" si="48"/>
        <v>703.2061728000001</v>
      </c>
      <c r="AJ230" t="e">
        <f t="shared" si="49"/>
        <v>#VALUE!</v>
      </c>
      <c r="AK230" t="e">
        <f t="shared" si="50"/>
        <v>#VALUE!</v>
      </c>
      <c r="AL230">
        <f t="shared" si="51"/>
        <v>29.941700000000001</v>
      </c>
      <c r="AM230">
        <f t="shared" si="52"/>
        <v>6.2746800000000005E-2</v>
      </c>
      <c r="AN230">
        <f t="shared" si="53"/>
        <v>0.16026399999999999</v>
      </c>
      <c r="AO230">
        <f t="shared" si="54"/>
        <v>5.6182300000000001E-3</v>
      </c>
      <c r="AP230">
        <f t="shared" si="55"/>
        <v>0.25197900000000001</v>
      </c>
      <c r="AQ230">
        <f t="shared" si="56"/>
        <v>35.514737000000004</v>
      </c>
      <c r="AT230" t="s">
        <v>78</v>
      </c>
      <c r="AV230" t="s">
        <v>235</v>
      </c>
      <c r="AW230">
        <v>41132.300000000003</v>
      </c>
      <c r="AX230" t="s">
        <v>235</v>
      </c>
      <c r="AY230">
        <v>124297</v>
      </c>
      <c r="AZ230" t="s">
        <v>235</v>
      </c>
      <c r="BA230">
        <v>4.8768500000000001</v>
      </c>
      <c r="BB230" t="s">
        <v>235</v>
      </c>
      <c r="BC230" t="s">
        <v>235</v>
      </c>
      <c r="BD230" t="s">
        <v>235</v>
      </c>
      <c r="BE230">
        <v>702.79600000000005</v>
      </c>
      <c r="BF230">
        <v>703.27200000000005</v>
      </c>
      <c r="BG230" t="s">
        <v>235</v>
      </c>
      <c r="BH230" t="s">
        <v>235</v>
      </c>
      <c r="BI230">
        <v>29.941700000000001</v>
      </c>
      <c r="BJ230">
        <v>6.2746800000000005E-2</v>
      </c>
      <c r="BK230">
        <v>0.16026399999999999</v>
      </c>
      <c r="BL230">
        <v>5.6182300000000001E-3</v>
      </c>
      <c r="BM230">
        <v>0.25197900000000001</v>
      </c>
      <c r="BN230">
        <v>35.873800000000003</v>
      </c>
    </row>
    <row r="231" spans="1:66">
      <c r="A231" t="s">
        <v>77</v>
      </c>
      <c r="C231">
        <v>2.2603900000000001</v>
      </c>
      <c r="D231">
        <v>164.77799999999999</v>
      </c>
      <c r="E231">
        <v>5.1749200000000002</v>
      </c>
      <c r="F231">
        <v>34.820599999999999</v>
      </c>
      <c r="G231">
        <v>11.035</v>
      </c>
      <c r="H231">
        <v>2.0213999999999999</v>
      </c>
      <c r="I231">
        <v>2.9548100000000002</v>
      </c>
      <c r="J231">
        <v>41.8003</v>
      </c>
      <c r="K231">
        <v>0.68979000000000001</v>
      </c>
      <c r="L231">
        <v>9.7731499999999993</v>
      </c>
      <c r="M231">
        <v>9.3367800000000001E-2</v>
      </c>
      <c r="N231">
        <v>0.101771</v>
      </c>
      <c r="O231">
        <v>0.43188799999999999</v>
      </c>
      <c r="P231">
        <v>0.16336999999999999</v>
      </c>
      <c r="Q231">
        <v>0</v>
      </c>
      <c r="R231">
        <v>0</v>
      </c>
      <c r="S231">
        <v>0</v>
      </c>
      <c r="T231">
        <v>4.0177299999999999E-2</v>
      </c>
      <c r="U231">
        <v>0.38258599999999998</v>
      </c>
      <c r="Y231" t="e">
        <f t="shared" si="39"/>
        <v>#VALUE!</v>
      </c>
      <c r="Z231">
        <f t="shared" si="39"/>
        <v>41545.322</v>
      </c>
      <c r="AA231" t="e">
        <f t="shared" si="40"/>
        <v>#VALUE!</v>
      </c>
      <c r="AB231">
        <f t="shared" si="41"/>
        <v>133714.17939999999</v>
      </c>
      <c r="AC231" t="e">
        <f t="shared" si="42"/>
        <v>#VALUE!</v>
      </c>
      <c r="AD231">
        <f t="shared" si="43"/>
        <v>3.9706200000000003</v>
      </c>
      <c r="AE231">
        <f t="shared" si="44"/>
        <v>5.5334000000000003</v>
      </c>
      <c r="AF231" t="e">
        <f t="shared" si="45"/>
        <v>#VALUE!</v>
      </c>
      <c r="AG231">
        <f t="shared" si="46"/>
        <v>3.2878999999999992E-2</v>
      </c>
      <c r="AH231">
        <f t="shared" si="47"/>
        <v>796.29485</v>
      </c>
      <c r="AI231">
        <f t="shared" si="48"/>
        <v>779.55363220000004</v>
      </c>
      <c r="AJ231">
        <f t="shared" si="49"/>
        <v>0.68549700000000002</v>
      </c>
      <c r="AK231" t="e">
        <f t="shared" si="50"/>
        <v>#VALUE!</v>
      </c>
      <c r="AL231">
        <f t="shared" si="51"/>
        <v>27.007729999999999</v>
      </c>
      <c r="AM231">
        <f t="shared" si="52"/>
        <v>5.6916099999999997E-2</v>
      </c>
      <c r="AN231">
        <f t="shared" si="53"/>
        <v>4.3147499999999998E-2</v>
      </c>
      <c r="AO231">
        <f t="shared" si="54"/>
        <v>1.3816E-2</v>
      </c>
      <c r="AP231">
        <f t="shared" si="55"/>
        <v>0.46163969999999999</v>
      </c>
      <c r="AQ231">
        <f t="shared" si="56"/>
        <v>35.231213999999994</v>
      </c>
      <c r="AT231" t="s">
        <v>77</v>
      </c>
      <c r="AV231" t="s">
        <v>235</v>
      </c>
      <c r="AW231">
        <v>41710.1</v>
      </c>
      <c r="AX231" t="s">
        <v>235</v>
      </c>
      <c r="AY231">
        <v>133749</v>
      </c>
      <c r="AZ231" t="s">
        <v>235</v>
      </c>
      <c r="BA231">
        <v>5.9920200000000001</v>
      </c>
      <c r="BB231">
        <v>8.4882100000000005</v>
      </c>
      <c r="BC231" t="s">
        <v>235</v>
      </c>
      <c r="BD231">
        <v>0.72266900000000001</v>
      </c>
      <c r="BE231">
        <v>806.06799999999998</v>
      </c>
      <c r="BF231">
        <v>779.64700000000005</v>
      </c>
      <c r="BG231">
        <v>0.78726799999999997</v>
      </c>
      <c r="BH231" t="s">
        <v>212</v>
      </c>
      <c r="BI231">
        <v>27.171099999999999</v>
      </c>
      <c r="BJ231">
        <v>5.6916099999999997E-2</v>
      </c>
      <c r="BK231">
        <v>4.3147499999999998E-2</v>
      </c>
      <c r="BL231">
        <v>1.3816E-2</v>
      </c>
      <c r="BM231">
        <v>0.50181699999999996</v>
      </c>
      <c r="BN231">
        <v>35.613799999999998</v>
      </c>
    </row>
    <row r="232" spans="1:66">
      <c r="A232" t="s">
        <v>76</v>
      </c>
      <c r="C232">
        <v>2.4239700000000002</v>
      </c>
      <c r="D232">
        <v>171.304</v>
      </c>
      <c r="E232">
        <v>4.5989100000000001</v>
      </c>
      <c r="F232">
        <v>41.301600000000001</v>
      </c>
      <c r="G232">
        <v>8.6179400000000008</v>
      </c>
      <c r="H232">
        <v>2.0198800000000001</v>
      </c>
      <c r="I232">
        <v>2.6050900000000001</v>
      </c>
      <c r="J232">
        <v>26.105799999999999</v>
      </c>
      <c r="K232">
        <v>0.68449599999999999</v>
      </c>
      <c r="L232">
        <v>10.129099999999999</v>
      </c>
      <c r="M232">
        <v>8.1479200000000002E-2</v>
      </c>
      <c r="N232">
        <v>7.3182800000000006E-2</v>
      </c>
      <c r="O232">
        <v>0.47516999999999998</v>
      </c>
      <c r="P232">
        <v>0</v>
      </c>
      <c r="Q232">
        <v>0</v>
      </c>
      <c r="R232">
        <v>1.9340300000000001E-2</v>
      </c>
      <c r="S232">
        <v>0</v>
      </c>
      <c r="T232">
        <v>0</v>
      </c>
      <c r="U232">
        <v>0.36011900000000002</v>
      </c>
      <c r="Y232" t="e">
        <f t="shared" si="39"/>
        <v>#VALUE!</v>
      </c>
      <c r="Z232">
        <f t="shared" si="39"/>
        <v>40499.796000000002</v>
      </c>
      <c r="AA232" t="e">
        <f t="shared" si="40"/>
        <v>#VALUE!</v>
      </c>
      <c r="AB232">
        <f t="shared" si="41"/>
        <v>124060.69839999999</v>
      </c>
      <c r="AC232">
        <f t="shared" si="42"/>
        <v>3.1529599999999984</v>
      </c>
      <c r="AD232">
        <f t="shared" si="43"/>
        <v>4.417489999999999</v>
      </c>
      <c r="AE232" t="e">
        <f t="shared" si="44"/>
        <v>#VALUE!</v>
      </c>
      <c r="AF232" t="e">
        <f t="shared" si="45"/>
        <v>#VALUE!</v>
      </c>
      <c r="AG232" t="e">
        <f t="shared" si="46"/>
        <v>#VALUE!</v>
      </c>
      <c r="AH232">
        <f t="shared" si="47"/>
        <v>781.33090000000004</v>
      </c>
      <c r="AI232">
        <f t="shared" si="48"/>
        <v>767.71652080000001</v>
      </c>
      <c r="AJ232" t="e">
        <f t="shared" si="49"/>
        <v>#VALUE!</v>
      </c>
      <c r="AK232" t="e">
        <f t="shared" si="50"/>
        <v>#VALUE!</v>
      </c>
      <c r="AL232">
        <f t="shared" si="51"/>
        <v>20.49</v>
      </c>
      <c r="AM232">
        <f t="shared" si="52"/>
        <v>4.8921499999999996E-3</v>
      </c>
      <c r="AN232">
        <f t="shared" si="53"/>
        <v>0.1268667</v>
      </c>
      <c r="AO232" t="e">
        <f t="shared" si="54"/>
        <v>#VALUE!</v>
      </c>
      <c r="AP232">
        <f t="shared" si="55"/>
        <v>0.82819299999999996</v>
      </c>
      <c r="AQ232">
        <f t="shared" si="56"/>
        <v>34.141081</v>
      </c>
      <c r="AT232" t="s">
        <v>76</v>
      </c>
      <c r="AV232" t="s">
        <v>235</v>
      </c>
      <c r="AW232">
        <v>40671.1</v>
      </c>
      <c r="AX232" t="s">
        <v>235</v>
      </c>
      <c r="AY232">
        <v>124102</v>
      </c>
      <c r="AZ232">
        <v>11.770899999999999</v>
      </c>
      <c r="BA232">
        <v>6.4373699999999996</v>
      </c>
      <c r="BB232" t="s">
        <v>235</v>
      </c>
      <c r="BC232" t="s">
        <v>235</v>
      </c>
      <c r="BD232" t="s">
        <v>235</v>
      </c>
      <c r="BE232">
        <v>791.46</v>
      </c>
      <c r="BF232">
        <v>767.798</v>
      </c>
      <c r="BG232" t="s">
        <v>235</v>
      </c>
      <c r="BH232" t="s">
        <v>212</v>
      </c>
      <c r="BI232">
        <v>20.49</v>
      </c>
      <c r="BJ232">
        <v>4.8921499999999996E-3</v>
      </c>
      <c r="BK232">
        <v>0.146207</v>
      </c>
      <c r="BL232" t="s">
        <v>212</v>
      </c>
      <c r="BM232">
        <v>0.82819299999999996</v>
      </c>
      <c r="BN232">
        <v>34.501199999999997</v>
      </c>
    </row>
    <row r="233" spans="1:66">
      <c r="A233" t="s">
        <v>75</v>
      </c>
      <c r="C233">
        <v>2.9925700000000002</v>
      </c>
      <c r="D233">
        <v>190.255</v>
      </c>
      <c r="E233">
        <v>9.9760100000000005</v>
      </c>
      <c r="F233">
        <v>57.035899999999998</v>
      </c>
      <c r="G233">
        <v>15.8992</v>
      </c>
      <c r="H233">
        <v>2.2610800000000002</v>
      </c>
      <c r="I233">
        <v>4.1028900000000004</v>
      </c>
      <c r="J233">
        <v>47.886600000000001</v>
      </c>
      <c r="K233">
        <v>1.0218499999999999</v>
      </c>
      <c r="L233">
        <v>14.476000000000001</v>
      </c>
      <c r="M233">
        <v>3.8278399999999997E-2</v>
      </c>
      <c r="N233">
        <v>0.145172</v>
      </c>
      <c r="O233">
        <v>0.63282099999999997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0.600576</v>
      </c>
      <c r="Y233" t="e">
        <f t="shared" si="39"/>
        <v>#VALUE!</v>
      </c>
      <c r="Z233">
        <f t="shared" si="39"/>
        <v>56167.845000000001</v>
      </c>
      <c r="AA233" t="e">
        <f t="shared" si="40"/>
        <v>#VALUE!</v>
      </c>
      <c r="AB233">
        <f t="shared" si="41"/>
        <v>121029.9641</v>
      </c>
      <c r="AC233" t="e">
        <f t="shared" si="42"/>
        <v>#VALUE!</v>
      </c>
      <c r="AD233">
        <f t="shared" si="43"/>
        <v>0.14630999999999972</v>
      </c>
      <c r="AE233" t="e">
        <f t="shared" si="44"/>
        <v>#VALUE!</v>
      </c>
      <c r="AF233" t="e">
        <f t="shared" si="45"/>
        <v>#VALUE!</v>
      </c>
      <c r="AG233" t="e">
        <f t="shared" si="46"/>
        <v>#VALUE!</v>
      </c>
      <c r="AH233">
        <f t="shared" si="47"/>
        <v>702.08100000000002</v>
      </c>
      <c r="AI233">
        <f t="shared" si="48"/>
        <v>676.28272160000006</v>
      </c>
      <c r="AJ233" t="e">
        <f t="shared" si="49"/>
        <v>#VALUE!</v>
      </c>
      <c r="AK233" t="e">
        <f t="shared" si="50"/>
        <v>#VALUE!</v>
      </c>
      <c r="AL233">
        <f t="shared" si="51"/>
        <v>42.463200000000001</v>
      </c>
      <c r="AM233">
        <f t="shared" si="52"/>
        <v>1.72704E-3</v>
      </c>
      <c r="AN233" t="e">
        <f t="shared" si="53"/>
        <v>#VALUE!</v>
      </c>
      <c r="AO233">
        <f t="shared" si="54"/>
        <v>1.46211E-3</v>
      </c>
      <c r="AP233">
        <f t="shared" si="55"/>
        <v>2.2609100000000001E-3</v>
      </c>
      <c r="AQ233">
        <f t="shared" si="56"/>
        <v>27.678523999999999</v>
      </c>
      <c r="AT233" t="s">
        <v>75</v>
      </c>
      <c r="AV233" t="s">
        <v>212</v>
      </c>
      <c r="AW233">
        <v>56358.1</v>
      </c>
      <c r="AX233" t="s">
        <v>235</v>
      </c>
      <c r="AY233">
        <v>121087</v>
      </c>
      <c r="AZ233" t="s">
        <v>212</v>
      </c>
      <c r="BA233">
        <v>2.4073899999999999</v>
      </c>
      <c r="BB233" t="s">
        <v>235</v>
      </c>
      <c r="BC233" t="s">
        <v>212</v>
      </c>
      <c r="BD233" t="s">
        <v>212</v>
      </c>
      <c r="BE233">
        <v>716.55700000000002</v>
      </c>
      <c r="BF233">
        <v>676.32100000000003</v>
      </c>
      <c r="BG233" t="s">
        <v>212</v>
      </c>
      <c r="BH233" t="s">
        <v>235</v>
      </c>
      <c r="BI233">
        <v>42.463200000000001</v>
      </c>
      <c r="BJ233">
        <v>1.72704E-3</v>
      </c>
      <c r="BK233" t="s">
        <v>212</v>
      </c>
      <c r="BL233">
        <v>1.46211E-3</v>
      </c>
      <c r="BM233">
        <v>2.2609100000000001E-3</v>
      </c>
      <c r="BN233">
        <v>28.2791</v>
      </c>
    </row>
    <row r="234" spans="1:66">
      <c r="A234" t="s">
        <v>74</v>
      </c>
      <c r="C234">
        <v>2.3912900000000001</v>
      </c>
      <c r="D234">
        <v>170.74</v>
      </c>
      <c r="E234">
        <v>7.8304099999999996</v>
      </c>
      <c r="F234">
        <v>43.749899999999997</v>
      </c>
      <c r="G234">
        <v>12.917299999999999</v>
      </c>
      <c r="H234">
        <v>2.2346599999999999</v>
      </c>
      <c r="I234">
        <v>2.7903699999999998</v>
      </c>
      <c r="J234">
        <v>25.928999999999998</v>
      </c>
      <c r="K234">
        <v>0.80374800000000002</v>
      </c>
      <c r="L234">
        <v>12.079499999999999</v>
      </c>
      <c r="M234">
        <v>9.4795599999999994E-2</v>
      </c>
      <c r="N234">
        <v>0.114972</v>
      </c>
      <c r="O234">
        <v>0.44805800000000001</v>
      </c>
      <c r="P234">
        <v>0</v>
      </c>
      <c r="Q234">
        <v>3.12114E-2</v>
      </c>
      <c r="R234">
        <v>0</v>
      </c>
      <c r="S234">
        <v>2.50534E-2</v>
      </c>
      <c r="T234">
        <v>0</v>
      </c>
      <c r="U234">
        <v>0.435083</v>
      </c>
      <c r="Y234" t="e">
        <f t="shared" si="39"/>
        <v>#VALUE!</v>
      </c>
      <c r="Z234">
        <f t="shared" si="39"/>
        <v>46237.560000000005</v>
      </c>
      <c r="AA234" t="e">
        <f t="shared" si="40"/>
        <v>#VALUE!</v>
      </c>
      <c r="AB234">
        <f t="shared" si="41"/>
        <v>119261.2501</v>
      </c>
      <c r="AC234" t="e">
        <f t="shared" si="42"/>
        <v>#VALUE!</v>
      </c>
      <c r="AD234">
        <f t="shared" si="43"/>
        <v>1.2290300000000003</v>
      </c>
      <c r="AE234">
        <f t="shared" si="44"/>
        <v>0.63052000000000019</v>
      </c>
      <c r="AF234" t="e">
        <f t="shared" si="45"/>
        <v>#VALUE!</v>
      </c>
      <c r="AG234" t="e">
        <f t="shared" si="46"/>
        <v>#VALUE!</v>
      </c>
      <c r="AH234">
        <f t="shared" si="47"/>
        <v>737.43249999999989</v>
      </c>
      <c r="AI234">
        <f t="shared" si="48"/>
        <v>726.59020439999995</v>
      </c>
      <c r="AJ234" t="e">
        <f t="shared" si="49"/>
        <v>#VALUE!</v>
      </c>
      <c r="AK234" t="e">
        <f t="shared" si="50"/>
        <v>#VALUE!</v>
      </c>
      <c r="AL234">
        <f t="shared" si="51"/>
        <v>24.208500000000001</v>
      </c>
      <c r="AM234">
        <f t="shared" si="52"/>
        <v>1.2712500000000002E-2</v>
      </c>
      <c r="AN234">
        <f t="shared" si="53"/>
        <v>0.10974200000000001</v>
      </c>
      <c r="AO234" t="e">
        <f t="shared" si="54"/>
        <v>#VALUE!</v>
      </c>
      <c r="AP234">
        <f t="shared" si="55"/>
        <v>0.60855599999999999</v>
      </c>
      <c r="AQ234">
        <f t="shared" si="56"/>
        <v>27.950717000000001</v>
      </c>
      <c r="AT234" t="s">
        <v>74</v>
      </c>
      <c r="AV234" t="s">
        <v>235</v>
      </c>
      <c r="AW234">
        <v>46408.3</v>
      </c>
      <c r="AX234" t="s">
        <v>212</v>
      </c>
      <c r="AY234">
        <v>119305</v>
      </c>
      <c r="AZ234" t="s">
        <v>235</v>
      </c>
      <c r="BA234">
        <v>3.4636900000000002</v>
      </c>
      <c r="BB234">
        <v>3.42089</v>
      </c>
      <c r="BC234" t="s">
        <v>235</v>
      </c>
      <c r="BD234" t="s">
        <v>235</v>
      </c>
      <c r="BE234">
        <v>749.51199999999994</v>
      </c>
      <c r="BF234">
        <v>726.68499999999995</v>
      </c>
      <c r="BG234" t="s">
        <v>212</v>
      </c>
      <c r="BH234" t="s">
        <v>212</v>
      </c>
      <c r="BI234">
        <v>24.208500000000001</v>
      </c>
      <c r="BJ234">
        <v>4.3923900000000002E-2</v>
      </c>
      <c r="BK234">
        <v>0.10974200000000001</v>
      </c>
      <c r="BL234" t="s">
        <v>212</v>
      </c>
      <c r="BM234">
        <v>0.60855599999999999</v>
      </c>
      <c r="BN234">
        <v>28.3858</v>
      </c>
    </row>
    <row r="235" spans="1:66">
      <c r="A235" t="s">
        <v>73</v>
      </c>
      <c r="C235">
        <v>2.6310699999999998</v>
      </c>
      <c r="D235">
        <v>197.28200000000001</v>
      </c>
      <c r="E235">
        <v>6.7428699999999999</v>
      </c>
      <c r="F235">
        <v>37.011000000000003</v>
      </c>
      <c r="G235">
        <v>12.7224</v>
      </c>
      <c r="H235">
        <v>1.7184200000000001</v>
      </c>
      <c r="I235">
        <v>3.1572499999999999</v>
      </c>
      <c r="J235">
        <v>36.5779</v>
      </c>
      <c r="K235">
        <v>0.79221299999999995</v>
      </c>
      <c r="L235">
        <v>10.504099999999999</v>
      </c>
      <c r="M235">
        <v>0.11859699999999999</v>
      </c>
      <c r="N235">
        <v>0.126</v>
      </c>
      <c r="O235">
        <v>0.44215100000000002</v>
      </c>
      <c r="P235">
        <v>0</v>
      </c>
      <c r="Q235">
        <v>2.13636E-2</v>
      </c>
      <c r="R235">
        <v>2.9193299999999998E-2</v>
      </c>
      <c r="S235">
        <v>0</v>
      </c>
      <c r="T235">
        <v>0</v>
      </c>
      <c r="U235">
        <v>0.39438200000000001</v>
      </c>
      <c r="Y235" t="e">
        <f t="shared" si="39"/>
        <v>#VALUE!</v>
      </c>
      <c r="Z235">
        <f t="shared" si="39"/>
        <v>46058.417999999998</v>
      </c>
      <c r="AA235" t="e">
        <f t="shared" si="40"/>
        <v>#VALUE!</v>
      </c>
      <c r="AB235">
        <f t="shared" si="41"/>
        <v>137876.989</v>
      </c>
      <c r="AC235" t="e">
        <f t="shared" si="42"/>
        <v>#VALUE!</v>
      </c>
      <c r="AD235">
        <f t="shared" si="43"/>
        <v>3.8732699999999998</v>
      </c>
      <c r="AE235" t="e">
        <f t="shared" si="44"/>
        <v>#VALUE!</v>
      </c>
      <c r="AF235" t="e">
        <f t="shared" si="45"/>
        <v>#VALUE!</v>
      </c>
      <c r="AG235" t="e">
        <f t="shared" si="46"/>
        <v>#VALUE!</v>
      </c>
      <c r="AH235">
        <f t="shared" si="47"/>
        <v>830.98689999999999</v>
      </c>
      <c r="AI235">
        <f t="shared" si="48"/>
        <v>841.75340299999993</v>
      </c>
      <c r="AJ235" t="e">
        <f t="shared" si="49"/>
        <v>#VALUE!</v>
      </c>
      <c r="AK235" t="e">
        <f t="shared" si="50"/>
        <v>#VALUE!</v>
      </c>
      <c r="AL235">
        <f t="shared" si="51"/>
        <v>25.585799999999999</v>
      </c>
      <c r="AM235">
        <f t="shared" si="52"/>
        <v>0.1048294</v>
      </c>
      <c r="AN235">
        <f t="shared" si="53"/>
        <v>7.8912700000000002E-2</v>
      </c>
      <c r="AO235">
        <f t="shared" si="54"/>
        <v>5.2610700000000005E-4</v>
      </c>
      <c r="AP235">
        <f t="shared" si="55"/>
        <v>0.98975900000000006</v>
      </c>
      <c r="AQ235">
        <f t="shared" si="56"/>
        <v>34.616017999999997</v>
      </c>
      <c r="AT235" t="s">
        <v>73</v>
      </c>
      <c r="AV235" t="s">
        <v>212</v>
      </c>
      <c r="AW235">
        <v>46255.7</v>
      </c>
      <c r="AX235" t="s">
        <v>235</v>
      </c>
      <c r="AY235">
        <v>137914</v>
      </c>
      <c r="AZ235" t="s">
        <v>235</v>
      </c>
      <c r="BA235">
        <v>5.5916899999999998</v>
      </c>
      <c r="BB235" t="s">
        <v>235</v>
      </c>
      <c r="BC235" t="s">
        <v>235</v>
      </c>
      <c r="BD235" t="s">
        <v>212</v>
      </c>
      <c r="BE235">
        <v>841.49099999999999</v>
      </c>
      <c r="BF235">
        <v>841.87199999999996</v>
      </c>
      <c r="BG235" t="s">
        <v>212</v>
      </c>
      <c r="BH235" t="s">
        <v>235</v>
      </c>
      <c r="BI235">
        <v>25.585799999999999</v>
      </c>
      <c r="BJ235">
        <v>0.126193</v>
      </c>
      <c r="BK235">
        <v>0.10810599999999999</v>
      </c>
      <c r="BL235">
        <v>5.2610700000000005E-4</v>
      </c>
      <c r="BM235">
        <v>0.98975900000000006</v>
      </c>
      <c r="BN235">
        <v>35.010399999999997</v>
      </c>
    </row>
    <row r="236" spans="1:66">
      <c r="A236" t="s">
        <v>72</v>
      </c>
      <c r="C236">
        <v>2.5048900000000001</v>
      </c>
      <c r="D236">
        <v>196.834</v>
      </c>
      <c r="E236">
        <v>4.3856700000000002</v>
      </c>
      <c r="F236">
        <v>40.9773</v>
      </c>
      <c r="G236">
        <v>11.7233</v>
      </c>
      <c r="H236">
        <v>1.85799</v>
      </c>
      <c r="I236">
        <v>2.6194700000000002</v>
      </c>
      <c r="J236">
        <v>27.524100000000001</v>
      </c>
      <c r="K236">
        <v>0.706677</v>
      </c>
      <c r="L236">
        <v>9.8846500000000006</v>
      </c>
      <c r="M236">
        <v>8.3060499999999995E-2</v>
      </c>
      <c r="N236">
        <v>8.0816600000000002E-2</v>
      </c>
      <c r="O236">
        <v>0.452011</v>
      </c>
      <c r="P236">
        <v>0</v>
      </c>
      <c r="Q236">
        <v>2.0279599999999998E-2</v>
      </c>
      <c r="R236">
        <v>0</v>
      </c>
      <c r="S236">
        <v>0</v>
      </c>
      <c r="T236">
        <v>4.8274999999999998E-2</v>
      </c>
      <c r="U236">
        <v>0.41789199999999999</v>
      </c>
      <c r="Y236" t="e">
        <f t="shared" si="39"/>
        <v>#VALUE!</v>
      </c>
      <c r="Z236">
        <f t="shared" si="39"/>
        <v>46616.065999999999</v>
      </c>
      <c r="AA236" t="e">
        <f t="shared" si="40"/>
        <v>#VALUE!</v>
      </c>
      <c r="AB236">
        <f t="shared" si="41"/>
        <v>123184.0227</v>
      </c>
      <c r="AC236" t="e">
        <f t="shared" si="42"/>
        <v>#VALUE!</v>
      </c>
      <c r="AD236">
        <f t="shared" si="43"/>
        <v>2.5261500000000003</v>
      </c>
      <c r="AE236" t="e">
        <f t="shared" si="44"/>
        <v>#VALUE!</v>
      </c>
      <c r="AF236" t="e">
        <f t="shared" si="45"/>
        <v>#VALUE!</v>
      </c>
      <c r="AG236" t="e">
        <f t="shared" si="46"/>
        <v>#VALUE!</v>
      </c>
      <c r="AH236">
        <f t="shared" si="47"/>
        <v>775.64134999999999</v>
      </c>
      <c r="AI236">
        <f t="shared" si="48"/>
        <v>778.57493950000003</v>
      </c>
      <c r="AJ236">
        <f t="shared" si="49"/>
        <v>3.3910399999999993E-2</v>
      </c>
      <c r="AK236" t="e">
        <f t="shared" si="50"/>
        <v>#VALUE!</v>
      </c>
      <c r="AL236">
        <f t="shared" si="51"/>
        <v>23.006499999999999</v>
      </c>
      <c r="AM236">
        <f t="shared" si="52"/>
        <v>0.11141940000000002</v>
      </c>
      <c r="AN236">
        <f t="shared" si="53"/>
        <v>0.117336</v>
      </c>
      <c r="AO236">
        <f t="shared" si="54"/>
        <v>7.5038899999999996E-4</v>
      </c>
      <c r="AP236">
        <f t="shared" si="55"/>
        <v>1.057955</v>
      </c>
      <c r="AQ236">
        <f t="shared" si="56"/>
        <v>31.755208</v>
      </c>
      <c r="AT236" t="s">
        <v>72</v>
      </c>
      <c r="AV236" t="s">
        <v>235</v>
      </c>
      <c r="AW236">
        <v>46812.9</v>
      </c>
      <c r="AX236" t="s">
        <v>235</v>
      </c>
      <c r="AY236">
        <v>123225</v>
      </c>
      <c r="AZ236" t="s">
        <v>235</v>
      </c>
      <c r="BA236">
        <v>4.3841400000000004</v>
      </c>
      <c r="BB236" t="s">
        <v>235</v>
      </c>
      <c r="BC236" t="s">
        <v>235</v>
      </c>
      <c r="BD236" t="s">
        <v>235</v>
      </c>
      <c r="BE236">
        <v>785.52599999999995</v>
      </c>
      <c r="BF236">
        <v>778.65800000000002</v>
      </c>
      <c r="BG236">
        <v>0.114727</v>
      </c>
      <c r="BH236" t="s">
        <v>212</v>
      </c>
      <c r="BI236">
        <v>23.006499999999999</v>
      </c>
      <c r="BJ236">
        <v>0.13169900000000001</v>
      </c>
      <c r="BK236">
        <v>0.117336</v>
      </c>
      <c r="BL236">
        <v>7.5038899999999996E-4</v>
      </c>
      <c r="BM236">
        <v>1.10623</v>
      </c>
      <c r="BN236">
        <v>32.173099999999998</v>
      </c>
    </row>
    <row r="237" spans="1:66">
      <c r="A237" t="s">
        <v>71</v>
      </c>
      <c r="C237">
        <v>2.2916400000000001</v>
      </c>
      <c r="D237">
        <v>208.43299999999999</v>
      </c>
      <c r="E237">
        <v>5.8226899999999997</v>
      </c>
      <c r="F237">
        <v>34.931199999999997</v>
      </c>
      <c r="G237">
        <v>12.7103</v>
      </c>
      <c r="H237">
        <v>1.7787599999999999</v>
      </c>
      <c r="I237">
        <v>2.77956</v>
      </c>
      <c r="J237">
        <v>35.005400000000002</v>
      </c>
      <c r="K237">
        <v>0.71651299999999996</v>
      </c>
      <c r="L237">
        <v>8.1065000000000005</v>
      </c>
      <c r="M237">
        <v>7.9464900000000005E-2</v>
      </c>
      <c r="N237">
        <v>0.113452</v>
      </c>
      <c r="O237">
        <v>0.44744600000000001</v>
      </c>
      <c r="P237">
        <v>0.32055499999999998</v>
      </c>
      <c r="Q237">
        <v>0</v>
      </c>
      <c r="R237">
        <v>0</v>
      </c>
      <c r="S237">
        <v>0</v>
      </c>
      <c r="T237">
        <v>0</v>
      </c>
      <c r="U237">
        <v>0.32373099999999999</v>
      </c>
      <c r="Y237" t="e">
        <f t="shared" si="39"/>
        <v>#VALUE!</v>
      </c>
      <c r="Z237">
        <f t="shared" si="39"/>
        <v>43864.167000000001</v>
      </c>
      <c r="AA237" t="e">
        <f t="shared" si="40"/>
        <v>#VALUE!</v>
      </c>
      <c r="AB237">
        <f t="shared" si="41"/>
        <v>130609.06879999999</v>
      </c>
      <c r="AC237" t="e">
        <f t="shared" si="42"/>
        <v>#VALUE!</v>
      </c>
      <c r="AD237">
        <f t="shared" si="43"/>
        <v>3.6385499999999995</v>
      </c>
      <c r="AE237" t="e">
        <f t="shared" si="44"/>
        <v>#VALUE!</v>
      </c>
      <c r="AF237" t="e">
        <f t="shared" si="45"/>
        <v>#VALUE!</v>
      </c>
      <c r="AG237" t="e">
        <f t="shared" si="46"/>
        <v>#VALUE!</v>
      </c>
      <c r="AH237">
        <f t="shared" si="47"/>
        <v>806.81450000000007</v>
      </c>
      <c r="AI237">
        <f t="shared" si="48"/>
        <v>783.13153510000006</v>
      </c>
      <c r="AJ237" t="e">
        <f t="shared" si="49"/>
        <v>#VALUE!</v>
      </c>
      <c r="AK237" t="e">
        <f t="shared" si="50"/>
        <v>#VALUE!</v>
      </c>
      <c r="AL237">
        <f t="shared" si="51"/>
        <v>21.539545</v>
      </c>
      <c r="AM237" t="e">
        <f t="shared" si="52"/>
        <v>#VALUE!</v>
      </c>
      <c r="AN237">
        <f t="shared" si="53"/>
        <v>3.2952700000000001E-2</v>
      </c>
      <c r="AO237">
        <f t="shared" si="54"/>
        <v>2.9612600000000002E-4</v>
      </c>
      <c r="AP237">
        <f t="shared" si="55"/>
        <v>0.15420300000000001</v>
      </c>
      <c r="AQ237">
        <f t="shared" si="56"/>
        <v>34.463268999999997</v>
      </c>
      <c r="AT237" t="s">
        <v>71</v>
      </c>
      <c r="AV237" t="s">
        <v>235</v>
      </c>
      <c r="AW237">
        <v>44072.6</v>
      </c>
      <c r="AX237" t="s">
        <v>212</v>
      </c>
      <c r="AY237">
        <v>130644</v>
      </c>
      <c r="AZ237" t="s">
        <v>212</v>
      </c>
      <c r="BA237">
        <v>5.4173099999999996</v>
      </c>
      <c r="BB237" t="s">
        <v>235</v>
      </c>
      <c r="BC237" t="s">
        <v>235</v>
      </c>
      <c r="BD237" t="s">
        <v>212</v>
      </c>
      <c r="BE237">
        <v>814.92100000000005</v>
      </c>
      <c r="BF237">
        <v>783.21100000000001</v>
      </c>
      <c r="BG237" t="s">
        <v>212</v>
      </c>
      <c r="BH237" t="s">
        <v>235</v>
      </c>
      <c r="BI237">
        <v>21.860099999999999</v>
      </c>
      <c r="BJ237" t="s">
        <v>212</v>
      </c>
      <c r="BK237">
        <v>3.2952700000000001E-2</v>
      </c>
      <c r="BL237">
        <v>2.9612600000000002E-4</v>
      </c>
      <c r="BM237">
        <v>0.15420300000000001</v>
      </c>
      <c r="BN237">
        <v>34.786999999999999</v>
      </c>
    </row>
    <row r="238" spans="1:66">
      <c r="A238" t="s">
        <v>70</v>
      </c>
      <c r="C238">
        <v>3.4176299999999999</v>
      </c>
      <c r="D238">
        <v>269.05399999999997</v>
      </c>
      <c r="E238">
        <v>5.2393599999999996</v>
      </c>
      <c r="F238">
        <v>52.362299999999998</v>
      </c>
      <c r="G238">
        <v>16.967500000000001</v>
      </c>
      <c r="H238">
        <v>2.3729</v>
      </c>
      <c r="I238">
        <v>3.5990700000000002</v>
      </c>
      <c r="J238">
        <v>46.469099999999997</v>
      </c>
      <c r="K238">
        <v>1.0681799999999999</v>
      </c>
      <c r="L238">
        <v>14.3269</v>
      </c>
      <c r="M238">
        <v>0.13806399999999999</v>
      </c>
      <c r="N238">
        <v>0.10470500000000001</v>
      </c>
      <c r="O238">
        <v>0.53957999999999995</v>
      </c>
      <c r="P238">
        <v>0</v>
      </c>
      <c r="Q238">
        <v>2.6252500000000002E-2</v>
      </c>
      <c r="R238">
        <v>0</v>
      </c>
      <c r="S238">
        <v>2.1048000000000001E-2</v>
      </c>
      <c r="T238">
        <v>6.2434000000000003E-2</v>
      </c>
      <c r="U238">
        <v>0.54128500000000002</v>
      </c>
      <c r="Y238" t="e">
        <f t="shared" si="39"/>
        <v>#VALUE!</v>
      </c>
      <c r="Z238">
        <f t="shared" si="39"/>
        <v>70281.645999999993</v>
      </c>
      <c r="AA238" t="e">
        <f t="shared" si="40"/>
        <v>#VALUE!</v>
      </c>
      <c r="AB238">
        <f t="shared" si="41"/>
        <v>146323.63769999999</v>
      </c>
      <c r="AC238" t="e">
        <f t="shared" si="42"/>
        <v>#VALUE!</v>
      </c>
      <c r="AD238">
        <f t="shared" si="43"/>
        <v>5.3404299999999996</v>
      </c>
      <c r="AE238" t="e">
        <f t="shared" si="44"/>
        <v>#VALUE!</v>
      </c>
      <c r="AF238" t="e">
        <f t="shared" si="45"/>
        <v>#VALUE!</v>
      </c>
      <c r="AG238" t="e">
        <f t="shared" si="46"/>
        <v>#VALUE!</v>
      </c>
      <c r="AH238">
        <f t="shared" si="47"/>
        <v>588.84609999999998</v>
      </c>
      <c r="AI238">
        <f t="shared" si="48"/>
        <v>596.14293599999996</v>
      </c>
      <c r="AJ238">
        <f t="shared" si="49"/>
        <v>9.9537E-2</v>
      </c>
      <c r="AK238" t="e">
        <f t="shared" si="50"/>
        <v>#VALUE!</v>
      </c>
      <c r="AL238">
        <f t="shared" si="51"/>
        <v>73.309299999999993</v>
      </c>
      <c r="AM238">
        <f t="shared" si="52"/>
        <v>1.0276675</v>
      </c>
      <c r="AN238">
        <f t="shared" si="53"/>
        <v>1.95556</v>
      </c>
      <c r="AO238">
        <f t="shared" si="54"/>
        <v>0.11508500000000001</v>
      </c>
      <c r="AP238">
        <f t="shared" si="55"/>
        <v>1.7645559999999998</v>
      </c>
      <c r="AQ238">
        <f t="shared" si="56"/>
        <v>53.395415</v>
      </c>
      <c r="AT238" t="s">
        <v>70</v>
      </c>
      <c r="AV238" t="s">
        <v>235</v>
      </c>
      <c r="AW238">
        <v>70550.7</v>
      </c>
      <c r="AX238" t="s">
        <v>212</v>
      </c>
      <c r="AY238">
        <v>146376</v>
      </c>
      <c r="AZ238" t="s">
        <v>235</v>
      </c>
      <c r="BA238">
        <v>7.71333</v>
      </c>
      <c r="BB238" t="s">
        <v>235</v>
      </c>
      <c r="BC238" t="s">
        <v>235</v>
      </c>
      <c r="BD238" t="s">
        <v>235</v>
      </c>
      <c r="BE238">
        <v>603.173</v>
      </c>
      <c r="BF238">
        <v>596.28099999999995</v>
      </c>
      <c r="BG238">
        <v>0.20424200000000001</v>
      </c>
      <c r="BH238" t="s">
        <v>235</v>
      </c>
      <c r="BI238">
        <v>73.309299999999993</v>
      </c>
      <c r="BJ238">
        <v>1.05392</v>
      </c>
      <c r="BK238">
        <v>1.95556</v>
      </c>
      <c r="BL238">
        <v>0.136133</v>
      </c>
      <c r="BM238">
        <v>1.8269899999999999</v>
      </c>
      <c r="BN238">
        <v>53.936700000000002</v>
      </c>
    </row>
    <row r="239" spans="1:66">
      <c r="A239" t="s">
        <v>69</v>
      </c>
      <c r="C239">
        <v>3.5252500000000002</v>
      </c>
      <c r="D239">
        <v>216.608</v>
      </c>
      <c r="E239">
        <v>9.8401300000000003</v>
      </c>
      <c r="F239">
        <v>53.491300000000003</v>
      </c>
      <c r="G239">
        <v>18.561699999999998</v>
      </c>
      <c r="H239">
        <v>2.0617899999999998</v>
      </c>
      <c r="I239">
        <v>3.40158</v>
      </c>
      <c r="J239">
        <v>41.318300000000001</v>
      </c>
      <c r="K239">
        <v>1.02904</v>
      </c>
      <c r="L239">
        <v>14.650399999999999</v>
      </c>
      <c r="M239">
        <v>5.3245099999999997E-2</v>
      </c>
      <c r="N239">
        <v>0.13428799999999999</v>
      </c>
      <c r="O239">
        <v>0.67717400000000005</v>
      </c>
      <c r="P239">
        <v>0</v>
      </c>
      <c r="Q239">
        <v>3.7453500000000001E-2</v>
      </c>
      <c r="R239">
        <v>0</v>
      </c>
      <c r="S239">
        <v>2.99443E-2</v>
      </c>
      <c r="T239">
        <v>5.2109599999999999E-2</v>
      </c>
      <c r="U239">
        <v>0.53233399999999997</v>
      </c>
      <c r="Y239" t="e">
        <f t="shared" si="39"/>
        <v>#VALUE!</v>
      </c>
      <c r="Z239">
        <f t="shared" si="39"/>
        <v>70724.892000000007</v>
      </c>
      <c r="AA239" t="e">
        <f t="shared" si="40"/>
        <v>#VALUE!</v>
      </c>
      <c r="AB239">
        <f t="shared" si="41"/>
        <v>137763.50870000001</v>
      </c>
      <c r="AC239" t="e">
        <f t="shared" si="42"/>
        <v>#VALUE!</v>
      </c>
      <c r="AD239">
        <f t="shared" si="43"/>
        <v>3.1691300000000004</v>
      </c>
      <c r="AE239">
        <f t="shared" si="44"/>
        <v>0.72034999999999982</v>
      </c>
      <c r="AF239" t="e">
        <f t="shared" si="45"/>
        <v>#VALUE!</v>
      </c>
      <c r="AG239" t="e">
        <f t="shared" si="46"/>
        <v>#VALUE!</v>
      </c>
      <c r="AH239">
        <f t="shared" si="47"/>
        <v>701.37559999999996</v>
      </c>
      <c r="AI239">
        <f t="shared" si="48"/>
        <v>727.47775489999992</v>
      </c>
      <c r="AJ239" t="e">
        <f t="shared" si="49"/>
        <v>#VALUE!</v>
      </c>
      <c r="AK239" t="e">
        <f t="shared" si="50"/>
        <v>#VALUE!</v>
      </c>
      <c r="AL239">
        <f t="shared" si="51"/>
        <v>94.588099999999997</v>
      </c>
      <c r="AM239" t="e">
        <f t="shared" si="52"/>
        <v>#VALUE!</v>
      </c>
      <c r="AN239" t="e">
        <f t="shared" si="53"/>
        <v>#VALUE!</v>
      </c>
      <c r="AO239" t="e">
        <f t="shared" si="54"/>
        <v>#VALUE!</v>
      </c>
      <c r="AP239" t="e">
        <f t="shared" si="55"/>
        <v>#VALUE!</v>
      </c>
      <c r="AQ239">
        <f t="shared" si="56"/>
        <v>33.600466000000004</v>
      </c>
      <c r="AT239" t="s">
        <v>69</v>
      </c>
      <c r="AV239" t="s">
        <v>212</v>
      </c>
      <c r="AW239">
        <v>70941.5</v>
      </c>
      <c r="AX239" t="s">
        <v>212</v>
      </c>
      <c r="AY239">
        <v>137817</v>
      </c>
      <c r="AZ239" t="s">
        <v>235</v>
      </c>
      <c r="BA239">
        <v>5.2309200000000002</v>
      </c>
      <c r="BB239">
        <v>4.1219299999999999</v>
      </c>
      <c r="BC239" t="s">
        <v>235</v>
      </c>
      <c r="BD239" t="s">
        <v>235</v>
      </c>
      <c r="BE239">
        <v>716.02599999999995</v>
      </c>
      <c r="BF239">
        <v>727.53099999999995</v>
      </c>
      <c r="BG239" t="s">
        <v>212</v>
      </c>
      <c r="BH239" t="s">
        <v>235</v>
      </c>
      <c r="BI239">
        <v>94.588099999999997</v>
      </c>
      <c r="BJ239" t="s">
        <v>212</v>
      </c>
      <c r="BK239" t="s">
        <v>212</v>
      </c>
      <c r="BL239" t="s">
        <v>212</v>
      </c>
      <c r="BM239" t="s">
        <v>212</v>
      </c>
      <c r="BN239">
        <v>34.132800000000003</v>
      </c>
    </row>
    <row r="240" spans="1:66">
      <c r="A240" t="s">
        <v>68</v>
      </c>
      <c r="C240">
        <v>2.9246599999999998</v>
      </c>
      <c r="D240">
        <v>270.01</v>
      </c>
      <c r="E240">
        <v>5.4393000000000002</v>
      </c>
      <c r="F240">
        <v>66.389399999999995</v>
      </c>
      <c r="G240">
        <v>15.7479</v>
      </c>
      <c r="H240">
        <v>2.6699700000000002</v>
      </c>
      <c r="I240">
        <v>3.1735500000000001</v>
      </c>
      <c r="J240">
        <v>39.926000000000002</v>
      </c>
      <c r="K240">
        <v>0.92644000000000004</v>
      </c>
      <c r="L240">
        <v>13.5517</v>
      </c>
      <c r="M240">
        <v>9.8067399999999999E-2</v>
      </c>
      <c r="N240">
        <v>0.10026</v>
      </c>
      <c r="O240">
        <v>0.60911800000000005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0.45098899999999997</v>
      </c>
      <c r="Y240" t="e">
        <f t="shared" si="39"/>
        <v>#VALUE!</v>
      </c>
      <c r="Z240">
        <f t="shared" si="39"/>
        <v>71128.39</v>
      </c>
      <c r="AA240">
        <f t="shared" si="40"/>
        <v>378.94470000000001</v>
      </c>
      <c r="AB240">
        <f t="shared" si="41"/>
        <v>143537.61060000001</v>
      </c>
      <c r="AC240">
        <f t="shared" si="42"/>
        <v>28.903300000000002</v>
      </c>
      <c r="AD240">
        <f t="shared" si="43"/>
        <v>22.576530000000002</v>
      </c>
      <c r="AE240">
        <f t="shared" si="44"/>
        <v>2.5425999999999997</v>
      </c>
      <c r="AF240" t="e">
        <f t="shared" si="45"/>
        <v>#VALUE!</v>
      </c>
      <c r="AG240">
        <f t="shared" si="46"/>
        <v>2.1717599999999999</v>
      </c>
      <c r="AH240">
        <f t="shared" si="47"/>
        <v>714.80629999999996</v>
      </c>
      <c r="AI240">
        <f t="shared" si="48"/>
        <v>684.46193259999995</v>
      </c>
      <c r="AJ240" t="e">
        <f t="shared" si="49"/>
        <v>#VALUE!</v>
      </c>
      <c r="AK240" t="e">
        <f t="shared" si="50"/>
        <v>#VALUE!</v>
      </c>
      <c r="AL240">
        <f t="shared" si="51"/>
        <v>53.805100000000003</v>
      </c>
      <c r="AM240" t="e">
        <f t="shared" si="52"/>
        <v>#VALUE!</v>
      </c>
      <c r="AN240">
        <f t="shared" si="53"/>
        <v>8.7826100000000003E-5</v>
      </c>
      <c r="AO240" t="e">
        <f t="shared" si="54"/>
        <v>#VALUE!</v>
      </c>
      <c r="AP240" t="e">
        <f t="shared" si="55"/>
        <v>#VALUE!</v>
      </c>
      <c r="AQ240">
        <f t="shared" si="56"/>
        <v>34.915210999999999</v>
      </c>
      <c r="AT240" t="s">
        <v>68</v>
      </c>
      <c r="AV240" t="s">
        <v>235</v>
      </c>
      <c r="AW240">
        <v>71398.399999999994</v>
      </c>
      <c r="AX240">
        <v>384.38400000000001</v>
      </c>
      <c r="AY240">
        <v>143604</v>
      </c>
      <c r="AZ240">
        <v>44.651200000000003</v>
      </c>
      <c r="BA240">
        <v>25.246500000000001</v>
      </c>
      <c r="BB240">
        <v>5.7161499999999998</v>
      </c>
      <c r="BC240" t="s">
        <v>235</v>
      </c>
      <c r="BD240">
        <v>3.0981999999999998</v>
      </c>
      <c r="BE240">
        <v>728.35799999999995</v>
      </c>
      <c r="BF240">
        <v>684.56</v>
      </c>
      <c r="BG240" t="s">
        <v>212</v>
      </c>
      <c r="BH240" t="s">
        <v>235</v>
      </c>
      <c r="BI240">
        <v>53.805100000000003</v>
      </c>
      <c r="BJ240" t="s">
        <v>212</v>
      </c>
      <c r="BK240">
        <v>8.7826100000000003E-5</v>
      </c>
      <c r="BL240" t="s">
        <v>212</v>
      </c>
      <c r="BM240" t="s">
        <v>212</v>
      </c>
      <c r="BN240">
        <v>35.366199999999999</v>
      </c>
    </row>
    <row r="241" spans="1:66">
      <c r="A241" t="s">
        <v>67</v>
      </c>
      <c r="C241">
        <v>3.2828400000000002</v>
      </c>
      <c r="D241">
        <v>264.03399999999999</v>
      </c>
      <c r="E241">
        <v>9.2591900000000003</v>
      </c>
      <c r="F241">
        <v>50.524999999999999</v>
      </c>
      <c r="G241">
        <v>11.713800000000001</v>
      </c>
      <c r="H241">
        <v>2.6549499999999999</v>
      </c>
      <c r="I241">
        <v>3.7518099999999999</v>
      </c>
      <c r="J241">
        <v>43.864699999999999</v>
      </c>
      <c r="K241">
        <v>0.91980399999999995</v>
      </c>
      <c r="L241">
        <v>13.918900000000001</v>
      </c>
      <c r="M241">
        <v>0.18859600000000001</v>
      </c>
      <c r="N241">
        <v>0.14066200000000001</v>
      </c>
      <c r="O241">
        <v>0.60668200000000005</v>
      </c>
      <c r="P241">
        <v>0.209093</v>
      </c>
      <c r="Q241">
        <v>2.6613000000000001E-2</v>
      </c>
      <c r="R241">
        <v>0</v>
      </c>
      <c r="S241">
        <v>0</v>
      </c>
      <c r="T241">
        <v>5.18232E-2</v>
      </c>
      <c r="U241">
        <v>0.64461999999999997</v>
      </c>
      <c r="Y241">
        <f t="shared" si="39"/>
        <v>2.2541199999999995</v>
      </c>
      <c r="Z241">
        <f t="shared" si="39"/>
        <v>64221.266000000003</v>
      </c>
      <c r="AA241">
        <f t="shared" si="40"/>
        <v>1798.9208100000001</v>
      </c>
      <c r="AB241">
        <f t="shared" si="41"/>
        <v>134806.47500000001</v>
      </c>
      <c r="AC241">
        <f t="shared" si="42"/>
        <v>322.08920000000001</v>
      </c>
      <c r="AD241">
        <f t="shared" si="43"/>
        <v>86.873050000000006</v>
      </c>
      <c r="AE241">
        <f t="shared" si="44"/>
        <v>28.059190000000001</v>
      </c>
      <c r="AF241" t="e">
        <f t="shared" si="45"/>
        <v>#VALUE!</v>
      </c>
      <c r="AG241">
        <f t="shared" si="46"/>
        <v>26.339096000000001</v>
      </c>
      <c r="AH241">
        <f t="shared" si="47"/>
        <v>662.30909999999994</v>
      </c>
      <c r="AI241">
        <f t="shared" si="48"/>
        <v>640.59540400000003</v>
      </c>
      <c r="AJ241" t="e">
        <f t="shared" si="49"/>
        <v>#VALUE!</v>
      </c>
      <c r="AK241">
        <f t="shared" si="50"/>
        <v>0.64517799999999992</v>
      </c>
      <c r="AL241">
        <f t="shared" si="51"/>
        <v>70.653007000000002</v>
      </c>
      <c r="AM241" t="e">
        <f t="shared" si="52"/>
        <v>#VALUE!</v>
      </c>
      <c r="AN241" t="e">
        <f t="shared" si="53"/>
        <v>#VALUE!</v>
      </c>
      <c r="AO241">
        <f t="shared" si="54"/>
        <v>1.1291999999999999E-3</v>
      </c>
      <c r="AP241" t="e">
        <f t="shared" si="55"/>
        <v>#VALUE!</v>
      </c>
      <c r="AQ241">
        <f t="shared" si="56"/>
        <v>39.98668</v>
      </c>
      <c r="AT241" t="s">
        <v>67</v>
      </c>
      <c r="AV241">
        <v>5.5369599999999997</v>
      </c>
      <c r="AW241">
        <v>64485.3</v>
      </c>
      <c r="AX241">
        <v>1808.18</v>
      </c>
      <c r="AY241">
        <v>134857</v>
      </c>
      <c r="AZ241">
        <v>333.803</v>
      </c>
      <c r="BA241">
        <v>89.528000000000006</v>
      </c>
      <c r="BB241">
        <v>31.811</v>
      </c>
      <c r="BC241" t="s">
        <v>235</v>
      </c>
      <c r="BD241">
        <v>27.258900000000001</v>
      </c>
      <c r="BE241">
        <v>676.22799999999995</v>
      </c>
      <c r="BF241">
        <v>640.78399999999999</v>
      </c>
      <c r="BG241" t="s">
        <v>235</v>
      </c>
      <c r="BH241">
        <v>1.25186</v>
      </c>
      <c r="BI241">
        <v>70.862099999999998</v>
      </c>
      <c r="BJ241" t="s">
        <v>212</v>
      </c>
      <c r="BK241" t="s">
        <v>212</v>
      </c>
      <c r="BL241">
        <v>1.1291999999999999E-3</v>
      </c>
      <c r="BM241" t="s">
        <v>212</v>
      </c>
      <c r="BN241">
        <v>40.631300000000003</v>
      </c>
    </row>
    <row r="242" spans="1:66">
      <c r="A242" t="s">
        <v>66</v>
      </c>
      <c r="C242">
        <v>2.2416</v>
      </c>
      <c r="D242">
        <v>218.37100000000001</v>
      </c>
      <c r="E242">
        <v>5.1611799999999999</v>
      </c>
      <c r="F242">
        <v>42.866399999999999</v>
      </c>
      <c r="G242">
        <v>15.898199999999999</v>
      </c>
      <c r="H242">
        <v>1.81172</v>
      </c>
      <c r="I242">
        <v>3.36517</v>
      </c>
      <c r="J242">
        <v>38.896099999999997</v>
      </c>
      <c r="K242">
        <v>0.84775299999999998</v>
      </c>
      <c r="L242">
        <v>12.6472</v>
      </c>
      <c r="M242">
        <v>6.85254E-2</v>
      </c>
      <c r="N242">
        <v>0.13050800000000001</v>
      </c>
      <c r="O242">
        <v>0.53892600000000002</v>
      </c>
      <c r="P242">
        <v>0.17647699999999999</v>
      </c>
      <c r="Q242">
        <v>0</v>
      </c>
      <c r="R242">
        <v>0</v>
      </c>
      <c r="S242">
        <v>0</v>
      </c>
      <c r="T242">
        <v>0</v>
      </c>
      <c r="U242">
        <v>0.41079700000000002</v>
      </c>
      <c r="Y242" t="e">
        <f t="shared" si="39"/>
        <v>#VALUE!</v>
      </c>
      <c r="Z242">
        <f t="shared" si="39"/>
        <v>64487.029000000002</v>
      </c>
      <c r="AA242" t="e">
        <f t="shared" si="40"/>
        <v>#VALUE!</v>
      </c>
      <c r="AB242">
        <f t="shared" si="41"/>
        <v>131100.1336</v>
      </c>
      <c r="AC242" t="e">
        <f t="shared" si="42"/>
        <v>#VALUE!</v>
      </c>
      <c r="AD242">
        <f t="shared" si="43"/>
        <v>0.70582999999999996</v>
      </c>
      <c r="AE242" t="e">
        <f t="shared" si="44"/>
        <v>#VALUE!</v>
      </c>
      <c r="AF242" t="e">
        <f t="shared" si="45"/>
        <v>#VALUE!</v>
      </c>
      <c r="AG242" t="e">
        <f t="shared" si="46"/>
        <v>#VALUE!</v>
      </c>
      <c r="AH242">
        <f t="shared" si="47"/>
        <v>636.29880000000003</v>
      </c>
      <c r="AI242">
        <f t="shared" si="48"/>
        <v>629.41447459999995</v>
      </c>
      <c r="AJ242" t="e">
        <f t="shared" si="49"/>
        <v>#VALUE!</v>
      </c>
      <c r="AK242" t="e">
        <f t="shared" si="50"/>
        <v>#VALUE!</v>
      </c>
      <c r="AL242">
        <f t="shared" si="51"/>
        <v>49.500923</v>
      </c>
      <c r="AM242">
        <f t="shared" si="52"/>
        <v>4.7440099999999999E-2</v>
      </c>
      <c r="AN242">
        <f t="shared" si="53"/>
        <v>7.6587100000000005E-2</v>
      </c>
      <c r="AO242" t="e">
        <f t="shared" si="54"/>
        <v>#VALUE!</v>
      </c>
      <c r="AP242">
        <f t="shared" si="55"/>
        <v>5.8344100000000003E-2</v>
      </c>
      <c r="AQ242">
        <f t="shared" si="56"/>
        <v>35.366802999999997</v>
      </c>
      <c r="AT242" t="s">
        <v>66</v>
      </c>
      <c r="AV242" t="s">
        <v>235</v>
      </c>
      <c r="AW242">
        <v>64705.4</v>
      </c>
      <c r="AX242" t="s">
        <v>235</v>
      </c>
      <c r="AY242">
        <v>131143</v>
      </c>
      <c r="AZ242" t="s">
        <v>235</v>
      </c>
      <c r="BA242">
        <v>2.51755</v>
      </c>
      <c r="BB242" t="s">
        <v>235</v>
      </c>
      <c r="BC242" t="s">
        <v>212</v>
      </c>
      <c r="BD242" t="s">
        <v>212</v>
      </c>
      <c r="BE242">
        <v>648.94600000000003</v>
      </c>
      <c r="BF242">
        <v>629.48299999999995</v>
      </c>
      <c r="BG242" t="s">
        <v>235</v>
      </c>
      <c r="BH242" t="s">
        <v>235</v>
      </c>
      <c r="BI242">
        <v>49.677399999999999</v>
      </c>
      <c r="BJ242">
        <v>4.7440099999999999E-2</v>
      </c>
      <c r="BK242">
        <v>7.6587100000000005E-2</v>
      </c>
      <c r="BL242" t="s">
        <v>212</v>
      </c>
      <c r="BM242">
        <v>5.8344100000000003E-2</v>
      </c>
      <c r="BN242">
        <v>35.7776</v>
      </c>
    </row>
    <row r="243" spans="1:66">
      <c r="A243" t="s">
        <v>65</v>
      </c>
      <c r="C243">
        <v>2.9377800000000001</v>
      </c>
      <c r="D243">
        <v>239.93100000000001</v>
      </c>
      <c r="E243">
        <v>6.9488700000000003</v>
      </c>
      <c r="F243">
        <v>41.569099999999999</v>
      </c>
      <c r="G243">
        <v>12.623100000000001</v>
      </c>
      <c r="H243">
        <v>2.2557999999999998</v>
      </c>
      <c r="I243">
        <v>3.4383499999999998</v>
      </c>
      <c r="J243">
        <v>46.232700000000001</v>
      </c>
      <c r="K243">
        <v>0.89071299999999998</v>
      </c>
      <c r="L243">
        <v>11.417</v>
      </c>
      <c r="M243">
        <v>7.1412100000000006E-2</v>
      </c>
      <c r="N243">
        <v>9.6767699999999998E-2</v>
      </c>
      <c r="O243">
        <v>0.44760800000000001</v>
      </c>
      <c r="P243">
        <v>0</v>
      </c>
      <c r="Q243">
        <v>0</v>
      </c>
      <c r="R243">
        <v>0</v>
      </c>
      <c r="S243">
        <v>0</v>
      </c>
      <c r="T243">
        <v>4.5490200000000001E-2</v>
      </c>
      <c r="U243">
        <v>0.433396</v>
      </c>
      <c r="Y243" t="e">
        <f t="shared" si="39"/>
        <v>#VALUE!</v>
      </c>
      <c r="Z243">
        <f t="shared" si="39"/>
        <v>70019.569000000003</v>
      </c>
      <c r="AA243" t="e">
        <f t="shared" si="40"/>
        <v>#VALUE!</v>
      </c>
      <c r="AB243">
        <f t="shared" si="41"/>
        <v>142948.43090000001</v>
      </c>
      <c r="AC243" t="e">
        <f t="shared" si="42"/>
        <v>#VALUE!</v>
      </c>
      <c r="AD243">
        <f t="shared" si="43"/>
        <v>0.63461000000000034</v>
      </c>
      <c r="AE243" t="e">
        <f t="shared" si="44"/>
        <v>#VALUE!</v>
      </c>
      <c r="AF243" t="e">
        <f t="shared" si="45"/>
        <v>#VALUE!</v>
      </c>
      <c r="AG243" t="e">
        <f t="shared" si="46"/>
        <v>#VALUE!</v>
      </c>
      <c r="AH243">
        <f t="shared" si="47"/>
        <v>631.79099999999994</v>
      </c>
      <c r="AI243">
        <f t="shared" si="48"/>
        <v>643.81158790000006</v>
      </c>
      <c r="AJ243" t="e">
        <f t="shared" si="49"/>
        <v>#VALUE!</v>
      </c>
      <c r="AK243" t="e">
        <f t="shared" si="50"/>
        <v>#VALUE!</v>
      </c>
      <c r="AL243">
        <f t="shared" si="51"/>
        <v>93.621499999999997</v>
      </c>
      <c r="AM243">
        <f t="shared" si="52"/>
        <v>2.4927700000000002</v>
      </c>
      <c r="AN243">
        <f t="shared" si="53"/>
        <v>3.8972500000000001</v>
      </c>
      <c r="AO243">
        <f t="shared" si="54"/>
        <v>0.29072900000000002</v>
      </c>
      <c r="AP243">
        <f t="shared" si="55"/>
        <v>1.1752798</v>
      </c>
      <c r="AQ243">
        <f t="shared" si="56"/>
        <v>30.608104000000001</v>
      </c>
      <c r="AT243" t="s">
        <v>65</v>
      </c>
      <c r="AV243" t="s">
        <v>235</v>
      </c>
      <c r="AW243">
        <v>70259.5</v>
      </c>
      <c r="AX243" t="s">
        <v>235</v>
      </c>
      <c r="AY243">
        <v>142990</v>
      </c>
      <c r="AZ243" t="s">
        <v>235</v>
      </c>
      <c r="BA243">
        <v>2.8904100000000001</v>
      </c>
      <c r="BB243" t="s">
        <v>235</v>
      </c>
      <c r="BC243" t="s">
        <v>235</v>
      </c>
      <c r="BD243" t="s">
        <v>235</v>
      </c>
      <c r="BE243">
        <v>643.20799999999997</v>
      </c>
      <c r="BF243">
        <v>643.88300000000004</v>
      </c>
      <c r="BG243" t="s">
        <v>235</v>
      </c>
      <c r="BH243" t="s">
        <v>212</v>
      </c>
      <c r="BI243">
        <v>93.621499999999997</v>
      </c>
      <c r="BJ243">
        <v>2.4927700000000002</v>
      </c>
      <c r="BK243">
        <v>3.8972500000000001</v>
      </c>
      <c r="BL243">
        <v>0.29072900000000002</v>
      </c>
      <c r="BM243">
        <v>1.2207699999999999</v>
      </c>
      <c r="BN243">
        <v>31.041499999999999</v>
      </c>
    </row>
    <row r="244" spans="1:66">
      <c r="A244" t="s">
        <v>64</v>
      </c>
      <c r="C244">
        <v>2.0876100000000002</v>
      </c>
      <c r="D244">
        <v>237.40799999999999</v>
      </c>
      <c r="E244">
        <v>5.6021099999999997</v>
      </c>
      <c r="F244">
        <v>41.595700000000001</v>
      </c>
      <c r="G244">
        <v>13.7719</v>
      </c>
      <c r="H244">
        <v>2.3268800000000001</v>
      </c>
      <c r="I244">
        <v>3.0360900000000002</v>
      </c>
      <c r="J244">
        <v>31.966100000000001</v>
      </c>
      <c r="K244">
        <v>0.75366599999999995</v>
      </c>
      <c r="L244">
        <v>12.6616</v>
      </c>
      <c r="M244">
        <v>0.120481</v>
      </c>
      <c r="N244">
        <v>9.6812899999999993E-2</v>
      </c>
      <c r="O244">
        <v>0.57677999999999996</v>
      </c>
      <c r="P244">
        <v>0</v>
      </c>
      <c r="Q244">
        <v>6.9361300000000001E-2</v>
      </c>
      <c r="R244">
        <v>0</v>
      </c>
      <c r="S244">
        <v>1.8457100000000001E-2</v>
      </c>
      <c r="T244">
        <v>0</v>
      </c>
      <c r="U244">
        <v>0.49069699999999999</v>
      </c>
      <c r="Y244" t="e">
        <f t="shared" si="39"/>
        <v>#VALUE!</v>
      </c>
      <c r="Z244">
        <f t="shared" si="39"/>
        <v>57703.892</v>
      </c>
      <c r="AA244" t="e">
        <f t="shared" si="40"/>
        <v>#VALUE!</v>
      </c>
      <c r="AB244">
        <f t="shared" si="41"/>
        <v>150399.40429999999</v>
      </c>
      <c r="AC244" t="e">
        <f t="shared" si="42"/>
        <v>#VALUE!</v>
      </c>
      <c r="AD244">
        <f t="shared" si="43"/>
        <v>2.9172599999999997</v>
      </c>
      <c r="AE244" t="e">
        <f t="shared" si="44"/>
        <v>#VALUE!</v>
      </c>
      <c r="AF244" t="e">
        <f t="shared" si="45"/>
        <v>#VALUE!</v>
      </c>
      <c r="AG244" t="e">
        <f t="shared" si="46"/>
        <v>#VALUE!</v>
      </c>
      <c r="AH244">
        <f t="shared" si="47"/>
        <v>607.41039999999998</v>
      </c>
      <c r="AI244">
        <f t="shared" si="48"/>
        <v>593.47151899999994</v>
      </c>
      <c r="AJ244">
        <f t="shared" si="49"/>
        <v>0.40778409999999998</v>
      </c>
      <c r="AK244" t="e">
        <f t="shared" si="50"/>
        <v>#VALUE!</v>
      </c>
      <c r="AL244">
        <f t="shared" si="51"/>
        <v>89.759200000000007</v>
      </c>
      <c r="AM244">
        <f t="shared" si="52"/>
        <v>1.4460587</v>
      </c>
      <c r="AN244">
        <f t="shared" si="53"/>
        <v>2.6568299999999998</v>
      </c>
      <c r="AO244">
        <f t="shared" si="54"/>
        <v>0.25997389999999998</v>
      </c>
      <c r="AP244">
        <f t="shared" si="55"/>
        <v>1.58833</v>
      </c>
      <c r="AQ244">
        <f t="shared" si="56"/>
        <v>48.822503000000005</v>
      </c>
      <c r="AT244" t="s">
        <v>64</v>
      </c>
      <c r="AV244" t="s">
        <v>235</v>
      </c>
      <c r="AW244">
        <v>57941.3</v>
      </c>
      <c r="AX244" t="s">
        <v>235</v>
      </c>
      <c r="AY244">
        <v>150441</v>
      </c>
      <c r="AZ244" t="s">
        <v>212</v>
      </c>
      <c r="BA244">
        <v>5.2441399999999998</v>
      </c>
      <c r="BB244" t="s">
        <v>235</v>
      </c>
      <c r="BC244" t="s">
        <v>235</v>
      </c>
      <c r="BD244" t="s">
        <v>212</v>
      </c>
      <c r="BE244">
        <v>620.072</v>
      </c>
      <c r="BF244">
        <v>593.59199999999998</v>
      </c>
      <c r="BG244">
        <v>0.50459699999999996</v>
      </c>
      <c r="BH244" t="s">
        <v>212</v>
      </c>
      <c r="BI244">
        <v>89.759200000000007</v>
      </c>
      <c r="BJ244">
        <v>1.51542</v>
      </c>
      <c r="BK244">
        <v>2.6568299999999998</v>
      </c>
      <c r="BL244">
        <v>0.27843099999999998</v>
      </c>
      <c r="BM244">
        <v>1.58833</v>
      </c>
      <c r="BN244">
        <v>49.313200000000002</v>
      </c>
    </row>
    <row r="245" spans="1:66">
      <c r="A245" t="s">
        <v>63</v>
      </c>
      <c r="C245">
        <v>2.6442899999999998</v>
      </c>
      <c r="D245">
        <v>256.31900000000002</v>
      </c>
      <c r="E245">
        <v>6.9589800000000004</v>
      </c>
      <c r="F245">
        <v>45.525500000000001</v>
      </c>
      <c r="G245">
        <v>16.950399999999998</v>
      </c>
      <c r="H245">
        <v>2.74105</v>
      </c>
      <c r="I245">
        <v>4.1191700000000004</v>
      </c>
      <c r="J245">
        <v>45.889800000000001</v>
      </c>
      <c r="K245">
        <v>1.0192699999999999</v>
      </c>
      <c r="L245">
        <v>11.057700000000001</v>
      </c>
      <c r="M245">
        <v>9.9126199999999998E-2</v>
      </c>
      <c r="N245">
        <v>0.12837999999999999</v>
      </c>
      <c r="O245">
        <v>0.49959399999999998</v>
      </c>
      <c r="P245">
        <v>0.39796599999999999</v>
      </c>
      <c r="Q245">
        <v>0</v>
      </c>
      <c r="R245">
        <v>0</v>
      </c>
      <c r="S245">
        <v>2.0212399999999998E-2</v>
      </c>
      <c r="T245">
        <v>0</v>
      </c>
      <c r="U245">
        <v>0.49992700000000001</v>
      </c>
      <c r="Y245" t="e">
        <f t="shared" si="39"/>
        <v>#VALUE!</v>
      </c>
      <c r="Z245">
        <f t="shared" si="39"/>
        <v>79062.781000000003</v>
      </c>
      <c r="AA245" t="e">
        <f t="shared" si="40"/>
        <v>#VALUE!</v>
      </c>
      <c r="AB245">
        <f t="shared" si="41"/>
        <v>145983.47450000001</v>
      </c>
      <c r="AC245" t="e">
        <f t="shared" si="42"/>
        <v>#VALUE!</v>
      </c>
      <c r="AD245" t="e">
        <f t="shared" si="43"/>
        <v>#VALUE!</v>
      </c>
      <c r="AE245" t="e">
        <f t="shared" si="44"/>
        <v>#VALUE!</v>
      </c>
      <c r="AF245" t="e">
        <f t="shared" si="45"/>
        <v>#VALUE!</v>
      </c>
      <c r="AG245" t="e">
        <f t="shared" si="46"/>
        <v>#VALUE!</v>
      </c>
      <c r="AH245">
        <f t="shared" si="47"/>
        <v>635.38630000000001</v>
      </c>
      <c r="AI245">
        <f t="shared" si="48"/>
        <v>632.07987379999997</v>
      </c>
      <c r="AJ245" t="e">
        <f t="shared" si="49"/>
        <v>#VALUE!</v>
      </c>
      <c r="AK245" t="e">
        <f t="shared" si="50"/>
        <v>#VALUE!</v>
      </c>
      <c r="AL245">
        <f t="shared" si="51"/>
        <v>108.161034</v>
      </c>
      <c r="AM245">
        <f t="shared" si="52"/>
        <v>3.2232299999999998E-2</v>
      </c>
      <c r="AN245">
        <f t="shared" si="53"/>
        <v>0.169096</v>
      </c>
      <c r="AO245" t="e">
        <f t="shared" si="54"/>
        <v>#VALUE!</v>
      </c>
      <c r="AP245">
        <f t="shared" si="55"/>
        <v>0.60659399999999997</v>
      </c>
      <c r="AQ245">
        <f t="shared" si="56"/>
        <v>28.136573000000002</v>
      </c>
      <c r="AT245" t="s">
        <v>63</v>
      </c>
      <c r="AV245" t="s">
        <v>235</v>
      </c>
      <c r="AW245">
        <v>79319.100000000006</v>
      </c>
      <c r="AX245" t="s">
        <v>235</v>
      </c>
      <c r="AY245">
        <v>146029</v>
      </c>
      <c r="AZ245" t="s">
        <v>212</v>
      </c>
      <c r="BA245" t="s">
        <v>235</v>
      </c>
      <c r="BB245" t="s">
        <v>235</v>
      </c>
      <c r="BC245" t="s">
        <v>235</v>
      </c>
      <c r="BD245" t="s">
        <v>235</v>
      </c>
      <c r="BE245">
        <v>646.44399999999996</v>
      </c>
      <c r="BF245">
        <v>632.17899999999997</v>
      </c>
      <c r="BG245" t="s">
        <v>235</v>
      </c>
      <c r="BH245" t="s">
        <v>212</v>
      </c>
      <c r="BI245">
        <v>108.559</v>
      </c>
      <c r="BJ245">
        <v>3.2232299999999998E-2</v>
      </c>
      <c r="BK245">
        <v>0.169096</v>
      </c>
      <c r="BL245" t="s">
        <v>212</v>
      </c>
      <c r="BM245">
        <v>0.60659399999999997</v>
      </c>
      <c r="BN245">
        <v>28.636500000000002</v>
      </c>
    </row>
    <row r="248" spans="1:66">
      <c r="A248" s="75" t="s">
        <v>233</v>
      </c>
      <c r="B248" s="75"/>
      <c r="C248" s="75"/>
      <c r="D248" s="75"/>
      <c r="E248" s="75"/>
      <c r="F248" s="75"/>
      <c r="G248" s="75"/>
      <c r="H248" s="75"/>
      <c r="I248" s="75"/>
      <c r="J248" s="75"/>
      <c r="K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</row>
    <row r="249" spans="1:66">
      <c r="A249" s="75"/>
      <c r="B249" s="75"/>
      <c r="C249" s="75"/>
      <c r="D249" s="75"/>
      <c r="E249" s="75"/>
      <c r="F249" s="75"/>
      <c r="G249" s="75"/>
      <c r="H249" s="75"/>
      <c r="I249" s="75"/>
      <c r="J249" s="75"/>
      <c r="K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</row>
    <row r="250" spans="1:66">
      <c r="A250" s="75"/>
      <c r="B250" s="75"/>
      <c r="C250" s="75"/>
      <c r="D250" s="75"/>
      <c r="E250" s="75"/>
      <c r="F250" s="75"/>
      <c r="G250" s="75"/>
      <c r="H250" s="75"/>
      <c r="I250" s="75"/>
      <c r="J250" s="75"/>
      <c r="K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</row>
    <row r="251" spans="1:66">
      <c r="A251" s="75"/>
      <c r="B251" s="75"/>
      <c r="C251" s="75"/>
      <c r="D251" s="75"/>
      <c r="E251" s="75"/>
      <c r="F251" s="75"/>
      <c r="G251" s="75"/>
      <c r="H251" s="75"/>
      <c r="I251" s="75"/>
      <c r="J251" s="75"/>
      <c r="K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</row>
    <row r="252" spans="1:66">
      <c r="A252" s="75"/>
      <c r="B252" s="75"/>
      <c r="C252" s="75"/>
      <c r="D252" s="75"/>
      <c r="E252" s="75"/>
      <c r="F252" s="75"/>
      <c r="G252" s="75"/>
      <c r="H252" s="75"/>
      <c r="I252" s="75"/>
      <c r="J252" s="75"/>
      <c r="K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</row>
    <row r="253" spans="1:66">
      <c r="A253" s="75"/>
      <c r="B253" s="75"/>
      <c r="C253" s="75"/>
      <c r="D253" s="75"/>
      <c r="E253" s="75"/>
      <c r="F253" s="75"/>
      <c r="G253" s="75"/>
      <c r="H253" s="75"/>
      <c r="I253" s="75"/>
      <c r="J253" s="75"/>
      <c r="K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Y253" t="s">
        <v>214</v>
      </c>
      <c r="Z253" t="s">
        <v>215</v>
      </c>
      <c r="AA253" t="s">
        <v>216</v>
      </c>
      <c r="AB253" t="s">
        <v>217</v>
      </c>
      <c r="AC253" t="s">
        <v>218</v>
      </c>
      <c r="AD253" t="s">
        <v>219</v>
      </c>
      <c r="AE253" t="s">
        <v>220</v>
      </c>
      <c r="AF253" t="s">
        <v>221</v>
      </c>
      <c r="AG253" t="s">
        <v>222</v>
      </c>
      <c r="AH253" t="s">
        <v>223</v>
      </c>
      <c r="AI253" t="s">
        <v>224</v>
      </c>
      <c r="AJ253" t="s">
        <v>225</v>
      </c>
      <c r="AK253" t="s">
        <v>226</v>
      </c>
      <c r="AL253" t="s">
        <v>227</v>
      </c>
      <c r="AM253" t="s">
        <v>228</v>
      </c>
      <c r="AN253" t="s">
        <v>229</v>
      </c>
      <c r="AO253" t="s">
        <v>230</v>
      </c>
      <c r="AP253" t="s">
        <v>231</v>
      </c>
      <c r="AQ253" t="s">
        <v>232</v>
      </c>
      <c r="AT253" s="10"/>
      <c r="AU253" s="10"/>
      <c r="AV253" s="10" t="s">
        <v>45</v>
      </c>
      <c r="AW253" s="10" t="s">
        <v>44</v>
      </c>
      <c r="AX253" s="10" t="s">
        <v>43</v>
      </c>
      <c r="AY253" s="10" t="s">
        <v>42</v>
      </c>
      <c r="AZ253" s="10" t="s">
        <v>41</v>
      </c>
      <c r="BA253" s="10" t="s">
        <v>40</v>
      </c>
      <c r="BB253" s="10" t="s">
        <v>39</v>
      </c>
      <c r="BC253" s="10" t="s">
        <v>38</v>
      </c>
      <c r="BD253" s="10" t="s">
        <v>37</v>
      </c>
      <c r="BE253" s="10" t="s">
        <v>36</v>
      </c>
      <c r="BF253" s="10" t="s">
        <v>35</v>
      </c>
      <c r="BG253" s="10" t="s">
        <v>34</v>
      </c>
      <c r="BH253" s="10" t="s">
        <v>33</v>
      </c>
      <c r="BI253" s="10" t="s">
        <v>32</v>
      </c>
      <c r="BJ253" s="10" t="s">
        <v>31</v>
      </c>
      <c r="BK253" s="10" t="s">
        <v>30</v>
      </c>
      <c r="BL253" s="10" t="s">
        <v>29</v>
      </c>
      <c r="BM253" s="10" t="s">
        <v>28</v>
      </c>
      <c r="BN253" s="10" t="s">
        <v>27</v>
      </c>
    </row>
    <row r="254" spans="1:66">
      <c r="A254" t="s">
        <v>62</v>
      </c>
      <c r="C254">
        <v>1.9601599999999999</v>
      </c>
      <c r="D254">
        <v>199.61500000000001</v>
      </c>
      <c r="E254">
        <v>6.5704000000000002</v>
      </c>
      <c r="F254">
        <v>37.834699999999998</v>
      </c>
      <c r="G254">
        <v>10.4824</v>
      </c>
      <c r="H254">
        <v>2.0634299999999999</v>
      </c>
      <c r="I254">
        <v>2.8601000000000001</v>
      </c>
      <c r="J254">
        <v>33.274900000000002</v>
      </c>
      <c r="K254">
        <v>0.701326</v>
      </c>
      <c r="L254">
        <v>9.55687</v>
      </c>
      <c r="M254">
        <v>0.23181499999999999</v>
      </c>
      <c r="N254">
        <v>0.119339</v>
      </c>
      <c r="O254">
        <v>0.42471100000000001</v>
      </c>
      <c r="P254">
        <v>0.13795199999999999</v>
      </c>
      <c r="Q254">
        <v>0</v>
      </c>
      <c r="R254">
        <v>1.7097899999999999E-2</v>
      </c>
      <c r="S254">
        <v>1.40065E-2</v>
      </c>
      <c r="T254">
        <v>2.4345499999999999E-2</v>
      </c>
      <c r="U254">
        <v>0.37492399999999998</v>
      </c>
      <c r="Y254" t="e">
        <f>C39-C254</f>
        <v>#VALUE!</v>
      </c>
      <c r="Z254">
        <f t="shared" ref="Z254:AQ268" si="57">D39-D254</f>
        <v>49233.084999999999</v>
      </c>
      <c r="AA254" t="e">
        <f t="shared" si="57"/>
        <v>#VALUE!</v>
      </c>
      <c r="AB254">
        <f t="shared" si="57"/>
        <v>91578.36529999999</v>
      </c>
      <c r="AC254" t="e">
        <f t="shared" si="57"/>
        <v>#VALUE!</v>
      </c>
      <c r="AD254" t="e">
        <f t="shared" si="57"/>
        <v>#VALUE!</v>
      </c>
      <c r="AE254" t="e">
        <f t="shared" si="57"/>
        <v>#VALUE!</v>
      </c>
      <c r="AF254" t="e">
        <f t="shared" si="57"/>
        <v>#VALUE!</v>
      </c>
      <c r="AG254" t="e">
        <f t="shared" si="57"/>
        <v>#VALUE!</v>
      </c>
      <c r="AH254">
        <f t="shared" si="57"/>
        <v>368.39812999999998</v>
      </c>
      <c r="AI254">
        <f t="shared" si="57"/>
        <v>405.865185</v>
      </c>
      <c r="AJ254" t="e">
        <f t="shared" si="57"/>
        <v>#VALUE!</v>
      </c>
      <c r="AK254" t="e">
        <f t="shared" si="57"/>
        <v>#VALUE!</v>
      </c>
      <c r="AL254">
        <f t="shared" si="57"/>
        <v>37.178848000000002</v>
      </c>
      <c r="AM254">
        <f t="shared" si="57"/>
        <v>0.42469299999999999</v>
      </c>
      <c r="AN254">
        <f t="shared" si="57"/>
        <v>0.55884809999999996</v>
      </c>
      <c r="AO254" t="e">
        <f t="shared" si="57"/>
        <v>#VALUE!</v>
      </c>
      <c r="AP254">
        <f t="shared" si="57"/>
        <v>0.54211350000000003</v>
      </c>
      <c r="AQ254">
        <f t="shared" si="57"/>
        <v>17.620476</v>
      </c>
      <c r="AT254" t="s">
        <v>62</v>
      </c>
      <c r="AV254" t="s">
        <v>235</v>
      </c>
      <c r="AW254">
        <v>49432.7</v>
      </c>
      <c r="AX254" t="s">
        <v>235</v>
      </c>
      <c r="AY254">
        <v>91616.2</v>
      </c>
      <c r="AZ254" t="s">
        <v>212</v>
      </c>
      <c r="BA254" t="s">
        <v>235</v>
      </c>
      <c r="BB254" t="s">
        <v>212</v>
      </c>
      <c r="BC254" t="s">
        <v>235</v>
      </c>
      <c r="BD254" t="s">
        <v>212</v>
      </c>
      <c r="BE254">
        <v>377.95499999999998</v>
      </c>
      <c r="BF254">
        <v>406.09699999999998</v>
      </c>
      <c r="BG254" t="s">
        <v>235</v>
      </c>
      <c r="BH254" t="s">
        <v>235</v>
      </c>
      <c r="BI254">
        <v>37.316800000000001</v>
      </c>
      <c r="BJ254">
        <v>0.42469299999999999</v>
      </c>
      <c r="BK254">
        <v>0.57594599999999996</v>
      </c>
      <c r="BL254" t="s">
        <v>235</v>
      </c>
      <c r="BM254">
        <v>0.56645900000000005</v>
      </c>
      <c r="BN254">
        <v>17.9954</v>
      </c>
    </row>
    <row r="255" spans="1:66">
      <c r="A255" t="s">
        <v>61</v>
      </c>
      <c r="C255">
        <v>2.70879</v>
      </c>
      <c r="D255">
        <v>207.01400000000001</v>
      </c>
      <c r="E255">
        <v>4.3275199999999998</v>
      </c>
      <c r="F255">
        <v>55.437600000000003</v>
      </c>
      <c r="G255">
        <v>11.547700000000001</v>
      </c>
      <c r="H255">
        <v>2.1900499999999998</v>
      </c>
      <c r="I255">
        <v>2.72153</v>
      </c>
      <c r="J255">
        <v>31.8309</v>
      </c>
      <c r="K255">
        <v>0.83852599999999999</v>
      </c>
      <c r="L255">
        <v>10.2331</v>
      </c>
      <c r="M255">
        <v>5.5600799999999999E-2</v>
      </c>
      <c r="N255">
        <v>7.2999900000000006E-2</v>
      </c>
      <c r="O255">
        <v>0.497228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0.43379200000000001</v>
      </c>
      <c r="Y255" t="e">
        <f t="shared" ref="Y255:Y297" si="58">C40-C255</f>
        <v>#VALUE!</v>
      </c>
      <c r="Z255">
        <f t="shared" si="57"/>
        <v>52223.885999999999</v>
      </c>
      <c r="AA255" t="e">
        <f t="shared" si="57"/>
        <v>#VALUE!</v>
      </c>
      <c r="AB255">
        <f t="shared" si="57"/>
        <v>106933.5624</v>
      </c>
      <c r="AC255" t="e">
        <f t="shared" si="57"/>
        <v>#VALUE!</v>
      </c>
      <c r="AD255" t="e">
        <f t="shared" si="57"/>
        <v>#VALUE!</v>
      </c>
      <c r="AE255" t="e">
        <f t="shared" si="57"/>
        <v>#VALUE!</v>
      </c>
      <c r="AF255" t="e">
        <f t="shared" si="57"/>
        <v>#VALUE!</v>
      </c>
      <c r="AG255" t="e">
        <f t="shared" si="57"/>
        <v>#VALUE!</v>
      </c>
      <c r="AH255">
        <f t="shared" si="57"/>
        <v>462.87890000000004</v>
      </c>
      <c r="AI255">
        <f t="shared" si="57"/>
        <v>442.37339919999999</v>
      </c>
      <c r="AJ255" t="e">
        <f t="shared" si="57"/>
        <v>#VALUE!</v>
      </c>
      <c r="AK255" t="e">
        <f t="shared" si="57"/>
        <v>#VALUE!</v>
      </c>
      <c r="AL255">
        <f t="shared" si="57"/>
        <v>43.055900000000001</v>
      </c>
      <c r="AM255">
        <f t="shared" si="57"/>
        <v>1.3396699999999999</v>
      </c>
      <c r="AN255">
        <f t="shared" si="57"/>
        <v>1.2963199999999999</v>
      </c>
      <c r="AO255">
        <f t="shared" si="57"/>
        <v>8.2108500000000001E-2</v>
      </c>
      <c r="AP255">
        <f t="shared" si="57"/>
        <v>0.89056199999999996</v>
      </c>
      <c r="AQ255">
        <f t="shared" si="57"/>
        <v>20.701007999999998</v>
      </c>
      <c r="AT255" t="s">
        <v>61</v>
      </c>
      <c r="AV255" t="s">
        <v>235</v>
      </c>
      <c r="AW255">
        <v>52430.9</v>
      </c>
      <c r="AX255" t="s">
        <v>235</v>
      </c>
      <c r="AY255">
        <v>106989</v>
      </c>
      <c r="AZ255" t="s">
        <v>235</v>
      </c>
      <c r="BA255" t="s">
        <v>235</v>
      </c>
      <c r="BB255" t="s">
        <v>212</v>
      </c>
      <c r="BC255" t="s">
        <v>235</v>
      </c>
      <c r="BD255" t="s">
        <v>235</v>
      </c>
      <c r="BE255">
        <v>473.11200000000002</v>
      </c>
      <c r="BF255">
        <v>442.42899999999997</v>
      </c>
      <c r="BG255" t="s">
        <v>235</v>
      </c>
      <c r="BH255" t="s">
        <v>235</v>
      </c>
      <c r="BI255">
        <v>43.055900000000001</v>
      </c>
      <c r="BJ255">
        <v>1.3396699999999999</v>
      </c>
      <c r="BK255">
        <v>1.2963199999999999</v>
      </c>
      <c r="BL255">
        <v>8.2108500000000001E-2</v>
      </c>
      <c r="BM255">
        <v>0.89056199999999996</v>
      </c>
      <c r="BN255">
        <v>21.134799999999998</v>
      </c>
    </row>
    <row r="256" spans="1:66">
      <c r="A256" t="s">
        <v>60</v>
      </c>
      <c r="C256">
        <v>2.8490199999999999</v>
      </c>
      <c r="D256">
        <v>226.94300000000001</v>
      </c>
      <c r="E256">
        <v>7.0837500000000002</v>
      </c>
      <c r="F256">
        <v>46.1858</v>
      </c>
      <c r="G256">
        <v>15.227399999999999</v>
      </c>
      <c r="H256">
        <v>2.8317600000000001</v>
      </c>
      <c r="I256">
        <v>3.9362499999999998</v>
      </c>
      <c r="J256">
        <v>37.0655</v>
      </c>
      <c r="K256">
        <v>0.81606800000000002</v>
      </c>
      <c r="L256">
        <v>12.3536</v>
      </c>
      <c r="M256">
        <v>0.12018</v>
      </c>
      <c r="N256">
        <v>0.14779300000000001</v>
      </c>
      <c r="O256">
        <v>0.50968599999999997</v>
      </c>
      <c r="P256">
        <v>0</v>
      </c>
      <c r="Q256">
        <v>3.47955E-2</v>
      </c>
      <c r="R256">
        <v>0</v>
      </c>
      <c r="S256">
        <v>0</v>
      </c>
      <c r="T256">
        <v>3.4328400000000002E-2</v>
      </c>
      <c r="U256">
        <v>0.43965900000000002</v>
      </c>
      <c r="Y256" t="e">
        <f t="shared" si="58"/>
        <v>#VALUE!</v>
      </c>
      <c r="Z256">
        <f t="shared" si="57"/>
        <v>66205.057000000001</v>
      </c>
      <c r="AA256" t="e">
        <f t="shared" si="57"/>
        <v>#VALUE!</v>
      </c>
      <c r="AB256">
        <f t="shared" si="57"/>
        <v>127223.81419999999</v>
      </c>
      <c r="AC256" t="e">
        <f t="shared" si="57"/>
        <v>#VALUE!</v>
      </c>
      <c r="AD256" t="e">
        <f t="shared" si="57"/>
        <v>#VALUE!</v>
      </c>
      <c r="AE256" t="e">
        <f t="shared" si="57"/>
        <v>#VALUE!</v>
      </c>
      <c r="AF256" t="e">
        <f t="shared" si="57"/>
        <v>#VALUE!</v>
      </c>
      <c r="AG256" t="e">
        <f t="shared" si="57"/>
        <v>#VALUE!</v>
      </c>
      <c r="AH256">
        <f t="shared" si="57"/>
        <v>539.77940000000001</v>
      </c>
      <c r="AI256">
        <f t="shared" si="57"/>
        <v>507.94781999999998</v>
      </c>
      <c r="AJ256" t="e">
        <f t="shared" si="57"/>
        <v>#VALUE!</v>
      </c>
      <c r="AK256" t="e">
        <f t="shared" si="57"/>
        <v>#VALUE!</v>
      </c>
      <c r="AL256">
        <f t="shared" si="57"/>
        <v>37.581499999999998</v>
      </c>
      <c r="AM256">
        <f t="shared" si="57"/>
        <v>1.1282745000000001</v>
      </c>
      <c r="AN256">
        <f t="shared" si="57"/>
        <v>1.5921400000000001</v>
      </c>
      <c r="AO256">
        <f t="shared" si="57"/>
        <v>0.145681</v>
      </c>
      <c r="AP256">
        <f t="shared" si="57"/>
        <v>1.0318116000000002</v>
      </c>
      <c r="AQ256">
        <f t="shared" si="57"/>
        <v>22.292241000000001</v>
      </c>
      <c r="AT256" t="s">
        <v>60</v>
      </c>
      <c r="AV256" t="s">
        <v>212</v>
      </c>
      <c r="AW256">
        <v>66432</v>
      </c>
      <c r="AX256" t="s">
        <v>212</v>
      </c>
      <c r="AY256">
        <v>127270</v>
      </c>
      <c r="AZ256" t="s">
        <v>235</v>
      </c>
      <c r="BA256" t="s">
        <v>235</v>
      </c>
      <c r="BB256" t="s">
        <v>235</v>
      </c>
      <c r="BC256" t="s">
        <v>235</v>
      </c>
      <c r="BD256" t="s">
        <v>212</v>
      </c>
      <c r="BE256">
        <v>552.13300000000004</v>
      </c>
      <c r="BF256">
        <v>508.06799999999998</v>
      </c>
      <c r="BG256" t="s">
        <v>235</v>
      </c>
      <c r="BH256" t="s">
        <v>212</v>
      </c>
      <c r="BI256">
        <v>37.581499999999998</v>
      </c>
      <c r="BJ256">
        <v>1.16307</v>
      </c>
      <c r="BK256">
        <v>1.5921400000000001</v>
      </c>
      <c r="BL256">
        <v>0.145681</v>
      </c>
      <c r="BM256">
        <v>1.0661400000000001</v>
      </c>
      <c r="BN256">
        <v>22.7319</v>
      </c>
    </row>
    <row r="257" spans="1:66">
      <c r="A257" t="s">
        <v>59</v>
      </c>
      <c r="C257">
        <v>3.1285599999999998</v>
      </c>
      <c r="D257">
        <v>238.09200000000001</v>
      </c>
      <c r="E257">
        <v>6.8850499999999997</v>
      </c>
      <c r="F257">
        <v>79.356800000000007</v>
      </c>
      <c r="G257">
        <v>13.3154</v>
      </c>
      <c r="H257">
        <v>2.5397699999999999</v>
      </c>
      <c r="I257">
        <v>3.99377</v>
      </c>
      <c r="J257">
        <v>35.797800000000002</v>
      </c>
      <c r="K257">
        <v>0.91218299999999997</v>
      </c>
      <c r="L257">
        <v>12.6092</v>
      </c>
      <c r="M257">
        <v>0.153281</v>
      </c>
      <c r="N257">
        <v>0.109323</v>
      </c>
      <c r="O257">
        <v>0.49560599999999999</v>
      </c>
      <c r="P257">
        <v>0</v>
      </c>
      <c r="Q257">
        <v>0</v>
      </c>
      <c r="R257">
        <v>0</v>
      </c>
      <c r="S257">
        <v>1.9911600000000002E-2</v>
      </c>
      <c r="T257">
        <v>3.4641999999999999E-2</v>
      </c>
      <c r="U257">
        <v>0.52613699999999997</v>
      </c>
      <c r="Y257" t="e">
        <f t="shared" si="58"/>
        <v>#VALUE!</v>
      </c>
      <c r="Z257">
        <f t="shared" si="57"/>
        <v>57638.008000000002</v>
      </c>
      <c r="AA257" t="e">
        <f t="shared" si="57"/>
        <v>#VALUE!</v>
      </c>
      <c r="AB257">
        <f t="shared" si="57"/>
        <v>121420.64320000001</v>
      </c>
      <c r="AC257" t="e">
        <f t="shared" si="57"/>
        <v>#VALUE!</v>
      </c>
      <c r="AD257" t="e">
        <f t="shared" si="57"/>
        <v>#VALUE!</v>
      </c>
      <c r="AE257" t="e">
        <f t="shared" si="57"/>
        <v>#VALUE!</v>
      </c>
      <c r="AF257" t="e">
        <f t="shared" si="57"/>
        <v>#VALUE!</v>
      </c>
      <c r="AG257" t="e">
        <f t="shared" si="57"/>
        <v>#VALUE!</v>
      </c>
      <c r="AH257">
        <f t="shared" si="57"/>
        <v>536.94780000000003</v>
      </c>
      <c r="AI257">
        <f t="shared" si="57"/>
        <v>514.79271900000003</v>
      </c>
      <c r="AJ257" t="e">
        <f t="shared" si="57"/>
        <v>#VALUE!</v>
      </c>
      <c r="AK257" t="e">
        <f t="shared" si="57"/>
        <v>#VALUE!</v>
      </c>
      <c r="AL257">
        <f t="shared" si="57"/>
        <v>61.692999999999998</v>
      </c>
      <c r="AM257" t="e">
        <f t="shared" si="57"/>
        <v>#VALUE!</v>
      </c>
      <c r="AN257" t="e">
        <f t="shared" si="57"/>
        <v>#VALUE!</v>
      </c>
      <c r="AO257" t="e">
        <f t="shared" si="57"/>
        <v>#VALUE!</v>
      </c>
      <c r="AP257" t="e">
        <f t="shared" si="57"/>
        <v>#VALUE!</v>
      </c>
      <c r="AQ257">
        <f t="shared" si="57"/>
        <v>26.130863000000002</v>
      </c>
      <c r="AT257" t="s">
        <v>59</v>
      </c>
      <c r="AV257" t="s">
        <v>235</v>
      </c>
      <c r="AW257">
        <v>57876.1</v>
      </c>
      <c r="AX257" t="s">
        <v>212</v>
      </c>
      <c r="AY257">
        <v>121500</v>
      </c>
      <c r="AZ257" t="s">
        <v>212</v>
      </c>
      <c r="BA257" t="s">
        <v>235</v>
      </c>
      <c r="BB257" t="s">
        <v>235</v>
      </c>
      <c r="BC257" t="s">
        <v>235</v>
      </c>
      <c r="BD257" t="s">
        <v>235</v>
      </c>
      <c r="BE257">
        <v>549.55700000000002</v>
      </c>
      <c r="BF257">
        <v>514.94600000000003</v>
      </c>
      <c r="BG257" t="s">
        <v>212</v>
      </c>
      <c r="BH257" t="s">
        <v>235</v>
      </c>
      <c r="BI257">
        <v>61.692999999999998</v>
      </c>
      <c r="BJ257" t="s">
        <v>212</v>
      </c>
      <c r="BK257" t="s">
        <v>212</v>
      </c>
      <c r="BL257" t="s">
        <v>212</v>
      </c>
      <c r="BM257" t="s">
        <v>212</v>
      </c>
      <c r="BN257">
        <v>26.657</v>
      </c>
    </row>
    <row r="258" spans="1:66">
      <c r="A258" t="s">
        <v>58</v>
      </c>
      <c r="C258">
        <v>1.93343</v>
      </c>
      <c r="D258">
        <v>154.46199999999999</v>
      </c>
      <c r="E258">
        <v>2.82633</v>
      </c>
      <c r="F258">
        <v>30.098800000000001</v>
      </c>
      <c r="G258">
        <v>12.3154</v>
      </c>
      <c r="H258">
        <v>1.6776899999999999</v>
      </c>
      <c r="I258">
        <v>2.2226499999999998</v>
      </c>
      <c r="J258">
        <v>28.782599999999999</v>
      </c>
      <c r="K258">
        <v>0.75359100000000001</v>
      </c>
      <c r="L258">
        <v>11.839399999999999</v>
      </c>
      <c r="M258">
        <v>0.106085</v>
      </c>
      <c r="N258">
        <v>7.36903E-2</v>
      </c>
      <c r="O258">
        <v>0.44370500000000002</v>
      </c>
      <c r="P258">
        <v>0.20089899999999999</v>
      </c>
      <c r="Q258">
        <v>2.54349E-2</v>
      </c>
      <c r="R258">
        <v>0</v>
      </c>
      <c r="S258">
        <v>2.0189200000000001E-2</v>
      </c>
      <c r="T258">
        <v>3.5132799999999999E-2</v>
      </c>
      <c r="U258">
        <v>0.437498</v>
      </c>
      <c r="Y258" t="e">
        <f t="shared" si="58"/>
        <v>#VALUE!</v>
      </c>
      <c r="Z258">
        <f t="shared" si="57"/>
        <v>49138.438000000002</v>
      </c>
      <c r="AA258" t="e">
        <f t="shared" si="57"/>
        <v>#VALUE!</v>
      </c>
      <c r="AB258">
        <f t="shared" si="57"/>
        <v>100328.90119999999</v>
      </c>
      <c r="AC258" t="e">
        <f t="shared" si="57"/>
        <v>#VALUE!</v>
      </c>
      <c r="AD258">
        <f t="shared" si="57"/>
        <v>0.88125000000000031</v>
      </c>
      <c r="AE258" t="e">
        <f t="shared" si="57"/>
        <v>#VALUE!</v>
      </c>
      <c r="AF258" t="e">
        <f t="shared" si="57"/>
        <v>#VALUE!</v>
      </c>
      <c r="AG258" t="e">
        <f t="shared" si="57"/>
        <v>#VALUE!</v>
      </c>
      <c r="AH258">
        <f t="shared" si="57"/>
        <v>425.17559999999997</v>
      </c>
      <c r="AI258">
        <f t="shared" si="57"/>
        <v>427.83491499999997</v>
      </c>
      <c r="AJ258" t="e">
        <f t="shared" si="57"/>
        <v>#VALUE!</v>
      </c>
      <c r="AK258" t="e">
        <f t="shared" si="57"/>
        <v>#VALUE!</v>
      </c>
      <c r="AL258">
        <f t="shared" si="57"/>
        <v>37.915300999999999</v>
      </c>
      <c r="AM258">
        <f t="shared" si="57"/>
        <v>1.4414551</v>
      </c>
      <c r="AN258">
        <f t="shared" si="57"/>
        <v>1.78241</v>
      </c>
      <c r="AO258">
        <f t="shared" si="57"/>
        <v>8.7054800000000002E-2</v>
      </c>
      <c r="AP258">
        <f t="shared" si="57"/>
        <v>0.79927920000000008</v>
      </c>
      <c r="AQ258">
        <f t="shared" si="57"/>
        <v>17.210401999999998</v>
      </c>
      <c r="AT258" t="s">
        <v>58</v>
      </c>
      <c r="AV258" t="s">
        <v>212</v>
      </c>
      <c r="AW258">
        <v>49292.9</v>
      </c>
      <c r="AX258" t="s">
        <v>212</v>
      </c>
      <c r="AY258">
        <v>100359</v>
      </c>
      <c r="AZ258" t="s">
        <v>235</v>
      </c>
      <c r="BA258">
        <v>2.5589400000000002</v>
      </c>
      <c r="BB258" t="s">
        <v>235</v>
      </c>
      <c r="BC258" t="s">
        <v>235</v>
      </c>
      <c r="BD258" t="s">
        <v>212</v>
      </c>
      <c r="BE258">
        <v>437.01499999999999</v>
      </c>
      <c r="BF258">
        <v>427.94099999999997</v>
      </c>
      <c r="BG258" t="s">
        <v>235</v>
      </c>
      <c r="BH258" t="s">
        <v>212</v>
      </c>
      <c r="BI258">
        <v>38.116199999999999</v>
      </c>
      <c r="BJ258">
        <v>1.46689</v>
      </c>
      <c r="BK258">
        <v>1.78241</v>
      </c>
      <c r="BL258">
        <v>0.10724400000000001</v>
      </c>
      <c r="BM258">
        <v>0.83441200000000004</v>
      </c>
      <c r="BN258">
        <v>17.6479</v>
      </c>
    </row>
    <row r="259" spans="1:66">
      <c r="A259" t="s">
        <v>57</v>
      </c>
      <c r="C259">
        <v>2.8283499999999999</v>
      </c>
      <c r="D259">
        <v>229.10499999999999</v>
      </c>
      <c r="E259">
        <v>4.31386</v>
      </c>
      <c r="F259">
        <v>43.593400000000003</v>
      </c>
      <c r="G259">
        <v>11.783799999999999</v>
      </c>
      <c r="H259">
        <v>2.1455799999999998</v>
      </c>
      <c r="I259">
        <v>3.9665499999999998</v>
      </c>
      <c r="J259">
        <v>41.5518</v>
      </c>
      <c r="K259">
        <v>0.84824600000000006</v>
      </c>
      <c r="L259">
        <v>13.019399999999999</v>
      </c>
      <c r="M259">
        <v>0.120044</v>
      </c>
      <c r="N259">
        <v>7.9140600000000005E-2</v>
      </c>
      <c r="O259">
        <v>0.45949099999999998</v>
      </c>
      <c r="P259">
        <v>0.19229099999999999</v>
      </c>
      <c r="Q259">
        <v>3.4044100000000001E-2</v>
      </c>
      <c r="R259">
        <v>3.3025400000000003E-2</v>
      </c>
      <c r="S259">
        <v>0</v>
      </c>
      <c r="T259">
        <v>3.3594899999999997E-2</v>
      </c>
      <c r="U259">
        <v>0.418493</v>
      </c>
      <c r="Y259" t="e">
        <f t="shared" si="58"/>
        <v>#VALUE!</v>
      </c>
      <c r="Z259">
        <f t="shared" si="57"/>
        <v>62916.394999999997</v>
      </c>
      <c r="AA259">
        <f t="shared" si="57"/>
        <v>2.1829099999999997</v>
      </c>
      <c r="AB259">
        <f t="shared" si="57"/>
        <v>124179.4066</v>
      </c>
      <c r="AC259" t="e">
        <f t="shared" si="57"/>
        <v>#VALUE!</v>
      </c>
      <c r="AD259" t="e">
        <f t="shared" si="57"/>
        <v>#VALUE!</v>
      </c>
      <c r="AE259" t="e">
        <f t="shared" si="57"/>
        <v>#VALUE!</v>
      </c>
      <c r="AF259" t="e">
        <f t="shared" si="57"/>
        <v>#VALUE!</v>
      </c>
      <c r="AG259" t="e">
        <f t="shared" si="57"/>
        <v>#VALUE!</v>
      </c>
      <c r="AH259">
        <f t="shared" si="57"/>
        <v>658.02959999999996</v>
      </c>
      <c r="AI259">
        <f t="shared" si="57"/>
        <v>604.88495599999999</v>
      </c>
      <c r="AJ259" t="e">
        <f t="shared" si="57"/>
        <v>#VALUE!</v>
      </c>
      <c r="AK259" t="e">
        <f t="shared" si="57"/>
        <v>#VALUE!</v>
      </c>
      <c r="AL259">
        <f t="shared" si="57"/>
        <v>39.861009000000003</v>
      </c>
      <c r="AM259" t="e">
        <f t="shared" si="57"/>
        <v>#VALUE!</v>
      </c>
      <c r="AN259" t="e">
        <f t="shared" si="57"/>
        <v>#VALUE!</v>
      </c>
      <c r="AO259" t="e">
        <f t="shared" si="57"/>
        <v>#VALUE!</v>
      </c>
      <c r="AP259" t="e">
        <f t="shared" si="57"/>
        <v>#VALUE!</v>
      </c>
      <c r="AQ259">
        <f t="shared" si="57"/>
        <v>29.046606999999998</v>
      </c>
      <c r="AT259" t="s">
        <v>57</v>
      </c>
      <c r="AV259" t="s">
        <v>235</v>
      </c>
      <c r="AW259">
        <v>63145.5</v>
      </c>
      <c r="AX259">
        <v>6.4967699999999997</v>
      </c>
      <c r="AY259">
        <v>124223</v>
      </c>
      <c r="AZ259" t="s">
        <v>235</v>
      </c>
      <c r="BA259" t="s">
        <v>235</v>
      </c>
      <c r="BB259" t="s">
        <v>235</v>
      </c>
      <c r="BC259" t="s">
        <v>212</v>
      </c>
      <c r="BD259" t="s">
        <v>212</v>
      </c>
      <c r="BE259">
        <v>671.04899999999998</v>
      </c>
      <c r="BF259">
        <v>605.005</v>
      </c>
      <c r="BG259" t="s">
        <v>235</v>
      </c>
      <c r="BH259" t="s">
        <v>235</v>
      </c>
      <c r="BI259">
        <v>40.0533</v>
      </c>
      <c r="BJ259" t="s">
        <v>212</v>
      </c>
      <c r="BK259" t="s">
        <v>212</v>
      </c>
      <c r="BL259" t="s">
        <v>212</v>
      </c>
      <c r="BM259" t="s">
        <v>235</v>
      </c>
      <c r="BN259">
        <v>29.4651</v>
      </c>
    </row>
    <row r="260" spans="1:66">
      <c r="A260" t="s">
        <v>56</v>
      </c>
      <c r="C260">
        <v>2.3587400000000001</v>
      </c>
      <c r="D260">
        <v>193.32499999999999</v>
      </c>
      <c r="E260">
        <v>5.8540599999999996</v>
      </c>
      <c r="F260">
        <v>35.771099999999997</v>
      </c>
      <c r="G260">
        <v>8.8673099999999998</v>
      </c>
      <c r="H260">
        <v>2.4464299999999999</v>
      </c>
      <c r="I260">
        <v>3.1351499999999999</v>
      </c>
      <c r="J260">
        <v>30.271000000000001</v>
      </c>
      <c r="K260">
        <v>0.808091</v>
      </c>
      <c r="L260">
        <v>9.8743800000000004</v>
      </c>
      <c r="M260">
        <v>0.13140199999999999</v>
      </c>
      <c r="N260">
        <v>0.12886900000000001</v>
      </c>
      <c r="O260">
        <v>0.54160900000000001</v>
      </c>
      <c r="P260">
        <v>0</v>
      </c>
      <c r="Q260">
        <v>0</v>
      </c>
      <c r="R260">
        <v>0</v>
      </c>
      <c r="S260">
        <v>2.2807000000000001E-2</v>
      </c>
      <c r="T260">
        <v>2.8341100000000001E-2</v>
      </c>
      <c r="U260">
        <v>0.46880899999999998</v>
      </c>
      <c r="Y260" t="e">
        <f t="shared" si="58"/>
        <v>#VALUE!</v>
      </c>
      <c r="Z260">
        <f t="shared" si="57"/>
        <v>55263.075000000004</v>
      </c>
      <c r="AA260" t="e">
        <f t="shared" si="57"/>
        <v>#VALUE!</v>
      </c>
      <c r="AB260">
        <f t="shared" si="57"/>
        <v>121128.2289</v>
      </c>
      <c r="AC260" t="e">
        <f t="shared" si="57"/>
        <v>#VALUE!</v>
      </c>
      <c r="AD260">
        <f t="shared" si="57"/>
        <v>4.1333300000000008</v>
      </c>
      <c r="AE260" t="e">
        <f t="shared" si="57"/>
        <v>#VALUE!</v>
      </c>
      <c r="AF260" t="e">
        <f t="shared" si="57"/>
        <v>#VALUE!</v>
      </c>
      <c r="AG260" t="e">
        <f t="shared" si="57"/>
        <v>#VALUE!</v>
      </c>
      <c r="AH260">
        <f t="shared" si="57"/>
        <v>482.32962000000003</v>
      </c>
      <c r="AI260">
        <f t="shared" si="57"/>
        <v>489.28859800000004</v>
      </c>
      <c r="AJ260" t="e">
        <f t="shared" si="57"/>
        <v>#VALUE!</v>
      </c>
      <c r="AK260" t="e">
        <f t="shared" si="57"/>
        <v>#VALUE!</v>
      </c>
      <c r="AL260">
        <f t="shared" si="57"/>
        <v>67.461600000000004</v>
      </c>
      <c r="AM260">
        <f t="shared" si="57"/>
        <v>2.2896999999999998</v>
      </c>
      <c r="AN260">
        <f t="shared" si="57"/>
        <v>3.70574</v>
      </c>
      <c r="AO260">
        <f t="shared" si="57"/>
        <v>0.31440299999999999</v>
      </c>
      <c r="AP260">
        <f t="shared" si="57"/>
        <v>0.94066589999999994</v>
      </c>
      <c r="AQ260">
        <f t="shared" si="57"/>
        <v>15.821490999999998</v>
      </c>
      <c r="AT260" t="s">
        <v>56</v>
      </c>
      <c r="AV260" t="s">
        <v>235</v>
      </c>
      <c r="AW260">
        <v>55456.4</v>
      </c>
      <c r="AX260" t="s">
        <v>235</v>
      </c>
      <c r="AY260">
        <v>121164</v>
      </c>
      <c r="AZ260" t="s">
        <v>235</v>
      </c>
      <c r="BA260">
        <v>6.5797600000000003</v>
      </c>
      <c r="BB260" t="s">
        <v>235</v>
      </c>
      <c r="BC260" t="s">
        <v>212</v>
      </c>
      <c r="BD260" t="s">
        <v>235</v>
      </c>
      <c r="BE260">
        <v>492.20400000000001</v>
      </c>
      <c r="BF260">
        <v>489.42</v>
      </c>
      <c r="BG260" t="s">
        <v>235</v>
      </c>
      <c r="BH260" t="s">
        <v>235</v>
      </c>
      <c r="BI260">
        <v>67.461600000000004</v>
      </c>
      <c r="BJ260">
        <v>2.2896999999999998</v>
      </c>
      <c r="BK260">
        <v>3.70574</v>
      </c>
      <c r="BL260">
        <v>0.33721000000000001</v>
      </c>
      <c r="BM260">
        <v>0.96900699999999995</v>
      </c>
      <c r="BN260">
        <v>16.290299999999998</v>
      </c>
    </row>
    <row r="261" spans="1:66">
      <c r="A261" t="s">
        <v>55</v>
      </c>
      <c r="C261">
        <v>2.4232999999999998</v>
      </c>
      <c r="D261">
        <v>227.09800000000001</v>
      </c>
      <c r="E261">
        <v>3.9238400000000002</v>
      </c>
      <c r="F261">
        <v>35.307299999999998</v>
      </c>
      <c r="G261">
        <v>11.980700000000001</v>
      </c>
      <c r="H261">
        <v>2.2060599999999999</v>
      </c>
      <c r="I261">
        <v>3.2651500000000002</v>
      </c>
      <c r="J261">
        <v>33.577500000000001</v>
      </c>
      <c r="K261">
        <v>0.74846400000000002</v>
      </c>
      <c r="L261">
        <v>9.6717399999999998</v>
      </c>
      <c r="M261">
        <v>7.2478600000000004E-2</v>
      </c>
      <c r="N261">
        <v>0.16585900000000001</v>
      </c>
      <c r="O261">
        <v>0.51563899999999996</v>
      </c>
      <c r="P261">
        <v>0</v>
      </c>
      <c r="Q261">
        <v>2.2123299999999999E-2</v>
      </c>
      <c r="R261">
        <v>0</v>
      </c>
      <c r="S261">
        <v>0</v>
      </c>
      <c r="T261">
        <v>3.0536299999999999E-2</v>
      </c>
      <c r="U261">
        <v>0.44879799999999997</v>
      </c>
      <c r="Y261" t="e">
        <f t="shared" si="58"/>
        <v>#VALUE!</v>
      </c>
      <c r="Z261">
        <f t="shared" si="57"/>
        <v>54053.902000000002</v>
      </c>
      <c r="AA261">
        <f t="shared" si="57"/>
        <v>46.921860000000002</v>
      </c>
      <c r="AB261">
        <f t="shared" si="57"/>
        <v>115441.6927</v>
      </c>
      <c r="AC261">
        <f t="shared" si="57"/>
        <v>1.2820999999999998</v>
      </c>
      <c r="AD261">
        <f t="shared" si="57"/>
        <v>1.1164300000000003</v>
      </c>
      <c r="AE261" t="e">
        <f t="shared" si="57"/>
        <v>#VALUE!</v>
      </c>
      <c r="AF261" t="e">
        <f t="shared" si="57"/>
        <v>#VALUE!</v>
      </c>
      <c r="AG261">
        <f t="shared" si="57"/>
        <v>1.106676</v>
      </c>
      <c r="AH261">
        <f t="shared" si="57"/>
        <v>474.01425999999998</v>
      </c>
      <c r="AI261">
        <f t="shared" si="57"/>
        <v>481.90152139999998</v>
      </c>
      <c r="AJ261" t="e">
        <f t="shared" si="57"/>
        <v>#VALUE!</v>
      </c>
      <c r="AK261" t="e">
        <f t="shared" si="57"/>
        <v>#VALUE!</v>
      </c>
      <c r="AL261">
        <f t="shared" si="57"/>
        <v>86.672200000000004</v>
      </c>
      <c r="AM261">
        <f t="shared" si="57"/>
        <v>0.8256597</v>
      </c>
      <c r="AN261">
        <f t="shared" si="57"/>
        <v>0.98743899999999996</v>
      </c>
      <c r="AO261">
        <f t="shared" si="57"/>
        <v>0.10649599999999999</v>
      </c>
      <c r="AP261">
        <f t="shared" si="57"/>
        <v>0.76725070000000006</v>
      </c>
      <c r="AQ261">
        <f t="shared" si="57"/>
        <v>19.117001999999999</v>
      </c>
      <c r="AT261" t="s">
        <v>55</v>
      </c>
      <c r="AV261" t="s">
        <v>235</v>
      </c>
      <c r="AW261">
        <v>54281</v>
      </c>
      <c r="AX261">
        <v>50.845700000000001</v>
      </c>
      <c r="AY261">
        <v>115477</v>
      </c>
      <c r="AZ261">
        <v>13.2628</v>
      </c>
      <c r="BA261">
        <v>3.3224900000000002</v>
      </c>
      <c r="BB261" t="s">
        <v>235</v>
      </c>
      <c r="BC261" t="s">
        <v>235</v>
      </c>
      <c r="BD261">
        <v>1.85514</v>
      </c>
      <c r="BE261">
        <v>483.68599999999998</v>
      </c>
      <c r="BF261">
        <v>481.97399999999999</v>
      </c>
      <c r="BG261" t="s">
        <v>212</v>
      </c>
      <c r="BH261" t="s">
        <v>212</v>
      </c>
      <c r="BI261">
        <v>86.672200000000004</v>
      </c>
      <c r="BJ261">
        <v>0.84778299999999995</v>
      </c>
      <c r="BK261">
        <v>0.98743899999999996</v>
      </c>
      <c r="BL261">
        <v>0.10649599999999999</v>
      </c>
      <c r="BM261">
        <v>0.79778700000000002</v>
      </c>
      <c r="BN261">
        <v>19.565799999999999</v>
      </c>
    </row>
    <row r="262" spans="1:66">
      <c r="A262" t="s">
        <v>54</v>
      </c>
      <c r="C262">
        <v>2.56196</v>
      </c>
      <c r="D262">
        <v>170.92</v>
      </c>
      <c r="E262">
        <v>5.3781100000000004</v>
      </c>
      <c r="F262">
        <v>34.740699999999997</v>
      </c>
      <c r="G262">
        <v>11.4038</v>
      </c>
      <c r="H262">
        <v>1.7677499999999999</v>
      </c>
      <c r="I262">
        <v>2.72776</v>
      </c>
      <c r="J262">
        <v>39.363100000000003</v>
      </c>
      <c r="K262">
        <v>0.75897499999999996</v>
      </c>
      <c r="L262">
        <v>9.4535199999999993</v>
      </c>
      <c r="M262">
        <v>9.6126000000000003E-2</v>
      </c>
      <c r="N262">
        <v>9.1551999999999994E-2</v>
      </c>
      <c r="O262">
        <v>0.48519499999999999</v>
      </c>
      <c r="P262">
        <v>0.19467599999999999</v>
      </c>
      <c r="Q262">
        <v>3.5030600000000002E-2</v>
      </c>
      <c r="R262">
        <v>1.6965500000000001E-2</v>
      </c>
      <c r="S262">
        <v>0</v>
      </c>
      <c r="T262">
        <v>2.4170199999999999E-2</v>
      </c>
      <c r="U262">
        <v>0.35244399999999998</v>
      </c>
      <c r="Y262" t="e">
        <f t="shared" si="58"/>
        <v>#VALUE!</v>
      </c>
      <c r="Z262">
        <f t="shared" si="57"/>
        <v>47043.28</v>
      </c>
      <c r="AA262" t="e">
        <f t="shared" si="57"/>
        <v>#VALUE!</v>
      </c>
      <c r="AB262">
        <f t="shared" si="57"/>
        <v>104954.25930000001</v>
      </c>
      <c r="AC262" t="e">
        <f t="shared" si="57"/>
        <v>#VALUE!</v>
      </c>
      <c r="AD262">
        <f t="shared" si="57"/>
        <v>1.2504599999999999</v>
      </c>
      <c r="AE262" t="e">
        <f t="shared" si="57"/>
        <v>#VALUE!</v>
      </c>
      <c r="AF262" t="e">
        <f t="shared" si="57"/>
        <v>#VALUE!</v>
      </c>
      <c r="AG262" t="e">
        <f t="shared" si="57"/>
        <v>#VALUE!</v>
      </c>
      <c r="AH262">
        <f t="shared" si="57"/>
        <v>439.86147999999997</v>
      </c>
      <c r="AI262">
        <f t="shared" si="57"/>
        <v>431.62687399999999</v>
      </c>
      <c r="AJ262" t="e">
        <f t="shared" si="57"/>
        <v>#VALUE!</v>
      </c>
      <c r="AK262" t="e">
        <f t="shared" si="57"/>
        <v>#VALUE!</v>
      </c>
      <c r="AL262">
        <f t="shared" si="57"/>
        <v>49.841723999999999</v>
      </c>
      <c r="AM262">
        <f t="shared" si="57"/>
        <v>1.3398893999999999</v>
      </c>
      <c r="AN262">
        <f t="shared" si="57"/>
        <v>1.7791645</v>
      </c>
      <c r="AO262">
        <f t="shared" si="57"/>
        <v>0.109907</v>
      </c>
      <c r="AP262">
        <f t="shared" si="57"/>
        <v>0.6132398</v>
      </c>
      <c r="AQ262">
        <f t="shared" si="57"/>
        <v>16.517856000000002</v>
      </c>
      <c r="AT262" t="s">
        <v>54</v>
      </c>
      <c r="AV262" t="s">
        <v>235</v>
      </c>
      <c r="AW262">
        <v>47214.2</v>
      </c>
      <c r="AX262" t="s">
        <v>212</v>
      </c>
      <c r="AY262">
        <v>104989</v>
      </c>
      <c r="AZ262" t="s">
        <v>212</v>
      </c>
      <c r="BA262">
        <v>3.0182099999999998</v>
      </c>
      <c r="BB262" t="s">
        <v>235</v>
      </c>
      <c r="BC262" t="s">
        <v>235</v>
      </c>
      <c r="BD262" t="s">
        <v>212</v>
      </c>
      <c r="BE262">
        <v>449.315</v>
      </c>
      <c r="BF262">
        <v>431.72300000000001</v>
      </c>
      <c r="BG262" t="s">
        <v>212</v>
      </c>
      <c r="BH262" t="s">
        <v>212</v>
      </c>
      <c r="BI262">
        <v>50.0364</v>
      </c>
      <c r="BJ262">
        <v>1.3749199999999999</v>
      </c>
      <c r="BK262">
        <v>1.79613</v>
      </c>
      <c r="BL262">
        <v>0.109907</v>
      </c>
      <c r="BM262">
        <v>0.63741000000000003</v>
      </c>
      <c r="BN262">
        <v>16.8703</v>
      </c>
    </row>
    <row r="263" spans="1:66">
      <c r="A263" t="s">
        <v>53</v>
      </c>
      <c r="C263">
        <v>2.5053000000000001</v>
      </c>
      <c r="D263">
        <v>209.88300000000001</v>
      </c>
      <c r="E263">
        <v>8.5146599999999992</v>
      </c>
      <c r="F263">
        <v>52.868099999999998</v>
      </c>
      <c r="G263">
        <v>13.5192</v>
      </c>
      <c r="H263">
        <v>2.09436</v>
      </c>
      <c r="I263">
        <v>3.1697000000000002</v>
      </c>
      <c r="J263">
        <v>39.951599999999999</v>
      </c>
      <c r="K263">
        <v>0.90655200000000002</v>
      </c>
      <c r="L263">
        <v>11.6852</v>
      </c>
      <c r="M263">
        <v>0.128275</v>
      </c>
      <c r="N263">
        <v>0.103741</v>
      </c>
      <c r="O263">
        <v>0.49016999999999999</v>
      </c>
      <c r="P263">
        <v>0.179983</v>
      </c>
      <c r="Q263">
        <v>0</v>
      </c>
      <c r="R263">
        <v>0</v>
      </c>
      <c r="S263">
        <v>0</v>
      </c>
      <c r="T263">
        <v>0</v>
      </c>
      <c r="U263">
        <v>0.420321</v>
      </c>
      <c r="Y263" t="e">
        <f t="shared" si="58"/>
        <v>#VALUE!</v>
      </c>
      <c r="Z263">
        <f t="shared" si="57"/>
        <v>62646.517</v>
      </c>
      <c r="AA263" t="e">
        <f t="shared" si="57"/>
        <v>#VALUE!</v>
      </c>
      <c r="AB263">
        <f t="shared" si="57"/>
        <v>124804.13189999999</v>
      </c>
      <c r="AC263" t="e">
        <f t="shared" si="57"/>
        <v>#VALUE!</v>
      </c>
      <c r="AD263" t="e">
        <f t="shared" si="57"/>
        <v>#VALUE!</v>
      </c>
      <c r="AE263" t="e">
        <f t="shared" si="57"/>
        <v>#VALUE!</v>
      </c>
      <c r="AF263" t="e">
        <f t="shared" si="57"/>
        <v>#VALUE!</v>
      </c>
      <c r="AG263" t="e">
        <f t="shared" si="57"/>
        <v>#VALUE!</v>
      </c>
      <c r="AH263">
        <f t="shared" si="57"/>
        <v>526.45479999999998</v>
      </c>
      <c r="AI263">
        <f t="shared" si="57"/>
        <v>509.06972500000001</v>
      </c>
      <c r="AJ263" t="e">
        <f t="shared" si="57"/>
        <v>#VALUE!</v>
      </c>
      <c r="AK263" t="e">
        <f t="shared" si="57"/>
        <v>#VALUE!</v>
      </c>
      <c r="AL263">
        <f t="shared" si="57"/>
        <v>50.055917000000001</v>
      </c>
      <c r="AM263">
        <f t="shared" si="57"/>
        <v>0.27980699999999997</v>
      </c>
      <c r="AN263">
        <f t="shared" si="57"/>
        <v>0.53162399999999999</v>
      </c>
      <c r="AO263">
        <f t="shared" si="57"/>
        <v>4.56096E-2</v>
      </c>
      <c r="AP263">
        <f t="shared" si="57"/>
        <v>0.293987</v>
      </c>
      <c r="AQ263">
        <f t="shared" si="57"/>
        <v>22.088778999999999</v>
      </c>
      <c r="AT263" t="s">
        <v>53</v>
      </c>
      <c r="AV263" t="s">
        <v>235</v>
      </c>
      <c r="AW263">
        <v>62856.4</v>
      </c>
      <c r="AX263" t="s">
        <v>212</v>
      </c>
      <c r="AY263">
        <v>124857</v>
      </c>
      <c r="AZ263" t="s">
        <v>212</v>
      </c>
      <c r="BA263" t="s">
        <v>235</v>
      </c>
      <c r="BB263" t="s">
        <v>235</v>
      </c>
      <c r="BC263" t="s">
        <v>235</v>
      </c>
      <c r="BD263" t="s">
        <v>235</v>
      </c>
      <c r="BE263">
        <v>538.14</v>
      </c>
      <c r="BF263">
        <v>509.19799999999998</v>
      </c>
      <c r="BG263" t="s">
        <v>235</v>
      </c>
      <c r="BH263" t="s">
        <v>212</v>
      </c>
      <c r="BI263">
        <v>50.235900000000001</v>
      </c>
      <c r="BJ263">
        <v>0.27980699999999997</v>
      </c>
      <c r="BK263">
        <v>0.53162399999999999</v>
      </c>
      <c r="BL263">
        <v>4.56096E-2</v>
      </c>
      <c r="BM263">
        <v>0.293987</v>
      </c>
      <c r="BN263">
        <v>22.5091</v>
      </c>
    </row>
    <row r="264" spans="1:66">
      <c r="A264" t="s">
        <v>52</v>
      </c>
      <c r="C264">
        <v>1.8932199999999999</v>
      </c>
      <c r="D264">
        <v>171.18299999999999</v>
      </c>
      <c r="E264">
        <v>2.74397</v>
      </c>
      <c r="F264">
        <v>34.602899999999998</v>
      </c>
      <c r="G264">
        <v>11.4597</v>
      </c>
      <c r="H264">
        <v>1.5129999999999999</v>
      </c>
      <c r="I264">
        <v>2.7569300000000001</v>
      </c>
      <c r="J264">
        <v>27.265799999999999</v>
      </c>
      <c r="K264">
        <v>0.77044699999999999</v>
      </c>
      <c r="L264">
        <v>7.7542</v>
      </c>
      <c r="M264">
        <v>8.2133800000000007E-2</v>
      </c>
      <c r="N264">
        <v>8.2285999999999998E-2</v>
      </c>
      <c r="O264">
        <v>0.450129</v>
      </c>
      <c r="P264">
        <v>0.14130400000000001</v>
      </c>
      <c r="Q264">
        <v>0</v>
      </c>
      <c r="R264">
        <v>1.69465E-2</v>
      </c>
      <c r="S264">
        <v>0</v>
      </c>
      <c r="T264">
        <v>3.4002999999999999E-2</v>
      </c>
      <c r="U264">
        <v>0.286555</v>
      </c>
      <c r="Y264" t="e">
        <f t="shared" si="58"/>
        <v>#VALUE!</v>
      </c>
      <c r="Z264">
        <f t="shared" si="57"/>
        <v>55976.117000000006</v>
      </c>
      <c r="AA264">
        <f t="shared" si="57"/>
        <v>0.60191999999999979</v>
      </c>
      <c r="AB264">
        <f t="shared" si="57"/>
        <v>113651.3971</v>
      </c>
      <c r="AC264" t="e">
        <f t="shared" si="57"/>
        <v>#VALUE!</v>
      </c>
      <c r="AD264">
        <f t="shared" si="57"/>
        <v>3.4373199999999997</v>
      </c>
      <c r="AE264" t="e">
        <f t="shared" si="57"/>
        <v>#VALUE!</v>
      </c>
      <c r="AF264" t="e">
        <f t="shared" si="57"/>
        <v>#VALUE!</v>
      </c>
      <c r="AG264" t="e">
        <f t="shared" si="57"/>
        <v>#VALUE!</v>
      </c>
      <c r="AH264">
        <f t="shared" si="57"/>
        <v>439.22879999999998</v>
      </c>
      <c r="AI264">
        <f t="shared" si="57"/>
        <v>453.25086620000002</v>
      </c>
      <c r="AJ264" t="e">
        <f t="shared" si="57"/>
        <v>#VALUE!</v>
      </c>
      <c r="AK264" t="e">
        <f t="shared" si="57"/>
        <v>#VALUE!</v>
      </c>
      <c r="AL264">
        <f t="shared" si="57"/>
        <v>74.860996</v>
      </c>
      <c r="AM264">
        <f t="shared" si="57"/>
        <v>1.85107</v>
      </c>
      <c r="AN264">
        <f t="shared" si="57"/>
        <v>2.4965435</v>
      </c>
      <c r="AO264">
        <f t="shared" si="57"/>
        <v>0.20937500000000001</v>
      </c>
      <c r="AP264">
        <f t="shared" si="57"/>
        <v>1.037517</v>
      </c>
      <c r="AQ264">
        <f t="shared" si="57"/>
        <v>14.778445</v>
      </c>
      <c r="AT264" t="s">
        <v>52</v>
      </c>
      <c r="AV264" t="s">
        <v>235</v>
      </c>
      <c r="AW264">
        <v>56147.3</v>
      </c>
      <c r="AX264">
        <v>3.3458899999999998</v>
      </c>
      <c r="AY264">
        <v>113686</v>
      </c>
      <c r="AZ264" t="s">
        <v>212</v>
      </c>
      <c r="BA264">
        <v>4.9503199999999996</v>
      </c>
      <c r="BB264" t="s">
        <v>235</v>
      </c>
      <c r="BC264" t="s">
        <v>235</v>
      </c>
      <c r="BD264" t="s">
        <v>235</v>
      </c>
      <c r="BE264">
        <v>446.983</v>
      </c>
      <c r="BF264">
        <v>453.33300000000003</v>
      </c>
      <c r="BG264" t="s">
        <v>235</v>
      </c>
      <c r="BH264" t="s">
        <v>212</v>
      </c>
      <c r="BI264">
        <v>75.002300000000005</v>
      </c>
      <c r="BJ264">
        <v>1.85107</v>
      </c>
      <c r="BK264">
        <v>2.51349</v>
      </c>
      <c r="BL264">
        <v>0.20937500000000001</v>
      </c>
      <c r="BM264">
        <v>1.07152</v>
      </c>
      <c r="BN264">
        <v>15.065</v>
      </c>
    </row>
    <row r="265" spans="1:66">
      <c r="A265" t="s">
        <v>51</v>
      </c>
      <c r="C265">
        <v>1.7059</v>
      </c>
      <c r="D265">
        <v>179.47800000000001</v>
      </c>
      <c r="E265">
        <v>4.1400100000000002</v>
      </c>
      <c r="F265">
        <v>33.014899999999997</v>
      </c>
      <c r="G265">
        <v>12.280099999999999</v>
      </c>
      <c r="H265">
        <v>2.07734</v>
      </c>
      <c r="I265">
        <v>2.29366</v>
      </c>
      <c r="J265">
        <v>27.114899999999999</v>
      </c>
      <c r="K265">
        <v>0.60283600000000004</v>
      </c>
      <c r="L265">
        <v>8.8336900000000007</v>
      </c>
      <c r="M265">
        <v>7.3112800000000006E-2</v>
      </c>
      <c r="N265">
        <v>6.7487599999999995E-2</v>
      </c>
      <c r="O265">
        <v>0.48357899999999998</v>
      </c>
      <c r="P265">
        <v>0.14540900000000001</v>
      </c>
      <c r="Q265">
        <v>0</v>
      </c>
      <c r="R265">
        <v>0</v>
      </c>
      <c r="S265">
        <v>0</v>
      </c>
      <c r="T265">
        <v>0</v>
      </c>
      <c r="U265">
        <v>0.38570399999999999</v>
      </c>
      <c r="Y265">
        <f t="shared" si="58"/>
        <v>9.3560000000000088E-2</v>
      </c>
      <c r="Z265">
        <f t="shared" si="57"/>
        <v>56169.521999999997</v>
      </c>
      <c r="AA265" t="e">
        <f t="shared" si="57"/>
        <v>#VALUE!</v>
      </c>
      <c r="AB265">
        <f t="shared" si="57"/>
        <v>122545.98510000001</v>
      </c>
      <c r="AC265" t="e">
        <f t="shared" si="57"/>
        <v>#VALUE!</v>
      </c>
      <c r="AD265">
        <f t="shared" si="57"/>
        <v>1.1021700000000001</v>
      </c>
      <c r="AE265" t="e">
        <f t="shared" si="57"/>
        <v>#VALUE!</v>
      </c>
      <c r="AF265" t="e">
        <f t="shared" si="57"/>
        <v>#VALUE!</v>
      </c>
      <c r="AG265" t="e">
        <f t="shared" si="57"/>
        <v>#VALUE!</v>
      </c>
      <c r="AH265">
        <f t="shared" si="57"/>
        <v>487.47631000000001</v>
      </c>
      <c r="AI265">
        <f t="shared" si="57"/>
        <v>487.18988719999999</v>
      </c>
      <c r="AJ265" t="e">
        <f t="shared" si="57"/>
        <v>#VALUE!</v>
      </c>
      <c r="AK265" t="e">
        <f t="shared" si="57"/>
        <v>#VALUE!</v>
      </c>
      <c r="AL265">
        <f t="shared" si="57"/>
        <v>65.906790999999998</v>
      </c>
      <c r="AM265">
        <f t="shared" si="57"/>
        <v>1.36764</v>
      </c>
      <c r="AN265">
        <f t="shared" si="57"/>
        <v>1.4369499999999999</v>
      </c>
      <c r="AO265">
        <f t="shared" si="57"/>
        <v>0.17754900000000001</v>
      </c>
      <c r="AP265">
        <f t="shared" si="57"/>
        <v>0.77851499999999996</v>
      </c>
      <c r="AQ265">
        <f t="shared" si="57"/>
        <v>16.813796</v>
      </c>
      <c r="AT265" t="s">
        <v>51</v>
      </c>
      <c r="AV265">
        <v>1.7994600000000001</v>
      </c>
      <c r="AW265">
        <v>56349</v>
      </c>
      <c r="AX265" t="s">
        <v>235</v>
      </c>
      <c r="AY265">
        <v>122579</v>
      </c>
      <c r="AZ265" t="s">
        <v>212</v>
      </c>
      <c r="BA265">
        <v>3.1795100000000001</v>
      </c>
      <c r="BB265" t="s">
        <v>235</v>
      </c>
      <c r="BC265" t="s">
        <v>235</v>
      </c>
      <c r="BD265" t="s">
        <v>235</v>
      </c>
      <c r="BE265">
        <v>496.31</v>
      </c>
      <c r="BF265">
        <v>487.26299999999998</v>
      </c>
      <c r="BG265" t="s">
        <v>212</v>
      </c>
      <c r="BH265" t="s">
        <v>212</v>
      </c>
      <c r="BI265">
        <v>66.052199999999999</v>
      </c>
      <c r="BJ265">
        <v>1.36764</v>
      </c>
      <c r="BK265">
        <v>1.4369499999999999</v>
      </c>
      <c r="BL265">
        <v>0.17754900000000001</v>
      </c>
      <c r="BM265">
        <v>0.77851499999999996</v>
      </c>
      <c r="BN265">
        <v>17.1995</v>
      </c>
    </row>
    <row r="266" spans="1:66">
      <c r="A266" t="s">
        <v>50</v>
      </c>
      <c r="C266">
        <v>2.2403200000000001</v>
      </c>
      <c r="D266">
        <v>212.89699999999999</v>
      </c>
      <c r="E266">
        <v>7.8349700000000002</v>
      </c>
      <c r="F266">
        <v>42.676900000000003</v>
      </c>
      <c r="G266">
        <v>10.9419</v>
      </c>
      <c r="H266">
        <v>1.75739</v>
      </c>
      <c r="I266">
        <v>2.88761</v>
      </c>
      <c r="J266">
        <v>45.049700000000001</v>
      </c>
      <c r="K266">
        <v>0.716727</v>
      </c>
      <c r="L266">
        <v>9.4558800000000005</v>
      </c>
      <c r="M266">
        <v>6.6591399999999995E-2</v>
      </c>
      <c r="N266">
        <v>6.1436900000000003E-2</v>
      </c>
      <c r="O266">
        <v>0.44860899999999998</v>
      </c>
      <c r="P266">
        <v>0</v>
      </c>
      <c r="Q266">
        <v>2.8483600000000001E-2</v>
      </c>
      <c r="R266">
        <v>0</v>
      </c>
      <c r="S266">
        <v>0</v>
      </c>
      <c r="T266">
        <v>0</v>
      </c>
      <c r="U266">
        <v>0.39878799999999998</v>
      </c>
      <c r="Y266" t="e">
        <f t="shared" si="58"/>
        <v>#VALUE!</v>
      </c>
      <c r="Z266">
        <f t="shared" si="57"/>
        <v>58357.603000000003</v>
      </c>
      <c r="AA266" t="e">
        <f t="shared" si="57"/>
        <v>#VALUE!</v>
      </c>
      <c r="AB266">
        <f t="shared" si="57"/>
        <v>123437.32309999999</v>
      </c>
      <c r="AC266" t="e">
        <f t="shared" si="57"/>
        <v>#VALUE!</v>
      </c>
      <c r="AD266">
        <f t="shared" si="57"/>
        <v>2.3603300000000003</v>
      </c>
      <c r="AE266" t="e">
        <f t="shared" si="57"/>
        <v>#VALUE!</v>
      </c>
      <c r="AF266" t="e">
        <f t="shared" si="57"/>
        <v>#VALUE!</v>
      </c>
      <c r="AG266" t="e">
        <f t="shared" si="57"/>
        <v>#VALUE!</v>
      </c>
      <c r="AH266">
        <f t="shared" si="57"/>
        <v>475.24512000000004</v>
      </c>
      <c r="AI266">
        <f t="shared" si="57"/>
        <v>487.66240859999999</v>
      </c>
      <c r="AJ266" t="e">
        <f t="shared" si="57"/>
        <v>#VALUE!</v>
      </c>
      <c r="AK266" t="e">
        <f t="shared" si="57"/>
        <v>#VALUE!</v>
      </c>
      <c r="AL266">
        <f t="shared" si="57"/>
        <v>63.4223</v>
      </c>
      <c r="AM266">
        <f t="shared" si="57"/>
        <v>4.3939400000000003E-2</v>
      </c>
      <c r="AN266">
        <f t="shared" si="57"/>
        <v>6.9303000000000003E-2</v>
      </c>
      <c r="AO266" t="e">
        <f t="shared" si="57"/>
        <v>#VALUE!</v>
      </c>
      <c r="AP266">
        <f t="shared" si="57"/>
        <v>0.65254500000000004</v>
      </c>
      <c r="AQ266">
        <f t="shared" si="57"/>
        <v>17.376412000000002</v>
      </c>
      <c r="AT266" t="s">
        <v>50</v>
      </c>
      <c r="AV266" t="s">
        <v>212</v>
      </c>
      <c r="AW266">
        <v>58570.5</v>
      </c>
      <c r="AX266" t="s">
        <v>212</v>
      </c>
      <c r="AY266">
        <v>123480</v>
      </c>
      <c r="AZ266" t="s">
        <v>235</v>
      </c>
      <c r="BA266">
        <v>4.1177200000000003</v>
      </c>
      <c r="BB266" t="s">
        <v>212</v>
      </c>
      <c r="BC266" t="s">
        <v>212</v>
      </c>
      <c r="BD266" t="s">
        <v>235</v>
      </c>
      <c r="BE266">
        <v>484.70100000000002</v>
      </c>
      <c r="BF266">
        <v>487.72899999999998</v>
      </c>
      <c r="BG266" t="s">
        <v>235</v>
      </c>
      <c r="BH266" t="s">
        <v>212</v>
      </c>
      <c r="BI266">
        <v>63.4223</v>
      </c>
      <c r="BJ266">
        <v>7.2423000000000001E-2</v>
      </c>
      <c r="BK266">
        <v>6.9303000000000003E-2</v>
      </c>
      <c r="BL266" t="s">
        <v>212</v>
      </c>
      <c r="BM266">
        <v>0.65254500000000004</v>
      </c>
      <c r="BN266">
        <v>17.775200000000002</v>
      </c>
    </row>
    <row r="267" spans="1:66">
      <c r="A267" t="s">
        <v>49</v>
      </c>
      <c r="C267">
        <v>2.5973000000000002</v>
      </c>
      <c r="D267">
        <v>260.41800000000001</v>
      </c>
      <c r="E267">
        <v>6.13985</v>
      </c>
      <c r="F267">
        <v>44.822299999999998</v>
      </c>
      <c r="G267">
        <v>14.475899999999999</v>
      </c>
      <c r="H267">
        <v>2.4316900000000001</v>
      </c>
      <c r="I267">
        <v>3.5514600000000001</v>
      </c>
      <c r="J267">
        <v>43.441200000000002</v>
      </c>
      <c r="K267">
        <v>1.0725800000000001</v>
      </c>
      <c r="L267">
        <v>12.6088</v>
      </c>
      <c r="M267">
        <v>0.118465</v>
      </c>
      <c r="N267">
        <v>0.121084</v>
      </c>
      <c r="O267">
        <v>0.54134499999999997</v>
      </c>
      <c r="P267">
        <v>0.20488200000000001</v>
      </c>
      <c r="Q267">
        <v>0</v>
      </c>
      <c r="R267">
        <v>2.4402900000000002E-2</v>
      </c>
      <c r="S267">
        <v>0</v>
      </c>
      <c r="T267">
        <v>0</v>
      </c>
      <c r="U267">
        <v>0.42476700000000001</v>
      </c>
      <c r="Y267" t="e">
        <f t="shared" si="58"/>
        <v>#VALUE!</v>
      </c>
      <c r="Z267">
        <f t="shared" si="57"/>
        <v>69640.182000000001</v>
      </c>
      <c r="AA267" t="e">
        <f t="shared" si="57"/>
        <v>#VALUE!</v>
      </c>
      <c r="AB267">
        <f t="shared" si="57"/>
        <v>150250.1777</v>
      </c>
      <c r="AC267" t="e">
        <f t="shared" si="57"/>
        <v>#VALUE!</v>
      </c>
      <c r="AD267">
        <f t="shared" si="57"/>
        <v>1.0880299999999998</v>
      </c>
      <c r="AE267" t="e">
        <f t="shared" si="57"/>
        <v>#VALUE!</v>
      </c>
      <c r="AF267" t="e">
        <f t="shared" si="57"/>
        <v>#VALUE!</v>
      </c>
      <c r="AG267" t="e">
        <f t="shared" si="57"/>
        <v>#VALUE!</v>
      </c>
      <c r="AH267">
        <f t="shared" si="57"/>
        <v>535.13220000000001</v>
      </c>
      <c r="AI267">
        <f t="shared" si="57"/>
        <v>560.32853499999999</v>
      </c>
      <c r="AJ267" t="e">
        <f t="shared" si="57"/>
        <v>#VALUE!</v>
      </c>
      <c r="AK267" t="e">
        <f t="shared" si="57"/>
        <v>#VALUE!</v>
      </c>
      <c r="AL267">
        <f t="shared" si="57"/>
        <v>65.795118000000002</v>
      </c>
      <c r="AM267">
        <f t="shared" si="57"/>
        <v>3.61648E-3</v>
      </c>
      <c r="AN267">
        <f t="shared" si="57"/>
        <v>7.543600000000001E-3</v>
      </c>
      <c r="AO267">
        <f t="shared" si="57"/>
        <v>1.25804E-3</v>
      </c>
      <c r="AP267">
        <f t="shared" si="57"/>
        <v>0.459123</v>
      </c>
      <c r="AQ267">
        <f t="shared" si="57"/>
        <v>24.744733</v>
      </c>
      <c r="AT267" t="s">
        <v>49</v>
      </c>
      <c r="AV267" t="s">
        <v>235</v>
      </c>
      <c r="AW267">
        <v>69900.600000000006</v>
      </c>
      <c r="AX267" t="s">
        <v>235</v>
      </c>
      <c r="AY267">
        <v>150295</v>
      </c>
      <c r="AZ267" t="s">
        <v>212</v>
      </c>
      <c r="BA267">
        <v>3.51972</v>
      </c>
      <c r="BB267" t="s">
        <v>235</v>
      </c>
      <c r="BC267" t="s">
        <v>212</v>
      </c>
      <c r="BD267" t="s">
        <v>235</v>
      </c>
      <c r="BE267">
        <v>547.74099999999999</v>
      </c>
      <c r="BF267">
        <v>560.447</v>
      </c>
      <c r="BG267" t="s">
        <v>212</v>
      </c>
      <c r="BH267" t="s">
        <v>212</v>
      </c>
      <c r="BI267">
        <v>66</v>
      </c>
      <c r="BJ267">
        <v>3.61648E-3</v>
      </c>
      <c r="BK267">
        <v>3.1946500000000003E-2</v>
      </c>
      <c r="BL267">
        <v>1.25804E-3</v>
      </c>
      <c r="BM267">
        <v>0.459123</v>
      </c>
      <c r="BN267">
        <v>25.169499999999999</v>
      </c>
    </row>
    <row r="268" spans="1:66">
      <c r="A268" t="s">
        <v>48</v>
      </c>
      <c r="C268">
        <v>2.0645099999999998</v>
      </c>
      <c r="D268">
        <v>184.422</v>
      </c>
      <c r="E268">
        <v>6.50786</v>
      </c>
      <c r="F268">
        <v>46.080500000000001</v>
      </c>
      <c r="G268">
        <v>10.544499999999999</v>
      </c>
      <c r="H268">
        <v>1.77647</v>
      </c>
      <c r="I268">
        <v>2.77468</v>
      </c>
      <c r="J268">
        <v>29.2194</v>
      </c>
      <c r="K268">
        <v>0.62587499999999996</v>
      </c>
      <c r="L268">
        <v>9.4763199999999994</v>
      </c>
      <c r="M268">
        <v>8.2123500000000002E-2</v>
      </c>
      <c r="N268">
        <v>6.1447599999999998E-2</v>
      </c>
      <c r="O268">
        <v>0.416937</v>
      </c>
      <c r="P268">
        <v>0</v>
      </c>
      <c r="Q268">
        <v>0</v>
      </c>
      <c r="R268">
        <v>0</v>
      </c>
      <c r="S268">
        <v>2.24514E-2</v>
      </c>
      <c r="T268">
        <v>0</v>
      </c>
      <c r="U268">
        <v>0.41872100000000001</v>
      </c>
      <c r="Y268" t="e">
        <f t="shared" si="58"/>
        <v>#VALUE!</v>
      </c>
      <c r="Z268">
        <f t="shared" si="57"/>
        <v>55634.078000000001</v>
      </c>
      <c r="AA268" t="e">
        <f t="shared" si="57"/>
        <v>#VALUE!</v>
      </c>
      <c r="AB268">
        <f t="shared" si="57"/>
        <v>123772.9195</v>
      </c>
      <c r="AC268" t="e">
        <f t="shared" ref="AC268:AC297" si="59">G53-G268</f>
        <v>#VALUE!</v>
      </c>
      <c r="AD268" t="e">
        <f t="shared" ref="AD268:AD297" si="60">H53-H268</f>
        <v>#VALUE!</v>
      </c>
      <c r="AE268" t="e">
        <f t="shared" ref="AE268:AE297" si="61">I53-I268</f>
        <v>#VALUE!</v>
      </c>
      <c r="AF268" t="e">
        <f t="shared" ref="AF268:AF297" si="62">J53-J268</f>
        <v>#VALUE!</v>
      </c>
      <c r="AG268" t="e">
        <f t="shared" ref="AG268:AG297" si="63">K53-K268</f>
        <v>#VALUE!</v>
      </c>
      <c r="AH268">
        <f t="shared" ref="AH268:AH297" si="64">L53-L268</f>
        <v>499.56268</v>
      </c>
      <c r="AI268">
        <f t="shared" ref="AI268:AI297" si="65">M53-M268</f>
        <v>517.06387649999999</v>
      </c>
      <c r="AJ268" t="e">
        <f t="shared" ref="AJ268:AJ297" si="66">N53-N268</f>
        <v>#VALUE!</v>
      </c>
      <c r="AK268" t="e">
        <f t="shared" ref="AK268:AK297" si="67">O53-O268</f>
        <v>#VALUE!</v>
      </c>
      <c r="AL268">
        <f t="shared" ref="AL268:AL297" si="68">P53-P268</f>
        <v>42.098500000000001</v>
      </c>
      <c r="AM268">
        <f t="shared" ref="AM268:AM297" si="69">Q53-Q268</f>
        <v>0.15279400000000001</v>
      </c>
      <c r="AN268">
        <f t="shared" ref="AN268:AN297" si="70">R53-R268</f>
        <v>0.137212</v>
      </c>
      <c r="AO268" t="e">
        <f t="shared" ref="AO268:AO297" si="71">S53-S268</f>
        <v>#VALUE!</v>
      </c>
      <c r="AP268">
        <f t="shared" ref="AP268:AP297" si="72">T53-T268</f>
        <v>0.49045100000000003</v>
      </c>
      <c r="AQ268">
        <f t="shared" ref="AQ268:AQ297" si="73">U53-U268</f>
        <v>21.332478999999999</v>
      </c>
      <c r="AT268" t="s">
        <v>48</v>
      </c>
      <c r="AV268" t="s">
        <v>212</v>
      </c>
      <c r="AW268">
        <v>55818.5</v>
      </c>
      <c r="AX268" t="s">
        <v>212</v>
      </c>
      <c r="AY268">
        <v>123819</v>
      </c>
      <c r="AZ268" t="s">
        <v>235</v>
      </c>
      <c r="BA268" t="s">
        <v>235</v>
      </c>
      <c r="BB268" t="s">
        <v>235</v>
      </c>
      <c r="BC268" t="s">
        <v>212</v>
      </c>
      <c r="BD268" t="s">
        <v>212</v>
      </c>
      <c r="BE268">
        <v>509.03899999999999</v>
      </c>
      <c r="BF268">
        <v>517.14599999999996</v>
      </c>
      <c r="BG268" t="s">
        <v>235</v>
      </c>
      <c r="BH268" t="s">
        <v>235</v>
      </c>
      <c r="BI268">
        <v>42.098500000000001</v>
      </c>
      <c r="BJ268">
        <v>0.15279400000000001</v>
      </c>
      <c r="BK268">
        <v>0.137212</v>
      </c>
      <c r="BL268" t="s">
        <v>212</v>
      </c>
      <c r="BM268">
        <v>0.49045100000000003</v>
      </c>
      <c r="BN268">
        <v>21.751200000000001</v>
      </c>
    </row>
    <row r="269" spans="1:66">
      <c r="A269" t="s">
        <v>47</v>
      </c>
      <c r="C269">
        <v>2.2482899999999999</v>
      </c>
      <c r="D269">
        <v>188.92699999999999</v>
      </c>
      <c r="E269">
        <v>5.1808199999999998</v>
      </c>
      <c r="F269">
        <v>40.007399999999997</v>
      </c>
      <c r="G269">
        <v>9.9305299999999992</v>
      </c>
      <c r="H269">
        <v>1.7554000000000001</v>
      </c>
      <c r="I269">
        <v>3.0540400000000001</v>
      </c>
      <c r="J269">
        <v>34.368600000000001</v>
      </c>
      <c r="K269">
        <v>0.81677999999999995</v>
      </c>
      <c r="L269">
        <v>8.7867800000000003</v>
      </c>
      <c r="M269">
        <v>5.1180999999999997E-2</v>
      </c>
      <c r="N269">
        <v>9.9606E-2</v>
      </c>
      <c r="O269">
        <v>0.36385699999999999</v>
      </c>
      <c r="P269">
        <v>0</v>
      </c>
      <c r="Q269">
        <v>1.8757099999999999E-2</v>
      </c>
      <c r="R269">
        <v>0</v>
      </c>
      <c r="S269">
        <v>0</v>
      </c>
      <c r="T269">
        <v>0</v>
      </c>
      <c r="U269">
        <v>0.37029699999999999</v>
      </c>
      <c r="Y269" t="e">
        <f t="shared" si="58"/>
        <v>#VALUE!</v>
      </c>
      <c r="Z269">
        <f t="shared" ref="Z269:Z297" si="74">D54-D269</f>
        <v>55506.772999999994</v>
      </c>
      <c r="AA269" t="e">
        <f t="shared" ref="AA269:AA297" si="75">E54-E269</f>
        <v>#VALUE!</v>
      </c>
      <c r="AB269">
        <f t="shared" ref="AB269:AB297" si="76">F54-F269</f>
        <v>118674.9926</v>
      </c>
      <c r="AC269" t="e">
        <f t="shared" si="59"/>
        <v>#VALUE!</v>
      </c>
      <c r="AD269">
        <f t="shared" si="60"/>
        <v>0.18120000000000003</v>
      </c>
      <c r="AE269" t="e">
        <f t="shared" si="61"/>
        <v>#VALUE!</v>
      </c>
      <c r="AF269" t="e">
        <f t="shared" si="62"/>
        <v>#VALUE!</v>
      </c>
      <c r="AG269" t="e">
        <f t="shared" si="63"/>
        <v>#VALUE!</v>
      </c>
      <c r="AH269">
        <f t="shared" si="64"/>
        <v>469.67421999999999</v>
      </c>
      <c r="AI269">
        <f t="shared" si="65"/>
        <v>480.379819</v>
      </c>
      <c r="AJ269" t="e">
        <f t="shared" si="66"/>
        <v>#VALUE!</v>
      </c>
      <c r="AK269" t="e">
        <f t="shared" si="67"/>
        <v>#VALUE!</v>
      </c>
      <c r="AL269">
        <f t="shared" si="68"/>
        <v>53.603000000000002</v>
      </c>
      <c r="AM269">
        <f t="shared" si="69"/>
        <v>3.6336100000000003E-2</v>
      </c>
      <c r="AN269">
        <f t="shared" si="70"/>
        <v>7.8998499999999999E-2</v>
      </c>
      <c r="AO269" t="e">
        <f t="shared" si="71"/>
        <v>#VALUE!</v>
      </c>
      <c r="AP269">
        <f t="shared" si="72"/>
        <v>0.529748</v>
      </c>
      <c r="AQ269">
        <f t="shared" si="73"/>
        <v>21.615202999999998</v>
      </c>
      <c r="AT269" t="s">
        <v>47</v>
      </c>
      <c r="AV269" t="s">
        <v>235</v>
      </c>
      <c r="AW269">
        <v>55695.7</v>
      </c>
      <c r="AX269" t="s">
        <v>212</v>
      </c>
      <c r="AY269">
        <v>118715</v>
      </c>
      <c r="AZ269" t="s">
        <v>212</v>
      </c>
      <c r="BA269">
        <v>1.9366000000000001</v>
      </c>
      <c r="BB269" t="s">
        <v>235</v>
      </c>
      <c r="BC269" t="s">
        <v>235</v>
      </c>
      <c r="BD269" t="s">
        <v>235</v>
      </c>
      <c r="BE269">
        <v>478.46100000000001</v>
      </c>
      <c r="BF269">
        <v>480.43099999999998</v>
      </c>
      <c r="BG269" t="s">
        <v>235</v>
      </c>
      <c r="BH269" t="s">
        <v>212</v>
      </c>
      <c r="BI269">
        <v>53.603000000000002</v>
      </c>
      <c r="BJ269">
        <v>5.5093200000000002E-2</v>
      </c>
      <c r="BK269">
        <v>7.8998499999999999E-2</v>
      </c>
      <c r="BL269" t="s">
        <v>212</v>
      </c>
      <c r="BM269">
        <v>0.529748</v>
      </c>
      <c r="BN269">
        <v>21.985499999999998</v>
      </c>
    </row>
    <row r="270" spans="1:66">
      <c r="A270" t="s">
        <v>46</v>
      </c>
      <c r="C270">
        <v>2.1830099999999999</v>
      </c>
      <c r="D270">
        <v>173.84399999999999</v>
      </c>
      <c r="E270">
        <v>6.21225</v>
      </c>
      <c r="F270">
        <v>47.409599999999998</v>
      </c>
      <c r="G270">
        <v>10.176</v>
      </c>
      <c r="H270">
        <v>1.9730099999999999</v>
      </c>
      <c r="I270">
        <v>2.4700700000000002</v>
      </c>
      <c r="J270">
        <v>35.8996</v>
      </c>
      <c r="K270">
        <v>0.95209200000000005</v>
      </c>
      <c r="L270">
        <v>10.2087</v>
      </c>
      <c r="M270">
        <v>0.125939</v>
      </c>
      <c r="N270">
        <v>7.9832700000000006E-2</v>
      </c>
      <c r="O270">
        <v>0.53254100000000004</v>
      </c>
      <c r="P270">
        <v>0.15461</v>
      </c>
      <c r="Q270">
        <v>0</v>
      </c>
      <c r="R270">
        <v>0</v>
      </c>
      <c r="S270">
        <v>2.10849E-2</v>
      </c>
      <c r="T270">
        <v>2.63252E-2</v>
      </c>
      <c r="U270">
        <v>0.36122199999999999</v>
      </c>
      <c r="Y270" t="e">
        <f t="shared" si="58"/>
        <v>#VALUE!</v>
      </c>
      <c r="Z270">
        <f t="shared" si="74"/>
        <v>56957.456000000006</v>
      </c>
      <c r="AA270" t="e">
        <f t="shared" si="75"/>
        <v>#VALUE!</v>
      </c>
      <c r="AB270">
        <f t="shared" si="76"/>
        <v>125965.5904</v>
      </c>
      <c r="AC270" t="e">
        <f t="shared" si="59"/>
        <v>#VALUE!</v>
      </c>
      <c r="AD270" t="e">
        <f t="shared" si="60"/>
        <v>#VALUE!</v>
      </c>
      <c r="AE270" t="e">
        <f t="shared" si="61"/>
        <v>#VALUE!</v>
      </c>
      <c r="AF270" t="e">
        <f t="shared" si="62"/>
        <v>#VALUE!</v>
      </c>
      <c r="AG270" t="e">
        <f t="shared" si="63"/>
        <v>#VALUE!</v>
      </c>
      <c r="AH270">
        <f t="shared" si="64"/>
        <v>517.44629999999995</v>
      </c>
      <c r="AI270">
        <f t="shared" si="65"/>
        <v>513.24006099999997</v>
      </c>
      <c r="AJ270" t="e">
        <f t="shared" si="66"/>
        <v>#VALUE!</v>
      </c>
      <c r="AK270" t="e">
        <f t="shared" si="67"/>
        <v>#VALUE!</v>
      </c>
      <c r="AL270">
        <f t="shared" si="68"/>
        <v>42.429990000000004</v>
      </c>
      <c r="AM270">
        <f t="shared" si="69"/>
        <v>4.9012E-2</v>
      </c>
      <c r="AN270">
        <f t="shared" si="70"/>
        <v>9.0519699999999995E-2</v>
      </c>
      <c r="AO270" t="e">
        <f t="shared" si="71"/>
        <v>#VALUE!</v>
      </c>
      <c r="AP270">
        <f t="shared" si="72"/>
        <v>0.11690780000000001</v>
      </c>
      <c r="AQ270">
        <f t="shared" si="73"/>
        <v>26.053177999999999</v>
      </c>
      <c r="AT270" t="s">
        <v>46</v>
      </c>
      <c r="AV270" t="s">
        <v>212</v>
      </c>
      <c r="AW270">
        <v>57131.3</v>
      </c>
      <c r="AX270" t="s">
        <v>212</v>
      </c>
      <c r="AY270">
        <v>126013</v>
      </c>
      <c r="AZ270" t="s">
        <v>212</v>
      </c>
      <c r="BA270" t="s">
        <v>235</v>
      </c>
      <c r="BB270" t="s">
        <v>235</v>
      </c>
      <c r="BC270" t="s">
        <v>212</v>
      </c>
      <c r="BD270" t="s">
        <v>212</v>
      </c>
      <c r="BE270">
        <v>527.65499999999997</v>
      </c>
      <c r="BF270">
        <v>513.36599999999999</v>
      </c>
      <c r="BG270" t="s">
        <v>212</v>
      </c>
      <c r="BH270" t="s">
        <v>212</v>
      </c>
      <c r="BI270">
        <v>42.584600000000002</v>
      </c>
      <c r="BJ270">
        <v>4.9012E-2</v>
      </c>
      <c r="BK270">
        <v>9.0519699999999995E-2</v>
      </c>
      <c r="BL270" t="s">
        <v>212</v>
      </c>
      <c r="BM270">
        <v>0.143233</v>
      </c>
      <c r="BN270">
        <v>26.414400000000001</v>
      </c>
    </row>
    <row r="271" spans="1:66">
      <c r="A271" t="s">
        <v>26</v>
      </c>
      <c r="C271">
        <v>2.6248100000000001</v>
      </c>
      <c r="D271">
        <v>200.70699999999999</v>
      </c>
      <c r="E271">
        <v>5.4485999999999999</v>
      </c>
      <c r="F271">
        <v>43.009900000000002</v>
      </c>
      <c r="G271">
        <v>11.802300000000001</v>
      </c>
      <c r="H271">
        <v>2.1734900000000001</v>
      </c>
      <c r="I271">
        <v>3.20024</v>
      </c>
      <c r="J271">
        <v>40.153799999999997</v>
      </c>
      <c r="K271">
        <v>0.73516700000000001</v>
      </c>
      <c r="L271">
        <v>11.2659</v>
      </c>
      <c r="M271">
        <v>6.7143400000000006E-2</v>
      </c>
      <c r="N271">
        <v>0.13009000000000001</v>
      </c>
      <c r="O271">
        <v>0.47967500000000002</v>
      </c>
      <c r="P271">
        <v>0</v>
      </c>
      <c r="Q271">
        <v>2.2046E-2</v>
      </c>
      <c r="R271">
        <v>0</v>
      </c>
      <c r="S271">
        <v>2.5192900000000001E-2</v>
      </c>
      <c r="T271">
        <v>0</v>
      </c>
      <c r="U271">
        <v>0.38586799999999999</v>
      </c>
      <c r="Y271" t="e">
        <f t="shared" si="58"/>
        <v>#VALUE!</v>
      </c>
      <c r="Z271">
        <f t="shared" si="74"/>
        <v>67237.192999999999</v>
      </c>
      <c r="AA271" t="e">
        <f t="shared" si="75"/>
        <v>#VALUE!</v>
      </c>
      <c r="AB271">
        <f t="shared" si="76"/>
        <v>120652.9901</v>
      </c>
      <c r="AC271" t="e">
        <f t="shared" si="59"/>
        <v>#VALUE!</v>
      </c>
      <c r="AD271">
        <f t="shared" si="60"/>
        <v>0.54999999999999982</v>
      </c>
      <c r="AE271" t="e">
        <f t="shared" si="61"/>
        <v>#VALUE!</v>
      </c>
      <c r="AF271" t="e">
        <f t="shared" si="62"/>
        <v>#VALUE!</v>
      </c>
      <c r="AG271" t="e">
        <f t="shared" si="63"/>
        <v>#VALUE!</v>
      </c>
      <c r="AH271">
        <f t="shared" si="64"/>
        <v>486.2561</v>
      </c>
      <c r="AI271">
        <f t="shared" si="65"/>
        <v>497.79785659999999</v>
      </c>
      <c r="AJ271" t="e">
        <f t="shared" si="66"/>
        <v>#VALUE!</v>
      </c>
      <c r="AK271" t="e">
        <f t="shared" si="67"/>
        <v>#VALUE!</v>
      </c>
      <c r="AL271">
        <f t="shared" si="68"/>
        <v>47.167200000000001</v>
      </c>
      <c r="AM271">
        <f t="shared" si="69"/>
        <v>1.7234599999999999E-2</v>
      </c>
      <c r="AN271">
        <f t="shared" si="70"/>
        <v>6.7796700000000001E-2</v>
      </c>
      <c r="AO271" t="e">
        <f t="shared" si="71"/>
        <v>#VALUE!</v>
      </c>
      <c r="AP271">
        <f t="shared" si="72"/>
        <v>0.63436700000000001</v>
      </c>
      <c r="AQ271">
        <f t="shared" si="73"/>
        <v>22.513432000000002</v>
      </c>
      <c r="AT271" t="s">
        <v>26</v>
      </c>
      <c r="AV271" t="s">
        <v>235</v>
      </c>
      <c r="AW271">
        <v>67437.899999999994</v>
      </c>
      <c r="AX271" t="s">
        <v>212</v>
      </c>
      <c r="AY271">
        <v>120696</v>
      </c>
      <c r="AZ271" t="s">
        <v>212</v>
      </c>
      <c r="BA271">
        <v>2.72349</v>
      </c>
      <c r="BB271" t="s">
        <v>235</v>
      </c>
      <c r="BC271" t="s">
        <v>235</v>
      </c>
      <c r="BD271" t="s">
        <v>235</v>
      </c>
      <c r="BE271">
        <v>497.52199999999999</v>
      </c>
      <c r="BF271">
        <v>497.86500000000001</v>
      </c>
      <c r="BG271" t="s">
        <v>212</v>
      </c>
      <c r="BH271" t="s">
        <v>235</v>
      </c>
      <c r="BI271">
        <v>47.167200000000001</v>
      </c>
      <c r="BJ271">
        <v>3.9280599999999999E-2</v>
      </c>
      <c r="BK271">
        <v>6.7796700000000001E-2</v>
      </c>
      <c r="BL271" t="s">
        <v>235</v>
      </c>
      <c r="BM271">
        <v>0.63436700000000001</v>
      </c>
      <c r="BN271">
        <v>22.8993</v>
      </c>
    </row>
    <row r="272" spans="1:66">
      <c r="A272" t="s">
        <v>25</v>
      </c>
      <c r="C272">
        <v>2.6875599999999999</v>
      </c>
      <c r="D272">
        <v>200.36199999999999</v>
      </c>
      <c r="E272">
        <v>5.99871</v>
      </c>
      <c r="F272">
        <v>43.127299999999998</v>
      </c>
      <c r="G272">
        <v>12.9475</v>
      </c>
      <c r="H272">
        <v>1.9622599999999999</v>
      </c>
      <c r="I272">
        <v>2.9953799999999999</v>
      </c>
      <c r="J272">
        <v>34.625599999999999</v>
      </c>
      <c r="K272">
        <v>0.83500099999999999</v>
      </c>
      <c r="L272">
        <v>11.1379</v>
      </c>
      <c r="M272">
        <v>8.3057599999999995E-2</v>
      </c>
      <c r="N272">
        <v>9.0538499999999994E-2</v>
      </c>
      <c r="O272">
        <v>0.54996199999999995</v>
      </c>
      <c r="P272">
        <v>0</v>
      </c>
      <c r="Q272">
        <v>0</v>
      </c>
      <c r="R272">
        <v>2.1600500000000002E-2</v>
      </c>
      <c r="S272">
        <v>0</v>
      </c>
      <c r="T272">
        <v>4.4400000000000002E-2</v>
      </c>
      <c r="U272">
        <v>0.47977700000000001</v>
      </c>
      <c r="Y272" t="e">
        <f t="shared" si="58"/>
        <v>#VALUE!</v>
      </c>
      <c r="Z272">
        <f t="shared" si="74"/>
        <v>67928.938000000009</v>
      </c>
      <c r="AA272" t="e">
        <f t="shared" si="75"/>
        <v>#VALUE!</v>
      </c>
      <c r="AB272">
        <f t="shared" si="76"/>
        <v>130794.87270000001</v>
      </c>
      <c r="AC272" t="e">
        <f t="shared" si="59"/>
        <v>#VALUE!</v>
      </c>
      <c r="AD272">
        <f t="shared" si="60"/>
        <v>2.0450000000000079E-2</v>
      </c>
      <c r="AE272" t="e">
        <f t="shared" si="61"/>
        <v>#VALUE!</v>
      </c>
      <c r="AF272" t="e">
        <f t="shared" si="62"/>
        <v>#VALUE!</v>
      </c>
      <c r="AG272" t="e">
        <f t="shared" si="63"/>
        <v>#VALUE!</v>
      </c>
      <c r="AH272">
        <f t="shared" si="64"/>
        <v>516.89610000000005</v>
      </c>
      <c r="AI272">
        <f t="shared" si="65"/>
        <v>537.89894240000001</v>
      </c>
      <c r="AJ272" t="e">
        <f t="shared" si="66"/>
        <v>#VALUE!</v>
      </c>
      <c r="AK272" t="e">
        <f t="shared" si="67"/>
        <v>#VALUE!</v>
      </c>
      <c r="AL272">
        <f t="shared" si="68"/>
        <v>66.091700000000003</v>
      </c>
      <c r="AM272">
        <f t="shared" si="69"/>
        <v>5.9159700000000003E-2</v>
      </c>
      <c r="AN272">
        <f t="shared" si="70"/>
        <v>1.98891E-2</v>
      </c>
      <c r="AO272">
        <f t="shared" si="71"/>
        <v>8.3525100000000005E-3</v>
      </c>
      <c r="AP272">
        <f t="shared" si="72"/>
        <v>0.57914500000000002</v>
      </c>
      <c r="AQ272">
        <f t="shared" si="73"/>
        <v>22.998723000000002</v>
      </c>
      <c r="AT272" t="s">
        <v>25</v>
      </c>
      <c r="AV272" t="s">
        <v>212</v>
      </c>
      <c r="AW272">
        <v>68129.3</v>
      </c>
      <c r="AX272" t="s">
        <v>235</v>
      </c>
      <c r="AY272">
        <v>130838</v>
      </c>
      <c r="AZ272" t="s">
        <v>235</v>
      </c>
      <c r="BA272">
        <v>1.98271</v>
      </c>
      <c r="BB272" t="s">
        <v>212</v>
      </c>
      <c r="BC272" t="s">
        <v>235</v>
      </c>
      <c r="BD272" t="s">
        <v>235</v>
      </c>
      <c r="BE272">
        <v>528.03399999999999</v>
      </c>
      <c r="BF272">
        <v>537.98199999999997</v>
      </c>
      <c r="BG272" t="s">
        <v>212</v>
      </c>
      <c r="BH272" t="s">
        <v>212</v>
      </c>
      <c r="BI272">
        <v>66.091700000000003</v>
      </c>
      <c r="BJ272">
        <v>5.9159700000000003E-2</v>
      </c>
      <c r="BK272">
        <v>4.1489600000000001E-2</v>
      </c>
      <c r="BL272">
        <v>8.3525100000000005E-3</v>
      </c>
      <c r="BM272">
        <v>0.62354500000000002</v>
      </c>
      <c r="BN272">
        <v>23.4785</v>
      </c>
    </row>
    <row r="273" spans="1:66">
      <c r="A273" t="s">
        <v>24</v>
      </c>
      <c r="C273">
        <v>2.25536</v>
      </c>
      <c r="D273">
        <v>195.83699999999999</v>
      </c>
      <c r="E273">
        <v>6.6155799999999996</v>
      </c>
      <c r="F273">
        <v>38.124400000000001</v>
      </c>
      <c r="G273">
        <v>10.537100000000001</v>
      </c>
      <c r="H273">
        <v>1.75048</v>
      </c>
      <c r="I273">
        <v>2.80837</v>
      </c>
      <c r="J273">
        <v>37.649700000000003</v>
      </c>
      <c r="K273">
        <v>0.79225199999999996</v>
      </c>
      <c r="L273">
        <v>10.1991</v>
      </c>
      <c r="M273">
        <v>7.53418E-2</v>
      </c>
      <c r="N273">
        <v>9.3944100000000003E-2</v>
      </c>
      <c r="O273">
        <v>0.46081299999999997</v>
      </c>
      <c r="P273">
        <v>0.15651399999999999</v>
      </c>
      <c r="Q273">
        <v>0</v>
      </c>
      <c r="R273">
        <v>0</v>
      </c>
      <c r="S273">
        <v>1.6434799999999999E-2</v>
      </c>
      <c r="T273">
        <v>2.8634900000000001E-2</v>
      </c>
      <c r="U273">
        <v>0.39872800000000003</v>
      </c>
      <c r="Y273" t="e">
        <f t="shared" si="58"/>
        <v>#VALUE!</v>
      </c>
      <c r="Z273">
        <f t="shared" si="74"/>
        <v>60632.963000000003</v>
      </c>
      <c r="AA273" t="e">
        <f t="shared" si="75"/>
        <v>#VALUE!</v>
      </c>
      <c r="AB273">
        <f t="shared" si="76"/>
        <v>112169.8756</v>
      </c>
      <c r="AC273" t="e">
        <f t="shared" si="59"/>
        <v>#VALUE!</v>
      </c>
      <c r="AD273">
        <f t="shared" si="60"/>
        <v>1.2582300000000002</v>
      </c>
      <c r="AE273" t="e">
        <f t="shared" si="61"/>
        <v>#VALUE!</v>
      </c>
      <c r="AF273" t="e">
        <f t="shared" si="62"/>
        <v>#VALUE!</v>
      </c>
      <c r="AG273" t="e">
        <f t="shared" si="63"/>
        <v>#VALUE!</v>
      </c>
      <c r="AH273">
        <f t="shared" si="64"/>
        <v>464.39590000000004</v>
      </c>
      <c r="AI273">
        <f t="shared" si="65"/>
        <v>470.98365820000004</v>
      </c>
      <c r="AJ273" t="e">
        <f t="shared" si="66"/>
        <v>#VALUE!</v>
      </c>
      <c r="AK273" t="e">
        <f t="shared" si="67"/>
        <v>#VALUE!</v>
      </c>
      <c r="AL273">
        <f t="shared" si="68"/>
        <v>57.782685999999998</v>
      </c>
      <c r="AM273">
        <f t="shared" si="69"/>
        <v>1.11276</v>
      </c>
      <c r="AN273">
        <f t="shared" si="70"/>
        <v>1.2804899999999999</v>
      </c>
      <c r="AO273">
        <f t="shared" si="71"/>
        <v>7.7323799999999998E-2</v>
      </c>
      <c r="AP273">
        <f t="shared" si="72"/>
        <v>1.0055651000000001</v>
      </c>
      <c r="AQ273">
        <f t="shared" si="73"/>
        <v>17.867172</v>
      </c>
      <c r="AT273" t="s">
        <v>24</v>
      </c>
      <c r="AV273" t="s">
        <v>235</v>
      </c>
      <c r="AW273">
        <v>60828.800000000003</v>
      </c>
      <c r="AX273" t="s">
        <v>212</v>
      </c>
      <c r="AY273">
        <v>112208</v>
      </c>
      <c r="AZ273" t="s">
        <v>212</v>
      </c>
      <c r="BA273">
        <v>3.0087100000000002</v>
      </c>
      <c r="BB273" t="s">
        <v>235</v>
      </c>
      <c r="BC273" t="s">
        <v>235</v>
      </c>
      <c r="BD273" t="s">
        <v>235</v>
      </c>
      <c r="BE273">
        <v>474.59500000000003</v>
      </c>
      <c r="BF273">
        <v>471.05900000000003</v>
      </c>
      <c r="BG273" t="s">
        <v>235</v>
      </c>
      <c r="BH273" t="s">
        <v>235</v>
      </c>
      <c r="BI273">
        <v>57.9392</v>
      </c>
      <c r="BJ273">
        <v>1.11276</v>
      </c>
      <c r="BK273">
        <v>1.2804899999999999</v>
      </c>
      <c r="BL273">
        <v>9.3758599999999997E-2</v>
      </c>
      <c r="BM273">
        <v>1.0342</v>
      </c>
      <c r="BN273">
        <v>18.265899999999998</v>
      </c>
    </row>
    <row r="274" spans="1:66">
      <c r="A274" t="s">
        <v>23</v>
      </c>
      <c r="C274">
        <v>2.6041099999999999</v>
      </c>
      <c r="D274">
        <v>161.92400000000001</v>
      </c>
      <c r="E274">
        <v>6.7400500000000001</v>
      </c>
      <c r="F274">
        <v>47.042499999999997</v>
      </c>
      <c r="G274">
        <v>14.0733</v>
      </c>
      <c r="H274">
        <v>2.09802</v>
      </c>
      <c r="I274">
        <v>3.8073800000000002</v>
      </c>
      <c r="J274">
        <v>43.696800000000003</v>
      </c>
      <c r="K274">
        <v>0.87402100000000005</v>
      </c>
      <c r="L274">
        <v>11.911899999999999</v>
      </c>
      <c r="M274">
        <v>6.5662499999999999E-2</v>
      </c>
      <c r="N274">
        <v>9.4511899999999996E-2</v>
      </c>
      <c r="O274">
        <v>0.47957899999999998</v>
      </c>
      <c r="P274">
        <v>0</v>
      </c>
      <c r="Q274">
        <v>0</v>
      </c>
      <c r="R274">
        <v>0</v>
      </c>
      <c r="S274">
        <v>1.7600399999999999E-2</v>
      </c>
      <c r="T274">
        <v>3.0642300000000001E-2</v>
      </c>
      <c r="U274">
        <v>0.45149400000000001</v>
      </c>
      <c r="Y274" t="e">
        <f t="shared" si="58"/>
        <v>#VALUE!</v>
      </c>
      <c r="Z274">
        <f t="shared" si="74"/>
        <v>58965.376000000004</v>
      </c>
      <c r="AA274" t="e">
        <f t="shared" si="75"/>
        <v>#VALUE!</v>
      </c>
      <c r="AB274">
        <f t="shared" si="76"/>
        <v>112652.9575</v>
      </c>
      <c r="AC274" t="e">
        <f t="shared" si="59"/>
        <v>#VALUE!</v>
      </c>
      <c r="AD274">
        <f t="shared" si="60"/>
        <v>1.6560100000000002</v>
      </c>
      <c r="AE274" t="e">
        <f t="shared" si="61"/>
        <v>#VALUE!</v>
      </c>
      <c r="AF274" t="e">
        <f t="shared" si="62"/>
        <v>#VALUE!</v>
      </c>
      <c r="AG274" t="e">
        <f t="shared" si="63"/>
        <v>#VALUE!</v>
      </c>
      <c r="AH274">
        <f t="shared" si="64"/>
        <v>410.43209999999999</v>
      </c>
      <c r="AI274">
        <f t="shared" si="65"/>
        <v>426.49733750000001</v>
      </c>
      <c r="AJ274" t="e">
        <f t="shared" si="66"/>
        <v>#VALUE!</v>
      </c>
      <c r="AK274" t="e">
        <f t="shared" si="67"/>
        <v>#VALUE!</v>
      </c>
      <c r="AL274">
        <f t="shared" si="68"/>
        <v>71.211600000000004</v>
      </c>
      <c r="AM274">
        <f t="shared" si="69"/>
        <v>1.4379500000000001</v>
      </c>
      <c r="AN274">
        <f t="shared" si="70"/>
        <v>1.9510099999999999</v>
      </c>
      <c r="AO274">
        <f t="shared" si="71"/>
        <v>0.16971460000000002</v>
      </c>
      <c r="AP274">
        <f t="shared" si="72"/>
        <v>0.80896769999999996</v>
      </c>
      <c r="AQ274">
        <f t="shared" si="73"/>
        <v>13.894606</v>
      </c>
      <c r="AT274" t="s">
        <v>23</v>
      </c>
      <c r="AV274" t="s">
        <v>235</v>
      </c>
      <c r="AW274">
        <v>59127.3</v>
      </c>
      <c r="AX274" t="s">
        <v>235</v>
      </c>
      <c r="AY274">
        <v>112700</v>
      </c>
      <c r="AZ274" t="s">
        <v>235</v>
      </c>
      <c r="BA274">
        <v>3.7540300000000002</v>
      </c>
      <c r="BB274" t="s">
        <v>235</v>
      </c>
      <c r="BC274" t="s">
        <v>235</v>
      </c>
      <c r="BD274" t="s">
        <v>235</v>
      </c>
      <c r="BE274">
        <v>422.34399999999999</v>
      </c>
      <c r="BF274">
        <v>426.56299999999999</v>
      </c>
      <c r="BG274" t="s">
        <v>235</v>
      </c>
      <c r="BH274" t="s">
        <v>235</v>
      </c>
      <c r="BI274">
        <v>71.211600000000004</v>
      </c>
      <c r="BJ274">
        <v>1.4379500000000001</v>
      </c>
      <c r="BK274">
        <v>1.9510099999999999</v>
      </c>
      <c r="BL274">
        <v>0.18731500000000001</v>
      </c>
      <c r="BM274">
        <v>0.83960999999999997</v>
      </c>
      <c r="BN274">
        <v>14.3461</v>
      </c>
    </row>
    <row r="275" spans="1:66">
      <c r="A275" t="s">
        <v>22</v>
      </c>
      <c r="C275">
        <v>2.4154800000000001</v>
      </c>
      <c r="D275">
        <v>183.45599999999999</v>
      </c>
      <c r="E275">
        <v>6.0615600000000001</v>
      </c>
      <c r="F275">
        <v>49.5486</v>
      </c>
      <c r="G275">
        <v>12.268700000000001</v>
      </c>
      <c r="H275">
        <v>2.1379199999999998</v>
      </c>
      <c r="I275">
        <v>3.4106399999999999</v>
      </c>
      <c r="J275">
        <v>44.356200000000001</v>
      </c>
      <c r="K275">
        <v>0.97899400000000003</v>
      </c>
      <c r="L275">
        <v>10.887</v>
      </c>
      <c r="M275">
        <v>0.109836</v>
      </c>
      <c r="N275">
        <v>9.6837800000000002E-2</v>
      </c>
      <c r="O275">
        <v>0.47300799999999998</v>
      </c>
      <c r="P275">
        <v>0.167212</v>
      </c>
      <c r="Q275">
        <v>0</v>
      </c>
      <c r="R275">
        <v>2.08414E-2</v>
      </c>
      <c r="S275">
        <v>1.75814E-2</v>
      </c>
      <c r="T275">
        <v>3.0586499999999999E-2</v>
      </c>
      <c r="U275">
        <v>0.40865200000000002</v>
      </c>
      <c r="Y275" t="e">
        <f t="shared" si="58"/>
        <v>#VALUE!</v>
      </c>
      <c r="Z275">
        <f t="shared" si="74"/>
        <v>67615.943999999989</v>
      </c>
      <c r="AA275" t="e">
        <f t="shared" si="75"/>
        <v>#VALUE!</v>
      </c>
      <c r="AB275">
        <f t="shared" si="76"/>
        <v>131972.45139999999</v>
      </c>
      <c r="AC275" t="e">
        <f t="shared" si="59"/>
        <v>#VALUE!</v>
      </c>
      <c r="AD275" t="e">
        <f t="shared" si="60"/>
        <v>#VALUE!</v>
      </c>
      <c r="AE275" t="e">
        <f t="shared" si="61"/>
        <v>#VALUE!</v>
      </c>
      <c r="AF275" t="e">
        <f t="shared" si="62"/>
        <v>#VALUE!</v>
      </c>
      <c r="AG275" t="e">
        <f t="shared" si="63"/>
        <v>#VALUE!</v>
      </c>
      <c r="AH275">
        <f t="shared" si="64"/>
        <v>567.74600000000009</v>
      </c>
      <c r="AI275">
        <f t="shared" si="65"/>
        <v>565.07516399999997</v>
      </c>
      <c r="AJ275" t="e">
        <f t="shared" si="66"/>
        <v>#VALUE!</v>
      </c>
      <c r="AK275" t="e">
        <f t="shared" si="67"/>
        <v>#VALUE!</v>
      </c>
      <c r="AL275">
        <f t="shared" si="68"/>
        <v>42.105088000000002</v>
      </c>
      <c r="AM275" t="e">
        <f t="shared" si="69"/>
        <v>#VALUE!</v>
      </c>
      <c r="AN275" t="e">
        <f t="shared" si="70"/>
        <v>#VALUE!</v>
      </c>
      <c r="AO275" t="e">
        <f t="shared" si="71"/>
        <v>#VALUE!</v>
      </c>
      <c r="AP275" t="e">
        <f t="shared" si="72"/>
        <v>#VALUE!</v>
      </c>
      <c r="AQ275">
        <f t="shared" si="73"/>
        <v>28.590547999999998</v>
      </c>
      <c r="AT275" t="s">
        <v>22</v>
      </c>
      <c r="AV275" t="s">
        <v>235</v>
      </c>
      <c r="AW275">
        <v>67799.399999999994</v>
      </c>
      <c r="AX275" t="s">
        <v>212</v>
      </c>
      <c r="AY275">
        <v>132022</v>
      </c>
      <c r="AZ275" t="s">
        <v>212</v>
      </c>
      <c r="BA275" t="s">
        <v>235</v>
      </c>
      <c r="BB275" t="s">
        <v>235</v>
      </c>
      <c r="BC275" t="s">
        <v>235</v>
      </c>
      <c r="BD275" t="s">
        <v>212</v>
      </c>
      <c r="BE275">
        <v>578.63300000000004</v>
      </c>
      <c r="BF275">
        <v>565.18499999999995</v>
      </c>
      <c r="BG275" t="s">
        <v>235</v>
      </c>
      <c r="BH275" t="s">
        <v>212</v>
      </c>
      <c r="BI275">
        <v>42.272300000000001</v>
      </c>
      <c r="BJ275" t="s">
        <v>212</v>
      </c>
      <c r="BK275" t="s">
        <v>212</v>
      </c>
      <c r="BL275" t="s">
        <v>212</v>
      </c>
      <c r="BM275" t="s">
        <v>212</v>
      </c>
      <c r="BN275">
        <v>28.999199999999998</v>
      </c>
    </row>
    <row r="276" spans="1:66">
      <c r="A276" t="s">
        <v>21</v>
      </c>
      <c r="C276">
        <v>2.3088700000000002</v>
      </c>
      <c r="D276">
        <v>210.946</v>
      </c>
      <c r="E276">
        <v>5.4255000000000004</v>
      </c>
      <c r="F276">
        <v>51.088299999999997</v>
      </c>
      <c r="G276">
        <v>10.9055</v>
      </c>
      <c r="H276">
        <v>1.86233</v>
      </c>
      <c r="I276">
        <v>2.5769299999999999</v>
      </c>
      <c r="J276">
        <v>36.152500000000003</v>
      </c>
      <c r="K276">
        <v>0.78688000000000002</v>
      </c>
      <c r="L276">
        <v>9.1140600000000003</v>
      </c>
      <c r="M276">
        <v>0.14463999999999999</v>
      </c>
      <c r="N276">
        <v>9.3554600000000002E-2</v>
      </c>
      <c r="O276">
        <v>0.44426700000000002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0.37383100000000002</v>
      </c>
      <c r="Y276" t="e">
        <f t="shared" si="58"/>
        <v>#VALUE!</v>
      </c>
      <c r="Z276">
        <f t="shared" si="74"/>
        <v>61089.853999999999</v>
      </c>
      <c r="AA276" t="e">
        <f t="shared" si="75"/>
        <v>#VALUE!</v>
      </c>
      <c r="AB276">
        <f t="shared" si="76"/>
        <v>115537.9117</v>
      </c>
      <c r="AC276" t="e">
        <f t="shared" si="59"/>
        <v>#VALUE!</v>
      </c>
      <c r="AD276" t="e">
        <f t="shared" si="60"/>
        <v>#VALUE!</v>
      </c>
      <c r="AE276" t="e">
        <f t="shared" si="61"/>
        <v>#VALUE!</v>
      </c>
      <c r="AF276" t="e">
        <f t="shared" si="62"/>
        <v>#VALUE!</v>
      </c>
      <c r="AG276" t="e">
        <f t="shared" si="63"/>
        <v>#VALUE!</v>
      </c>
      <c r="AH276">
        <f t="shared" si="64"/>
        <v>462.19794000000002</v>
      </c>
      <c r="AI276">
        <f t="shared" si="65"/>
        <v>469.52836000000002</v>
      </c>
      <c r="AJ276" t="e">
        <f t="shared" si="66"/>
        <v>#VALUE!</v>
      </c>
      <c r="AK276" t="e">
        <f t="shared" si="67"/>
        <v>#VALUE!</v>
      </c>
      <c r="AL276">
        <f t="shared" si="68"/>
        <v>46.832500000000003</v>
      </c>
      <c r="AM276">
        <f t="shared" si="69"/>
        <v>6.1594199999999997E-3</v>
      </c>
      <c r="AN276" t="e">
        <f t="shared" si="70"/>
        <v>#VALUE!</v>
      </c>
      <c r="AO276" t="e">
        <f t="shared" si="71"/>
        <v>#VALUE!</v>
      </c>
      <c r="AP276">
        <f t="shared" si="72"/>
        <v>0.240735</v>
      </c>
      <c r="AQ276">
        <f t="shared" si="73"/>
        <v>21.167968999999999</v>
      </c>
      <c r="AT276" t="s">
        <v>21</v>
      </c>
      <c r="AV276" t="s">
        <v>235</v>
      </c>
      <c r="AW276">
        <v>61300.800000000003</v>
      </c>
      <c r="AX276" t="s">
        <v>212</v>
      </c>
      <c r="AY276">
        <v>115589</v>
      </c>
      <c r="AZ276" t="s">
        <v>212</v>
      </c>
      <c r="BA276" t="s">
        <v>235</v>
      </c>
      <c r="BB276" t="s">
        <v>235</v>
      </c>
      <c r="BC276" t="s">
        <v>212</v>
      </c>
      <c r="BD276" t="s">
        <v>235</v>
      </c>
      <c r="BE276">
        <v>471.31200000000001</v>
      </c>
      <c r="BF276">
        <v>469.673</v>
      </c>
      <c r="BG276" t="s">
        <v>212</v>
      </c>
      <c r="BH276" t="s">
        <v>235</v>
      </c>
      <c r="BI276">
        <v>46.832500000000003</v>
      </c>
      <c r="BJ276">
        <v>6.1594199999999997E-3</v>
      </c>
      <c r="BK276" t="s">
        <v>212</v>
      </c>
      <c r="BL276" t="s">
        <v>212</v>
      </c>
      <c r="BM276">
        <v>0.240735</v>
      </c>
      <c r="BN276">
        <v>21.541799999999999</v>
      </c>
    </row>
    <row r="277" spans="1:66">
      <c r="A277" t="s">
        <v>20</v>
      </c>
      <c r="C277">
        <v>3.4789400000000001</v>
      </c>
      <c r="D277">
        <v>322.209</v>
      </c>
      <c r="E277">
        <v>9.8361099999999997</v>
      </c>
      <c r="F277">
        <v>69.4696</v>
      </c>
      <c r="G277">
        <v>22.814499999999999</v>
      </c>
      <c r="H277">
        <v>3.0887699999999998</v>
      </c>
      <c r="I277">
        <v>4.6751500000000004</v>
      </c>
      <c r="J277">
        <v>54.748699999999999</v>
      </c>
      <c r="K277">
        <v>1.1549799999999999</v>
      </c>
      <c r="L277">
        <v>15.417</v>
      </c>
      <c r="M277">
        <v>0.134047</v>
      </c>
      <c r="N277">
        <v>0.14377899999999999</v>
      </c>
      <c r="O277">
        <v>0.67958799999999997</v>
      </c>
      <c r="P277">
        <v>0</v>
      </c>
      <c r="Q277">
        <v>3.0580800000000002E-2</v>
      </c>
      <c r="R277">
        <v>2.9484E-2</v>
      </c>
      <c r="S277">
        <v>2.4901400000000001E-2</v>
      </c>
      <c r="T277">
        <v>0</v>
      </c>
      <c r="U277">
        <v>0.60129900000000003</v>
      </c>
      <c r="Y277" t="e">
        <f t="shared" si="58"/>
        <v>#VALUE!</v>
      </c>
      <c r="Z277">
        <f t="shared" si="74"/>
        <v>66135.290999999997</v>
      </c>
      <c r="AA277" t="e">
        <f t="shared" si="75"/>
        <v>#VALUE!</v>
      </c>
      <c r="AB277">
        <f t="shared" si="76"/>
        <v>137742.53039999999</v>
      </c>
      <c r="AC277" t="e">
        <f t="shared" si="59"/>
        <v>#VALUE!</v>
      </c>
      <c r="AD277">
        <f t="shared" si="60"/>
        <v>0.3750300000000002</v>
      </c>
      <c r="AE277" t="e">
        <f t="shared" si="61"/>
        <v>#VALUE!</v>
      </c>
      <c r="AF277" t="e">
        <f t="shared" si="62"/>
        <v>#VALUE!</v>
      </c>
      <c r="AG277" t="e">
        <f t="shared" si="63"/>
        <v>#VALUE!</v>
      </c>
      <c r="AH277">
        <f t="shared" si="64"/>
        <v>633.59499999999991</v>
      </c>
      <c r="AI277">
        <f t="shared" si="65"/>
        <v>598.75095299999998</v>
      </c>
      <c r="AJ277" t="e">
        <f t="shared" si="66"/>
        <v>#VALUE!</v>
      </c>
      <c r="AK277" t="e">
        <f t="shared" si="67"/>
        <v>#VALUE!</v>
      </c>
      <c r="AL277">
        <f t="shared" si="68"/>
        <v>55.2804</v>
      </c>
      <c r="AM277">
        <f t="shared" si="69"/>
        <v>0.15667120000000001</v>
      </c>
      <c r="AN277">
        <f t="shared" si="70"/>
        <v>0.27925</v>
      </c>
      <c r="AO277" t="e">
        <f t="shared" si="71"/>
        <v>#VALUE!</v>
      </c>
      <c r="AP277">
        <f t="shared" si="72"/>
        <v>2.7426400000000002E-3</v>
      </c>
      <c r="AQ277">
        <f t="shared" si="73"/>
        <v>32.308601000000003</v>
      </c>
      <c r="AT277" t="s">
        <v>20</v>
      </c>
      <c r="AV277" t="s">
        <v>235</v>
      </c>
      <c r="AW277">
        <v>66457.5</v>
      </c>
      <c r="AX277" t="s">
        <v>235</v>
      </c>
      <c r="AY277">
        <v>137812</v>
      </c>
      <c r="AZ277" t="s">
        <v>212</v>
      </c>
      <c r="BA277">
        <v>3.4638</v>
      </c>
      <c r="BB277" t="s">
        <v>235</v>
      </c>
      <c r="BC277" t="s">
        <v>235</v>
      </c>
      <c r="BD277" t="s">
        <v>212</v>
      </c>
      <c r="BE277">
        <v>649.01199999999994</v>
      </c>
      <c r="BF277">
        <v>598.88499999999999</v>
      </c>
      <c r="BG277" t="s">
        <v>212</v>
      </c>
      <c r="BH277" t="s">
        <v>235</v>
      </c>
      <c r="BI277">
        <v>55.2804</v>
      </c>
      <c r="BJ277">
        <v>0.187252</v>
      </c>
      <c r="BK277">
        <v>0.30873400000000001</v>
      </c>
      <c r="BL277" t="s">
        <v>212</v>
      </c>
      <c r="BM277">
        <v>2.7426400000000002E-3</v>
      </c>
      <c r="BN277">
        <v>32.9099</v>
      </c>
    </row>
    <row r="278" spans="1:66">
      <c r="A278" t="s">
        <v>19</v>
      </c>
      <c r="C278">
        <v>4.44346</v>
      </c>
      <c r="D278">
        <v>342.82499999999999</v>
      </c>
      <c r="E278">
        <v>12.883599999999999</v>
      </c>
      <c r="F278">
        <v>81.052199999999999</v>
      </c>
      <c r="G278">
        <v>26.852900000000002</v>
      </c>
      <c r="H278">
        <v>3.0584500000000001</v>
      </c>
      <c r="I278">
        <v>6.5402100000000001</v>
      </c>
      <c r="J278">
        <v>69.448800000000006</v>
      </c>
      <c r="K278">
        <v>1.4702500000000001</v>
      </c>
      <c r="L278">
        <v>15.710900000000001</v>
      </c>
      <c r="M278">
        <v>0.118951</v>
      </c>
      <c r="N278">
        <v>0.21349299999999999</v>
      </c>
      <c r="O278">
        <v>0.83820799999999995</v>
      </c>
      <c r="P278">
        <v>0</v>
      </c>
      <c r="Q278">
        <v>3.9293799999999997E-2</v>
      </c>
      <c r="R278">
        <v>0</v>
      </c>
      <c r="S278">
        <v>3.1984800000000001E-2</v>
      </c>
      <c r="T278">
        <v>5.5527E-2</v>
      </c>
      <c r="U278">
        <v>0.708484</v>
      </c>
      <c r="Y278" t="e">
        <f t="shared" si="58"/>
        <v>#VALUE!</v>
      </c>
      <c r="Z278">
        <f t="shared" si="74"/>
        <v>84921.775000000009</v>
      </c>
      <c r="AA278" t="e">
        <f t="shared" si="75"/>
        <v>#VALUE!</v>
      </c>
      <c r="AB278">
        <f t="shared" si="76"/>
        <v>172213.94779999999</v>
      </c>
      <c r="AC278" t="e">
        <f t="shared" si="59"/>
        <v>#VALUE!</v>
      </c>
      <c r="AD278" t="e">
        <f t="shared" si="60"/>
        <v>#VALUE!</v>
      </c>
      <c r="AE278" t="e">
        <f t="shared" si="61"/>
        <v>#VALUE!</v>
      </c>
      <c r="AF278" t="e">
        <f t="shared" si="62"/>
        <v>#VALUE!</v>
      </c>
      <c r="AG278" t="e">
        <f t="shared" si="63"/>
        <v>#VALUE!</v>
      </c>
      <c r="AH278">
        <f t="shared" si="64"/>
        <v>720.22910000000002</v>
      </c>
      <c r="AI278">
        <f t="shared" si="65"/>
        <v>726.61704899999995</v>
      </c>
      <c r="AJ278" t="e">
        <f t="shared" si="66"/>
        <v>#VALUE!</v>
      </c>
      <c r="AK278" t="e">
        <f t="shared" si="67"/>
        <v>#VALUE!</v>
      </c>
      <c r="AL278">
        <f t="shared" si="68"/>
        <v>63.9572</v>
      </c>
      <c r="AM278">
        <f t="shared" si="69"/>
        <v>1.0319400000000006E-2</v>
      </c>
      <c r="AN278">
        <f t="shared" si="70"/>
        <v>1.20115E-2</v>
      </c>
      <c r="AO278" t="e">
        <f t="shared" si="71"/>
        <v>#VALUE!</v>
      </c>
      <c r="AP278" t="e">
        <f t="shared" si="72"/>
        <v>#VALUE!</v>
      </c>
      <c r="AQ278">
        <f t="shared" si="73"/>
        <v>35.949815999999998</v>
      </c>
      <c r="AT278" t="s">
        <v>19</v>
      </c>
      <c r="AV278" t="s">
        <v>235</v>
      </c>
      <c r="AW278">
        <v>85264.6</v>
      </c>
      <c r="AX278" t="s">
        <v>212</v>
      </c>
      <c r="AY278">
        <v>172295</v>
      </c>
      <c r="AZ278" t="s">
        <v>212</v>
      </c>
      <c r="BA278" t="s">
        <v>235</v>
      </c>
      <c r="BB278" t="s">
        <v>235</v>
      </c>
      <c r="BC278" t="s">
        <v>212</v>
      </c>
      <c r="BD278" t="s">
        <v>235</v>
      </c>
      <c r="BE278">
        <v>735.94</v>
      </c>
      <c r="BF278">
        <v>726.73599999999999</v>
      </c>
      <c r="BG278" t="s">
        <v>212</v>
      </c>
      <c r="BH278" t="s">
        <v>235</v>
      </c>
      <c r="BI278">
        <v>63.9572</v>
      </c>
      <c r="BJ278">
        <v>4.9613200000000003E-2</v>
      </c>
      <c r="BK278">
        <v>1.20115E-2</v>
      </c>
      <c r="BL278" t="s">
        <v>212</v>
      </c>
      <c r="BM278" t="s">
        <v>235</v>
      </c>
      <c r="BN278">
        <v>36.658299999999997</v>
      </c>
    </row>
    <row r="279" spans="1:66">
      <c r="A279" t="s">
        <v>18</v>
      </c>
      <c r="C279">
        <v>2.3325900000000002</v>
      </c>
      <c r="D279">
        <v>221.517</v>
      </c>
      <c r="E279">
        <v>6.2831999999999999</v>
      </c>
      <c r="F279">
        <v>37.076500000000003</v>
      </c>
      <c r="G279">
        <v>11.653</v>
      </c>
      <c r="H279">
        <v>2.19319</v>
      </c>
      <c r="I279">
        <v>3.1508500000000002</v>
      </c>
      <c r="J279">
        <v>37.215499999999999</v>
      </c>
      <c r="K279">
        <v>0.76445300000000005</v>
      </c>
      <c r="L279">
        <v>10.974600000000001</v>
      </c>
      <c r="M279">
        <v>0.12556300000000001</v>
      </c>
      <c r="N279">
        <v>9.8188499999999998E-2</v>
      </c>
      <c r="O279">
        <v>0.62374700000000005</v>
      </c>
      <c r="P279">
        <v>0</v>
      </c>
      <c r="Q279">
        <v>2.72172E-2</v>
      </c>
      <c r="R279">
        <v>1.8678299999999998E-2</v>
      </c>
      <c r="S279">
        <v>3.15743E-2</v>
      </c>
      <c r="T279">
        <v>0</v>
      </c>
      <c r="U279">
        <v>0.42404199999999997</v>
      </c>
      <c r="Y279" t="e">
        <f t="shared" si="58"/>
        <v>#VALUE!</v>
      </c>
      <c r="Z279">
        <f t="shared" si="74"/>
        <v>57015.983</v>
      </c>
      <c r="AA279" t="e">
        <f t="shared" si="75"/>
        <v>#VALUE!</v>
      </c>
      <c r="AB279">
        <f t="shared" si="76"/>
        <v>119023.9235</v>
      </c>
      <c r="AC279" t="e">
        <f t="shared" si="59"/>
        <v>#VALUE!</v>
      </c>
      <c r="AD279">
        <f t="shared" si="60"/>
        <v>0.94677999999999995</v>
      </c>
      <c r="AE279" t="e">
        <f t="shared" si="61"/>
        <v>#VALUE!</v>
      </c>
      <c r="AF279" t="e">
        <f t="shared" si="62"/>
        <v>#VALUE!</v>
      </c>
      <c r="AG279" t="e">
        <f t="shared" si="63"/>
        <v>#VALUE!</v>
      </c>
      <c r="AH279">
        <f t="shared" si="64"/>
        <v>499.13040000000001</v>
      </c>
      <c r="AI279">
        <f t="shared" si="65"/>
        <v>518.03143699999998</v>
      </c>
      <c r="AJ279" t="e">
        <f t="shared" si="66"/>
        <v>#VALUE!</v>
      </c>
      <c r="AK279" t="e">
        <f t="shared" si="67"/>
        <v>#VALUE!</v>
      </c>
      <c r="AL279">
        <f t="shared" si="68"/>
        <v>38.003500000000003</v>
      </c>
      <c r="AM279" t="e">
        <f t="shared" si="69"/>
        <v>#VALUE!</v>
      </c>
      <c r="AN279" t="e">
        <f t="shared" si="70"/>
        <v>#VALUE!</v>
      </c>
      <c r="AO279" t="e">
        <f t="shared" si="71"/>
        <v>#VALUE!</v>
      </c>
      <c r="AP279">
        <f t="shared" si="72"/>
        <v>2.3553000000000001E-2</v>
      </c>
      <c r="AQ279">
        <f t="shared" si="73"/>
        <v>28.510058000000001</v>
      </c>
      <c r="AT279" t="s">
        <v>18</v>
      </c>
      <c r="AV279" t="s">
        <v>235</v>
      </c>
      <c r="AW279">
        <v>57237.5</v>
      </c>
      <c r="AX279" t="s">
        <v>212</v>
      </c>
      <c r="AY279">
        <v>119061</v>
      </c>
      <c r="AZ279" t="s">
        <v>212</v>
      </c>
      <c r="BA279">
        <v>3.1399699999999999</v>
      </c>
      <c r="BB279" t="s">
        <v>235</v>
      </c>
      <c r="BC279" t="s">
        <v>212</v>
      </c>
      <c r="BD279" t="s">
        <v>212</v>
      </c>
      <c r="BE279">
        <v>510.10500000000002</v>
      </c>
      <c r="BF279">
        <v>518.15700000000004</v>
      </c>
      <c r="BG279" t="s">
        <v>212</v>
      </c>
      <c r="BH279" t="s">
        <v>212</v>
      </c>
      <c r="BI279">
        <v>38.003500000000003</v>
      </c>
      <c r="BJ279" t="s">
        <v>212</v>
      </c>
      <c r="BK279" t="s">
        <v>212</v>
      </c>
      <c r="BL279" t="s">
        <v>212</v>
      </c>
      <c r="BM279">
        <v>2.3553000000000001E-2</v>
      </c>
      <c r="BN279">
        <v>28.934100000000001</v>
      </c>
    </row>
    <row r="280" spans="1:66">
      <c r="A280" t="s">
        <v>17</v>
      </c>
      <c r="C280">
        <v>2.4857800000000001</v>
      </c>
      <c r="D280">
        <v>198.74100000000001</v>
      </c>
      <c r="E280">
        <v>3.16445</v>
      </c>
      <c r="F280">
        <v>39.4208</v>
      </c>
      <c r="G280">
        <v>12.843400000000001</v>
      </c>
      <c r="H280">
        <v>1.5734300000000001</v>
      </c>
      <c r="I280">
        <v>2.8731499999999999</v>
      </c>
      <c r="J280">
        <v>39.236600000000003</v>
      </c>
      <c r="K280">
        <v>0.75120299999999995</v>
      </c>
      <c r="L280">
        <v>8.4342199999999998</v>
      </c>
      <c r="M280">
        <v>8.6646200000000007E-2</v>
      </c>
      <c r="N280">
        <v>6.5998000000000001E-2</v>
      </c>
      <c r="O280">
        <v>0.39305499999999999</v>
      </c>
      <c r="P280">
        <v>0</v>
      </c>
      <c r="Q280">
        <v>2.79692E-2</v>
      </c>
      <c r="R280">
        <v>1.9163599999999999E-2</v>
      </c>
      <c r="S280">
        <v>3.2322700000000003E-2</v>
      </c>
      <c r="T280">
        <v>0</v>
      </c>
      <c r="U280">
        <v>0.335094</v>
      </c>
      <c r="Y280" t="e">
        <f t="shared" si="58"/>
        <v>#VALUE!</v>
      </c>
      <c r="Z280">
        <f t="shared" si="74"/>
        <v>54062.958999999995</v>
      </c>
      <c r="AA280" t="e">
        <f t="shared" si="75"/>
        <v>#VALUE!</v>
      </c>
      <c r="AB280">
        <f t="shared" si="76"/>
        <v>109005.57919999999</v>
      </c>
      <c r="AC280" t="e">
        <f t="shared" si="59"/>
        <v>#VALUE!</v>
      </c>
      <c r="AD280" t="e">
        <f t="shared" si="60"/>
        <v>#VALUE!</v>
      </c>
      <c r="AE280" t="e">
        <f t="shared" si="61"/>
        <v>#VALUE!</v>
      </c>
      <c r="AF280" t="e">
        <f t="shared" si="62"/>
        <v>#VALUE!</v>
      </c>
      <c r="AG280" t="e">
        <f t="shared" si="63"/>
        <v>#VALUE!</v>
      </c>
      <c r="AH280">
        <f t="shared" si="64"/>
        <v>399.71578</v>
      </c>
      <c r="AI280">
        <f t="shared" si="65"/>
        <v>436.80035379999998</v>
      </c>
      <c r="AJ280" t="e">
        <f t="shared" si="66"/>
        <v>#VALUE!</v>
      </c>
      <c r="AK280" t="e">
        <f t="shared" si="67"/>
        <v>#VALUE!</v>
      </c>
      <c r="AL280">
        <f t="shared" si="68"/>
        <v>38.735100000000003</v>
      </c>
      <c r="AM280" t="e">
        <f t="shared" si="69"/>
        <v>#VALUE!</v>
      </c>
      <c r="AN280">
        <f t="shared" si="70"/>
        <v>1.2290199999999998E-2</v>
      </c>
      <c r="AO280" t="e">
        <f t="shared" si="71"/>
        <v>#VALUE!</v>
      </c>
      <c r="AP280">
        <f t="shared" si="72"/>
        <v>0.32831300000000002</v>
      </c>
      <c r="AQ280">
        <f t="shared" si="73"/>
        <v>18.964606</v>
      </c>
      <c r="AT280" t="s">
        <v>17</v>
      </c>
      <c r="AV280" t="s">
        <v>235</v>
      </c>
      <c r="AW280">
        <v>54261.7</v>
      </c>
      <c r="AX280" t="s">
        <v>212</v>
      </c>
      <c r="AY280">
        <v>109045</v>
      </c>
      <c r="AZ280" t="s">
        <v>212</v>
      </c>
      <c r="BA280" t="s">
        <v>235</v>
      </c>
      <c r="BB280" t="s">
        <v>235</v>
      </c>
      <c r="BC280" t="s">
        <v>212</v>
      </c>
      <c r="BD280" t="s">
        <v>212</v>
      </c>
      <c r="BE280">
        <v>408.15</v>
      </c>
      <c r="BF280">
        <v>436.887</v>
      </c>
      <c r="BG280" t="s">
        <v>212</v>
      </c>
      <c r="BH280" t="s">
        <v>212</v>
      </c>
      <c r="BI280">
        <v>38.735100000000003</v>
      </c>
      <c r="BJ280" t="s">
        <v>212</v>
      </c>
      <c r="BK280">
        <v>3.1453799999999997E-2</v>
      </c>
      <c r="BL280" t="s">
        <v>212</v>
      </c>
      <c r="BM280">
        <v>0.32831300000000002</v>
      </c>
      <c r="BN280">
        <v>19.299700000000001</v>
      </c>
    </row>
    <row r="281" spans="1:66">
      <c r="A281" t="s">
        <v>16</v>
      </c>
      <c r="C281">
        <v>2.2951800000000002</v>
      </c>
      <c r="D281">
        <v>197.61099999999999</v>
      </c>
      <c r="E281">
        <v>3.6453099999999998</v>
      </c>
      <c r="F281">
        <v>46.935499999999998</v>
      </c>
      <c r="G281">
        <v>9.89053</v>
      </c>
      <c r="H281">
        <v>2.10602</v>
      </c>
      <c r="I281">
        <v>3.1115699999999999</v>
      </c>
      <c r="J281">
        <v>39.450499999999998</v>
      </c>
      <c r="K281">
        <v>0.78913</v>
      </c>
      <c r="L281">
        <v>9.02379</v>
      </c>
      <c r="M281">
        <v>7.0100200000000001E-2</v>
      </c>
      <c r="N281">
        <v>8.6094599999999993E-2</v>
      </c>
      <c r="O281">
        <v>0.39218900000000001</v>
      </c>
      <c r="P281">
        <v>0</v>
      </c>
      <c r="Q281">
        <v>2.81696E-2</v>
      </c>
      <c r="R281">
        <v>0</v>
      </c>
      <c r="S281">
        <v>0</v>
      </c>
      <c r="T281">
        <v>2.8052899999999999E-2</v>
      </c>
      <c r="U281">
        <v>0.433971</v>
      </c>
      <c r="Y281" t="e">
        <f t="shared" si="58"/>
        <v>#VALUE!</v>
      </c>
      <c r="Z281">
        <f t="shared" si="74"/>
        <v>59638.489000000001</v>
      </c>
      <c r="AA281" t="e">
        <f t="shared" si="75"/>
        <v>#VALUE!</v>
      </c>
      <c r="AB281">
        <f t="shared" si="76"/>
        <v>119116.06449999999</v>
      </c>
      <c r="AC281" t="e">
        <f t="shared" si="59"/>
        <v>#VALUE!</v>
      </c>
      <c r="AD281" t="e">
        <f t="shared" si="60"/>
        <v>#VALUE!</v>
      </c>
      <c r="AE281" t="e">
        <f t="shared" si="61"/>
        <v>#VALUE!</v>
      </c>
      <c r="AF281" t="e">
        <f t="shared" si="62"/>
        <v>#VALUE!</v>
      </c>
      <c r="AG281" t="e">
        <f t="shared" si="63"/>
        <v>#VALUE!</v>
      </c>
      <c r="AH281">
        <f t="shared" si="64"/>
        <v>453.07121000000001</v>
      </c>
      <c r="AI281">
        <f t="shared" si="65"/>
        <v>461.40189979999997</v>
      </c>
      <c r="AJ281" t="e">
        <f t="shared" si="66"/>
        <v>#VALUE!</v>
      </c>
      <c r="AK281" t="e">
        <f t="shared" si="67"/>
        <v>#VALUE!</v>
      </c>
      <c r="AL281">
        <f t="shared" si="68"/>
        <v>82.548699999999997</v>
      </c>
      <c r="AM281">
        <f t="shared" si="69"/>
        <v>2.0145203999999999</v>
      </c>
      <c r="AN281">
        <f t="shared" si="70"/>
        <v>3.1665399999999999</v>
      </c>
      <c r="AO281">
        <f t="shared" si="71"/>
        <v>0.22487199999999999</v>
      </c>
      <c r="AP281">
        <f t="shared" si="72"/>
        <v>1.1414070999999999</v>
      </c>
      <c r="AQ281">
        <f t="shared" si="73"/>
        <v>15.798729000000002</v>
      </c>
      <c r="AT281" t="s">
        <v>16</v>
      </c>
      <c r="AV281" t="s">
        <v>235</v>
      </c>
      <c r="AW281">
        <v>59836.1</v>
      </c>
      <c r="AX281" t="s">
        <v>235</v>
      </c>
      <c r="AY281">
        <v>119163</v>
      </c>
      <c r="AZ281" t="s">
        <v>235</v>
      </c>
      <c r="BA281" t="s">
        <v>235</v>
      </c>
      <c r="BB281" t="s">
        <v>235</v>
      </c>
      <c r="BC281" t="s">
        <v>212</v>
      </c>
      <c r="BD281" t="s">
        <v>212</v>
      </c>
      <c r="BE281">
        <v>462.09500000000003</v>
      </c>
      <c r="BF281">
        <v>461.47199999999998</v>
      </c>
      <c r="BG281" t="s">
        <v>235</v>
      </c>
      <c r="BH281" t="s">
        <v>235</v>
      </c>
      <c r="BI281">
        <v>82.548699999999997</v>
      </c>
      <c r="BJ281">
        <v>2.0426899999999999</v>
      </c>
      <c r="BK281">
        <v>3.1665399999999999</v>
      </c>
      <c r="BL281">
        <v>0.22487199999999999</v>
      </c>
      <c r="BM281">
        <v>1.1694599999999999</v>
      </c>
      <c r="BN281">
        <v>16.232700000000001</v>
      </c>
    </row>
    <row r="282" spans="1:66">
      <c r="A282" t="s">
        <v>15</v>
      </c>
      <c r="C282">
        <v>2.1760899999999999</v>
      </c>
      <c r="D282">
        <v>210.11099999999999</v>
      </c>
      <c r="E282">
        <v>6.57057</v>
      </c>
      <c r="F282">
        <v>36.304299999999998</v>
      </c>
      <c r="G282">
        <v>9.3282799999999995</v>
      </c>
      <c r="H282">
        <v>1.9676499999999999</v>
      </c>
      <c r="I282">
        <v>2.7791100000000002</v>
      </c>
      <c r="J282">
        <v>29.650200000000002</v>
      </c>
      <c r="K282">
        <v>0.74722699999999997</v>
      </c>
      <c r="L282">
        <v>10.3292</v>
      </c>
      <c r="M282">
        <v>4.6857599999999999E-2</v>
      </c>
      <c r="N282">
        <v>7.8540499999999999E-2</v>
      </c>
      <c r="O282">
        <v>0.42551499999999998</v>
      </c>
      <c r="P282">
        <v>0</v>
      </c>
      <c r="Q282">
        <v>6.22283E-2</v>
      </c>
      <c r="R282">
        <v>0</v>
      </c>
      <c r="S282">
        <v>2.2409599999999998E-2</v>
      </c>
      <c r="T282">
        <v>0</v>
      </c>
      <c r="U282">
        <v>0.41026000000000001</v>
      </c>
      <c r="Y282" t="e">
        <f t="shared" si="58"/>
        <v>#VALUE!</v>
      </c>
      <c r="Z282">
        <f t="shared" si="74"/>
        <v>50575.189000000006</v>
      </c>
      <c r="AA282" t="e">
        <f t="shared" si="75"/>
        <v>#VALUE!</v>
      </c>
      <c r="AB282">
        <f t="shared" si="76"/>
        <v>114900.6957</v>
      </c>
      <c r="AC282" t="e">
        <f t="shared" si="59"/>
        <v>#VALUE!</v>
      </c>
      <c r="AD282">
        <f t="shared" si="60"/>
        <v>0.75952000000000019</v>
      </c>
      <c r="AE282" t="e">
        <f t="shared" si="61"/>
        <v>#VALUE!</v>
      </c>
      <c r="AF282">
        <f t="shared" si="62"/>
        <v>5.2299999999998903E-2</v>
      </c>
      <c r="AG282" t="e">
        <f t="shared" si="63"/>
        <v>#VALUE!</v>
      </c>
      <c r="AH282">
        <f t="shared" si="64"/>
        <v>435.82279999999997</v>
      </c>
      <c r="AI282">
        <f t="shared" si="65"/>
        <v>466.1401424</v>
      </c>
      <c r="AJ282" t="e">
        <f t="shared" si="66"/>
        <v>#VALUE!</v>
      </c>
      <c r="AK282" t="e">
        <f t="shared" si="67"/>
        <v>#VALUE!</v>
      </c>
      <c r="AL282">
        <f t="shared" si="68"/>
        <v>64.204999999999998</v>
      </c>
      <c r="AM282">
        <f t="shared" si="69"/>
        <v>1.8485317000000001</v>
      </c>
      <c r="AN282">
        <f t="shared" si="70"/>
        <v>3.0201099999999999</v>
      </c>
      <c r="AO282">
        <f t="shared" si="71"/>
        <v>0.22020439999999999</v>
      </c>
      <c r="AP282">
        <f t="shared" si="72"/>
        <v>0.99010600000000004</v>
      </c>
      <c r="AQ282">
        <f t="shared" si="73"/>
        <v>17.011839999999999</v>
      </c>
      <c r="AT282" t="s">
        <v>15</v>
      </c>
      <c r="AV282" t="s">
        <v>235</v>
      </c>
      <c r="AW282">
        <v>50785.3</v>
      </c>
      <c r="AX282" t="s">
        <v>212</v>
      </c>
      <c r="AY282">
        <v>114937</v>
      </c>
      <c r="AZ282" t="s">
        <v>235</v>
      </c>
      <c r="BA282">
        <v>2.7271700000000001</v>
      </c>
      <c r="BB282" t="s">
        <v>235</v>
      </c>
      <c r="BC282">
        <v>29.702500000000001</v>
      </c>
      <c r="BD282" t="s">
        <v>212</v>
      </c>
      <c r="BE282">
        <v>446.15199999999999</v>
      </c>
      <c r="BF282">
        <v>466.18700000000001</v>
      </c>
      <c r="BG282" t="s">
        <v>235</v>
      </c>
      <c r="BH282" t="s">
        <v>212</v>
      </c>
      <c r="BI282">
        <v>64.204999999999998</v>
      </c>
      <c r="BJ282">
        <v>1.91076</v>
      </c>
      <c r="BK282">
        <v>3.0201099999999999</v>
      </c>
      <c r="BL282">
        <v>0.242614</v>
      </c>
      <c r="BM282">
        <v>0.99010600000000004</v>
      </c>
      <c r="BN282">
        <v>17.4221</v>
      </c>
    </row>
    <row r="283" spans="1:66">
      <c r="A283" t="s">
        <v>14</v>
      </c>
      <c r="C283">
        <v>2.4761199999999999</v>
      </c>
      <c r="D283">
        <v>224.762</v>
      </c>
      <c r="E283">
        <v>7.6265900000000002</v>
      </c>
      <c r="F283">
        <v>46.432299999999998</v>
      </c>
      <c r="G283">
        <v>14.9861</v>
      </c>
      <c r="H283">
        <v>2.0506799999999998</v>
      </c>
      <c r="I283">
        <v>3.24308</v>
      </c>
      <c r="J283">
        <v>47.519799999999996</v>
      </c>
      <c r="K283">
        <v>0.71279099999999995</v>
      </c>
      <c r="L283">
        <v>11.079599999999999</v>
      </c>
      <c r="M283">
        <v>7.2058899999999995E-2</v>
      </c>
      <c r="N283">
        <v>9.4516900000000001E-2</v>
      </c>
      <c r="O283">
        <v>0.58340400000000003</v>
      </c>
      <c r="P283">
        <v>0</v>
      </c>
      <c r="Q283">
        <v>2.2148500000000002E-2</v>
      </c>
      <c r="R283">
        <v>2.12573E-2</v>
      </c>
      <c r="S283">
        <v>0</v>
      </c>
      <c r="T283">
        <v>0</v>
      </c>
      <c r="U283">
        <v>0.46260099999999998</v>
      </c>
      <c r="Y283" t="e">
        <f t="shared" si="58"/>
        <v>#VALUE!</v>
      </c>
      <c r="Z283">
        <f t="shared" si="74"/>
        <v>64766.237999999998</v>
      </c>
      <c r="AA283" t="e">
        <f t="shared" si="75"/>
        <v>#VALUE!</v>
      </c>
      <c r="AB283">
        <f t="shared" si="76"/>
        <v>142102.56770000001</v>
      </c>
      <c r="AC283" t="e">
        <f t="shared" si="59"/>
        <v>#VALUE!</v>
      </c>
      <c r="AD283">
        <f t="shared" si="60"/>
        <v>0.85191000000000017</v>
      </c>
      <c r="AE283" t="e">
        <f t="shared" si="61"/>
        <v>#VALUE!</v>
      </c>
      <c r="AF283" t="e">
        <f t="shared" si="62"/>
        <v>#VALUE!</v>
      </c>
      <c r="AG283" t="e">
        <f t="shared" si="63"/>
        <v>#VALUE!</v>
      </c>
      <c r="AH283">
        <f t="shared" si="64"/>
        <v>551.83139999999992</v>
      </c>
      <c r="AI283">
        <f t="shared" si="65"/>
        <v>555.69594110000003</v>
      </c>
      <c r="AJ283" t="e">
        <f t="shared" si="66"/>
        <v>#VALUE!</v>
      </c>
      <c r="AK283" t="e">
        <f t="shared" si="67"/>
        <v>#VALUE!</v>
      </c>
      <c r="AL283">
        <f t="shared" si="68"/>
        <v>59.966999999999999</v>
      </c>
      <c r="AM283">
        <f t="shared" si="69"/>
        <v>1.3289215000000001</v>
      </c>
      <c r="AN283">
        <f t="shared" si="70"/>
        <v>1.8504627</v>
      </c>
      <c r="AO283">
        <f t="shared" si="71"/>
        <v>0.22948199999999999</v>
      </c>
      <c r="AP283">
        <f t="shared" si="72"/>
        <v>0.69207700000000005</v>
      </c>
      <c r="AQ283">
        <f t="shared" si="73"/>
        <v>24.763799000000002</v>
      </c>
      <c r="AT283" t="s">
        <v>14</v>
      </c>
      <c r="AV283" t="s">
        <v>235</v>
      </c>
      <c r="AW283">
        <v>64991</v>
      </c>
      <c r="AX283" t="s">
        <v>212</v>
      </c>
      <c r="AY283">
        <v>142149</v>
      </c>
      <c r="AZ283" t="s">
        <v>235</v>
      </c>
      <c r="BA283">
        <v>2.90259</v>
      </c>
      <c r="BB283" t="s">
        <v>235</v>
      </c>
      <c r="BC283" t="s">
        <v>235</v>
      </c>
      <c r="BD283" t="s">
        <v>212</v>
      </c>
      <c r="BE283">
        <v>562.91099999999994</v>
      </c>
      <c r="BF283">
        <v>555.76800000000003</v>
      </c>
      <c r="BG283" t="s">
        <v>235</v>
      </c>
      <c r="BH283" t="s">
        <v>235</v>
      </c>
      <c r="BI283">
        <v>59.966999999999999</v>
      </c>
      <c r="BJ283">
        <v>1.35107</v>
      </c>
      <c r="BK283">
        <v>1.8717200000000001</v>
      </c>
      <c r="BL283">
        <v>0.22948199999999999</v>
      </c>
      <c r="BM283">
        <v>0.69207700000000005</v>
      </c>
      <c r="BN283">
        <v>25.226400000000002</v>
      </c>
    </row>
    <row r="284" spans="1:66">
      <c r="A284" t="s">
        <v>13</v>
      </c>
      <c r="C284">
        <v>2.5055499999999999</v>
      </c>
      <c r="D284">
        <v>137.429</v>
      </c>
      <c r="E284">
        <v>8.2772699999999997</v>
      </c>
      <c r="F284">
        <v>35.0304</v>
      </c>
      <c r="G284">
        <v>8.2932199999999998</v>
      </c>
      <c r="H284">
        <v>1.8121499999999999</v>
      </c>
      <c r="I284">
        <v>3.2235800000000001</v>
      </c>
      <c r="J284">
        <v>27.652100000000001</v>
      </c>
      <c r="K284">
        <v>0.65704399999999996</v>
      </c>
      <c r="L284">
        <v>7.8901500000000002</v>
      </c>
      <c r="M284">
        <v>8.8217400000000001E-2</v>
      </c>
      <c r="N284">
        <v>0.11022999999999999</v>
      </c>
      <c r="O284">
        <v>0.45299299999999998</v>
      </c>
      <c r="P284">
        <v>0</v>
      </c>
      <c r="Q284">
        <v>0</v>
      </c>
      <c r="R284">
        <v>0</v>
      </c>
      <c r="S284">
        <v>1.5063399999999999E-2</v>
      </c>
      <c r="T284">
        <v>0</v>
      </c>
      <c r="U284">
        <v>0.308168</v>
      </c>
      <c r="Y284" t="e">
        <f t="shared" si="58"/>
        <v>#VALUE!</v>
      </c>
      <c r="Z284">
        <f t="shared" si="74"/>
        <v>57435.471000000005</v>
      </c>
      <c r="AA284" t="e">
        <f t="shared" si="75"/>
        <v>#VALUE!</v>
      </c>
      <c r="AB284">
        <f t="shared" si="76"/>
        <v>122335.9696</v>
      </c>
      <c r="AC284" t="e">
        <f t="shared" si="59"/>
        <v>#VALUE!</v>
      </c>
      <c r="AD284">
        <f t="shared" si="60"/>
        <v>3.5662200000000004</v>
      </c>
      <c r="AE284" t="e">
        <f t="shared" si="61"/>
        <v>#VALUE!</v>
      </c>
      <c r="AF284" t="e">
        <f t="shared" si="62"/>
        <v>#VALUE!</v>
      </c>
      <c r="AG284" t="e">
        <f t="shared" si="63"/>
        <v>#VALUE!</v>
      </c>
      <c r="AH284">
        <f t="shared" si="64"/>
        <v>472.60385000000002</v>
      </c>
      <c r="AI284">
        <f t="shared" si="65"/>
        <v>470.26778259999998</v>
      </c>
      <c r="AJ284" t="e">
        <f t="shared" si="66"/>
        <v>#VALUE!</v>
      </c>
      <c r="AK284" t="e">
        <f t="shared" si="67"/>
        <v>#VALUE!</v>
      </c>
      <c r="AL284">
        <f t="shared" si="68"/>
        <v>72.096500000000006</v>
      </c>
      <c r="AM284">
        <f t="shared" si="69"/>
        <v>1.8048299999999999</v>
      </c>
      <c r="AN284">
        <f t="shared" si="70"/>
        <v>2.4006500000000002</v>
      </c>
      <c r="AO284">
        <f t="shared" si="71"/>
        <v>0.1671966</v>
      </c>
      <c r="AP284">
        <f t="shared" si="72"/>
        <v>1.0443899999999999</v>
      </c>
      <c r="AQ284">
        <f t="shared" si="73"/>
        <v>15.861531999999999</v>
      </c>
      <c r="AT284" t="s">
        <v>13</v>
      </c>
      <c r="AV284" t="s">
        <v>235</v>
      </c>
      <c r="AW284">
        <v>57572.9</v>
      </c>
      <c r="AX284" t="s">
        <v>212</v>
      </c>
      <c r="AY284">
        <v>122371</v>
      </c>
      <c r="AZ284" t="s">
        <v>235</v>
      </c>
      <c r="BA284">
        <v>5.3783700000000003</v>
      </c>
      <c r="BB284" t="s">
        <v>235</v>
      </c>
      <c r="BC284" t="s">
        <v>235</v>
      </c>
      <c r="BD284" t="s">
        <v>235</v>
      </c>
      <c r="BE284">
        <v>480.49400000000003</v>
      </c>
      <c r="BF284">
        <v>470.35599999999999</v>
      </c>
      <c r="BG284" t="s">
        <v>235</v>
      </c>
      <c r="BH284" t="s">
        <v>235</v>
      </c>
      <c r="BI284">
        <v>72.096500000000006</v>
      </c>
      <c r="BJ284">
        <v>1.8048299999999999</v>
      </c>
      <c r="BK284">
        <v>2.4006500000000002</v>
      </c>
      <c r="BL284">
        <v>0.18226000000000001</v>
      </c>
      <c r="BM284">
        <v>1.0443899999999999</v>
      </c>
      <c r="BN284">
        <v>16.169699999999999</v>
      </c>
    </row>
    <row r="285" spans="1:66">
      <c r="A285" t="s">
        <v>12</v>
      </c>
      <c r="C285">
        <v>2.0040900000000001</v>
      </c>
      <c r="D285">
        <v>173.72200000000001</v>
      </c>
      <c r="E285">
        <v>3.81481</v>
      </c>
      <c r="F285">
        <v>31.589500000000001</v>
      </c>
      <c r="G285">
        <v>8.7930299999999999</v>
      </c>
      <c r="H285">
        <v>1.38828</v>
      </c>
      <c r="I285">
        <v>2.1287699999999998</v>
      </c>
      <c r="J285">
        <v>26.724900000000002</v>
      </c>
      <c r="K285">
        <v>0.52851800000000004</v>
      </c>
      <c r="L285">
        <v>8.4885599999999997</v>
      </c>
      <c r="M285">
        <v>6.0482000000000001E-2</v>
      </c>
      <c r="N285">
        <v>7.8509499999999996E-2</v>
      </c>
      <c r="O285">
        <v>0.41279100000000002</v>
      </c>
      <c r="P285">
        <v>0</v>
      </c>
      <c r="Q285">
        <v>0</v>
      </c>
      <c r="R285">
        <v>1.5769499999999999E-2</v>
      </c>
      <c r="S285">
        <v>1.3247200000000001E-2</v>
      </c>
      <c r="T285">
        <v>3.2007000000000001E-2</v>
      </c>
      <c r="U285">
        <v>0.26322099999999998</v>
      </c>
      <c r="Y285" t="e">
        <f t="shared" si="58"/>
        <v>#VALUE!</v>
      </c>
      <c r="Z285">
        <f t="shared" si="74"/>
        <v>57053.977999999996</v>
      </c>
      <c r="AA285" t="e">
        <f t="shared" si="75"/>
        <v>#VALUE!</v>
      </c>
      <c r="AB285">
        <f t="shared" si="76"/>
        <v>115416.4105</v>
      </c>
      <c r="AC285" t="e">
        <f t="shared" si="59"/>
        <v>#VALUE!</v>
      </c>
      <c r="AD285">
        <f t="shared" si="60"/>
        <v>1.2336399999999998</v>
      </c>
      <c r="AE285">
        <f t="shared" si="61"/>
        <v>0.15704000000000029</v>
      </c>
      <c r="AF285" t="e">
        <f t="shared" si="62"/>
        <v>#VALUE!</v>
      </c>
      <c r="AG285" t="e">
        <f t="shared" si="63"/>
        <v>#VALUE!</v>
      </c>
      <c r="AH285">
        <f t="shared" si="64"/>
        <v>475.84343999999999</v>
      </c>
      <c r="AI285">
        <f t="shared" si="65"/>
        <v>470.18351800000005</v>
      </c>
      <c r="AJ285" t="e">
        <f t="shared" si="66"/>
        <v>#VALUE!</v>
      </c>
      <c r="AK285" t="e">
        <f t="shared" si="67"/>
        <v>#VALUE!</v>
      </c>
      <c r="AL285">
        <f t="shared" si="68"/>
        <v>45.596699999999998</v>
      </c>
      <c r="AM285">
        <f t="shared" si="69"/>
        <v>9.6751400000000005E-3</v>
      </c>
      <c r="AN285">
        <f t="shared" si="70"/>
        <v>1.1645000000000003E-2</v>
      </c>
      <c r="AO285" t="e">
        <f t="shared" si="71"/>
        <v>#VALUE!</v>
      </c>
      <c r="AP285">
        <f t="shared" si="72"/>
        <v>0.24791599999999997</v>
      </c>
      <c r="AQ285">
        <f t="shared" si="73"/>
        <v>16.455378999999997</v>
      </c>
      <c r="AT285" t="s">
        <v>12</v>
      </c>
      <c r="AV285" t="s">
        <v>235</v>
      </c>
      <c r="AW285">
        <v>57227.7</v>
      </c>
      <c r="AX285" t="s">
        <v>212</v>
      </c>
      <c r="AY285">
        <v>115448</v>
      </c>
      <c r="AZ285" t="s">
        <v>235</v>
      </c>
      <c r="BA285">
        <v>2.6219199999999998</v>
      </c>
      <c r="BB285">
        <v>2.2858100000000001</v>
      </c>
      <c r="BC285" t="s">
        <v>235</v>
      </c>
      <c r="BD285" t="s">
        <v>235</v>
      </c>
      <c r="BE285">
        <v>484.33199999999999</v>
      </c>
      <c r="BF285">
        <v>470.24400000000003</v>
      </c>
      <c r="BG285" t="s">
        <v>235</v>
      </c>
      <c r="BH285" t="s">
        <v>235</v>
      </c>
      <c r="BI285">
        <v>45.596699999999998</v>
      </c>
      <c r="BJ285">
        <v>9.6751400000000005E-3</v>
      </c>
      <c r="BK285">
        <v>2.7414500000000001E-2</v>
      </c>
      <c r="BL285" t="s">
        <v>212</v>
      </c>
      <c r="BM285">
        <v>0.27992299999999998</v>
      </c>
      <c r="BN285">
        <v>16.718599999999999</v>
      </c>
    </row>
    <row r="286" spans="1:66">
      <c r="A286" t="s">
        <v>11</v>
      </c>
      <c r="C286">
        <v>3.5493100000000002</v>
      </c>
      <c r="D286">
        <v>218.072</v>
      </c>
      <c r="E286">
        <v>8.4395600000000002</v>
      </c>
      <c r="F286">
        <v>71.9923</v>
      </c>
      <c r="G286">
        <v>14.8818</v>
      </c>
      <c r="H286">
        <v>2.4632700000000001</v>
      </c>
      <c r="I286">
        <v>3.32422</v>
      </c>
      <c r="J286">
        <v>46.923099999999998</v>
      </c>
      <c r="K286">
        <v>0.93941699999999995</v>
      </c>
      <c r="L286">
        <v>14.638299999999999</v>
      </c>
      <c r="M286">
        <v>6.7035300000000006E-2</v>
      </c>
      <c r="N286">
        <v>0.14680199999999999</v>
      </c>
      <c r="O286">
        <v>0.62922900000000004</v>
      </c>
      <c r="P286">
        <v>0</v>
      </c>
      <c r="Q286">
        <v>0</v>
      </c>
      <c r="R286">
        <v>0</v>
      </c>
      <c r="S286">
        <v>2.2908600000000001E-2</v>
      </c>
      <c r="T286">
        <v>0</v>
      </c>
      <c r="U286">
        <v>0.60793399999999997</v>
      </c>
      <c r="Y286" t="e">
        <f t="shared" si="58"/>
        <v>#VALUE!</v>
      </c>
      <c r="Z286">
        <f t="shared" si="74"/>
        <v>76936.127999999997</v>
      </c>
      <c r="AA286" t="e">
        <f t="shared" si="75"/>
        <v>#VALUE!</v>
      </c>
      <c r="AB286">
        <f t="shared" si="76"/>
        <v>165582.00769999999</v>
      </c>
      <c r="AC286" t="e">
        <f t="shared" si="59"/>
        <v>#VALUE!</v>
      </c>
      <c r="AD286">
        <f t="shared" si="60"/>
        <v>3.4064400000000004</v>
      </c>
      <c r="AE286" t="e">
        <f t="shared" si="61"/>
        <v>#VALUE!</v>
      </c>
      <c r="AF286" t="e">
        <f t="shared" si="62"/>
        <v>#VALUE!</v>
      </c>
      <c r="AG286" t="e">
        <f t="shared" si="63"/>
        <v>#VALUE!</v>
      </c>
      <c r="AH286">
        <f t="shared" si="64"/>
        <v>682.96170000000006</v>
      </c>
      <c r="AI286">
        <f t="shared" si="65"/>
        <v>687.9159646999999</v>
      </c>
      <c r="AJ286" t="e">
        <f t="shared" si="66"/>
        <v>#VALUE!</v>
      </c>
      <c r="AK286" t="e">
        <f t="shared" si="67"/>
        <v>#VALUE!</v>
      </c>
      <c r="AL286">
        <f t="shared" si="68"/>
        <v>100.167</v>
      </c>
      <c r="AM286">
        <f t="shared" si="69"/>
        <v>3.0225300000000002</v>
      </c>
      <c r="AN286">
        <f t="shared" si="70"/>
        <v>4.7010199999999998</v>
      </c>
      <c r="AO286">
        <f t="shared" si="71"/>
        <v>0.29465039999999998</v>
      </c>
      <c r="AP286">
        <f t="shared" si="72"/>
        <v>1.5479700000000001</v>
      </c>
      <c r="AQ286">
        <f t="shared" si="73"/>
        <v>25.391666000000001</v>
      </c>
      <c r="AT286" t="s">
        <v>11</v>
      </c>
      <c r="AV286" t="s">
        <v>235</v>
      </c>
      <c r="AW286">
        <v>77154.2</v>
      </c>
      <c r="AX286" t="s">
        <v>212</v>
      </c>
      <c r="AY286">
        <v>165654</v>
      </c>
      <c r="AZ286" t="s">
        <v>212</v>
      </c>
      <c r="BA286">
        <v>5.8697100000000004</v>
      </c>
      <c r="BB286" t="s">
        <v>235</v>
      </c>
      <c r="BC286" t="s">
        <v>235</v>
      </c>
      <c r="BD286" t="s">
        <v>235</v>
      </c>
      <c r="BE286">
        <v>697.6</v>
      </c>
      <c r="BF286">
        <v>687.98299999999995</v>
      </c>
      <c r="BG286" t="s">
        <v>212</v>
      </c>
      <c r="BH286" t="s">
        <v>212</v>
      </c>
      <c r="BI286">
        <v>100.167</v>
      </c>
      <c r="BJ286">
        <v>3.0225300000000002</v>
      </c>
      <c r="BK286">
        <v>4.7010199999999998</v>
      </c>
      <c r="BL286">
        <v>0.31755899999999998</v>
      </c>
      <c r="BM286">
        <v>1.5479700000000001</v>
      </c>
      <c r="BN286">
        <v>25.999600000000001</v>
      </c>
    </row>
    <row r="287" spans="1:66">
      <c r="A287" t="s">
        <v>10</v>
      </c>
      <c r="C287">
        <v>2.3326699999999998</v>
      </c>
      <c r="D287">
        <v>195.768</v>
      </c>
      <c r="E287">
        <v>6.4371299999999998</v>
      </c>
      <c r="F287">
        <v>51.668300000000002</v>
      </c>
      <c r="G287">
        <v>13.2959</v>
      </c>
      <c r="H287">
        <v>1.7885200000000001</v>
      </c>
      <c r="I287">
        <v>3.4516800000000001</v>
      </c>
      <c r="J287">
        <v>41.984099999999998</v>
      </c>
      <c r="K287">
        <v>0.91222800000000004</v>
      </c>
      <c r="L287">
        <v>12.226800000000001</v>
      </c>
      <c r="M287">
        <v>0.17675299999999999</v>
      </c>
      <c r="N287">
        <v>0.105854</v>
      </c>
      <c r="O287">
        <v>0.53981199999999996</v>
      </c>
      <c r="P287">
        <v>0.17884900000000001</v>
      </c>
      <c r="Q287">
        <v>0</v>
      </c>
      <c r="R287">
        <v>0</v>
      </c>
      <c r="S287">
        <v>0</v>
      </c>
      <c r="T287">
        <v>0</v>
      </c>
      <c r="U287">
        <v>0.356435</v>
      </c>
      <c r="Y287" t="e">
        <f t="shared" si="58"/>
        <v>#VALUE!</v>
      </c>
      <c r="Z287">
        <f t="shared" si="74"/>
        <v>63149.232000000004</v>
      </c>
      <c r="AA287" t="e">
        <f t="shared" si="75"/>
        <v>#VALUE!</v>
      </c>
      <c r="AB287">
        <f t="shared" si="76"/>
        <v>127439.3317</v>
      </c>
      <c r="AC287" t="e">
        <f t="shared" si="59"/>
        <v>#VALUE!</v>
      </c>
      <c r="AD287">
        <f t="shared" si="60"/>
        <v>0.14567999999999981</v>
      </c>
      <c r="AE287" t="e">
        <f t="shared" si="61"/>
        <v>#VALUE!</v>
      </c>
      <c r="AF287" t="e">
        <f t="shared" si="62"/>
        <v>#VALUE!</v>
      </c>
      <c r="AG287" t="e">
        <f t="shared" si="63"/>
        <v>#VALUE!</v>
      </c>
      <c r="AH287">
        <f t="shared" si="64"/>
        <v>522.93719999999996</v>
      </c>
      <c r="AI287">
        <f t="shared" si="65"/>
        <v>517.68424700000003</v>
      </c>
      <c r="AJ287" t="e">
        <f t="shared" si="66"/>
        <v>#VALUE!</v>
      </c>
      <c r="AK287" t="e">
        <f t="shared" si="67"/>
        <v>#VALUE!</v>
      </c>
      <c r="AL287">
        <f t="shared" si="68"/>
        <v>64.396750999999995</v>
      </c>
      <c r="AM287">
        <f t="shared" si="69"/>
        <v>0.65958300000000003</v>
      </c>
      <c r="AN287">
        <f t="shared" si="70"/>
        <v>0.67647400000000002</v>
      </c>
      <c r="AO287">
        <f t="shared" si="71"/>
        <v>5.9693799999999998E-2</v>
      </c>
      <c r="AP287">
        <f t="shared" si="72"/>
        <v>0.77865200000000001</v>
      </c>
      <c r="AQ287">
        <f t="shared" si="73"/>
        <v>27.159965</v>
      </c>
      <c r="AT287" t="s">
        <v>10</v>
      </c>
      <c r="AV287" t="s">
        <v>235</v>
      </c>
      <c r="AW287">
        <v>63345</v>
      </c>
      <c r="AX287" t="s">
        <v>235</v>
      </c>
      <c r="AY287">
        <v>127491</v>
      </c>
      <c r="AZ287" t="s">
        <v>212</v>
      </c>
      <c r="BA287">
        <v>1.9341999999999999</v>
      </c>
      <c r="BB287" t="s">
        <v>235</v>
      </c>
      <c r="BC287" t="s">
        <v>212</v>
      </c>
      <c r="BD287" t="s">
        <v>235</v>
      </c>
      <c r="BE287">
        <v>535.16399999999999</v>
      </c>
      <c r="BF287">
        <v>517.86099999999999</v>
      </c>
      <c r="BG287" t="s">
        <v>235</v>
      </c>
      <c r="BH287" t="s">
        <v>212</v>
      </c>
      <c r="BI287">
        <v>64.575599999999994</v>
      </c>
      <c r="BJ287">
        <v>0.65958300000000003</v>
      </c>
      <c r="BK287">
        <v>0.67647400000000002</v>
      </c>
      <c r="BL287">
        <v>5.9693799999999998E-2</v>
      </c>
      <c r="BM287">
        <v>0.77865200000000001</v>
      </c>
      <c r="BN287">
        <v>27.516400000000001</v>
      </c>
    </row>
    <row r="288" spans="1:66">
      <c r="A288" t="s">
        <v>9</v>
      </c>
      <c r="C288">
        <v>2.2572899999999998</v>
      </c>
      <c r="D288">
        <v>175.73400000000001</v>
      </c>
      <c r="E288">
        <v>6.6547099999999997</v>
      </c>
      <c r="F288">
        <v>59.655000000000001</v>
      </c>
      <c r="G288">
        <v>11.254799999999999</v>
      </c>
      <c r="H288">
        <v>1.81619</v>
      </c>
      <c r="I288">
        <v>2.4311600000000002</v>
      </c>
      <c r="J288">
        <v>32.408700000000003</v>
      </c>
      <c r="K288">
        <v>0.82396800000000003</v>
      </c>
      <c r="L288">
        <v>8.9338999999999995</v>
      </c>
      <c r="M288">
        <v>7.8417299999999995E-2</v>
      </c>
      <c r="N288">
        <v>7.8690999999999997E-2</v>
      </c>
      <c r="O288">
        <v>0.455235</v>
      </c>
      <c r="P288">
        <v>0</v>
      </c>
      <c r="Q288">
        <v>1.8005E-2</v>
      </c>
      <c r="R288">
        <v>0</v>
      </c>
      <c r="S288">
        <v>0</v>
      </c>
      <c r="T288">
        <v>3.4987600000000001E-2</v>
      </c>
      <c r="U288">
        <v>0.32042199999999998</v>
      </c>
      <c r="Y288" t="e">
        <f t="shared" si="58"/>
        <v>#VALUE!</v>
      </c>
      <c r="Z288">
        <f t="shared" si="74"/>
        <v>51187.066000000006</v>
      </c>
      <c r="AA288" t="e">
        <f t="shared" si="75"/>
        <v>#VALUE!</v>
      </c>
      <c r="AB288">
        <f t="shared" si="76"/>
        <v>113511.345</v>
      </c>
      <c r="AC288" t="e">
        <f t="shared" si="59"/>
        <v>#VALUE!</v>
      </c>
      <c r="AD288">
        <f t="shared" si="60"/>
        <v>1.7839699999999998</v>
      </c>
      <c r="AE288">
        <f t="shared" si="61"/>
        <v>1.0283199999999999</v>
      </c>
      <c r="AF288" t="e">
        <f t="shared" si="62"/>
        <v>#VALUE!</v>
      </c>
      <c r="AG288" t="e">
        <f t="shared" si="63"/>
        <v>#VALUE!</v>
      </c>
      <c r="AH288">
        <f t="shared" si="64"/>
        <v>441.51909999999998</v>
      </c>
      <c r="AI288">
        <f t="shared" si="65"/>
        <v>465.44158269999997</v>
      </c>
      <c r="AJ288" t="e">
        <f t="shared" si="66"/>
        <v>#VALUE!</v>
      </c>
      <c r="AK288" t="e">
        <f t="shared" si="67"/>
        <v>#VALUE!</v>
      </c>
      <c r="AL288">
        <f t="shared" si="68"/>
        <v>59.787500000000001</v>
      </c>
      <c r="AM288">
        <f t="shared" si="69"/>
        <v>1.9629049999999999</v>
      </c>
      <c r="AN288">
        <f t="shared" si="70"/>
        <v>2.47749</v>
      </c>
      <c r="AO288">
        <f t="shared" si="71"/>
        <v>0.24099999999999999</v>
      </c>
      <c r="AP288">
        <f t="shared" si="72"/>
        <v>0.88986940000000003</v>
      </c>
      <c r="AQ288">
        <f t="shared" si="73"/>
        <v>18.259978</v>
      </c>
      <c r="AT288" t="s">
        <v>9</v>
      </c>
      <c r="AV288" t="s">
        <v>212</v>
      </c>
      <c r="AW288">
        <v>51362.8</v>
      </c>
      <c r="AX288" t="s">
        <v>212</v>
      </c>
      <c r="AY288">
        <v>113571</v>
      </c>
      <c r="AZ288" t="s">
        <v>212</v>
      </c>
      <c r="BA288">
        <v>3.6001599999999998</v>
      </c>
      <c r="BB288">
        <v>3.4594800000000001</v>
      </c>
      <c r="BC288" t="s">
        <v>235</v>
      </c>
      <c r="BD288" t="s">
        <v>212</v>
      </c>
      <c r="BE288">
        <v>450.45299999999997</v>
      </c>
      <c r="BF288">
        <v>465.52</v>
      </c>
      <c r="BG288" t="s">
        <v>235</v>
      </c>
      <c r="BH288" t="s">
        <v>235</v>
      </c>
      <c r="BI288">
        <v>59.787500000000001</v>
      </c>
      <c r="BJ288">
        <v>1.9809099999999999</v>
      </c>
      <c r="BK288">
        <v>2.47749</v>
      </c>
      <c r="BL288">
        <v>0.24099999999999999</v>
      </c>
      <c r="BM288">
        <v>0.92485700000000004</v>
      </c>
      <c r="BN288">
        <v>18.580400000000001</v>
      </c>
    </row>
    <row r="289" spans="1:66">
      <c r="A289" t="s">
        <v>8</v>
      </c>
      <c r="C289">
        <v>2.9730699999999999</v>
      </c>
      <c r="D289">
        <v>191.19900000000001</v>
      </c>
      <c r="E289">
        <v>6.01105</v>
      </c>
      <c r="F289">
        <v>42.252699999999997</v>
      </c>
      <c r="G289">
        <v>9.7583900000000003</v>
      </c>
      <c r="H289">
        <v>2.2193399999999999</v>
      </c>
      <c r="I289">
        <v>3.3826800000000001</v>
      </c>
      <c r="J289">
        <v>39.885300000000001</v>
      </c>
      <c r="K289">
        <v>0.82368399999999997</v>
      </c>
      <c r="L289">
        <v>10.515000000000001</v>
      </c>
      <c r="M289">
        <v>7.4914499999999995E-2</v>
      </c>
      <c r="N289">
        <v>0.100647</v>
      </c>
      <c r="O289">
        <v>0.55144700000000002</v>
      </c>
      <c r="P289">
        <v>0</v>
      </c>
      <c r="Q289">
        <v>2.26121E-2</v>
      </c>
      <c r="R289">
        <v>0</v>
      </c>
      <c r="S289">
        <v>0</v>
      </c>
      <c r="T289">
        <v>0</v>
      </c>
      <c r="U289">
        <v>0.37698599999999999</v>
      </c>
      <c r="Y289" t="e">
        <f t="shared" si="58"/>
        <v>#VALUE!</v>
      </c>
      <c r="Z289">
        <f t="shared" si="74"/>
        <v>55578.400999999998</v>
      </c>
      <c r="AA289" t="e">
        <f t="shared" si="75"/>
        <v>#VALUE!</v>
      </c>
      <c r="AB289">
        <f t="shared" si="76"/>
        <v>125243.7473</v>
      </c>
      <c r="AC289" t="e">
        <f t="shared" si="59"/>
        <v>#VALUE!</v>
      </c>
      <c r="AD289">
        <f t="shared" si="60"/>
        <v>0.57489999999999997</v>
      </c>
      <c r="AE289" t="e">
        <f t="shared" si="61"/>
        <v>#VALUE!</v>
      </c>
      <c r="AF289" t="e">
        <f t="shared" si="62"/>
        <v>#VALUE!</v>
      </c>
      <c r="AG289" t="e">
        <f t="shared" si="63"/>
        <v>#VALUE!</v>
      </c>
      <c r="AH289">
        <f t="shared" si="64"/>
        <v>518.01599999999996</v>
      </c>
      <c r="AI289">
        <f t="shared" si="65"/>
        <v>559.3010855</v>
      </c>
      <c r="AJ289" t="e">
        <f t="shared" si="66"/>
        <v>#VALUE!</v>
      </c>
      <c r="AK289" t="e">
        <f t="shared" si="67"/>
        <v>#VALUE!</v>
      </c>
      <c r="AL289">
        <f t="shared" si="68"/>
        <v>53.011099999999999</v>
      </c>
      <c r="AM289">
        <f t="shared" si="69"/>
        <v>1.3084179</v>
      </c>
      <c r="AN289">
        <f t="shared" si="70"/>
        <v>1.7066300000000001</v>
      </c>
      <c r="AO289">
        <f t="shared" si="71"/>
        <v>0.13980200000000001</v>
      </c>
      <c r="AP289">
        <f t="shared" si="72"/>
        <v>0.64842599999999995</v>
      </c>
      <c r="AQ289">
        <f t="shared" si="73"/>
        <v>21.536514</v>
      </c>
      <c r="AT289" t="s">
        <v>8</v>
      </c>
      <c r="AV289" t="s">
        <v>235</v>
      </c>
      <c r="AW289">
        <v>55769.599999999999</v>
      </c>
      <c r="AX289" t="s">
        <v>212</v>
      </c>
      <c r="AY289">
        <v>125286</v>
      </c>
      <c r="AZ289" t="s">
        <v>235</v>
      </c>
      <c r="BA289">
        <v>2.7942399999999998</v>
      </c>
      <c r="BB289" t="s">
        <v>235</v>
      </c>
      <c r="BC289" t="s">
        <v>235</v>
      </c>
      <c r="BD289" t="s">
        <v>235</v>
      </c>
      <c r="BE289">
        <v>528.53099999999995</v>
      </c>
      <c r="BF289">
        <v>559.37599999999998</v>
      </c>
      <c r="BG289" t="s">
        <v>235</v>
      </c>
      <c r="BH289" t="s">
        <v>235</v>
      </c>
      <c r="BI289">
        <v>53.011099999999999</v>
      </c>
      <c r="BJ289">
        <v>1.3310299999999999</v>
      </c>
      <c r="BK289">
        <v>1.7066300000000001</v>
      </c>
      <c r="BL289">
        <v>0.13980200000000001</v>
      </c>
      <c r="BM289">
        <v>0.64842599999999995</v>
      </c>
      <c r="BN289">
        <v>21.913499999999999</v>
      </c>
    </row>
    <row r="290" spans="1:66">
      <c r="A290" t="s">
        <v>7</v>
      </c>
      <c r="C290">
        <v>2.3310599999999999</v>
      </c>
      <c r="D290">
        <v>163.46899999999999</v>
      </c>
      <c r="E290">
        <v>4.9247699999999996</v>
      </c>
      <c r="F290">
        <v>38.297199999999997</v>
      </c>
      <c r="G290">
        <v>9.3588900000000006</v>
      </c>
      <c r="H290">
        <v>1.63497</v>
      </c>
      <c r="I290">
        <v>3.21048</v>
      </c>
      <c r="J290">
        <v>34.184600000000003</v>
      </c>
      <c r="K290">
        <v>0.64705599999999996</v>
      </c>
      <c r="L290">
        <v>9.4043600000000005</v>
      </c>
      <c r="M290">
        <v>0.10575</v>
      </c>
      <c r="N290">
        <v>0.103377</v>
      </c>
      <c r="O290">
        <v>0.43432999999999999</v>
      </c>
      <c r="P290">
        <v>0.20014799999999999</v>
      </c>
      <c r="Q290">
        <v>1.85016E-2</v>
      </c>
      <c r="R290">
        <v>0</v>
      </c>
      <c r="S290">
        <v>2.0653700000000001E-2</v>
      </c>
      <c r="T290">
        <v>0</v>
      </c>
      <c r="U290">
        <v>0.31835599999999997</v>
      </c>
      <c r="Y290" t="e">
        <f t="shared" si="58"/>
        <v>#VALUE!</v>
      </c>
      <c r="Z290">
        <f t="shared" si="74"/>
        <v>51395.431000000004</v>
      </c>
      <c r="AA290" t="e">
        <f t="shared" si="75"/>
        <v>#VALUE!</v>
      </c>
      <c r="AB290">
        <f t="shared" si="76"/>
        <v>111191.7028</v>
      </c>
      <c r="AC290" t="e">
        <f t="shared" si="59"/>
        <v>#VALUE!</v>
      </c>
      <c r="AD290">
        <f t="shared" si="60"/>
        <v>5.6279999999999886E-2</v>
      </c>
      <c r="AE290" t="e">
        <f t="shared" si="61"/>
        <v>#VALUE!</v>
      </c>
      <c r="AF290" t="e">
        <f t="shared" si="62"/>
        <v>#VALUE!</v>
      </c>
      <c r="AG290" t="e">
        <f t="shared" si="63"/>
        <v>#VALUE!</v>
      </c>
      <c r="AH290">
        <f t="shared" si="64"/>
        <v>447.32564000000002</v>
      </c>
      <c r="AI290">
        <f t="shared" si="65"/>
        <v>459.25725</v>
      </c>
      <c r="AJ290" t="e">
        <f t="shared" si="66"/>
        <v>#VALUE!</v>
      </c>
      <c r="AK290" t="e">
        <f t="shared" si="67"/>
        <v>#VALUE!</v>
      </c>
      <c r="AL290">
        <f t="shared" si="68"/>
        <v>37.299452000000002</v>
      </c>
      <c r="AM290" t="e">
        <f t="shared" si="69"/>
        <v>#VALUE!</v>
      </c>
      <c r="AN290">
        <f t="shared" si="70"/>
        <v>4.1132399999999998E-3</v>
      </c>
      <c r="AO290" t="e">
        <f t="shared" si="71"/>
        <v>#VALUE!</v>
      </c>
      <c r="AP290">
        <f t="shared" si="72"/>
        <v>5.4872700000000003E-2</v>
      </c>
      <c r="AQ290">
        <f t="shared" si="73"/>
        <v>22.972643999999999</v>
      </c>
      <c r="AT290" t="s">
        <v>7</v>
      </c>
      <c r="AV290" t="s">
        <v>235</v>
      </c>
      <c r="AW290">
        <v>51558.9</v>
      </c>
      <c r="AX290" t="s">
        <v>212</v>
      </c>
      <c r="AY290">
        <v>111230</v>
      </c>
      <c r="AZ290" t="s">
        <v>212</v>
      </c>
      <c r="BA290">
        <v>1.6912499999999999</v>
      </c>
      <c r="BB290" t="s">
        <v>212</v>
      </c>
      <c r="BC290" t="s">
        <v>235</v>
      </c>
      <c r="BD290" t="s">
        <v>212</v>
      </c>
      <c r="BE290">
        <v>456.73</v>
      </c>
      <c r="BF290">
        <v>459.363</v>
      </c>
      <c r="BG290" t="s">
        <v>235</v>
      </c>
      <c r="BH290" t="s">
        <v>212</v>
      </c>
      <c r="BI290">
        <v>37.499600000000001</v>
      </c>
      <c r="BJ290" t="s">
        <v>212</v>
      </c>
      <c r="BK290">
        <v>4.1132399999999998E-3</v>
      </c>
      <c r="BL290" t="s">
        <v>212</v>
      </c>
      <c r="BM290">
        <v>5.4872700000000003E-2</v>
      </c>
      <c r="BN290">
        <v>23.291</v>
      </c>
    </row>
    <row r="291" spans="1:66">
      <c r="A291" t="s">
        <v>6</v>
      </c>
      <c r="C291">
        <v>1.9449000000000001</v>
      </c>
      <c r="D291">
        <v>172.48400000000001</v>
      </c>
      <c r="E291">
        <v>5.2988299999999997</v>
      </c>
      <c r="F291">
        <v>43.067799999999998</v>
      </c>
      <c r="G291">
        <v>10.4719</v>
      </c>
      <c r="H291">
        <v>1.7777700000000001</v>
      </c>
      <c r="I291">
        <v>2.61713</v>
      </c>
      <c r="J291">
        <v>27.514700000000001</v>
      </c>
      <c r="K291">
        <v>0.793628</v>
      </c>
      <c r="L291">
        <v>9.3689099999999996</v>
      </c>
      <c r="M291">
        <v>8.8130100000000003E-2</v>
      </c>
      <c r="N291">
        <v>8.3826600000000001E-2</v>
      </c>
      <c r="O291">
        <v>0.49335400000000001</v>
      </c>
      <c r="P291">
        <v>0.15378700000000001</v>
      </c>
      <c r="Q291">
        <v>4.4211599999999997E-2</v>
      </c>
      <c r="R291">
        <v>0</v>
      </c>
      <c r="S291">
        <v>2.2209199999999998E-2</v>
      </c>
      <c r="T291">
        <v>0</v>
      </c>
      <c r="U291">
        <v>0.38112699999999999</v>
      </c>
      <c r="Y291" t="e">
        <f t="shared" si="58"/>
        <v>#VALUE!</v>
      </c>
      <c r="Z291">
        <f t="shared" si="74"/>
        <v>60394.316000000006</v>
      </c>
      <c r="AA291" t="e">
        <f t="shared" si="75"/>
        <v>#VALUE!</v>
      </c>
      <c r="AB291">
        <f t="shared" si="76"/>
        <v>123293.9322</v>
      </c>
      <c r="AC291" t="e">
        <f t="shared" si="59"/>
        <v>#VALUE!</v>
      </c>
      <c r="AD291">
        <f t="shared" si="60"/>
        <v>1.3588099999999999</v>
      </c>
      <c r="AE291" t="e">
        <f t="shared" si="61"/>
        <v>#VALUE!</v>
      </c>
      <c r="AF291" t="e">
        <f t="shared" si="62"/>
        <v>#VALUE!</v>
      </c>
      <c r="AG291" t="e">
        <f t="shared" si="63"/>
        <v>#VALUE!</v>
      </c>
      <c r="AH291">
        <f t="shared" si="64"/>
        <v>420.99009000000001</v>
      </c>
      <c r="AI291">
        <f t="shared" si="65"/>
        <v>405.39086989999998</v>
      </c>
      <c r="AJ291">
        <f t="shared" si="66"/>
        <v>5.0884399999999996E-2</v>
      </c>
      <c r="AK291" t="e">
        <f t="shared" si="67"/>
        <v>#VALUE!</v>
      </c>
      <c r="AL291">
        <f t="shared" si="68"/>
        <v>117.297213</v>
      </c>
      <c r="AM291">
        <f t="shared" si="69"/>
        <v>2.5083883999999999</v>
      </c>
      <c r="AN291">
        <f t="shared" si="70"/>
        <v>3.2660300000000002</v>
      </c>
      <c r="AO291">
        <f t="shared" si="71"/>
        <v>0.3083418</v>
      </c>
      <c r="AP291">
        <f t="shared" si="72"/>
        <v>1.1387400000000001</v>
      </c>
      <c r="AQ291">
        <f t="shared" si="73"/>
        <v>18.259973000000002</v>
      </c>
      <c r="AT291" t="s">
        <v>6</v>
      </c>
      <c r="AV291" t="s">
        <v>235</v>
      </c>
      <c r="AW291">
        <v>60566.8</v>
      </c>
      <c r="AX291" t="s">
        <v>212</v>
      </c>
      <c r="AY291">
        <v>123337</v>
      </c>
      <c r="AZ291" t="s">
        <v>235</v>
      </c>
      <c r="BA291">
        <v>3.1365799999999999</v>
      </c>
      <c r="BB291" t="s">
        <v>235</v>
      </c>
      <c r="BC291" t="s">
        <v>212</v>
      </c>
      <c r="BD291" t="s">
        <v>212</v>
      </c>
      <c r="BE291">
        <v>430.35899999999998</v>
      </c>
      <c r="BF291">
        <v>405.47899999999998</v>
      </c>
      <c r="BG291">
        <v>0.134711</v>
      </c>
      <c r="BH291" t="s">
        <v>235</v>
      </c>
      <c r="BI291">
        <v>117.45099999999999</v>
      </c>
      <c r="BJ291">
        <v>2.5526</v>
      </c>
      <c r="BK291">
        <v>3.2660300000000002</v>
      </c>
      <c r="BL291">
        <v>0.33055099999999998</v>
      </c>
      <c r="BM291">
        <v>1.1387400000000001</v>
      </c>
      <c r="BN291">
        <v>18.641100000000002</v>
      </c>
    </row>
    <row r="292" spans="1:66">
      <c r="A292" t="s">
        <v>5</v>
      </c>
      <c r="C292">
        <v>2.0622099999999999</v>
      </c>
      <c r="D292">
        <v>181.73599999999999</v>
      </c>
      <c r="E292">
        <v>6.5053799999999997</v>
      </c>
      <c r="F292">
        <v>40.414499999999997</v>
      </c>
      <c r="G292">
        <v>15.1569</v>
      </c>
      <c r="H292">
        <v>1.71675</v>
      </c>
      <c r="I292">
        <v>2.9862899999999999</v>
      </c>
      <c r="J292">
        <v>28.827400000000001</v>
      </c>
      <c r="K292">
        <v>0.76081799999999999</v>
      </c>
      <c r="L292">
        <v>8.5263500000000008</v>
      </c>
      <c r="M292">
        <v>8.3673399999999995E-2</v>
      </c>
      <c r="N292">
        <v>9.0056899999999995E-2</v>
      </c>
      <c r="O292">
        <v>0.44481700000000002</v>
      </c>
      <c r="P292">
        <v>0</v>
      </c>
      <c r="Q292">
        <v>2.74948E-2</v>
      </c>
      <c r="R292">
        <v>0</v>
      </c>
      <c r="S292">
        <v>0</v>
      </c>
      <c r="T292">
        <v>2.6858E-2</v>
      </c>
      <c r="U292">
        <v>0.33382800000000001</v>
      </c>
      <c r="Y292" t="e">
        <f t="shared" si="58"/>
        <v>#VALUE!</v>
      </c>
      <c r="Z292">
        <f t="shared" si="74"/>
        <v>56206.864000000001</v>
      </c>
      <c r="AA292" t="e">
        <f t="shared" si="75"/>
        <v>#VALUE!</v>
      </c>
      <c r="AB292">
        <f t="shared" si="76"/>
        <v>118688.5855</v>
      </c>
      <c r="AC292" t="e">
        <f t="shared" si="59"/>
        <v>#VALUE!</v>
      </c>
      <c r="AD292" t="e">
        <f t="shared" si="60"/>
        <v>#VALUE!</v>
      </c>
      <c r="AE292" t="e">
        <f t="shared" si="61"/>
        <v>#VALUE!</v>
      </c>
      <c r="AF292" t="e">
        <f t="shared" si="62"/>
        <v>#VALUE!</v>
      </c>
      <c r="AG292" t="e">
        <f t="shared" si="63"/>
        <v>#VALUE!</v>
      </c>
      <c r="AH292">
        <f t="shared" si="64"/>
        <v>427.08265</v>
      </c>
      <c r="AI292">
        <f t="shared" si="65"/>
        <v>413.62332659999998</v>
      </c>
      <c r="AJ292">
        <f t="shared" si="66"/>
        <v>1.9041100000000005E-2</v>
      </c>
      <c r="AK292" t="e">
        <f t="shared" si="67"/>
        <v>#VALUE!</v>
      </c>
      <c r="AL292">
        <f t="shared" si="68"/>
        <v>101.33799999999999</v>
      </c>
      <c r="AM292">
        <f t="shared" si="69"/>
        <v>1.8509152</v>
      </c>
      <c r="AN292">
        <f t="shared" si="70"/>
        <v>2.6633499999999999</v>
      </c>
      <c r="AO292">
        <f t="shared" si="71"/>
        <v>0.211508</v>
      </c>
      <c r="AP292">
        <f t="shared" si="72"/>
        <v>0.90798499999999993</v>
      </c>
      <c r="AQ292">
        <f t="shared" si="73"/>
        <v>18.400772</v>
      </c>
      <c r="AT292" t="s">
        <v>5</v>
      </c>
      <c r="AV292" t="s">
        <v>235</v>
      </c>
      <c r="AW292">
        <v>56388.6</v>
      </c>
      <c r="AX292" t="s">
        <v>212</v>
      </c>
      <c r="AY292">
        <v>118729</v>
      </c>
      <c r="AZ292" t="s">
        <v>235</v>
      </c>
      <c r="BA292" t="s">
        <v>235</v>
      </c>
      <c r="BB292" t="s">
        <v>235</v>
      </c>
      <c r="BC292" t="s">
        <v>235</v>
      </c>
      <c r="BD292" t="s">
        <v>212</v>
      </c>
      <c r="BE292">
        <v>435.60899999999998</v>
      </c>
      <c r="BF292">
        <v>413.70699999999999</v>
      </c>
      <c r="BG292">
        <v>0.109098</v>
      </c>
      <c r="BH292" t="s">
        <v>235</v>
      </c>
      <c r="BI292">
        <v>101.33799999999999</v>
      </c>
      <c r="BJ292">
        <v>1.8784099999999999</v>
      </c>
      <c r="BK292">
        <v>2.6633499999999999</v>
      </c>
      <c r="BL292">
        <v>0.211508</v>
      </c>
      <c r="BM292">
        <v>0.93484299999999998</v>
      </c>
      <c r="BN292">
        <v>18.7346</v>
      </c>
    </row>
    <row r="293" spans="1:66">
      <c r="A293" t="s">
        <v>4</v>
      </c>
      <c r="C293">
        <v>2.0771999999999999</v>
      </c>
      <c r="D293">
        <v>219.48</v>
      </c>
      <c r="E293">
        <v>6.7298</v>
      </c>
      <c r="F293">
        <v>46.569200000000002</v>
      </c>
      <c r="G293">
        <v>10.861499999999999</v>
      </c>
      <c r="H293">
        <v>2.1433</v>
      </c>
      <c r="I293">
        <v>2.4883199999999999</v>
      </c>
      <c r="J293">
        <v>37.514699999999998</v>
      </c>
      <c r="K293">
        <v>0.84059600000000001</v>
      </c>
      <c r="L293">
        <v>10.1249</v>
      </c>
      <c r="M293">
        <v>5.5315499999999997E-2</v>
      </c>
      <c r="N293">
        <v>0.100622</v>
      </c>
      <c r="O293">
        <v>0.453484</v>
      </c>
      <c r="P293">
        <v>0.160917</v>
      </c>
      <c r="Q293">
        <v>0</v>
      </c>
      <c r="R293">
        <v>0</v>
      </c>
      <c r="S293">
        <v>0</v>
      </c>
      <c r="T293">
        <v>3.9879100000000001E-2</v>
      </c>
      <c r="U293">
        <v>0.32602300000000001</v>
      </c>
      <c r="Y293" t="e">
        <f t="shared" si="58"/>
        <v>#VALUE!</v>
      </c>
      <c r="Z293">
        <f t="shared" si="74"/>
        <v>57821.919999999998</v>
      </c>
      <c r="AA293" t="e">
        <f t="shared" si="75"/>
        <v>#VALUE!</v>
      </c>
      <c r="AB293">
        <f t="shared" si="76"/>
        <v>140470.4308</v>
      </c>
      <c r="AC293" t="e">
        <f t="shared" si="59"/>
        <v>#VALUE!</v>
      </c>
      <c r="AD293" t="e">
        <f t="shared" si="60"/>
        <v>#VALUE!</v>
      </c>
      <c r="AE293" t="e">
        <f t="shared" si="61"/>
        <v>#VALUE!</v>
      </c>
      <c r="AF293" t="e">
        <f t="shared" si="62"/>
        <v>#VALUE!</v>
      </c>
      <c r="AG293" t="e">
        <f t="shared" si="63"/>
        <v>#VALUE!</v>
      </c>
      <c r="AH293">
        <f t="shared" si="64"/>
        <v>468.54209999999995</v>
      </c>
      <c r="AI293">
        <f t="shared" si="65"/>
        <v>462.29668449999997</v>
      </c>
      <c r="AJ293">
        <f t="shared" si="66"/>
        <v>6.4770000000000008E-2</v>
      </c>
      <c r="AK293" t="e">
        <f t="shared" si="67"/>
        <v>#VALUE!</v>
      </c>
      <c r="AL293">
        <f t="shared" si="68"/>
        <v>111.949083</v>
      </c>
      <c r="AM293">
        <f t="shared" si="69"/>
        <v>2.1968700000000001</v>
      </c>
      <c r="AN293">
        <f t="shared" si="70"/>
        <v>3.5584600000000002</v>
      </c>
      <c r="AO293">
        <f t="shared" si="71"/>
        <v>0.33908899999999997</v>
      </c>
      <c r="AP293">
        <f t="shared" si="72"/>
        <v>1.0320209</v>
      </c>
      <c r="AQ293">
        <f t="shared" si="73"/>
        <v>21.070077000000001</v>
      </c>
      <c r="AT293" t="s">
        <v>4</v>
      </c>
      <c r="AV293" t="s">
        <v>212</v>
      </c>
      <c r="AW293">
        <v>58041.4</v>
      </c>
      <c r="AX293" t="s">
        <v>212</v>
      </c>
      <c r="AY293">
        <v>140517</v>
      </c>
      <c r="AZ293" t="s">
        <v>235</v>
      </c>
      <c r="BA293" t="s">
        <v>235</v>
      </c>
      <c r="BB293" t="s">
        <v>235</v>
      </c>
      <c r="BC293" t="s">
        <v>235</v>
      </c>
      <c r="BD293" t="s">
        <v>235</v>
      </c>
      <c r="BE293">
        <v>478.66699999999997</v>
      </c>
      <c r="BF293">
        <v>462.35199999999998</v>
      </c>
      <c r="BG293">
        <v>0.16539200000000001</v>
      </c>
      <c r="BH293" t="s">
        <v>235</v>
      </c>
      <c r="BI293">
        <v>112.11</v>
      </c>
      <c r="BJ293">
        <v>2.1968700000000001</v>
      </c>
      <c r="BK293">
        <v>3.5584600000000002</v>
      </c>
      <c r="BL293">
        <v>0.33908899999999997</v>
      </c>
      <c r="BM293">
        <v>1.0719000000000001</v>
      </c>
      <c r="BN293">
        <v>21.396100000000001</v>
      </c>
    </row>
    <row r="294" spans="1:66">
      <c r="A294" t="s">
        <v>3</v>
      </c>
      <c r="C294">
        <v>2.5376799999999999</v>
      </c>
      <c r="D294">
        <v>220.23</v>
      </c>
      <c r="E294">
        <v>7.3793899999999999</v>
      </c>
      <c r="F294">
        <v>43.309699999999999</v>
      </c>
      <c r="G294">
        <v>14.057499999999999</v>
      </c>
      <c r="H294">
        <v>2.4108100000000001</v>
      </c>
      <c r="I294">
        <v>3.2910200000000001</v>
      </c>
      <c r="J294">
        <v>49.604799999999997</v>
      </c>
      <c r="K294">
        <v>1.0319199999999999</v>
      </c>
      <c r="L294">
        <v>10.252000000000001</v>
      </c>
      <c r="M294">
        <v>9.6603999999999995E-2</v>
      </c>
      <c r="N294">
        <v>0.13087199999999999</v>
      </c>
      <c r="O294">
        <v>0.53909399999999996</v>
      </c>
      <c r="P294">
        <v>0.18202599999999999</v>
      </c>
      <c r="Q294">
        <v>2.35357E-2</v>
      </c>
      <c r="R294">
        <v>0</v>
      </c>
      <c r="S294">
        <v>1.8670300000000001E-2</v>
      </c>
      <c r="T294">
        <v>6.4300800000000005E-2</v>
      </c>
      <c r="U294">
        <v>0.44264700000000001</v>
      </c>
      <c r="Y294">
        <f t="shared" si="58"/>
        <v>4.8065300000000004</v>
      </c>
      <c r="Z294">
        <f t="shared" si="74"/>
        <v>66063.87000000001</v>
      </c>
      <c r="AA294" t="e">
        <f t="shared" si="75"/>
        <v>#VALUE!</v>
      </c>
      <c r="AB294">
        <f t="shared" si="76"/>
        <v>145326.69029999999</v>
      </c>
      <c r="AC294" t="e">
        <f t="shared" si="59"/>
        <v>#VALUE!</v>
      </c>
      <c r="AD294" t="e">
        <f t="shared" si="60"/>
        <v>#VALUE!</v>
      </c>
      <c r="AE294">
        <f t="shared" si="61"/>
        <v>0.22827999999999982</v>
      </c>
      <c r="AF294" t="e">
        <f t="shared" si="62"/>
        <v>#VALUE!</v>
      </c>
      <c r="AG294" t="e">
        <f t="shared" si="63"/>
        <v>#VALUE!</v>
      </c>
      <c r="AH294">
        <f t="shared" si="64"/>
        <v>609.5390000000001</v>
      </c>
      <c r="AI294">
        <f t="shared" si="65"/>
        <v>599.49439600000005</v>
      </c>
      <c r="AJ294" t="e">
        <f t="shared" si="66"/>
        <v>#VALUE!</v>
      </c>
      <c r="AK294" t="e">
        <f t="shared" si="67"/>
        <v>#VALUE!</v>
      </c>
      <c r="AL294">
        <f t="shared" si="68"/>
        <v>95.207774000000001</v>
      </c>
      <c r="AM294">
        <f t="shared" si="69"/>
        <v>0.6640512999999999</v>
      </c>
      <c r="AN294">
        <f t="shared" si="70"/>
        <v>0.45814700000000003</v>
      </c>
      <c r="AO294" t="e">
        <f t="shared" si="71"/>
        <v>#VALUE!</v>
      </c>
      <c r="AP294">
        <f t="shared" si="72"/>
        <v>0.43334020000000001</v>
      </c>
      <c r="AQ294">
        <f t="shared" si="73"/>
        <v>32.311953000000003</v>
      </c>
      <c r="AT294" t="s">
        <v>3</v>
      </c>
      <c r="AV294">
        <v>7.3442100000000003</v>
      </c>
      <c r="AW294">
        <v>66284.100000000006</v>
      </c>
      <c r="AX294" t="s">
        <v>235</v>
      </c>
      <c r="AY294">
        <v>145370</v>
      </c>
      <c r="AZ294" t="s">
        <v>212</v>
      </c>
      <c r="BA294" t="s">
        <v>235</v>
      </c>
      <c r="BB294">
        <v>3.5192999999999999</v>
      </c>
      <c r="BC294" t="s">
        <v>212</v>
      </c>
      <c r="BD294" t="s">
        <v>235</v>
      </c>
      <c r="BE294">
        <v>619.79100000000005</v>
      </c>
      <c r="BF294">
        <v>599.59100000000001</v>
      </c>
      <c r="BG294" t="s">
        <v>212</v>
      </c>
      <c r="BH294" t="s">
        <v>212</v>
      </c>
      <c r="BI294">
        <v>95.389799999999994</v>
      </c>
      <c r="BJ294">
        <v>0.68758699999999995</v>
      </c>
      <c r="BK294">
        <v>0.45814700000000003</v>
      </c>
      <c r="BL294" t="s">
        <v>235</v>
      </c>
      <c r="BM294">
        <v>0.497641</v>
      </c>
      <c r="BN294">
        <v>32.754600000000003</v>
      </c>
    </row>
    <row r="295" spans="1:66">
      <c r="A295" t="s">
        <v>2</v>
      </c>
      <c r="C295">
        <v>1.9918899999999999</v>
      </c>
      <c r="D295">
        <v>198.887</v>
      </c>
      <c r="E295">
        <v>6.5554399999999999</v>
      </c>
      <c r="F295">
        <v>47.455199999999998</v>
      </c>
      <c r="G295">
        <v>10.4672</v>
      </c>
      <c r="H295">
        <v>2.2086000000000001</v>
      </c>
      <c r="I295">
        <v>2.97323</v>
      </c>
      <c r="J295">
        <v>36.722700000000003</v>
      </c>
      <c r="K295">
        <v>0.812504</v>
      </c>
      <c r="L295">
        <v>11.264099999999999</v>
      </c>
      <c r="M295">
        <v>0.13223599999999999</v>
      </c>
      <c r="N295">
        <v>8.3957900000000002E-2</v>
      </c>
      <c r="O295">
        <v>0.52233200000000002</v>
      </c>
      <c r="P295">
        <v>0.165964</v>
      </c>
      <c r="Q295">
        <v>2.1447299999999999E-2</v>
      </c>
      <c r="R295">
        <v>0</v>
      </c>
      <c r="S295">
        <v>0</v>
      </c>
      <c r="T295">
        <v>0</v>
      </c>
      <c r="U295">
        <v>0.396758</v>
      </c>
      <c r="Y295" t="e">
        <f t="shared" si="58"/>
        <v>#VALUE!</v>
      </c>
      <c r="Z295">
        <f t="shared" si="74"/>
        <v>64847.612999999998</v>
      </c>
      <c r="AA295" t="e">
        <f t="shared" si="75"/>
        <v>#VALUE!</v>
      </c>
      <c r="AB295">
        <f t="shared" si="76"/>
        <v>128773.5448</v>
      </c>
      <c r="AC295" t="e">
        <f t="shared" si="59"/>
        <v>#VALUE!</v>
      </c>
      <c r="AD295" t="e">
        <f t="shared" si="60"/>
        <v>#VALUE!</v>
      </c>
      <c r="AE295">
        <f t="shared" si="61"/>
        <v>0.28183999999999987</v>
      </c>
      <c r="AF295" t="e">
        <f t="shared" si="62"/>
        <v>#VALUE!</v>
      </c>
      <c r="AG295" t="e">
        <f t="shared" si="63"/>
        <v>#VALUE!</v>
      </c>
      <c r="AH295">
        <f t="shared" si="64"/>
        <v>507.27690000000007</v>
      </c>
      <c r="AI295">
        <f t="shared" si="65"/>
        <v>519.35476399999993</v>
      </c>
      <c r="AJ295">
        <f t="shared" si="66"/>
        <v>9.4278000000000001E-3</v>
      </c>
      <c r="AK295" t="e">
        <f t="shared" si="67"/>
        <v>#VALUE!</v>
      </c>
      <c r="AL295">
        <f t="shared" si="68"/>
        <v>53.574135999999996</v>
      </c>
      <c r="AM295">
        <f t="shared" si="69"/>
        <v>0.1405457</v>
      </c>
      <c r="AN295">
        <f t="shared" si="70"/>
        <v>0.13598499999999999</v>
      </c>
      <c r="AO295">
        <f t="shared" si="71"/>
        <v>2.12724E-2</v>
      </c>
      <c r="AP295">
        <f t="shared" si="72"/>
        <v>0.69308700000000001</v>
      </c>
      <c r="AQ295">
        <f t="shared" si="73"/>
        <v>24.531542000000002</v>
      </c>
      <c r="AT295" t="s">
        <v>2</v>
      </c>
      <c r="AV295" t="s">
        <v>235</v>
      </c>
      <c r="AW295">
        <v>65046.5</v>
      </c>
      <c r="AX295" t="s">
        <v>235</v>
      </c>
      <c r="AY295">
        <v>128821</v>
      </c>
      <c r="AZ295" t="s">
        <v>235</v>
      </c>
      <c r="BA295" t="s">
        <v>235</v>
      </c>
      <c r="BB295">
        <v>3.2550699999999999</v>
      </c>
      <c r="BC295" t="s">
        <v>235</v>
      </c>
      <c r="BD295" t="s">
        <v>235</v>
      </c>
      <c r="BE295">
        <v>518.54100000000005</v>
      </c>
      <c r="BF295">
        <v>519.48699999999997</v>
      </c>
      <c r="BG295">
        <v>9.3385700000000002E-2</v>
      </c>
      <c r="BH295" t="s">
        <v>212</v>
      </c>
      <c r="BI295">
        <v>53.740099999999998</v>
      </c>
      <c r="BJ295">
        <v>0.161993</v>
      </c>
      <c r="BK295">
        <v>0.13598499999999999</v>
      </c>
      <c r="BL295">
        <v>2.12724E-2</v>
      </c>
      <c r="BM295">
        <v>0.69308700000000001</v>
      </c>
      <c r="BN295">
        <v>24.9283</v>
      </c>
    </row>
    <row r="296" spans="1:66">
      <c r="A296" t="s">
        <v>1</v>
      </c>
      <c r="C296">
        <v>2.51762</v>
      </c>
      <c r="D296">
        <v>202.18</v>
      </c>
      <c r="E296">
        <v>4.6988799999999999</v>
      </c>
      <c r="F296">
        <v>42.310600000000001</v>
      </c>
      <c r="G296">
        <v>12.5951</v>
      </c>
      <c r="H296">
        <v>2.0493999999999999</v>
      </c>
      <c r="I296">
        <v>2.8369399999999998</v>
      </c>
      <c r="J296">
        <v>34.862200000000001</v>
      </c>
      <c r="K296">
        <v>0.84728700000000001</v>
      </c>
      <c r="L296">
        <v>9.9749599999999994</v>
      </c>
      <c r="M296">
        <v>9.62895E-2</v>
      </c>
      <c r="N296">
        <v>0.103383</v>
      </c>
      <c r="O296">
        <v>0.52873300000000001</v>
      </c>
      <c r="P296">
        <v>0.17020399999999999</v>
      </c>
      <c r="Q296">
        <v>2.19835E-2</v>
      </c>
      <c r="R296">
        <v>0</v>
      </c>
      <c r="S296">
        <v>1.7402899999999999E-2</v>
      </c>
      <c r="T296">
        <v>2.99735E-2</v>
      </c>
      <c r="U296">
        <v>0.384712</v>
      </c>
      <c r="Y296" t="e">
        <f t="shared" si="58"/>
        <v>#VALUE!</v>
      </c>
      <c r="Z296">
        <f t="shared" si="74"/>
        <v>61047.12</v>
      </c>
      <c r="AA296" t="e">
        <f t="shared" si="75"/>
        <v>#VALUE!</v>
      </c>
      <c r="AB296">
        <f t="shared" si="76"/>
        <v>123744.6894</v>
      </c>
      <c r="AC296" t="e">
        <f t="shared" si="59"/>
        <v>#VALUE!</v>
      </c>
      <c r="AD296">
        <f t="shared" si="60"/>
        <v>1.8908700000000001</v>
      </c>
      <c r="AE296" t="e">
        <f t="shared" si="61"/>
        <v>#VALUE!</v>
      </c>
      <c r="AF296">
        <f t="shared" si="62"/>
        <v>24.1873</v>
      </c>
      <c r="AG296" t="e">
        <f t="shared" si="63"/>
        <v>#VALUE!</v>
      </c>
      <c r="AH296">
        <f t="shared" si="64"/>
        <v>509.40404000000001</v>
      </c>
      <c r="AI296">
        <f t="shared" si="65"/>
        <v>498.99571049999997</v>
      </c>
      <c r="AJ296" t="e">
        <f t="shared" si="66"/>
        <v>#VALUE!</v>
      </c>
      <c r="AK296" t="e">
        <f t="shared" si="67"/>
        <v>#VALUE!</v>
      </c>
      <c r="AL296">
        <f t="shared" si="68"/>
        <v>80.857095999999999</v>
      </c>
      <c r="AM296" t="e">
        <f t="shared" si="69"/>
        <v>#VALUE!</v>
      </c>
      <c r="AN296">
        <f t="shared" si="70"/>
        <v>1.9848999999999999E-2</v>
      </c>
      <c r="AO296" t="e">
        <f t="shared" si="71"/>
        <v>#VALUE!</v>
      </c>
      <c r="AP296">
        <f t="shared" si="72"/>
        <v>0.87177650000000007</v>
      </c>
      <c r="AQ296">
        <f t="shared" si="73"/>
        <v>21.685687999999999</v>
      </c>
      <c r="AT296" t="s">
        <v>1</v>
      </c>
      <c r="AV296" t="s">
        <v>235</v>
      </c>
      <c r="AW296">
        <v>61249.3</v>
      </c>
      <c r="AX296" t="s">
        <v>235</v>
      </c>
      <c r="AY296">
        <v>123787</v>
      </c>
      <c r="AZ296" t="s">
        <v>235</v>
      </c>
      <c r="BA296">
        <v>3.9402699999999999</v>
      </c>
      <c r="BB296" t="s">
        <v>235</v>
      </c>
      <c r="BC296">
        <v>59.049500000000002</v>
      </c>
      <c r="BD296" t="s">
        <v>212</v>
      </c>
      <c r="BE296">
        <v>519.37900000000002</v>
      </c>
      <c r="BF296">
        <v>499.09199999999998</v>
      </c>
      <c r="BG296" t="s">
        <v>235</v>
      </c>
      <c r="BH296" t="s">
        <v>235</v>
      </c>
      <c r="BI296">
        <v>81.027299999999997</v>
      </c>
      <c r="BJ296" t="s">
        <v>235</v>
      </c>
      <c r="BK296">
        <v>1.9848999999999999E-2</v>
      </c>
      <c r="BL296" t="s">
        <v>212</v>
      </c>
      <c r="BM296">
        <v>0.90175000000000005</v>
      </c>
      <c r="BN296">
        <v>22.070399999999999</v>
      </c>
    </row>
    <row r="297" spans="1:66">
      <c r="A297" t="s">
        <v>0</v>
      </c>
      <c r="C297">
        <v>5.1578799999999996</v>
      </c>
      <c r="D297">
        <v>333.22300000000001</v>
      </c>
      <c r="E297">
        <v>12.142200000000001</v>
      </c>
      <c r="F297">
        <v>103.083</v>
      </c>
      <c r="G297">
        <v>27.9499</v>
      </c>
      <c r="H297">
        <v>3.5528200000000001</v>
      </c>
      <c r="I297">
        <v>5.5908600000000002</v>
      </c>
      <c r="J297">
        <v>68.074799999999996</v>
      </c>
      <c r="K297">
        <v>1.4690099999999999</v>
      </c>
      <c r="L297">
        <v>20.291799999999999</v>
      </c>
      <c r="M297">
        <v>0.13577800000000001</v>
      </c>
      <c r="N297">
        <v>0.28741100000000003</v>
      </c>
      <c r="O297">
        <v>0.85792000000000002</v>
      </c>
      <c r="P297">
        <v>0.29050900000000002</v>
      </c>
      <c r="Q297">
        <v>0</v>
      </c>
      <c r="R297">
        <v>0</v>
      </c>
      <c r="S297">
        <v>5.0518300000000002E-2</v>
      </c>
      <c r="T297">
        <v>5.1084299999999999E-2</v>
      </c>
      <c r="U297">
        <v>0.68488400000000005</v>
      </c>
      <c r="Y297" t="e">
        <f t="shared" si="58"/>
        <v>#VALUE!</v>
      </c>
      <c r="Z297">
        <f t="shared" si="74"/>
        <v>63494.077000000005</v>
      </c>
      <c r="AA297" t="e">
        <f t="shared" si="75"/>
        <v>#VALUE!</v>
      </c>
      <c r="AB297">
        <f t="shared" si="76"/>
        <v>149120.91699999999</v>
      </c>
      <c r="AC297" t="e">
        <f t="shared" si="59"/>
        <v>#VALUE!</v>
      </c>
      <c r="AD297">
        <f t="shared" si="60"/>
        <v>20.292680000000001</v>
      </c>
      <c r="AE297" t="e">
        <f t="shared" si="61"/>
        <v>#VALUE!</v>
      </c>
      <c r="AF297" t="e">
        <f t="shared" si="62"/>
        <v>#VALUE!</v>
      </c>
      <c r="AG297" t="e">
        <f t="shared" si="63"/>
        <v>#VALUE!</v>
      </c>
      <c r="AH297">
        <f t="shared" si="64"/>
        <v>639.48520000000008</v>
      </c>
      <c r="AI297">
        <f t="shared" si="65"/>
        <v>631.44322199999999</v>
      </c>
      <c r="AJ297">
        <f t="shared" si="66"/>
        <v>0.278306</v>
      </c>
      <c r="AK297" t="e">
        <f t="shared" si="67"/>
        <v>#VALUE!</v>
      </c>
      <c r="AL297">
        <f t="shared" si="68"/>
        <v>61.401091000000001</v>
      </c>
      <c r="AM297">
        <f t="shared" si="69"/>
        <v>7.16643E-2</v>
      </c>
      <c r="AN297">
        <f t="shared" si="70"/>
        <v>0.17368400000000001</v>
      </c>
      <c r="AO297" t="e">
        <f t="shared" si="71"/>
        <v>#VALUE!</v>
      </c>
      <c r="AP297">
        <f t="shared" si="72"/>
        <v>0.80549970000000004</v>
      </c>
      <c r="AQ297">
        <f t="shared" si="73"/>
        <v>39.758316000000001</v>
      </c>
      <c r="AT297" t="s">
        <v>0</v>
      </c>
      <c r="AV297" t="s">
        <v>212</v>
      </c>
      <c r="AW297">
        <v>63827.3</v>
      </c>
      <c r="AX297" t="s">
        <v>235</v>
      </c>
      <c r="AY297">
        <v>149224</v>
      </c>
      <c r="AZ297" t="s">
        <v>212</v>
      </c>
      <c r="BA297">
        <v>23.845500000000001</v>
      </c>
      <c r="BB297" t="s">
        <v>235</v>
      </c>
      <c r="BC297" t="s">
        <v>235</v>
      </c>
      <c r="BD297" t="s">
        <v>212</v>
      </c>
      <c r="BE297">
        <v>659.77700000000004</v>
      </c>
      <c r="BF297">
        <v>631.57899999999995</v>
      </c>
      <c r="BG297">
        <v>0.56571700000000003</v>
      </c>
      <c r="BH297" t="s">
        <v>212</v>
      </c>
      <c r="BI297">
        <v>61.691600000000001</v>
      </c>
      <c r="BJ297">
        <v>7.16643E-2</v>
      </c>
      <c r="BK297">
        <v>0.17368400000000001</v>
      </c>
      <c r="BL297" t="s">
        <v>212</v>
      </c>
      <c r="BM297">
        <v>0.85658400000000001</v>
      </c>
      <c r="BN297">
        <v>40.443199999999997</v>
      </c>
    </row>
  </sheetData>
  <mergeCells count="5">
    <mergeCell ref="A109:S113"/>
    <mergeCell ref="A151:U156"/>
    <mergeCell ref="A204:U208"/>
    <mergeCell ref="A248:U253"/>
    <mergeCell ref="W204:AL208"/>
  </mergeCells>
  <conditionalFormatting sqref="A58:C72">
    <cfRule type="containsText" dxfId="1746" priority="279" operator="containsText" text="Negative">
      <formula>NOT(ISERROR(SEARCH("Negative",A58)))</formula>
    </cfRule>
  </conditionalFormatting>
  <conditionalFormatting sqref="A74:C77">
    <cfRule type="containsText" dxfId="1745" priority="277" operator="containsText" text="Negative">
      <formula>NOT(ISERROR(SEARCH("Negative",A74)))</formula>
    </cfRule>
  </conditionalFormatting>
  <conditionalFormatting sqref="A39:D40">
    <cfRule type="containsText" dxfId="1744" priority="293" operator="containsText" text="Negative">
      <formula>NOT(ISERROR(SEARCH("Negative",A39)))</formula>
    </cfRule>
  </conditionalFormatting>
  <conditionalFormatting sqref="A52:D52">
    <cfRule type="containsText" dxfId="1743" priority="285" operator="containsText" text="Negative">
      <formula>NOT(ISERROR(SEARCH("Negative",A52)))</formula>
    </cfRule>
  </conditionalFormatting>
  <conditionalFormatting sqref="A80:D82">
    <cfRule type="containsText" dxfId="1742" priority="273" operator="containsText" text="Negative">
      <formula>NOT(ISERROR(SEARCH("Negative",A80)))</formula>
    </cfRule>
  </conditionalFormatting>
  <conditionalFormatting sqref="A57:F57">
    <cfRule type="containsText" dxfId="1741" priority="261" operator="containsText" text="Negative">
      <formula>NOT(ISERROR(SEARCH("Negative",A57)))</formula>
    </cfRule>
  </conditionalFormatting>
  <conditionalFormatting sqref="A41:G41">
    <cfRule type="containsText" dxfId="1740" priority="243" operator="containsText" text="Negative">
      <formula>NOT(ISERROR(SEARCH("Negative",A41)))</formula>
    </cfRule>
  </conditionalFormatting>
  <conditionalFormatting sqref="A42:G42">
    <cfRule type="containsText" dxfId="1739" priority="291" operator="containsText" text="Negative">
      <formula>NOT(ISERROR(SEARCH("Negative",A42)))</formula>
    </cfRule>
  </conditionalFormatting>
  <conditionalFormatting sqref="A43:G43">
    <cfRule type="containsText" dxfId="1738" priority="233" operator="containsText" text="Negative">
      <formula>NOT(ISERROR(SEARCH("Negative",A43)))</formula>
    </cfRule>
  </conditionalFormatting>
  <conditionalFormatting sqref="A78:G78">
    <cfRule type="containsText" dxfId="1737" priority="201" operator="containsText" text="Negative">
      <formula>NOT(ISERROR(SEARCH("Negative",A78)))</formula>
    </cfRule>
  </conditionalFormatting>
  <conditionalFormatting sqref="A79:G79">
    <cfRule type="containsText" dxfId="1736" priority="249" operator="containsText" text="Negative">
      <formula>NOT(ISERROR(SEARCH("Negative",A79)))</formula>
    </cfRule>
  </conditionalFormatting>
  <conditionalFormatting sqref="A50:H50">
    <cfRule type="containsText" dxfId="1735" priority="265" operator="containsText" text="Negative">
      <formula>NOT(ISERROR(SEARCH("Negative",A50)))</formula>
    </cfRule>
  </conditionalFormatting>
  <conditionalFormatting sqref="A53:H53">
    <cfRule type="containsText" dxfId="1734" priority="219" operator="containsText" text="Negative">
      <formula>NOT(ISERROR(SEARCH("Negative",A53)))</formula>
    </cfRule>
  </conditionalFormatting>
  <conditionalFormatting sqref="A54:H54">
    <cfRule type="containsText" dxfId="1733" priority="283" operator="containsText" text="Negative">
      <formula>NOT(ISERROR(SEARCH("Negative",A54)))</formula>
    </cfRule>
  </conditionalFormatting>
  <conditionalFormatting sqref="A55:H55">
    <cfRule type="containsText" dxfId="1732" priority="157" operator="containsText" text="Negative">
      <formula>NOT(ISERROR(SEARCH("Negative",A55)))</formula>
    </cfRule>
  </conditionalFormatting>
  <conditionalFormatting sqref="A56:H56">
    <cfRule type="containsText" dxfId="1731" priority="281" operator="containsText" text="Negative">
      <formula>NOT(ISERROR(SEARCH("Negative",A56)))</formula>
    </cfRule>
  </conditionalFormatting>
  <conditionalFormatting sqref="A51:J51">
    <cfRule type="containsText" dxfId="1730" priority="223" operator="containsText" text="Negative">
      <formula>NOT(ISERROR(SEARCH("Negative",A51)))</formula>
    </cfRule>
  </conditionalFormatting>
  <conditionalFormatting sqref="A1:U38 K43:M43 J44:M44 A44:B49 K46:U47 J52 J55:U55 L57:U57 D58:H58 L58:M59 P58:U59 D60:G61 J64:U65 J66:M67 A73:I73 D75:I75 D76:F77 F80:F81">
    <cfRule type="containsText" dxfId="1729" priority="296" operator="containsText" text="Negative">
      <formula>NOT(ISERROR(SEARCH("Negative",A1)))</formula>
    </cfRule>
  </conditionalFormatting>
  <conditionalFormatting sqref="C39:C40">
    <cfRule type="containsText" dxfId="1728" priority="292" operator="containsText" text="LOD">
      <formula>NOT(ISERROR(SEARCH("LOD",C39)))</formula>
    </cfRule>
  </conditionalFormatting>
  <conditionalFormatting sqref="C42">
    <cfRule type="containsText" dxfId="1727" priority="290" operator="containsText" text="LOD">
      <formula>NOT(ISERROR(SEARCH("LOD",C42)))</formula>
    </cfRule>
  </conditionalFormatting>
  <conditionalFormatting sqref="C44:C49">
    <cfRule type="containsText" dxfId="1726" priority="286" operator="containsText" text="LOD">
      <formula>NOT(ISERROR(SEARCH("LOD",C44)))</formula>
    </cfRule>
  </conditionalFormatting>
  <conditionalFormatting sqref="C45:C49">
    <cfRule type="containsText" dxfId="1725" priority="287" operator="containsText" text="Negative">
      <formula>NOT(ISERROR(SEARCH("Negative",C45)))</formula>
    </cfRule>
  </conditionalFormatting>
  <conditionalFormatting sqref="C52">
    <cfRule type="containsText" dxfId="1724" priority="284" operator="containsText" text="LOD">
      <formula>NOT(ISERROR(SEARCH("LOD",C52)))</formula>
    </cfRule>
  </conditionalFormatting>
  <conditionalFormatting sqref="C54">
    <cfRule type="containsText" dxfId="1723" priority="282" operator="containsText" text="LOD">
      <formula>NOT(ISERROR(SEARCH("LOD",C54)))</formula>
    </cfRule>
  </conditionalFormatting>
  <conditionalFormatting sqref="C56">
    <cfRule type="containsText" dxfId="1722" priority="280" operator="containsText" text="LOD">
      <formula>NOT(ISERROR(SEARCH("LOD",C56)))</formula>
    </cfRule>
  </conditionalFormatting>
  <conditionalFormatting sqref="C58:C72">
    <cfRule type="containsText" dxfId="1721" priority="278" operator="containsText" text="LOD">
      <formula>NOT(ISERROR(SEARCH("LOD",C58)))</formula>
    </cfRule>
  </conditionalFormatting>
  <conditionalFormatting sqref="C74:C77">
    <cfRule type="containsText" dxfId="1720" priority="276" operator="containsText" text="LOD">
      <formula>NOT(ISERROR(SEARCH("LOD",C74)))</formula>
    </cfRule>
  </conditionalFormatting>
  <conditionalFormatting sqref="C80:C81">
    <cfRule type="containsText" dxfId="1719" priority="272" operator="containsText" text="LOD">
      <formula>NOT(ISERROR(SEARCH("LOD",C80)))</formula>
    </cfRule>
  </conditionalFormatting>
  <conditionalFormatting sqref="C44:F44">
    <cfRule type="containsText" dxfId="1718" priority="289" operator="containsText" text="Negative">
      <formula>NOT(ISERROR(SEARCH("Negative",C44)))</formula>
    </cfRule>
  </conditionalFormatting>
  <conditionalFormatting sqref="D45:F45">
    <cfRule type="containsText" dxfId="1717" priority="267" operator="containsText" text="Negative">
      <formula>NOT(ISERROR(SEARCH("Negative",D45)))</formula>
    </cfRule>
  </conditionalFormatting>
  <conditionalFormatting sqref="D59:F59">
    <cfRule type="containsText" dxfId="1716" priority="259" operator="containsText" text="Negative">
      <formula>NOT(ISERROR(SEARCH("Negative",D59)))</formula>
    </cfRule>
  </conditionalFormatting>
  <conditionalFormatting sqref="D66:F70">
    <cfRule type="containsText" dxfId="1715" priority="255" operator="containsText" text="Negative">
      <formula>NOT(ISERROR(SEARCH("Negative",D66)))</formula>
    </cfRule>
  </conditionalFormatting>
  <conditionalFormatting sqref="D74:G74">
    <cfRule type="containsText" dxfId="1714" priority="207" operator="containsText" text="Negative">
      <formula>NOT(ISERROR(SEARCH("Negative",D74)))</formula>
    </cfRule>
  </conditionalFormatting>
  <conditionalFormatting sqref="D46:H49">
    <cfRule type="containsText" dxfId="1713" priority="225" operator="containsText" text="Negative">
      <formula>NOT(ISERROR(SEARCH("Negative",D46)))</formula>
    </cfRule>
  </conditionalFormatting>
  <conditionalFormatting sqref="D62:H62">
    <cfRule type="containsText" dxfId="1712" priority="257" operator="containsText" text="Negative">
      <formula>NOT(ISERROR(SEARCH("Negative",D62)))</formula>
    </cfRule>
  </conditionalFormatting>
  <conditionalFormatting sqref="D63:H63">
    <cfRule type="containsText" dxfId="1711" priority="163" operator="containsText" text="Negative">
      <formula>NOT(ISERROR(SEARCH("Negative",D63)))</formula>
    </cfRule>
  </conditionalFormatting>
  <conditionalFormatting sqref="D64:H65">
    <cfRule type="containsText" dxfId="1710" priority="165" operator="containsText" text="Negative">
      <formula>NOT(ISERROR(SEARCH("Negative",D64)))</formula>
    </cfRule>
  </conditionalFormatting>
  <conditionalFormatting sqref="D71:H72">
    <cfRule type="containsText" dxfId="1709" priority="253" operator="containsText" text="Negative">
      <formula>NOT(ISERROR(SEARCH("Negative",D71)))</formula>
    </cfRule>
  </conditionalFormatting>
  <conditionalFormatting sqref="E39:E40">
    <cfRule type="containsText" dxfId="1708" priority="268" operator="containsText" text="LOD">
      <formula>NOT(ISERROR(SEARCH("LOD",E39)))</formula>
    </cfRule>
  </conditionalFormatting>
  <conditionalFormatting sqref="E45">
    <cfRule type="containsText" dxfId="1707" priority="266" operator="containsText" text="LOD">
      <formula>NOT(ISERROR(SEARCH("LOD",E45)))</formula>
    </cfRule>
  </conditionalFormatting>
  <conditionalFormatting sqref="E50">
    <cfRule type="containsText" dxfId="1706" priority="264" operator="containsText" text="LOD">
      <formula>NOT(ISERROR(SEARCH("LOD",E50)))</formula>
    </cfRule>
  </conditionalFormatting>
  <conditionalFormatting sqref="E52">
    <cfRule type="containsText" dxfId="1705" priority="262" operator="containsText" text="LOD">
      <formula>NOT(ISERROR(SEARCH("LOD",E52)))</formula>
    </cfRule>
  </conditionalFormatting>
  <conditionalFormatting sqref="E57">
    <cfRule type="containsText" dxfId="1704" priority="260" operator="containsText" text="LOD">
      <formula>NOT(ISERROR(SEARCH("LOD",E57)))</formula>
    </cfRule>
  </conditionalFormatting>
  <conditionalFormatting sqref="E59">
    <cfRule type="containsText" dxfId="1703" priority="258" operator="containsText" text="LOD">
      <formula>NOT(ISERROR(SEARCH("LOD",E59)))</formula>
    </cfRule>
  </conditionalFormatting>
  <conditionalFormatting sqref="E62">
    <cfRule type="containsText" dxfId="1702" priority="256" operator="containsText" text="LOD">
      <formula>NOT(ISERROR(SEARCH("LOD",E62)))</formula>
    </cfRule>
  </conditionalFormatting>
  <conditionalFormatting sqref="E66">
    <cfRule type="containsText" dxfId="1701" priority="254" operator="containsText" text="LOD">
      <formula>NOT(ISERROR(SEARCH("LOD",E66)))</formula>
    </cfRule>
  </conditionalFormatting>
  <conditionalFormatting sqref="E72">
    <cfRule type="containsText" dxfId="1700" priority="252" operator="containsText" text="LOD">
      <formula>NOT(ISERROR(SEARCH("LOD",E72)))</formula>
    </cfRule>
  </conditionalFormatting>
  <conditionalFormatting sqref="E79:E82">
    <cfRule type="containsText" dxfId="1699" priority="248" operator="containsText" text="LOD">
      <formula>NOT(ISERROR(SEARCH("LOD",E79)))</formula>
    </cfRule>
  </conditionalFormatting>
  <conditionalFormatting sqref="E80:E82">
    <cfRule type="containsText" dxfId="1698" priority="251" operator="containsText" text="Negative">
      <formula>NOT(ISERROR(SEARCH("Negative",E80)))</formula>
    </cfRule>
  </conditionalFormatting>
  <conditionalFormatting sqref="E40:F40">
    <cfRule type="containsText" dxfId="1697" priority="269" operator="containsText" text="Negative">
      <formula>NOT(ISERROR(SEARCH("Negative",E40)))</formula>
    </cfRule>
  </conditionalFormatting>
  <conditionalFormatting sqref="E39:G39">
    <cfRule type="containsText" dxfId="1696" priority="271" operator="containsText" text="Negative">
      <formula>NOT(ISERROR(SEARCH("Negative",E39)))</formula>
    </cfRule>
  </conditionalFormatting>
  <conditionalFormatting sqref="E52:H52">
    <cfRule type="containsText" dxfId="1695" priority="263" operator="containsText" text="Negative">
      <formula>NOT(ISERROR(SEARCH("Negative",E52)))</formula>
    </cfRule>
  </conditionalFormatting>
  <conditionalFormatting sqref="F82:I82">
    <cfRule type="containsText" dxfId="1694" priority="179" operator="containsText" text="Negative">
      <formula>NOT(ISERROR(SEARCH("Negative",F82)))</formula>
    </cfRule>
  </conditionalFormatting>
  <conditionalFormatting sqref="G40">
    <cfRule type="containsText" dxfId="1693" priority="245" operator="containsText" text="Negative">
      <formula>NOT(ISERROR(SEARCH("Negative",G40)))</formula>
    </cfRule>
  </conditionalFormatting>
  <conditionalFormatting sqref="G40:G41">
    <cfRule type="containsText" dxfId="1692" priority="242" operator="containsText" text="LOD">
      <formula>NOT(ISERROR(SEARCH("LOD",G40)))</formula>
    </cfRule>
  </conditionalFormatting>
  <conditionalFormatting sqref="G43:G45">
    <cfRule type="containsText" dxfId="1691" priority="228" operator="containsText" text="LOD">
      <formula>NOT(ISERROR(SEARCH("LOD",G43)))</formula>
    </cfRule>
  </conditionalFormatting>
  <conditionalFormatting sqref="G44:G45">
    <cfRule type="containsText" dxfId="1690" priority="229" operator="containsText" text="Negative">
      <formula>NOT(ISERROR(SEARCH("Negative",G44)))</formula>
    </cfRule>
  </conditionalFormatting>
  <conditionalFormatting sqref="G51">
    <cfRule type="containsText" dxfId="1689" priority="222" operator="containsText" text="LOD">
      <formula>NOT(ISERROR(SEARCH("LOD",G51)))</formula>
    </cfRule>
  </conditionalFormatting>
  <conditionalFormatting sqref="G57">
    <cfRule type="containsText" dxfId="1688" priority="154" operator="containsText" text="LOD">
      <formula>NOT(ISERROR(SEARCH("LOD",G57)))</formula>
    </cfRule>
  </conditionalFormatting>
  <conditionalFormatting sqref="G59">
    <cfRule type="containsText" dxfId="1687" priority="153" operator="containsText" text="Negative">
      <formula>NOT(ISERROR(SEARCH("Negative",G59)))</formula>
    </cfRule>
    <cfRule type="containsText" dxfId="1686" priority="152" operator="containsText" text="LOD">
      <formula>NOT(ISERROR(SEARCH("LOD",G59)))</formula>
    </cfRule>
  </conditionalFormatting>
  <conditionalFormatting sqref="G66:G69">
    <cfRule type="containsText" dxfId="1685" priority="169" operator="containsText" text="Negative">
      <formula>NOT(ISERROR(SEARCH("Negative",G66)))</formula>
    </cfRule>
  </conditionalFormatting>
  <conditionalFormatting sqref="G66:G70">
    <cfRule type="containsText" dxfId="1684" priority="168" operator="containsText" text="LOD">
      <formula>NOT(ISERROR(SEARCH("LOD",G66)))</formula>
    </cfRule>
  </conditionalFormatting>
  <conditionalFormatting sqref="G74">
    <cfRule type="containsText" dxfId="1683" priority="206" operator="containsText" text="LOD">
      <formula>NOT(ISERROR(SEARCH("LOD",G74)))</formula>
    </cfRule>
  </conditionalFormatting>
  <conditionalFormatting sqref="G76:G78">
    <cfRule type="containsText" dxfId="1682" priority="200" operator="containsText" text="LOD">
      <formula>NOT(ISERROR(SEARCH("LOD",G76)))</formula>
    </cfRule>
  </conditionalFormatting>
  <conditionalFormatting sqref="G77">
    <cfRule type="containsText" dxfId="1681" priority="203" operator="containsText" text="Negative">
      <formula>NOT(ISERROR(SEARCH("Negative",G77)))</formula>
    </cfRule>
  </conditionalFormatting>
  <conditionalFormatting sqref="G80">
    <cfRule type="containsText" dxfId="1680" priority="199" operator="containsText" text="Negative">
      <formula>NOT(ISERROR(SEARCH("Negative",G80)))</formula>
    </cfRule>
  </conditionalFormatting>
  <conditionalFormatting sqref="G80:G81">
    <cfRule type="containsText" dxfId="1679" priority="196" operator="containsText" text="LOD">
      <formula>NOT(ISERROR(SEARCH("LOD",G80)))</formula>
    </cfRule>
  </conditionalFormatting>
  <conditionalFormatting sqref="G53:H53">
    <cfRule type="containsText" dxfId="1678" priority="218" operator="containsText" text="LOD">
      <formula>NOT(ISERROR(SEARCH("LOD",G53)))</formula>
    </cfRule>
  </conditionalFormatting>
  <conditionalFormatting sqref="G76:H76">
    <cfRule type="containsText" dxfId="1677" priority="205" operator="containsText" text="Negative">
      <formula>NOT(ISERROR(SEARCH("Negative",G76)))</formula>
    </cfRule>
  </conditionalFormatting>
  <conditionalFormatting sqref="G81:H81">
    <cfRule type="containsText" dxfId="1676" priority="197" operator="containsText" text="Negative">
      <formula>NOT(ISERROR(SEARCH("Negative",G81)))</formula>
    </cfRule>
  </conditionalFormatting>
  <conditionalFormatting sqref="G57:I57">
    <cfRule type="containsText" dxfId="1675" priority="155" operator="containsText" text="Negative">
      <formula>NOT(ISERROR(SEARCH("Negative",G57)))</formula>
    </cfRule>
  </conditionalFormatting>
  <conditionalFormatting sqref="G70:I70">
    <cfRule type="containsText" dxfId="1674" priority="177" operator="containsText" text="Negative">
      <formula>NOT(ISERROR(SEARCH("Negative",G70)))</formula>
    </cfRule>
  </conditionalFormatting>
  <conditionalFormatting sqref="H39:H42">
    <cfRule type="containsText" dxfId="1673" priority="236" operator="containsText" text="LOD">
      <formula>NOT(ISERROR(SEARCH("LOD",H39)))</formula>
    </cfRule>
  </conditionalFormatting>
  <conditionalFormatting sqref="H39:H43">
    <cfRule type="containsText" dxfId="1672" priority="237" operator="containsText" text="Negative">
      <formula>NOT(ISERROR(SEARCH("Negative",H39)))</formula>
    </cfRule>
  </conditionalFormatting>
  <conditionalFormatting sqref="H44">
    <cfRule type="containsText" dxfId="1671" priority="234" operator="containsText" text="LOD">
      <formula>NOT(ISERROR(SEARCH("LOD",H44)))</formula>
    </cfRule>
  </conditionalFormatting>
  <conditionalFormatting sqref="H44:H45">
    <cfRule type="containsText" dxfId="1670" priority="235" operator="containsText" text="Negative">
      <formula>NOT(ISERROR(SEARCH("Negative",H44)))</formula>
    </cfRule>
  </conditionalFormatting>
  <conditionalFormatting sqref="H48">
    <cfRule type="containsText" dxfId="1669" priority="224" operator="containsText" text="LOD">
      <formula>NOT(ISERROR(SEARCH("LOD",H48)))</formula>
    </cfRule>
  </conditionalFormatting>
  <conditionalFormatting sqref="H55">
    <cfRule type="containsText" dxfId="1668" priority="156" operator="containsText" text="LOD">
      <formula>NOT(ISERROR(SEARCH("LOD",H55)))</formula>
    </cfRule>
  </conditionalFormatting>
  <conditionalFormatting sqref="H59:H61">
    <cfRule type="containsText" dxfId="1667" priority="159" operator="containsText" text="Negative">
      <formula>NOT(ISERROR(SEARCH("Negative",H59)))</formula>
    </cfRule>
  </conditionalFormatting>
  <conditionalFormatting sqref="H60:H61">
    <cfRule type="containsText" dxfId="1666" priority="158" operator="containsText" text="LOD">
      <formula>NOT(ISERROR(SEARCH("LOD",H60)))</formula>
    </cfRule>
  </conditionalFormatting>
  <conditionalFormatting sqref="H63">
    <cfRule type="containsText" dxfId="1665" priority="162" operator="containsText" text="LOD">
      <formula>NOT(ISERROR(SEARCH("LOD",H63)))</formula>
    </cfRule>
  </conditionalFormatting>
  <conditionalFormatting sqref="H65:H66">
    <cfRule type="containsText" dxfId="1664" priority="164" operator="containsText" text="LOD">
      <formula>NOT(ISERROR(SEARCH("LOD",H65)))</formula>
    </cfRule>
  </conditionalFormatting>
  <conditionalFormatting sqref="H66:H69">
    <cfRule type="containsText" dxfId="1663" priority="167" operator="containsText" text="Negative">
      <formula>NOT(ISERROR(SEARCH("Negative",H66)))</formula>
    </cfRule>
  </conditionalFormatting>
  <conditionalFormatting sqref="H77:H78">
    <cfRule type="containsText" dxfId="1662" priority="189" operator="containsText" text="Negative">
      <formula>NOT(ISERROR(SEARCH("Negative",H77)))</formula>
    </cfRule>
  </conditionalFormatting>
  <conditionalFormatting sqref="H77:H80">
    <cfRule type="containsText" dxfId="1661" priority="188" operator="containsText" text="LOD">
      <formula>NOT(ISERROR(SEARCH("LOD",H77)))</formula>
    </cfRule>
  </conditionalFormatting>
  <conditionalFormatting sqref="H74:I74">
    <cfRule type="containsText" dxfId="1660" priority="209" operator="containsText" text="Negative">
      <formula>NOT(ISERROR(SEARCH("Negative",H74)))</formula>
    </cfRule>
  </conditionalFormatting>
  <conditionalFormatting sqref="H80:I80">
    <cfRule type="containsText" dxfId="1659" priority="195" operator="containsText" text="Negative">
      <formula>NOT(ISERROR(SEARCH("Negative",H80)))</formula>
    </cfRule>
  </conditionalFormatting>
  <conditionalFormatting sqref="H79:J79">
    <cfRule type="containsText" dxfId="1658" priority="193" operator="containsText" text="Negative">
      <formula>NOT(ISERROR(SEARCH("Negative",H79)))</formula>
    </cfRule>
  </conditionalFormatting>
  <conditionalFormatting sqref="I39:I50">
    <cfRule type="containsText" dxfId="1657" priority="227" operator="containsText" text="Negative">
      <formula>NOT(ISERROR(SEARCH("Negative",I39)))</formula>
    </cfRule>
  </conditionalFormatting>
  <conditionalFormatting sqref="I41:I50">
    <cfRule type="containsText" dxfId="1656" priority="226" operator="containsText" text="LOD">
      <formula>NOT(ISERROR(SEARCH("LOD",I41)))</formula>
    </cfRule>
  </conditionalFormatting>
  <conditionalFormatting sqref="I52:I56">
    <cfRule type="containsText" dxfId="1655" priority="216" operator="containsText" text="LOD">
      <formula>NOT(ISERROR(SEARCH("LOD",I52)))</formula>
    </cfRule>
    <cfRule type="containsText" dxfId="1654" priority="217" operator="containsText" text="Negative">
      <formula>NOT(ISERROR(SEARCH("Negative",I52)))</formula>
    </cfRule>
  </conditionalFormatting>
  <conditionalFormatting sqref="I58:I69">
    <cfRule type="containsText" dxfId="1653" priority="214" operator="containsText" text="LOD">
      <formula>NOT(ISERROR(SEARCH("LOD",I58)))</formula>
    </cfRule>
    <cfRule type="containsText" dxfId="1652" priority="215" operator="containsText" text="Negative">
      <formula>NOT(ISERROR(SEARCH("Negative",I58)))</formula>
    </cfRule>
  </conditionalFormatting>
  <conditionalFormatting sqref="I71:I72">
    <cfRule type="containsText" dxfId="1651" priority="210" operator="containsText" text="LOD">
      <formula>NOT(ISERROR(SEARCH("LOD",I71)))</formula>
    </cfRule>
    <cfRule type="containsText" dxfId="1650" priority="211" operator="containsText" text="Negative">
      <formula>NOT(ISERROR(SEARCH("Negative",I71)))</formula>
    </cfRule>
  </conditionalFormatting>
  <conditionalFormatting sqref="I74">
    <cfRule type="containsText" dxfId="1649" priority="208" operator="containsText" text="LOD">
      <formula>NOT(ISERROR(SEARCH("LOD",I74)))</formula>
    </cfRule>
  </conditionalFormatting>
  <conditionalFormatting sqref="I76:I78">
    <cfRule type="containsText" dxfId="1648" priority="182" operator="containsText" text="LOD">
      <formula>NOT(ISERROR(SEARCH("LOD",I76)))</formula>
    </cfRule>
  </conditionalFormatting>
  <conditionalFormatting sqref="I77:I78">
    <cfRule type="containsText" dxfId="1647" priority="183" operator="containsText" text="Negative">
      <formula>NOT(ISERROR(SEARCH("Negative",I77)))</formula>
    </cfRule>
  </conditionalFormatting>
  <conditionalFormatting sqref="I81:I82">
    <cfRule type="containsText" dxfId="1646" priority="178" operator="containsText" text="LOD">
      <formula>NOT(ISERROR(SEARCH("LOD",I81)))</formula>
    </cfRule>
  </conditionalFormatting>
  <conditionalFormatting sqref="I81:M81">
    <cfRule type="containsText" dxfId="1645" priority="181" operator="containsText" text="Negative">
      <formula>NOT(ISERROR(SEARCH("Negative",I81)))</formula>
    </cfRule>
  </conditionalFormatting>
  <conditionalFormatting sqref="I76:N76">
    <cfRule type="containsText" dxfId="1644" priority="187" operator="containsText" text="Negative">
      <formula>NOT(ISERROR(SEARCH("Negative",I76)))</formula>
    </cfRule>
  </conditionalFormatting>
  <conditionalFormatting sqref="J39:J43">
    <cfRule type="containsText" dxfId="1643" priority="151" operator="containsText" text="Negative">
      <formula>NOT(ISERROR(SEARCH("Negative",J39)))</formula>
    </cfRule>
    <cfRule type="containsText" dxfId="1642" priority="150" operator="containsText" text="LOD">
      <formula>NOT(ISERROR(SEARCH("LOD",J39)))</formula>
    </cfRule>
  </conditionalFormatting>
  <conditionalFormatting sqref="J45:J50">
    <cfRule type="containsText" dxfId="1641" priority="149" operator="containsText" text="Negative">
      <formula>NOT(ISERROR(SEARCH("Negative",J45)))</formula>
    </cfRule>
  </conditionalFormatting>
  <conditionalFormatting sqref="J46:J50">
    <cfRule type="containsText" dxfId="1640" priority="148" operator="containsText" text="LOD">
      <formula>NOT(ISERROR(SEARCH("LOD",J46)))</formula>
    </cfRule>
  </conditionalFormatting>
  <conditionalFormatting sqref="J56:J60">
    <cfRule type="containsText" dxfId="1639" priority="144" operator="containsText" text="LOD">
      <formula>NOT(ISERROR(SEARCH("LOD",J56)))</formula>
    </cfRule>
  </conditionalFormatting>
  <conditionalFormatting sqref="J56:J61">
    <cfRule type="containsText" dxfId="1638" priority="145" operator="containsText" text="Negative">
      <formula>NOT(ISERROR(SEARCH("Negative",J56)))</formula>
    </cfRule>
  </conditionalFormatting>
  <conditionalFormatting sqref="J62">
    <cfRule type="containsText" dxfId="1637" priority="142" operator="containsText" text="LOD">
      <formula>NOT(ISERROR(SEARCH("LOD",J62)))</formula>
    </cfRule>
  </conditionalFormatting>
  <conditionalFormatting sqref="J62:J63">
    <cfRule type="containsText" dxfId="1636" priority="143" operator="containsText" text="Negative">
      <formula>NOT(ISERROR(SEARCH("Negative",J62)))</formula>
    </cfRule>
  </conditionalFormatting>
  <conditionalFormatting sqref="J68:J71 J73:J75">
    <cfRule type="containsText" dxfId="1635" priority="140" operator="containsText" text="LOD">
      <formula>NOT(ISERROR(SEARCH("LOD",J68)))</formula>
    </cfRule>
    <cfRule type="containsText" dxfId="1634" priority="141" operator="containsText" text="Negative">
      <formula>NOT(ISERROR(SEARCH("Negative",J68)))</formula>
    </cfRule>
  </conditionalFormatting>
  <conditionalFormatting sqref="J77:J78">
    <cfRule type="containsText" dxfId="1633" priority="131" operator="containsText" text="LOD">
      <formula>NOT(ISERROR(SEARCH("LOD",J77)))</formula>
    </cfRule>
  </conditionalFormatting>
  <conditionalFormatting sqref="J78">
    <cfRule type="containsText" dxfId="1632" priority="132" operator="containsText" text="Negative">
      <formula>NOT(ISERROR(SEARCH("Negative",J78)))</formula>
    </cfRule>
  </conditionalFormatting>
  <conditionalFormatting sqref="J80">
    <cfRule type="containsText" dxfId="1631" priority="136" operator="containsText" text="Negative">
      <formula>NOT(ISERROR(SEARCH("Negative",J80)))</formula>
    </cfRule>
    <cfRule type="containsText" dxfId="1630" priority="135" operator="containsText" text="LOD">
      <formula>NOT(ISERROR(SEARCH("LOD",J80)))</formula>
    </cfRule>
  </conditionalFormatting>
  <conditionalFormatting sqref="J82">
    <cfRule type="containsText" dxfId="1629" priority="137" operator="containsText" text="LOD">
      <formula>NOT(ISERROR(SEARCH("LOD",J82)))</formula>
    </cfRule>
  </conditionalFormatting>
  <conditionalFormatting sqref="J54:K54">
    <cfRule type="containsText" dxfId="1628" priority="121" operator="containsText" text="LOD">
      <formula>NOT(ISERROR(SEARCH("LOD",J54)))</formula>
    </cfRule>
  </conditionalFormatting>
  <conditionalFormatting sqref="J54:M54">
    <cfRule type="containsText" dxfId="1627" priority="122" operator="containsText" text="Negative">
      <formula>NOT(ISERROR(SEARCH("Negative",J54)))</formula>
    </cfRule>
  </conditionalFormatting>
  <conditionalFormatting sqref="J72:M72">
    <cfRule type="containsText" dxfId="1626" priority="108" operator="containsText" text="Negative">
      <formula>NOT(ISERROR(SEARCH("Negative",J72)))</formula>
    </cfRule>
  </conditionalFormatting>
  <conditionalFormatting sqref="J53:N53">
    <cfRule type="containsText" dxfId="1625" priority="88" operator="containsText" text="Negative">
      <formula>NOT(ISERROR(SEARCH("Negative",J53)))</formula>
    </cfRule>
  </conditionalFormatting>
  <conditionalFormatting sqref="J77:N77">
    <cfRule type="containsText" dxfId="1624" priority="134" operator="containsText" text="Negative">
      <formula>NOT(ISERROR(SEARCH("Negative",J77)))</formula>
    </cfRule>
  </conditionalFormatting>
  <conditionalFormatting sqref="J82:U82">
    <cfRule type="containsText" dxfId="1623" priority="138" operator="containsText" text="Negative">
      <formula>NOT(ISERROR(SEARCH("Negative",J82)))</formula>
    </cfRule>
  </conditionalFormatting>
  <conditionalFormatting sqref="K40">
    <cfRule type="containsText" dxfId="1622" priority="129" operator="containsText" text="LOD">
      <formula>NOT(ISERROR(SEARCH("LOD",K40)))</formula>
    </cfRule>
  </conditionalFormatting>
  <conditionalFormatting sqref="K42">
    <cfRule type="containsText" dxfId="1621" priority="127" operator="containsText" text="LOD">
      <formula>NOT(ISERROR(SEARCH("LOD",K42)))</formula>
    </cfRule>
  </conditionalFormatting>
  <conditionalFormatting sqref="K45">
    <cfRule type="containsText" dxfId="1620" priority="125" operator="containsText" text="LOD">
      <formula>NOT(ISERROR(SEARCH("LOD",K45)))</formula>
    </cfRule>
  </conditionalFormatting>
  <conditionalFormatting sqref="K48:K52">
    <cfRule type="containsText" dxfId="1619" priority="124" operator="containsText" text="Negative">
      <formula>NOT(ISERROR(SEARCH("Negative",K48)))</formula>
    </cfRule>
    <cfRule type="containsText" dxfId="1618" priority="123" operator="containsText" text="LOD">
      <formula>NOT(ISERROR(SEARCH("LOD",K48)))</formula>
    </cfRule>
  </conditionalFormatting>
  <conditionalFormatting sqref="K56:K59">
    <cfRule type="containsText" dxfId="1617" priority="120" operator="containsText" text="Negative">
      <formula>NOT(ISERROR(SEARCH("Negative",K56)))</formula>
    </cfRule>
    <cfRule type="containsText" dxfId="1616" priority="119" operator="containsText" text="LOD">
      <formula>NOT(ISERROR(SEARCH("LOD",K56)))</formula>
    </cfRule>
  </conditionalFormatting>
  <conditionalFormatting sqref="K61">
    <cfRule type="containsText" dxfId="1615" priority="117" operator="containsText" text="LOD">
      <formula>NOT(ISERROR(SEARCH("LOD",K61)))</formula>
    </cfRule>
  </conditionalFormatting>
  <conditionalFormatting sqref="K63">
    <cfRule type="containsText" dxfId="1614" priority="115" operator="containsText" text="LOD">
      <formula>NOT(ISERROR(SEARCH("LOD",K63)))</formula>
    </cfRule>
  </conditionalFormatting>
  <conditionalFormatting sqref="K69:K72">
    <cfRule type="containsText" dxfId="1613" priority="107" operator="containsText" text="LOD">
      <formula>NOT(ISERROR(SEARCH("LOD",K69)))</formula>
    </cfRule>
  </conditionalFormatting>
  <conditionalFormatting sqref="K74">
    <cfRule type="containsText" dxfId="1612" priority="105" operator="containsText" text="LOD">
      <formula>NOT(ISERROR(SEARCH("LOD",K74)))</formula>
    </cfRule>
  </conditionalFormatting>
  <conditionalFormatting sqref="K78:K80">
    <cfRule type="containsText" dxfId="1611" priority="99" operator="containsText" text="LOD">
      <formula>NOT(ISERROR(SEARCH("LOD",K78)))</formula>
    </cfRule>
  </conditionalFormatting>
  <conditionalFormatting sqref="K39:M41">
    <cfRule type="containsText" dxfId="1610" priority="130" operator="containsText" text="Negative">
      <formula>NOT(ISERROR(SEARCH("Negative",K39)))</formula>
    </cfRule>
  </conditionalFormatting>
  <conditionalFormatting sqref="K45:M45">
    <cfRule type="containsText" dxfId="1609" priority="126" operator="containsText" text="Negative">
      <formula>NOT(ISERROR(SEARCH("Negative",K45)))</formula>
    </cfRule>
  </conditionalFormatting>
  <conditionalFormatting sqref="K69:M70">
    <cfRule type="containsText" dxfId="1608" priority="112" operator="containsText" text="Negative">
      <formula>NOT(ISERROR(SEARCH("Negative",K69)))</formula>
    </cfRule>
  </conditionalFormatting>
  <conditionalFormatting sqref="K73:M75">
    <cfRule type="containsText" dxfId="1607" priority="106" operator="containsText" text="Negative">
      <formula>NOT(ISERROR(SEARCH("Negative",K73)))</formula>
    </cfRule>
  </conditionalFormatting>
  <conditionalFormatting sqref="K42:N42">
    <cfRule type="containsText" dxfId="1606" priority="128" operator="containsText" text="Negative">
      <formula>NOT(ISERROR(SEARCH("Negative",K42)))</formula>
    </cfRule>
  </conditionalFormatting>
  <conditionalFormatting sqref="K61:N62">
    <cfRule type="containsText" dxfId="1605" priority="118" operator="containsText" text="Negative">
      <formula>NOT(ISERROR(SEARCH("Negative",K61)))</formula>
    </cfRule>
  </conditionalFormatting>
  <conditionalFormatting sqref="K63:N63">
    <cfRule type="containsText" dxfId="1604" priority="116" operator="containsText" text="Negative">
      <formula>NOT(ISERROR(SEARCH("Negative",K63)))</formula>
    </cfRule>
  </conditionalFormatting>
  <conditionalFormatting sqref="K68:N68">
    <cfRule type="containsText" dxfId="1603" priority="46" operator="containsText" text="Negative">
      <formula>NOT(ISERROR(SEARCH("Negative",K68)))</formula>
    </cfRule>
  </conditionalFormatting>
  <conditionalFormatting sqref="K78:N78">
    <cfRule type="containsText" dxfId="1602" priority="104" operator="containsText" text="Negative">
      <formula>NOT(ISERROR(SEARCH("Negative",K78)))</formula>
    </cfRule>
  </conditionalFormatting>
  <conditionalFormatting sqref="K79:R79">
    <cfRule type="containsText" dxfId="1601" priority="102" operator="containsText" text="Negative">
      <formula>NOT(ISERROR(SEARCH("Negative",K79)))</formula>
    </cfRule>
  </conditionalFormatting>
  <conditionalFormatting sqref="K60:U60">
    <cfRule type="containsText" dxfId="1600" priority="26" operator="containsText" text="Negative">
      <formula>NOT(ISERROR(SEARCH("Negative",K60)))</formula>
    </cfRule>
  </conditionalFormatting>
  <conditionalFormatting sqref="K71:U71">
    <cfRule type="containsText" dxfId="1599" priority="110" operator="containsText" text="Negative">
      <formula>NOT(ISERROR(SEARCH("Negative",K71)))</formula>
    </cfRule>
  </conditionalFormatting>
  <conditionalFormatting sqref="K80:U80">
    <cfRule type="containsText" dxfId="1598" priority="100" operator="containsText" text="Negative">
      <formula>NOT(ISERROR(SEARCH("Negative",K80)))</formula>
    </cfRule>
  </conditionalFormatting>
  <conditionalFormatting sqref="L56:R56">
    <cfRule type="containsText" dxfId="1597" priority="16" operator="containsText" text="Negative">
      <formula>NOT(ISERROR(SEARCH("Negative",L56)))</formula>
    </cfRule>
  </conditionalFormatting>
  <conditionalFormatting sqref="L48:U49">
    <cfRule type="containsText" dxfId="1596" priority="92" operator="containsText" text="Negative">
      <formula>NOT(ISERROR(SEARCH("Negative",L48)))</formula>
    </cfRule>
  </conditionalFormatting>
  <conditionalFormatting sqref="L50:U52">
    <cfRule type="containsText" dxfId="1595" priority="90" operator="containsText" text="Negative">
      <formula>NOT(ISERROR(SEARCH("Negative",L50)))</formula>
    </cfRule>
  </conditionalFormatting>
  <conditionalFormatting sqref="N39:N41">
    <cfRule type="containsText" dxfId="1594" priority="97" operator="containsText" text="LOD">
      <formula>NOT(ISERROR(SEARCH("LOD",N39)))</formula>
    </cfRule>
    <cfRule type="containsText" dxfId="1593" priority="98" operator="containsText" text="Negative">
      <formula>NOT(ISERROR(SEARCH("Negative",N39)))</formula>
    </cfRule>
  </conditionalFormatting>
  <conditionalFormatting sqref="N43:N45">
    <cfRule type="containsText" dxfId="1592" priority="95" operator="containsText" text="LOD">
      <formula>NOT(ISERROR(SEARCH("LOD",N43)))</formula>
    </cfRule>
    <cfRule type="containsText" dxfId="1591" priority="96" operator="containsText" text="Negative">
      <formula>NOT(ISERROR(SEARCH("Negative",N43)))</formula>
    </cfRule>
  </conditionalFormatting>
  <conditionalFormatting sqref="N48:N49">
    <cfRule type="containsText" dxfId="1590" priority="91" operator="containsText" text="LOD">
      <formula>NOT(ISERROR(SEARCH("LOD",N48)))</formula>
    </cfRule>
  </conditionalFormatting>
  <conditionalFormatting sqref="N51">
    <cfRule type="containsText" dxfId="1589" priority="89" operator="containsText" text="LOD">
      <formula>NOT(ISERROR(SEARCH("LOD",N51)))</formula>
    </cfRule>
  </conditionalFormatting>
  <conditionalFormatting sqref="N53:N54">
    <cfRule type="containsText" dxfId="1588" priority="85" operator="containsText" text="LOD">
      <formula>NOT(ISERROR(SEARCH("LOD",N53)))</formula>
    </cfRule>
  </conditionalFormatting>
  <conditionalFormatting sqref="N58">
    <cfRule type="containsText" dxfId="1587" priority="18" operator="containsText" text="Negative">
      <formula>NOT(ISERROR(SEARCH("Negative",N58)))</formula>
    </cfRule>
  </conditionalFormatting>
  <conditionalFormatting sqref="N58:N60">
    <cfRule type="containsText" dxfId="1586" priority="17" operator="containsText" text="LOD">
      <formula>NOT(ISERROR(SEARCH("LOD",N58)))</formula>
    </cfRule>
  </conditionalFormatting>
  <conditionalFormatting sqref="N66">
    <cfRule type="containsText" dxfId="1585" priority="42" operator="containsText" text="Negative">
      <formula>NOT(ISERROR(SEARCH("Negative",N66)))</formula>
    </cfRule>
  </conditionalFormatting>
  <conditionalFormatting sqref="N66:N70">
    <cfRule type="containsText" dxfId="1584" priority="41" operator="containsText" text="LOD">
      <formula>NOT(ISERROR(SEARCH("LOD",N66)))</formula>
    </cfRule>
  </conditionalFormatting>
  <conditionalFormatting sqref="N69:N70">
    <cfRule type="containsText" dxfId="1583" priority="48" operator="containsText" text="Negative">
      <formula>NOT(ISERROR(SEARCH("Negative",N69)))</formula>
    </cfRule>
  </conditionalFormatting>
  <conditionalFormatting sqref="N72:N75">
    <cfRule type="containsText" dxfId="1582" priority="51" operator="containsText" text="LOD">
      <formula>NOT(ISERROR(SEARCH("LOD",N72)))</formula>
    </cfRule>
  </conditionalFormatting>
  <conditionalFormatting sqref="N73:N74">
    <cfRule type="containsText" dxfId="1581" priority="54" operator="containsText" text="Negative">
      <formula>NOT(ISERROR(SEARCH("Negative",N73)))</formula>
    </cfRule>
  </conditionalFormatting>
  <conditionalFormatting sqref="N59:O59">
    <cfRule type="containsText" dxfId="1580" priority="22" operator="containsText" text="Negative">
      <formula>NOT(ISERROR(SEARCH("Negative",N59)))</formula>
    </cfRule>
  </conditionalFormatting>
  <conditionalFormatting sqref="N81:O81">
    <cfRule type="containsText" dxfId="1579" priority="69" operator="containsText" text="LOD">
      <formula>NOT(ISERROR(SEARCH("LOD",N81)))</formula>
    </cfRule>
  </conditionalFormatting>
  <conditionalFormatting sqref="N81:P81">
    <cfRule type="containsText" dxfId="1578" priority="70" operator="containsText" text="Negative">
      <formula>NOT(ISERROR(SEARCH("Negative",N81)))</formula>
    </cfRule>
  </conditionalFormatting>
  <conditionalFormatting sqref="N54:U54">
    <cfRule type="containsText" dxfId="1577" priority="86" operator="containsText" text="Negative">
      <formula>NOT(ISERROR(SEARCH("Negative",N54)))</formula>
    </cfRule>
  </conditionalFormatting>
  <conditionalFormatting sqref="N67:U67">
    <cfRule type="containsText" dxfId="1576" priority="44" operator="containsText" text="Negative">
      <formula>NOT(ISERROR(SEARCH("Negative",N67)))</formula>
    </cfRule>
  </conditionalFormatting>
  <conditionalFormatting sqref="N72:U72">
    <cfRule type="containsText" dxfId="1575" priority="52" operator="containsText" text="Negative">
      <formula>NOT(ISERROR(SEARCH("Negative",N72)))</formula>
    </cfRule>
  </conditionalFormatting>
  <conditionalFormatting sqref="N75:U75">
    <cfRule type="containsText" dxfId="1574" priority="68" operator="containsText" text="Negative">
      <formula>NOT(ISERROR(SEARCH("Negative",N75)))</formula>
    </cfRule>
  </conditionalFormatting>
  <conditionalFormatting sqref="O39:O40">
    <cfRule type="containsText" dxfId="1573" priority="79" operator="containsText" text="LOD">
      <formula>NOT(ISERROR(SEARCH("LOD",O39)))</formula>
    </cfRule>
  </conditionalFormatting>
  <conditionalFormatting sqref="O42">
    <cfRule type="containsText" dxfId="1572" priority="77" operator="containsText" text="LOD">
      <formula>NOT(ISERROR(SEARCH("LOD",O42)))</formula>
    </cfRule>
  </conditionalFormatting>
  <conditionalFormatting sqref="O44:O45">
    <cfRule type="containsText" dxfId="1571" priority="73" operator="containsText" text="LOD">
      <formula>NOT(ISERROR(SEARCH("LOD",O44)))</formula>
    </cfRule>
  </conditionalFormatting>
  <conditionalFormatting sqref="O53">
    <cfRule type="containsText" dxfId="1570" priority="83" operator="containsText" text="LOD">
      <formula>NOT(ISERROR(SEARCH("LOD",O53)))</formula>
    </cfRule>
  </conditionalFormatting>
  <conditionalFormatting sqref="O56">
    <cfRule type="containsText" dxfId="1569" priority="15" operator="containsText" text="LOD">
      <formula>NOT(ISERROR(SEARCH("LOD",O56)))</formula>
    </cfRule>
  </conditionalFormatting>
  <conditionalFormatting sqref="O58">
    <cfRule type="containsText" dxfId="1568" priority="20" operator="containsText" text="Negative">
      <formula>NOT(ISERROR(SEARCH("Negative",O58)))</formula>
    </cfRule>
  </conditionalFormatting>
  <conditionalFormatting sqref="O58:O59">
    <cfRule type="containsText" dxfId="1567" priority="19" operator="containsText" text="LOD">
      <formula>NOT(ISERROR(SEARCH("LOD",O58)))</formula>
    </cfRule>
  </conditionalFormatting>
  <conditionalFormatting sqref="O61:O63">
    <cfRule type="containsText" dxfId="1566" priority="27" operator="containsText" text="LOD">
      <formula>NOT(ISERROR(SEARCH("LOD",O61)))</formula>
    </cfRule>
  </conditionalFormatting>
  <conditionalFormatting sqref="O66">
    <cfRule type="containsText" dxfId="1565" priority="39" operator="containsText" text="LOD">
      <formula>NOT(ISERROR(SEARCH("LOD",O66)))</formula>
    </cfRule>
  </conditionalFormatting>
  <conditionalFormatting sqref="O68:O70">
    <cfRule type="containsText" dxfId="1564" priority="33" operator="containsText" text="LOD">
      <formula>NOT(ISERROR(SEARCH("LOD",O68)))</formula>
    </cfRule>
  </conditionalFormatting>
  <conditionalFormatting sqref="O73:O74">
    <cfRule type="containsText" dxfId="1563" priority="57" operator="containsText" text="LOD">
      <formula>NOT(ISERROR(SEARCH("LOD",O73)))</formula>
    </cfRule>
  </conditionalFormatting>
  <conditionalFormatting sqref="O76:O78">
    <cfRule type="containsText" dxfId="1562" priority="61" operator="containsText" text="LOD">
      <formula>NOT(ISERROR(SEARCH("LOD",O76)))</formula>
    </cfRule>
  </conditionalFormatting>
  <conditionalFormatting sqref="O39:R39">
    <cfRule type="containsText" dxfId="1561" priority="82" operator="containsText" text="Negative">
      <formula>NOT(ISERROR(SEARCH("Negative",O39)))</formula>
    </cfRule>
  </conditionalFormatting>
  <conditionalFormatting sqref="O44:S44">
    <cfRule type="containsText" dxfId="1560" priority="76" operator="containsText" text="Negative">
      <formula>NOT(ISERROR(SEARCH("Negative",O44)))</formula>
    </cfRule>
  </conditionalFormatting>
  <conditionalFormatting sqref="O63:S63">
    <cfRule type="containsText" dxfId="1559" priority="32" operator="containsText" text="Negative">
      <formula>NOT(ISERROR(SEARCH("Negative",O63)))</formula>
    </cfRule>
  </conditionalFormatting>
  <conditionalFormatting sqref="O40:U41">
    <cfRule type="containsText" dxfId="1558" priority="80" operator="containsText" text="Negative">
      <formula>NOT(ISERROR(SEARCH("Negative",O40)))</formula>
    </cfRule>
  </conditionalFormatting>
  <conditionalFormatting sqref="O42:U43">
    <cfRule type="containsText" dxfId="1557" priority="78" operator="containsText" text="Negative">
      <formula>NOT(ISERROR(SEARCH("Negative",O42)))</formula>
    </cfRule>
  </conditionalFormatting>
  <conditionalFormatting sqref="O45:U45">
    <cfRule type="containsText" dxfId="1556" priority="74" operator="containsText" text="Negative">
      <formula>NOT(ISERROR(SEARCH("Negative",O45)))</formula>
    </cfRule>
  </conditionalFormatting>
  <conditionalFormatting sqref="O53:U53">
    <cfRule type="containsText" dxfId="1555" priority="84" operator="containsText" text="Negative">
      <formula>NOT(ISERROR(SEARCH("Negative",O53)))</formula>
    </cfRule>
  </conditionalFormatting>
  <conditionalFormatting sqref="O61:U62">
    <cfRule type="containsText" dxfId="1554" priority="28" operator="containsText" text="Negative">
      <formula>NOT(ISERROR(SEARCH("Negative",O61)))</formula>
    </cfRule>
  </conditionalFormatting>
  <conditionalFormatting sqref="O66:U66">
    <cfRule type="containsText" dxfId="1553" priority="40" operator="containsText" text="Negative">
      <formula>NOT(ISERROR(SEARCH("Negative",O66)))</formula>
    </cfRule>
  </conditionalFormatting>
  <conditionalFormatting sqref="O68:U70">
    <cfRule type="containsText" dxfId="1552" priority="34" operator="containsText" text="Negative">
      <formula>NOT(ISERROR(SEARCH("Negative",O68)))</formula>
    </cfRule>
  </conditionalFormatting>
  <conditionalFormatting sqref="O73:U74">
    <cfRule type="containsText" dxfId="1551" priority="58" operator="containsText" text="Negative">
      <formula>NOT(ISERROR(SEARCH("Negative",O73)))</formula>
    </cfRule>
  </conditionalFormatting>
  <conditionalFormatting sqref="O76:U78">
    <cfRule type="containsText" dxfId="1550" priority="62" operator="containsText" text="Negative">
      <formula>NOT(ISERROR(SEARCH("Negative",O76)))</formula>
    </cfRule>
  </conditionalFormatting>
  <conditionalFormatting sqref="Q81">
    <cfRule type="containsText" dxfId="1549" priority="1" operator="containsText" text="LOD">
      <formula>NOT(ISERROR(SEARCH("LOD",Q81)))</formula>
    </cfRule>
  </conditionalFormatting>
  <conditionalFormatting sqref="Q81:U81">
    <cfRule type="containsText" dxfId="1548" priority="2" operator="containsText" text="Negative">
      <formula>NOT(ISERROR(SEARCH("Negative",Q81)))</formula>
    </cfRule>
  </conditionalFormatting>
  <conditionalFormatting sqref="S39">
    <cfRule type="containsText" dxfId="1547" priority="13" operator="containsText" text="LOD">
      <formula>NOT(ISERROR(SEARCH("LOD",S39)))</formula>
    </cfRule>
  </conditionalFormatting>
  <conditionalFormatting sqref="S56">
    <cfRule type="containsText" dxfId="1546" priority="9" operator="containsText" text="LOD">
      <formula>NOT(ISERROR(SEARCH("LOD",S56)))</formula>
    </cfRule>
  </conditionalFormatting>
  <conditionalFormatting sqref="S79">
    <cfRule type="containsText" dxfId="1545" priority="5" operator="containsText" text="LOD">
      <formula>NOT(ISERROR(SEARCH("LOD",S79)))</formula>
    </cfRule>
  </conditionalFormatting>
  <conditionalFormatting sqref="S39:U39">
    <cfRule type="containsText" dxfId="1544" priority="14" operator="containsText" text="Negative">
      <formula>NOT(ISERROR(SEARCH("Negative",S39)))</formula>
    </cfRule>
  </conditionalFormatting>
  <conditionalFormatting sqref="S56:U56">
    <cfRule type="containsText" dxfId="1543" priority="10" operator="containsText" text="Negative">
      <formula>NOT(ISERROR(SEARCH("Negative",S56)))</formula>
    </cfRule>
  </conditionalFormatting>
  <conditionalFormatting sqref="S79:U79">
    <cfRule type="containsText" dxfId="1542" priority="6" operator="containsText" text="Negative">
      <formula>NOT(ISERROR(SEARCH("Negative",S79)))</formula>
    </cfRule>
  </conditionalFormatting>
  <conditionalFormatting sqref="T44">
    <cfRule type="containsText" dxfId="1541" priority="11" operator="containsText" text="LOD">
      <formula>NOT(ISERROR(SEARCH("LOD",T44)))</formula>
    </cfRule>
  </conditionalFormatting>
  <conditionalFormatting sqref="T63">
    <cfRule type="containsText" dxfId="1540" priority="7" operator="containsText" text="LOD">
      <formula>NOT(ISERROR(SEARCH("LOD",T63)))</formula>
    </cfRule>
  </conditionalFormatting>
  <conditionalFormatting sqref="T44:U44">
    <cfRule type="containsText" dxfId="1539" priority="12" operator="containsText" text="Negative">
      <formula>NOT(ISERROR(SEARCH("Negative",T44)))</formula>
    </cfRule>
  </conditionalFormatting>
  <conditionalFormatting sqref="T63:U63">
    <cfRule type="containsText" dxfId="1538" priority="8" operator="containsText" text="Negative">
      <formula>NOT(ISERROR(SEARCH("Negative",T63)))</formula>
    </cfRule>
  </conditionalFormatting>
  <conditionalFormatting sqref="Y210:AQ297">
    <cfRule type="cellIs" dxfId="1537" priority="592" operator="lessThan">
      <formula>0</formula>
    </cfRule>
  </conditionalFormatting>
  <conditionalFormatting sqref="AT273:AV287">
    <cfRule type="containsText" dxfId="1536" priority="571" operator="containsText" text="Negative">
      <formula>NOT(ISERROR(SEARCH("Negative",AT273)))</formula>
    </cfRule>
  </conditionalFormatting>
  <conditionalFormatting sqref="AT289:AV292">
    <cfRule type="containsText" dxfId="1535" priority="569" operator="containsText" text="Negative">
      <formula>NOT(ISERROR(SEARCH("Negative",AT289)))</formula>
    </cfRule>
  </conditionalFormatting>
  <conditionalFormatting sqref="AT254:AW255">
    <cfRule type="containsText" dxfId="1534" priority="585" operator="containsText" text="Negative">
      <formula>NOT(ISERROR(SEARCH("Negative",AT254)))</formula>
    </cfRule>
  </conditionalFormatting>
  <conditionalFormatting sqref="AT267:AW267">
    <cfRule type="containsText" dxfId="1533" priority="577" operator="containsText" text="Negative">
      <formula>NOT(ISERROR(SEARCH("Negative",AT267)))</formula>
    </cfRule>
  </conditionalFormatting>
  <conditionalFormatting sqref="AT295:AW297">
    <cfRule type="containsText" dxfId="1532" priority="565" operator="containsText" text="Negative">
      <formula>NOT(ISERROR(SEARCH("Negative",AT295)))</formula>
    </cfRule>
  </conditionalFormatting>
  <conditionalFormatting sqref="AT272:AY272">
    <cfRule type="containsText" dxfId="1531" priority="553" operator="containsText" text="Negative">
      <formula>NOT(ISERROR(SEARCH("Negative",AT272)))</formula>
    </cfRule>
  </conditionalFormatting>
  <conditionalFormatting sqref="AT256:AZ256">
    <cfRule type="containsText" dxfId="1530" priority="535" operator="containsText" text="Negative">
      <formula>NOT(ISERROR(SEARCH("Negative",AT256)))</formula>
    </cfRule>
  </conditionalFormatting>
  <conditionalFormatting sqref="AT257:AZ257">
    <cfRule type="containsText" dxfId="1529" priority="583" operator="containsText" text="Negative">
      <formula>NOT(ISERROR(SEARCH("Negative",AT257)))</formula>
    </cfRule>
  </conditionalFormatting>
  <conditionalFormatting sqref="AT258:AZ258">
    <cfRule type="containsText" dxfId="1528" priority="525" operator="containsText" text="Negative">
      <formula>NOT(ISERROR(SEARCH("Negative",AT258)))</formula>
    </cfRule>
  </conditionalFormatting>
  <conditionalFormatting sqref="AT293:AZ293">
    <cfRule type="containsText" dxfId="1527" priority="493" operator="containsText" text="Negative">
      <formula>NOT(ISERROR(SEARCH("Negative",AT293)))</formula>
    </cfRule>
  </conditionalFormatting>
  <conditionalFormatting sqref="AT294:AZ294">
    <cfRule type="containsText" dxfId="1526" priority="541" operator="containsText" text="Negative">
      <formula>NOT(ISERROR(SEARCH("Negative",AT294)))</formula>
    </cfRule>
  </conditionalFormatting>
  <conditionalFormatting sqref="AT265:BA265">
    <cfRule type="containsText" dxfId="1525" priority="557" operator="containsText" text="Negative">
      <formula>NOT(ISERROR(SEARCH("Negative",AT265)))</formula>
    </cfRule>
  </conditionalFormatting>
  <conditionalFormatting sqref="AT268:BA268">
    <cfRule type="containsText" dxfId="1524" priority="511" operator="containsText" text="Negative">
      <formula>NOT(ISERROR(SEARCH("Negative",AT268)))</formula>
    </cfRule>
  </conditionalFormatting>
  <conditionalFormatting sqref="AT269:BA269">
    <cfRule type="containsText" dxfId="1523" priority="575" operator="containsText" text="Negative">
      <formula>NOT(ISERROR(SEARCH("Negative",AT269)))</formula>
    </cfRule>
  </conditionalFormatting>
  <conditionalFormatting sqref="AT270:BA270">
    <cfRule type="containsText" dxfId="1522" priority="449" operator="containsText" text="Negative">
      <formula>NOT(ISERROR(SEARCH("Negative",AT270)))</formula>
    </cfRule>
  </conditionalFormatting>
  <conditionalFormatting sqref="AT271:BA271">
    <cfRule type="containsText" dxfId="1521" priority="573" operator="containsText" text="Negative">
      <formula>NOT(ISERROR(SEARCH("Negative",AT271)))</formula>
    </cfRule>
  </conditionalFormatting>
  <conditionalFormatting sqref="AT266:BC266">
    <cfRule type="containsText" dxfId="1520" priority="515" operator="containsText" text="Negative">
      <formula>NOT(ISERROR(SEARCH("Negative",AT266)))</formula>
    </cfRule>
  </conditionalFormatting>
  <conditionalFormatting sqref="AT209:BN245 S97">
    <cfRule type="containsText" dxfId="1519" priority="594" operator="containsText" text="Negative">
      <formula>NOT(ISERROR(SEARCH("Negative",S97)))</formula>
    </cfRule>
  </conditionalFormatting>
  <conditionalFormatting sqref="AT209:BN245">
    <cfRule type="containsText" dxfId="1518" priority="588" operator="containsText" text="LOD">
      <formula>NOT(ISERROR(SEARCH("LOD",AT209)))</formula>
    </cfRule>
  </conditionalFormatting>
  <conditionalFormatting sqref="AT253:BN253 BD258:BF258 BC259:BF259 AT259:AU264 BD261:BN262 BC267 BC270:BN270 BE272:BN272 AW273:BA273 BE273:BF274 BI273:BN274 AW275:AZ276 BC279:BN280 BC281:BF282 AT288:BB288 AW290:BB290 AW291:AY292 AY295:AY296">
    <cfRule type="containsText" dxfId="1517" priority="589" operator="containsText" text="Negative">
      <formula>NOT(ISERROR(SEARCH("Negative",AT253)))</formula>
    </cfRule>
  </conditionalFormatting>
  <conditionalFormatting sqref="AV254:AV255">
    <cfRule type="containsText" dxfId="1516" priority="584" operator="containsText" text="LOD">
      <formula>NOT(ISERROR(SEARCH("LOD",AV254)))</formula>
    </cfRule>
  </conditionalFormatting>
  <conditionalFormatting sqref="AV257">
    <cfRule type="containsText" dxfId="1515" priority="582" operator="containsText" text="LOD">
      <formula>NOT(ISERROR(SEARCH("LOD",AV257)))</formula>
    </cfRule>
  </conditionalFormatting>
  <conditionalFormatting sqref="AV259:AV264">
    <cfRule type="containsText" dxfId="1514" priority="578" operator="containsText" text="LOD">
      <formula>NOT(ISERROR(SEARCH("LOD",AV259)))</formula>
    </cfRule>
  </conditionalFormatting>
  <conditionalFormatting sqref="AV260:AV264">
    <cfRule type="containsText" dxfId="1513" priority="579" operator="containsText" text="Negative">
      <formula>NOT(ISERROR(SEARCH("Negative",AV260)))</formula>
    </cfRule>
  </conditionalFormatting>
  <conditionalFormatting sqref="AV267">
    <cfRule type="containsText" dxfId="1512" priority="576" operator="containsText" text="LOD">
      <formula>NOT(ISERROR(SEARCH("LOD",AV267)))</formula>
    </cfRule>
  </conditionalFormatting>
  <conditionalFormatting sqref="AV269">
    <cfRule type="containsText" dxfId="1511" priority="574" operator="containsText" text="LOD">
      <formula>NOT(ISERROR(SEARCH("LOD",AV269)))</formula>
    </cfRule>
  </conditionalFormatting>
  <conditionalFormatting sqref="AV271">
    <cfRule type="containsText" dxfId="1510" priority="572" operator="containsText" text="LOD">
      <formula>NOT(ISERROR(SEARCH("LOD",AV271)))</formula>
    </cfRule>
  </conditionalFormatting>
  <conditionalFormatting sqref="AV273:AV287">
    <cfRule type="containsText" dxfId="1509" priority="570" operator="containsText" text="LOD">
      <formula>NOT(ISERROR(SEARCH("LOD",AV273)))</formula>
    </cfRule>
  </conditionalFormatting>
  <conditionalFormatting sqref="AV289:AV292">
    <cfRule type="containsText" dxfId="1508" priority="568" operator="containsText" text="LOD">
      <formula>NOT(ISERROR(SEARCH("LOD",AV289)))</formula>
    </cfRule>
  </conditionalFormatting>
  <conditionalFormatting sqref="AV295:AV296">
    <cfRule type="containsText" dxfId="1507" priority="564" operator="containsText" text="LOD">
      <formula>NOT(ISERROR(SEARCH("LOD",AV295)))</formula>
    </cfRule>
  </conditionalFormatting>
  <conditionalFormatting sqref="AV259:AY259">
    <cfRule type="containsText" dxfId="1506" priority="581" operator="containsText" text="Negative">
      <formula>NOT(ISERROR(SEARCH("Negative",AV259)))</formula>
    </cfRule>
  </conditionalFormatting>
  <conditionalFormatting sqref="AW260:AY260">
    <cfRule type="containsText" dxfId="1505" priority="559" operator="containsText" text="Negative">
      <formula>NOT(ISERROR(SEARCH("Negative",AW260)))</formula>
    </cfRule>
  </conditionalFormatting>
  <conditionalFormatting sqref="AW274:AY274">
    <cfRule type="containsText" dxfId="1504" priority="551" operator="containsText" text="Negative">
      <formula>NOT(ISERROR(SEARCH("Negative",AW274)))</formula>
    </cfRule>
  </conditionalFormatting>
  <conditionalFormatting sqref="AW281:AY285">
    <cfRule type="containsText" dxfId="1503" priority="547" operator="containsText" text="Negative">
      <formula>NOT(ISERROR(SEARCH("Negative",AW281)))</formula>
    </cfRule>
  </conditionalFormatting>
  <conditionalFormatting sqref="AW289:AZ289">
    <cfRule type="containsText" dxfId="1502" priority="499" operator="containsText" text="Negative">
      <formula>NOT(ISERROR(SEARCH("Negative",AW289)))</formula>
    </cfRule>
  </conditionalFormatting>
  <conditionalFormatting sqref="AW261:BA264">
    <cfRule type="containsText" dxfId="1501" priority="517" operator="containsText" text="Negative">
      <formula>NOT(ISERROR(SEARCH("Negative",AW261)))</formula>
    </cfRule>
  </conditionalFormatting>
  <conditionalFormatting sqref="AW277:BA277">
    <cfRule type="containsText" dxfId="1500" priority="549" operator="containsText" text="Negative">
      <formula>NOT(ISERROR(SEARCH("Negative",AW277)))</formula>
    </cfRule>
  </conditionalFormatting>
  <conditionalFormatting sqref="AW278:BA278">
    <cfRule type="containsText" dxfId="1499" priority="455" operator="containsText" text="Negative">
      <formula>NOT(ISERROR(SEARCH("Negative",AW278)))</formula>
    </cfRule>
  </conditionalFormatting>
  <conditionalFormatting sqref="AW279:BA280">
    <cfRule type="containsText" dxfId="1498" priority="457" operator="containsText" text="Negative">
      <formula>NOT(ISERROR(SEARCH("Negative",AW279)))</formula>
    </cfRule>
  </conditionalFormatting>
  <conditionalFormatting sqref="AW286:BA287">
    <cfRule type="containsText" dxfId="1497" priority="545" operator="containsText" text="Negative">
      <formula>NOT(ISERROR(SEARCH("Negative",AW286)))</formula>
    </cfRule>
  </conditionalFormatting>
  <conditionalFormatting sqref="AX254:AX255">
    <cfRule type="containsText" dxfId="1496" priority="560" operator="containsText" text="LOD">
      <formula>NOT(ISERROR(SEARCH("LOD",AX254)))</formula>
    </cfRule>
  </conditionalFormatting>
  <conditionalFormatting sqref="AX260">
    <cfRule type="containsText" dxfId="1495" priority="558" operator="containsText" text="LOD">
      <formula>NOT(ISERROR(SEARCH("LOD",AX260)))</formula>
    </cfRule>
  </conditionalFormatting>
  <conditionalFormatting sqref="AX265">
    <cfRule type="containsText" dxfId="1494" priority="556" operator="containsText" text="LOD">
      <formula>NOT(ISERROR(SEARCH("LOD",AX265)))</formula>
    </cfRule>
  </conditionalFormatting>
  <conditionalFormatting sqref="AX267">
    <cfRule type="containsText" dxfId="1493" priority="554" operator="containsText" text="LOD">
      <formula>NOT(ISERROR(SEARCH("LOD",AX267)))</formula>
    </cfRule>
  </conditionalFormatting>
  <conditionalFormatting sqref="AX272">
    <cfRule type="containsText" dxfId="1492" priority="552" operator="containsText" text="LOD">
      <formula>NOT(ISERROR(SEARCH("LOD",AX272)))</formula>
    </cfRule>
  </conditionalFormatting>
  <conditionalFormatting sqref="AX274">
    <cfRule type="containsText" dxfId="1491" priority="550" operator="containsText" text="LOD">
      <formula>NOT(ISERROR(SEARCH("LOD",AX274)))</formula>
    </cfRule>
  </conditionalFormatting>
  <conditionalFormatting sqref="AX277">
    <cfRule type="containsText" dxfId="1490" priority="548" operator="containsText" text="LOD">
      <formula>NOT(ISERROR(SEARCH("LOD",AX277)))</formula>
    </cfRule>
  </conditionalFormatting>
  <conditionalFormatting sqref="AX281">
    <cfRule type="containsText" dxfId="1489" priority="546" operator="containsText" text="LOD">
      <formula>NOT(ISERROR(SEARCH("LOD",AX281)))</formula>
    </cfRule>
  </conditionalFormatting>
  <conditionalFormatting sqref="AX287">
    <cfRule type="containsText" dxfId="1488" priority="544" operator="containsText" text="LOD">
      <formula>NOT(ISERROR(SEARCH("LOD",AX287)))</formula>
    </cfRule>
  </conditionalFormatting>
  <conditionalFormatting sqref="AX294:AX297">
    <cfRule type="containsText" dxfId="1487" priority="540" operator="containsText" text="LOD">
      <formula>NOT(ISERROR(SEARCH("LOD",AX294)))</formula>
    </cfRule>
  </conditionalFormatting>
  <conditionalFormatting sqref="AX295:AX297">
    <cfRule type="containsText" dxfId="1486" priority="543" operator="containsText" text="Negative">
      <formula>NOT(ISERROR(SEARCH("Negative",AX295)))</formula>
    </cfRule>
  </conditionalFormatting>
  <conditionalFormatting sqref="AX255:AY255">
    <cfRule type="containsText" dxfId="1485" priority="561" operator="containsText" text="Negative">
      <formula>NOT(ISERROR(SEARCH("Negative",AX255)))</formula>
    </cfRule>
  </conditionalFormatting>
  <conditionalFormatting sqref="AX254:AZ254">
    <cfRule type="containsText" dxfId="1484" priority="563" operator="containsText" text="Negative">
      <formula>NOT(ISERROR(SEARCH("Negative",AX254)))</formula>
    </cfRule>
  </conditionalFormatting>
  <conditionalFormatting sqref="AX267:BA267">
    <cfRule type="containsText" dxfId="1483" priority="555" operator="containsText" text="Negative">
      <formula>NOT(ISERROR(SEARCH("Negative",AX267)))</formula>
    </cfRule>
  </conditionalFormatting>
  <conditionalFormatting sqref="AY297:BB297">
    <cfRule type="containsText" dxfId="1482" priority="471" operator="containsText" text="Negative">
      <formula>NOT(ISERROR(SEARCH("Negative",AY297)))</formula>
    </cfRule>
  </conditionalFormatting>
  <conditionalFormatting sqref="AZ255">
    <cfRule type="containsText" dxfId="1481" priority="537" operator="containsText" text="Negative">
      <formula>NOT(ISERROR(SEARCH("Negative",AZ255)))</formula>
    </cfRule>
  </conditionalFormatting>
  <conditionalFormatting sqref="AZ255:AZ256">
    <cfRule type="containsText" dxfId="1480" priority="534" operator="containsText" text="LOD">
      <formula>NOT(ISERROR(SEARCH("LOD",AZ255)))</formula>
    </cfRule>
  </conditionalFormatting>
  <conditionalFormatting sqref="AZ258:AZ260">
    <cfRule type="containsText" dxfId="1479" priority="520" operator="containsText" text="LOD">
      <formula>NOT(ISERROR(SEARCH("LOD",AZ258)))</formula>
    </cfRule>
  </conditionalFormatting>
  <conditionalFormatting sqref="AZ259:AZ260">
    <cfRule type="containsText" dxfId="1478" priority="521" operator="containsText" text="Negative">
      <formula>NOT(ISERROR(SEARCH("Negative",AZ259)))</formula>
    </cfRule>
  </conditionalFormatting>
  <conditionalFormatting sqref="AZ266">
    <cfRule type="containsText" dxfId="1477" priority="514" operator="containsText" text="LOD">
      <formula>NOT(ISERROR(SEARCH("LOD",AZ266)))</formula>
    </cfRule>
  </conditionalFormatting>
  <conditionalFormatting sqref="AZ272">
    <cfRule type="containsText" dxfId="1476" priority="446" operator="containsText" text="LOD">
      <formula>NOT(ISERROR(SEARCH("LOD",AZ272)))</formula>
    </cfRule>
  </conditionalFormatting>
  <conditionalFormatting sqref="AZ274">
    <cfRule type="containsText" dxfId="1475" priority="444" operator="containsText" text="LOD">
      <formula>NOT(ISERROR(SEARCH("LOD",AZ274)))</formula>
    </cfRule>
    <cfRule type="containsText" dxfId="1474" priority="445" operator="containsText" text="Negative">
      <formula>NOT(ISERROR(SEARCH("Negative",AZ274)))</formula>
    </cfRule>
  </conditionalFormatting>
  <conditionalFormatting sqref="AZ281:AZ284">
    <cfRule type="containsText" dxfId="1473" priority="461" operator="containsText" text="Negative">
      <formula>NOT(ISERROR(SEARCH("Negative",AZ281)))</formula>
    </cfRule>
  </conditionalFormatting>
  <conditionalFormatting sqref="AZ281:AZ285">
    <cfRule type="containsText" dxfId="1472" priority="460" operator="containsText" text="LOD">
      <formula>NOT(ISERROR(SEARCH("LOD",AZ281)))</formula>
    </cfRule>
  </conditionalFormatting>
  <conditionalFormatting sqref="AZ289">
    <cfRule type="containsText" dxfId="1471" priority="498" operator="containsText" text="LOD">
      <formula>NOT(ISERROR(SEARCH("LOD",AZ289)))</formula>
    </cfRule>
  </conditionalFormatting>
  <conditionalFormatting sqref="AZ291:AZ293">
    <cfRule type="containsText" dxfId="1470" priority="492" operator="containsText" text="LOD">
      <formula>NOT(ISERROR(SEARCH("LOD",AZ291)))</formula>
    </cfRule>
  </conditionalFormatting>
  <conditionalFormatting sqref="AZ292">
    <cfRule type="containsText" dxfId="1469" priority="495" operator="containsText" text="Negative">
      <formula>NOT(ISERROR(SEARCH("Negative",AZ292)))</formula>
    </cfRule>
  </conditionalFormatting>
  <conditionalFormatting sqref="AZ295">
    <cfRule type="containsText" dxfId="1468" priority="491" operator="containsText" text="Negative">
      <formula>NOT(ISERROR(SEARCH("Negative",AZ295)))</formula>
    </cfRule>
  </conditionalFormatting>
  <conditionalFormatting sqref="AZ295:AZ296">
    <cfRule type="containsText" dxfId="1467" priority="488" operator="containsText" text="LOD">
      <formula>NOT(ISERROR(SEARCH("LOD",AZ295)))</formula>
    </cfRule>
  </conditionalFormatting>
  <conditionalFormatting sqref="AZ268:BA268">
    <cfRule type="containsText" dxfId="1466" priority="510" operator="containsText" text="LOD">
      <formula>NOT(ISERROR(SEARCH("LOD",AZ268)))</formula>
    </cfRule>
  </conditionalFormatting>
  <conditionalFormatting sqref="AZ291:BA291">
    <cfRule type="containsText" dxfId="1465" priority="497" operator="containsText" text="Negative">
      <formula>NOT(ISERROR(SEARCH("Negative",AZ291)))</formula>
    </cfRule>
  </conditionalFormatting>
  <conditionalFormatting sqref="AZ296:BA296">
    <cfRule type="containsText" dxfId="1464" priority="489" operator="containsText" text="Negative">
      <formula>NOT(ISERROR(SEARCH("Negative",AZ296)))</formula>
    </cfRule>
  </conditionalFormatting>
  <conditionalFormatting sqref="AZ272:BB272">
    <cfRule type="containsText" dxfId="1463" priority="447" operator="containsText" text="Negative">
      <formula>NOT(ISERROR(SEARCH("Negative",AZ272)))</formula>
    </cfRule>
  </conditionalFormatting>
  <conditionalFormatting sqref="AZ285:BB285">
    <cfRule type="containsText" dxfId="1462" priority="469" operator="containsText" text="Negative">
      <formula>NOT(ISERROR(SEARCH("Negative",AZ285)))</formula>
    </cfRule>
  </conditionalFormatting>
  <conditionalFormatting sqref="BA254:BA257">
    <cfRule type="containsText" dxfId="1461" priority="528" operator="containsText" text="LOD">
      <formula>NOT(ISERROR(SEARCH("LOD",BA254)))</formula>
    </cfRule>
  </conditionalFormatting>
  <conditionalFormatting sqref="BA254:BA258">
    <cfRule type="containsText" dxfId="1460" priority="529" operator="containsText" text="Negative">
      <formula>NOT(ISERROR(SEARCH("Negative",BA254)))</formula>
    </cfRule>
  </conditionalFormatting>
  <conditionalFormatting sqref="BA259">
    <cfRule type="containsText" dxfId="1459" priority="526" operator="containsText" text="LOD">
      <formula>NOT(ISERROR(SEARCH("LOD",BA259)))</formula>
    </cfRule>
  </conditionalFormatting>
  <conditionalFormatting sqref="BA259:BA260">
    <cfRule type="containsText" dxfId="1458" priority="527" operator="containsText" text="Negative">
      <formula>NOT(ISERROR(SEARCH("Negative",BA259)))</formula>
    </cfRule>
  </conditionalFormatting>
  <conditionalFormatting sqref="BA263">
    <cfRule type="containsText" dxfId="1457" priority="516" operator="containsText" text="LOD">
      <formula>NOT(ISERROR(SEARCH("LOD",BA263)))</formula>
    </cfRule>
  </conditionalFormatting>
  <conditionalFormatting sqref="BA270">
    <cfRule type="containsText" dxfId="1456" priority="448" operator="containsText" text="LOD">
      <formula>NOT(ISERROR(SEARCH("LOD",BA270)))</formula>
    </cfRule>
  </conditionalFormatting>
  <conditionalFormatting sqref="BA274:BA276">
    <cfRule type="containsText" dxfId="1455" priority="451" operator="containsText" text="Negative">
      <formula>NOT(ISERROR(SEARCH("Negative",BA274)))</formula>
    </cfRule>
  </conditionalFormatting>
  <conditionalFormatting sqref="BA275:BA276">
    <cfRule type="containsText" dxfId="1454" priority="450" operator="containsText" text="LOD">
      <formula>NOT(ISERROR(SEARCH("LOD",BA275)))</formula>
    </cfRule>
  </conditionalFormatting>
  <conditionalFormatting sqref="BA278">
    <cfRule type="containsText" dxfId="1453" priority="454" operator="containsText" text="LOD">
      <formula>NOT(ISERROR(SEARCH("LOD",BA278)))</formula>
    </cfRule>
  </conditionalFormatting>
  <conditionalFormatting sqref="BA280:BA281">
    <cfRule type="containsText" dxfId="1452" priority="456" operator="containsText" text="LOD">
      <formula>NOT(ISERROR(SEARCH("LOD",BA280)))</formula>
    </cfRule>
  </conditionalFormatting>
  <conditionalFormatting sqref="BA281:BA284">
    <cfRule type="containsText" dxfId="1451" priority="459" operator="containsText" text="Negative">
      <formula>NOT(ISERROR(SEARCH("Negative",BA281)))</formula>
    </cfRule>
  </conditionalFormatting>
  <conditionalFormatting sqref="BA292:BA293">
    <cfRule type="containsText" dxfId="1450" priority="481" operator="containsText" text="Negative">
      <formula>NOT(ISERROR(SEARCH("Negative",BA292)))</formula>
    </cfRule>
  </conditionalFormatting>
  <conditionalFormatting sqref="BA292:BA295">
    <cfRule type="containsText" dxfId="1449" priority="480" operator="containsText" text="LOD">
      <formula>NOT(ISERROR(SEARCH("LOD",BA292)))</formula>
    </cfRule>
  </conditionalFormatting>
  <conditionalFormatting sqref="BA289:BB289">
    <cfRule type="containsText" dxfId="1448" priority="501" operator="containsText" text="Negative">
      <formula>NOT(ISERROR(SEARCH("Negative",BA289)))</formula>
    </cfRule>
  </conditionalFormatting>
  <conditionalFormatting sqref="BA295:BB295">
    <cfRule type="containsText" dxfId="1447" priority="487" operator="containsText" text="Negative">
      <formula>NOT(ISERROR(SEARCH("Negative",BA295)))</formula>
    </cfRule>
  </conditionalFormatting>
  <conditionalFormatting sqref="BA294:BC294">
    <cfRule type="containsText" dxfId="1446" priority="485" operator="containsText" text="Negative">
      <formula>NOT(ISERROR(SEARCH("Negative",BA294)))</formula>
    </cfRule>
  </conditionalFormatting>
  <conditionalFormatting sqref="BB254:BB265">
    <cfRule type="containsText" dxfId="1445" priority="519" operator="containsText" text="Negative">
      <formula>NOT(ISERROR(SEARCH("Negative",BB254)))</formula>
    </cfRule>
  </conditionalFormatting>
  <conditionalFormatting sqref="BB256:BB265">
    <cfRule type="containsText" dxfId="1444" priority="518" operator="containsText" text="LOD">
      <formula>NOT(ISERROR(SEARCH("LOD",BB256)))</formula>
    </cfRule>
  </conditionalFormatting>
  <conditionalFormatting sqref="BB267:BB271">
    <cfRule type="containsText" dxfId="1443" priority="508" operator="containsText" text="LOD">
      <formula>NOT(ISERROR(SEARCH("LOD",BB267)))</formula>
    </cfRule>
    <cfRule type="containsText" dxfId="1442" priority="509" operator="containsText" text="Negative">
      <formula>NOT(ISERROR(SEARCH("Negative",BB267)))</formula>
    </cfRule>
  </conditionalFormatting>
  <conditionalFormatting sqref="BB273:BB284">
    <cfRule type="containsText" dxfId="1441" priority="507" operator="containsText" text="Negative">
      <formula>NOT(ISERROR(SEARCH("Negative",BB273)))</formula>
    </cfRule>
    <cfRule type="containsText" dxfId="1440" priority="506" operator="containsText" text="LOD">
      <formula>NOT(ISERROR(SEARCH("LOD",BB273)))</formula>
    </cfRule>
  </conditionalFormatting>
  <conditionalFormatting sqref="BB286:BB287">
    <cfRule type="containsText" dxfId="1439" priority="503" operator="containsText" text="Negative">
      <formula>NOT(ISERROR(SEARCH("Negative",BB286)))</formula>
    </cfRule>
    <cfRule type="containsText" dxfId="1438" priority="502" operator="containsText" text="LOD">
      <formula>NOT(ISERROR(SEARCH("LOD",BB286)))</formula>
    </cfRule>
  </conditionalFormatting>
  <conditionalFormatting sqref="BB289">
    <cfRule type="containsText" dxfId="1437" priority="500" operator="containsText" text="LOD">
      <formula>NOT(ISERROR(SEARCH("LOD",BB289)))</formula>
    </cfRule>
  </conditionalFormatting>
  <conditionalFormatting sqref="BB291:BB293">
    <cfRule type="containsText" dxfId="1436" priority="474" operator="containsText" text="LOD">
      <formula>NOT(ISERROR(SEARCH("LOD",BB291)))</formula>
    </cfRule>
  </conditionalFormatting>
  <conditionalFormatting sqref="BB292:BB293">
    <cfRule type="containsText" dxfId="1435" priority="475" operator="containsText" text="Negative">
      <formula>NOT(ISERROR(SEARCH("Negative",BB292)))</formula>
    </cfRule>
  </conditionalFormatting>
  <conditionalFormatting sqref="BB296:BB297">
    <cfRule type="containsText" dxfId="1434" priority="470" operator="containsText" text="LOD">
      <formula>NOT(ISERROR(SEARCH("LOD",BB296)))</formula>
    </cfRule>
  </conditionalFormatting>
  <conditionalFormatting sqref="BB296:BF296">
    <cfRule type="containsText" dxfId="1433" priority="473" operator="containsText" text="Negative">
      <formula>NOT(ISERROR(SEARCH("Negative",BB296)))</formula>
    </cfRule>
  </conditionalFormatting>
  <conditionalFormatting sqref="BB291:BG291">
    <cfRule type="containsText" dxfId="1432" priority="479" operator="containsText" text="Negative">
      <formula>NOT(ISERROR(SEARCH("Negative",BB291)))</formula>
    </cfRule>
  </conditionalFormatting>
  <conditionalFormatting sqref="BC254:BC258">
    <cfRule type="containsText" dxfId="1431" priority="443" operator="containsText" text="Negative">
      <formula>NOT(ISERROR(SEARCH("Negative",BC254)))</formula>
    </cfRule>
    <cfRule type="containsText" dxfId="1430" priority="442" operator="containsText" text="LOD">
      <formula>NOT(ISERROR(SEARCH("LOD",BC254)))</formula>
    </cfRule>
  </conditionalFormatting>
  <conditionalFormatting sqref="BC260:BC265">
    <cfRule type="containsText" dxfId="1429" priority="441" operator="containsText" text="Negative">
      <formula>NOT(ISERROR(SEARCH("Negative",BC260)))</formula>
    </cfRule>
  </conditionalFormatting>
  <conditionalFormatting sqref="BC261:BC265">
    <cfRule type="containsText" dxfId="1428" priority="440" operator="containsText" text="LOD">
      <formula>NOT(ISERROR(SEARCH("LOD",BC261)))</formula>
    </cfRule>
  </conditionalFormatting>
  <conditionalFormatting sqref="BC271:BC275">
    <cfRule type="containsText" dxfId="1427" priority="436" operator="containsText" text="LOD">
      <formula>NOT(ISERROR(SEARCH("LOD",BC271)))</formula>
    </cfRule>
  </conditionalFormatting>
  <conditionalFormatting sqref="BC271:BC276">
    <cfRule type="containsText" dxfId="1426" priority="437" operator="containsText" text="Negative">
      <formula>NOT(ISERROR(SEARCH("Negative",BC271)))</formula>
    </cfRule>
  </conditionalFormatting>
  <conditionalFormatting sqref="BC277">
    <cfRule type="containsText" dxfId="1425" priority="434" operator="containsText" text="LOD">
      <formula>NOT(ISERROR(SEARCH("LOD",BC277)))</formula>
    </cfRule>
  </conditionalFormatting>
  <conditionalFormatting sqref="BC277:BC278">
    <cfRule type="containsText" dxfId="1424" priority="435" operator="containsText" text="Negative">
      <formula>NOT(ISERROR(SEARCH("Negative",BC277)))</formula>
    </cfRule>
  </conditionalFormatting>
  <conditionalFormatting sqref="BC283:BC286 BC288:BC290">
    <cfRule type="containsText" dxfId="1423" priority="432" operator="containsText" text="LOD">
      <formula>NOT(ISERROR(SEARCH("LOD",BC283)))</formula>
    </cfRule>
    <cfRule type="containsText" dxfId="1422" priority="433" operator="containsText" text="Negative">
      <formula>NOT(ISERROR(SEARCH("Negative",BC283)))</formula>
    </cfRule>
  </conditionalFormatting>
  <conditionalFormatting sqref="BC292:BC293">
    <cfRule type="containsText" dxfId="1421" priority="423" operator="containsText" text="LOD">
      <formula>NOT(ISERROR(SEARCH("LOD",BC292)))</formula>
    </cfRule>
  </conditionalFormatting>
  <conditionalFormatting sqref="BC293">
    <cfRule type="containsText" dxfId="1420" priority="424" operator="containsText" text="Negative">
      <formula>NOT(ISERROR(SEARCH("Negative",BC293)))</formula>
    </cfRule>
  </conditionalFormatting>
  <conditionalFormatting sqref="BC295">
    <cfRule type="containsText" dxfId="1419" priority="428" operator="containsText" text="Negative">
      <formula>NOT(ISERROR(SEARCH("Negative",BC295)))</formula>
    </cfRule>
    <cfRule type="containsText" dxfId="1418" priority="427" operator="containsText" text="LOD">
      <formula>NOT(ISERROR(SEARCH("LOD",BC295)))</formula>
    </cfRule>
  </conditionalFormatting>
  <conditionalFormatting sqref="BC297">
    <cfRule type="containsText" dxfId="1417" priority="429" operator="containsText" text="LOD">
      <formula>NOT(ISERROR(SEARCH("LOD",BC297)))</formula>
    </cfRule>
  </conditionalFormatting>
  <conditionalFormatting sqref="BC269:BD269">
    <cfRule type="containsText" dxfId="1416" priority="413" operator="containsText" text="LOD">
      <formula>NOT(ISERROR(SEARCH("LOD",BC269)))</formula>
    </cfRule>
  </conditionalFormatting>
  <conditionalFormatting sqref="BC269:BF269">
    <cfRule type="containsText" dxfId="1415" priority="414" operator="containsText" text="Negative">
      <formula>NOT(ISERROR(SEARCH("Negative",BC269)))</formula>
    </cfRule>
  </conditionalFormatting>
  <conditionalFormatting sqref="BC287:BF287">
    <cfRule type="containsText" dxfId="1414" priority="400" operator="containsText" text="Negative">
      <formula>NOT(ISERROR(SEARCH("Negative",BC287)))</formula>
    </cfRule>
  </conditionalFormatting>
  <conditionalFormatting sqref="BC268:BG268">
    <cfRule type="containsText" dxfId="1413" priority="380" operator="containsText" text="Negative">
      <formula>NOT(ISERROR(SEARCH("Negative",BC268)))</formula>
    </cfRule>
  </conditionalFormatting>
  <conditionalFormatting sqref="BC292:BG292">
    <cfRule type="containsText" dxfId="1412" priority="426" operator="containsText" text="Negative">
      <formula>NOT(ISERROR(SEARCH("Negative",BC292)))</formula>
    </cfRule>
  </conditionalFormatting>
  <conditionalFormatting sqref="BC297:BN297">
    <cfRule type="containsText" dxfId="1411" priority="430" operator="containsText" text="Negative">
      <formula>NOT(ISERROR(SEARCH("Negative",BC297)))</formula>
    </cfRule>
  </conditionalFormatting>
  <conditionalFormatting sqref="BD255">
    <cfRule type="containsText" dxfId="1410" priority="421" operator="containsText" text="LOD">
      <formula>NOT(ISERROR(SEARCH("LOD",BD255)))</formula>
    </cfRule>
  </conditionalFormatting>
  <conditionalFormatting sqref="BD257">
    <cfRule type="containsText" dxfId="1409" priority="419" operator="containsText" text="LOD">
      <formula>NOT(ISERROR(SEARCH("LOD",BD257)))</formula>
    </cfRule>
  </conditionalFormatting>
  <conditionalFormatting sqref="BD260">
    <cfRule type="containsText" dxfId="1408" priority="417" operator="containsText" text="LOD">
      <formula>NOT(ISERROR(SEARCH("LOD",BD260)))</formula>
    </cfRule>
  </conditionalFormatting>
  <conditionalFormatting sqref="BD263:BD267">
    <cfRule type="containsText" dxfId="1407" priority="416" operator="containsText" text="Negative">
      <formula>NOT(ISERROR(SEARCH("Negative",BD263)))</formula>
    </cfRule>
    <cfRule type="containsText" dxfId="1406" priority="415" operator="containsText" text="LOD">
      <formula>NOT(ISERROR(SEARCH("LOD",BD263)))</formula>
    </cfRule>
  </conditionalFormatting>
  <conditionalFormatting sqref="BD271:BD274">
    <cfRule type="containsText" dxfId="1405" priority="412" operator="containsText" text="Negative">
      <formula>NOT(ISERROR(SEARCH("Negative",BD271)))</formula>
    </cfRule>
    <cfRule type="containsText" dxfId="1404" priority="411" operator="containsText" text="LOD">
      <formula>NOT(ISERROR(SEARCH("LOD",BD271)))</formula>
    </cfRule>
  </conditionalFormatting>
  <conditionalFormatting sqref="BD276">
    <cfRule type="containsText" dxfId="1403" priority="409" operator="containsText" text="LOD">
      <formula>NOT(ISERROR(SEARCH("LOD",BD276)))</formula>
    </cfRule>
  </conditionalFormatting>
  <conditionalFormatting sqref="BD278">
    <cfRule type="containsText" dxfId="1402" priority="407" operator="containsText" text="LOD">
      <formula>NOT(ISERROR(SEARCH("LOD",BD278)))</formula>
    </cfRule>
  </conditionalFormatting>
  <conditionalFormatting sqref="BD284:BD287">
    <cfRule type="containsText" dxfId="1401" priority="399" operator="containsText" text="LOD">
      <formula>NOT(ISERROR(SEARCH("LOD",BD284)))</formula>
    </cfRule>
  </conditionalFormatting>
  <conditionalFormatting sqref="BD289">
    <cfRule type="containsText" dxfId="1400" priority="397" operator="containsText" text="LOD">
      <formula>NOT(ISERROR(SEARCH("LOD",BD289)))</formula>
    </cfRule>
  </conditionalFormatting>
  <conditionalFormatting sqref="BD293:BD295">
    <cfRule type="containsText" dxfId="1399" priority="391" operator="containsText" text="LOD">
      <formula>NOT(ISERROR(SEARCH("LOD",BD293)))</formula>
    </cfRule>
  </conditionalFormatting>
  <conditionalFormatting sqref="BD254:BF256">
    <cfRule type="containsText" dxfId="1398" priority="422" operator="containsText" text="Negative">
      <formula>NOT(ISERROR(SEARCH("Negative",BD254)))</formula>
    </cfRule>
  </conditionalFormatting>
  <conditionalFormatting sqref="BD260:BF260">
    <cfRule type="containsText" dxfId="1397" priority="418" operator="containsText" text="Negative">
      <formula>NOT(ISERROR(SEARCH("Negative",BD260)))</formula>
    </cfRule>
  </conditionalFormatting>
  <conditionalFormatting sqref="BD284:BF285">
    <cfRule type="containsText" dxfId="1396" priority="404" operator="containsText" text="Negative">
      <formula>NOT(ISERROR(SEARCH("Negative",BD284)))</formula>
    </cfRule>
  </conditionalFormatting>
  <conditionalFormatting sqref="BD288:BF290">
    <cfRule type="containsText" dxfId="1395" priority="398" operator="containsText" text="Negative">
      <formula>NOT(ISERROR(SEARCH("Negative",BD288)))</formula>
    </cfRule>
  </conditionalFormatting>
  <conditionalFormatting sqref="BD257:BG257">
    <cfRule type="containsText" dxfId="1394" priority="420" operator="containsText" text="Negative">
      <formula>NOT(ISERROR(SEARCH("Negative",BD257)))</formula>
    </cfRule>
  </conditionalFormatting>
  <conditionalFormatting sqref="BD276:BG277">
    <cfRule type="containsText" dxfId="1393" priority="410" operator="containsText" text="Negative">
      <formula>NOT(ISERROR(SEARCH("Negative",BD276)))</formula>
    </cfRule>
  </conditionalFormatting>
  <conditionalFormatting sqref="BD278:BG278">
    <cfRule type="containsText" dxfId="1392" priority="408" operator="containsText" text="Negative">
      <formula>NOT(ISERROR(SEARCH("Negative",BD278)))</formula>
    </cfRule>
  </conditionalFormatting>
  <conditionalFormatting sqref="BD283:BG283">
    <cfRule type="containsText" dxfId="1391" priority="338" operator="containsText" text="Negative">
      <formula>NOT(ISERROR(SEARCH("Negative",BD283)))</formula>
    </cfRule>
  </conditionalFormatting>
  <conditionalFormatting sqref="BD293:BG293">
    <cfRule type="containsText" dxfId="1390" priority="396" operator="containsText" text="Negative">
      <formula>NOT(ISERROR(SEARCH("Negative",BD293)))</formula>
    </cfRule>
  </conditionalFormatting>
  <conditionalFormatting sqref="BD294:BK294">
    <cfRule type="containsText" dxfId="1389" priority="394" operator="containsText" text="Negative">
      <formula>NOT(ISERROR(SEARCH("Negative",BD294)))</formula>
    </cfRule>
  </conditionalFormatting>
  <conditionalFormatting sqref="BD275:BN275">
    <cfRule type="containsText" dxfId="1388" priority="318" operator="containsText" text="Negative">
      <formula>NOT(ISERROR(SEARCH("Negative",BD275)))</formula>
    </cfRule>
  </conditionalFormatting>
  <conditionalFormatting sqref="BD286:BN286">
    <cfRule type="containsText" dxfId="1387" priority="402" operator="containsText" text="Negative">
      <formula>NOT(ISERROR(SEARCH("Negative",BD286)))</formula>
    </cfRule>
  </conditionalFormatting>
  <conditionalFormatting sqref="BD295:BN295">
    <cfRule type="containsText" dxfId="1386" priority="392" operator="containsText" text="Negative">
      <formula>NOT(ISERROR(SEARCH("Negative",BD295)))</formula>
    </cfRule>
  </conditionalFormatting>
  <conditionalFormatting sqref="BE271:BK271">
    <cfRule type="containsText" dxfId="1385" priority="308" operator="containsText" text="Negative">
      <formula>NOT(ISERROR(SEARCH("Negative",BE271)))</formula>
    </cfRule>
  </conditionalFormatting>
  <conditionalFormatting sqref="BE263:BN264">
    <cfRule type="containsText" dxfId="1384" priority="384" operator="containsText" text="Negative">
      <formula>NOT(ISERROR(SEARCH("Negative",BE263)))</formula>
    </cfRule>
  </conditionalFormatting>
  <conditionalFormatting sqref="BE265:BN267">
    <cfRule type="containsText" dxfId="1383" priority="382" operator="containsText" text="Negative">
      <formula>NOT(ISERROR(SEARCH("Negative",BE265)))</formula>
    </cfRule>
  </conditionalFormatting>
  <conditionalFormatting sqref="BG254:BG256">
    <cfRule type="containsText" dxfId="1382" priority="389" operator="containsText" text="LOD">
      <formula>NOT(ISERROR(SEARCH("LOD",BG254)))</formula>
    </cfRule>
    <cfRule type="containsText" dxfId="1381" priority="390" operator="containsText" text="Negative">
      <formula>NOT(ISERROR(SEARCH("Negative",BG254)))</formula>
    </cfRule>
  </conditionalFormatting>
  <conditionalFormatting sqref="BG258:BG260">
    <cfRule type="containsText" dxfId="1380" priority="388" operator="containsText" text="Negative">
      <formula>NOT(ISERROR(SEARCH("Negative",BG258)))</formula>
    </cfRule>
    <cfRule type="containsText" dxfId="1379" priority="387" operator="containsText" text="LOD">
      <formula>NOT(ISERROR(SEARCH("LOD",BG258)))</formula>
    </cfRule>
  </conditionalFormatting>
  <conditionalFormatting sqref="BG263:BG264">
    <cfRule type="containsText" dxfId="1378" priority="383" operator="containsText" text="LOD">
      <formula>NOT(ISERROR(SEARCH("LOD",BG263)))</formula>
    </cfRule>
  </conditionalFormatting>
  <conditionalFormatting sqref="BG266">
    <cfRule type="containsText" dxfId="1377" priority="381" operator="containsText" text="LOD">
      <formula>NOT(ISERROR(SEARCH("LOD",BG266)))</formula>
    </cfRule>
  </conditionalFormatting>
  <conditionalFormatting sqref="BG268:BG269">
    <cfRule type="containsText" dxfId="1376" priority="377" operator="containsText" text="LOD">
      <formula>NOT(ISERROR(SEARCH("LOD",BG268)))</formula>
    </cfRule>
  </conditionalFormatting>
  <conditionalFormatting sqref="BG273">
    <cfRule type="containsText" dxfId="1375" priority="310" operator="containsText" text="Negative">
      <formula>NOT(ISERROR(SEARCH("Negative",BG273)))</formula>
    </cfRule>
  </conditionalFormatting>
  <conditionalFormatting sqref="BG273:BG275">
    <cfRule type="containsText" dxfId="1374" priority="309" operator="containsText" text="LOD">
      <formula>NOT(ISERROR(SEARCH("LOD",BG273)))</formula>
    </cfRule>
  </conditionalFormatting>
  <conditionalFormatting sqref="BG281">
    <cfRule type="containsText" dxfId="1373" priority="334" operator="containsText" text="Negative">
      <formula>NOT(ISERROR(SEARCH("Negative",BG281)))</formula>
    </cfRule>
  </conditionalFormatting>
  <conditionalFormatting sqref="BG281:BG285">
    <cfRule type="containsText" dxfId="1372" priority="333" operator="containsText" text="LOD">
      <formula>NOT(ISERROR(SEARCH("LOD",BG281)))</formula>
    </cfRule>
  </conditionalFormatting>
  <conditionalFormatting sqref="BG284:BG285">
    <cfRule type="containsText" dxfId="1371" priority="340" operator="containsText" text="Negative">
      <formula>NOT(ISERROR(SEARCH("Negative",BG284)))</formula>
    </cfRule>
  </conditionalFormatting>
  <conditionalFormatting sqref="BG287:BG290">
    <cfRule type="containsText" dxfId="1370" priority="343" operator="containsText" text="LOD">
      <formula>NOT(ISERROR(SEARCH("LOD",BG287)))</formula>
    </cfRule>
  </conditionalFormatting>
  <conditionalFormatting sqref="BG288:BG289">
    <cfRule type="containsText" dxfId="1369" priority="346" operator="containsText" text="Negative">
      <formula>NOT(ISERROR(SEARCH("Negative",BG288)))</formula>
    </cfRule>
  </conditionalFormatting>
  <conditionalFormatting sqref="BG274:BH274">
    <cfRule type="containsText" dxfId="1368" priority="314" operator="containsText" text="Negative">
      <formula>NOT(ISERROR(SEARCH("Negative",BG274)))</formula>
    </cfRule>
  </conditionalFormatting>
  <conditionalFormatting sqref="BG296:BH296">
    <cfRule type="containsText" dxfId="1367" priority="361" operator="containsText" text="LOD">
      <formula>NOT(ISERROR(SEARCH("LOD",BG296)))</formula>
    </cfRule>
  </conditionalFormatting>
  <conditionalFormatting sqref="BG296:BI296">
    <cfRule type="containsText" dxfId="1366" priority="362" operator="containsText" text="Negative">
      <formula>NOT(ISERROR(SEARCH("Negative",BG296)))</formula>
    </cfRule>
  </conditionalFormatting>
  <conditionalFormatting sqref="BG269:BN269">
    <cfRule type="containsText" dxfId="1365" priority="378" operator="containsText" text="Negative">
      <formula>NOT(ISERROR(SEARCH("Negative",BG269)))</formula>
    </cfRule>
  </conditionalFormatting>
  <conditionalFormatting sqref="BG282:BN282">
    <cfRule type="containsText" dxfId="1364" priority="336" operator="containsText" text="Negative">
      <formula>NOT(ISERROR(SEARCH("Negative",BG282)))</formula>
    </cfRule>
  </conditionalFormatting>
  <conditionalFormatting sqref="BG287:BN287">
    <cfRule type="containsText" dxfId="1363" priority="344" operator="containsText" text="Negative">
      <formula>NOT(ISERROR(SEARCH("Negative",BG287)))</formula>
    </cfRule>
  </conditionalFormatting>
  <conditionalFormatting sqref="BG290:BN290">
    <cfRule type="containsText" dxfId="1362" priority="360" operator="containsText" text="Negative">
      <formula>NOT(ISERROR(SEARCH("Negative",BG290)))</formula>
    </cfRule>
  </conditionalFormatting>
  <conditionalFormatting sqref="BH254:BH255">
    <cfRule type="containsText" dxfId="1361" priority="371" operator="containsText" text="LOD">
      <formula>NOT(ISERROR(SEARCH("LOD",BH254)))</formula>
    </cfRule>
  </conditionalFormatting>
  <conditionalFormatting sqref="BH257">
    <cfRule type="containsText" dxfId="1360" priority="369" operator="containsText" text="LOD">
      <formula>NOT(ISERROR(SEARCH("LOD",BH257)))</formula>
    </cfRule>
  </conditionalFormatting>
  <conditionalFormatting sqref="BH259:BH260">
    <cfRule type="containsText" dxfId="1359" priority="365" operator="containsText" text="LOD">
      <formula>NOT(ISERROR(SEARCH("LOD",BH259)))</formula>
    </cfRule>
  </conditionalFormatting>
  <conditionalFormatting sqref="BH268">
    <cfRule type="containsText" dxfId="1358" priority="375" operator="containsText" text="LOD">
      <formula>NOT(ISERROR(SEARCH("LOD",BH268)))</formula>
    </cfRule>
  </conditionalFormatting>
  <conditionalFormatting sqref="BH271">
    <cfRule type="containsText" dxfId="1357" priority="307" operator="containsText" text="LOD">
      <formula>NOT(ISERROR(SEARCH("LOD",BH271)))</formula>
    </cfRule>
  </conditionalFormatting>
  <conditionalFormatting sqref="BH273">
    <cfRule type="containsText" dxfId="1356" priority="312" operator="containsText" text="Negative">
      <formula>NOT(ISERROR(SEARCH("Negative",BH273)))</formula>
    </cfRule>
  </conditionalFormatting>
  <conditionalFormatting sqref="BH273:BH274">
    <cfRule type="containsText" dxfId="1355" priority="311" operator="containsText" text="LOD">
      <formula>NOT(ISERROR(SEARCH("LOD",BH273)))</formula>
    </cfRule>
  </conditionalFormatting>
  <conditionalFormatting sqref="BH276:BH278">
    <cfRule type="containsText" dxfId="1354" priority="319" operator="containsText" text="LOD">
      <formula>NOT(ISERROR(SEARCH("LOD",BH276)))</formula>
    </cfRule>
  </conditionalFormatting>
  <conditionalFormatting sqref="BH281">
    <cfRule type="containsText" dxfId="1353" priority="331" operator="containsText" text="LOD">
      <formula>NOT(ISERROR(SEARCH("LOD",BH281)))</formula>
    </cfRule>
  </conditionalFormatting>
  <conditionalFormatting sqref="BH283:BH285">
    <cfRule type="containsText" dxfId="1352" priority="325" operator="containsText" text="LOD">
      <formula>NOT(ISERROR(SEARCH("LOD",BH283)))</formula>
    </cfRule>
  </conditionalFormatting>
  <conditionalFormatting sqref="BH288:BH289">
    <cfRule type="containsText" dxfId="1351" priority="349" operator="containsText" text="LOD">
      <formula>NOT(ISERROR(SEARCH("LOD",BH288)))</formula>
    </cfRule>
  </conditionalFormatting>
  <conditionalFormatting sqref="BH291:BH293">
    <cfRule type="containsText" dxfId="1350" priority="353" operator="containsText" text="LOD">
      <formula>NOT(ISERROR(SEARCH("LOD",BH291)))</formula>
    </cfRule>
  </conditionalFormatting>
  <conditionalFormatting sqref="BH254:BK254">
    <cfRule type="containsText" dxfId="1349" priority="374" operator="containsText" text="Negative">
      <formula>NOT(ISERROR(SEARCH("Negative",BH254)))</formula>
    </cfRule>
  </conditionalFormatting>
  <conditionalFormatting sqref="BH259:BL259">
    <cfRule type="containsText" dxfId="1348" priority="368" operator="containsText" text="Negative">
      <formula>NOT(ISERROR(SEARCH("Negative",BH259)))</formula>
    </cfRule>
  </conditionalFormatting>
  <conditionalFormatting sqref="BH278:BL278">
    <cfRule type="containsText" dxfId="1347" priority="324" operator="containsText" text="Negative">
      <formula>NOT(ISERROR(SEARCH("Negative",BH278)))</formula>
    </cfRule>
  </conditionalFormatting>
  <conditionalFormatting sqref="BH255:BN256">
    <cfRule type="containsText" dxfId="1346" priority="372" operator="containsText" text="Negative">
      <formula>NOT(ISERROR(SEARCH("Negative",BH255)))</formula>
    </cfRule>
  </conditionalFormatting>
  <conditionalFormatting sqref="BH257:BN258">
    <cfRule type="containsText" dxfId="1345" priority="370" operator="containsText" text="Negative">
      <formula>NOT(ISERROR(SEARCH("Negative",BH257)))</formula>
    </cfRule>
  </conditionalFormatting>
  <conditionalFormatting sqref="BH260:BN260">
    <cfRule type="containsText" dxfId="1344" priority="366" operator="containsText" text="Negative">
      <formula>NOT(ISERROR(SEARCH("Negative",BH260)))</formula>
    </cfRule>
  </conditionalFormatting>
  <conditionalFormatting sqref="BH268:BN268">
    <cfRule type="containsText" dxfId="1343" priority="376" operator="containsText" text="Negative">
      <formula>NOT(ISERROR(SEARCH("Negative",BH268)))</formula>
    </cfRule>
  </conditionalFormatting>
  <conditionalFormatting sqref="BH276:BN277">
    <cfRule type="containsText" dxfId="1342" priority="320" operator="containsText" text="Negative">
      <formula>NOT(ISERROR(SEARCH("Negative",BH276)))</formula>
    </cfRule>
  </conditionalFormatting>
  <conditionalFormatting sqref="BH281:BN281">
    <cfRule type="containsText" dxfId="1341" priority="332" operator="containsText" text="Negative">
      <formula>NOT(ISERROR(SEARCH("Negative",BH281)))</formula>
    </cfRule>
  </conditionalFormatting>
  <conditionalFormatting sqref="BH283:BN285">
    <cfRule type="containsText" dxfId="1340" priority="326" operator="containsText" text="Negative">
      <formula>NOT(ISERROR(SEARCH("Negative",BH283)))</formula>
    </cfRule>
  </conditionalFormatting>
  <conditionalFormatting sqref="BH288:BN289">
    <cfRule type="containsText" dxfId="1339" priority="350" operator="containsText" text="Negative">
      <formula>NOT(ISERROR(SEARCH("Negative",BH288)))</formula>
    </cfRule>
  </conditionalFormatting>
  <conditionalFormatting sqref="BH291:BN293">
    <cfRule type="containsText" dxfId="1338" priority="354" operator="containsText" text="Negative">
      <formula>NOT(ISERROR(SEARCH("Negative",BH291)))</formula>
    </cfRule>
  </conditionalFormatting>
  <conditionalFormatting sqref="BJ296">
    <cfRule type="containsText" dxfId="1337" priority="3" operator="containsText" text="LOD">
      <formula>NOT(ISERROR(SEARCH("LOD",BJ296)))</formula>
    </cfRule>
  </conditionalFormatting>
  <conditionalFormatting sqref="BJ296:BN296">
    <cfRule type="containsText" dxfId="1336" priority="4" operator="containsText" text="Negative">
      <formula>NOT(ISERROR(SEARCH("Negative",BJ296)))</formula>
    </cfRule>
  </conditionalFormatting>
  <conditionalFormatting sqref="BL254">
    <cfRule type="containsText" dxfId="1335" priority="305" operator="containsText" text="LOD">
      <formula>NOT(ISERROR(SEARCH("LOD",BL254)))</formula>
    </cfRule>
  </conditionalFormatting>
  <conditionalFormatting sqref="BL271">
    <cfRule type="containsText" dxfId="1334" priority="301" operator="containsText" text="LOD">
      <formula>NOT(ISERROR(SEARCH("LOD",BL271)))</formula>
    </cfRule>
  </conditionalFormatting>
  <conditionalFormatting sqref="BL294">
    <cfRule type="containsText" dxfId="1333" priority="297" operator="containsText" text="LOD">
      <formula>NOT(ISERROR(SEARCH("LOD",BL294)))</formula>
    </cfRule>
  </conditionalFormatting>
  <conditionalFormatting sqref="BL254:BN254">
    <cfRule type="containsText" dxfId="1332" priority="306" operator="containsText" text="Negative">
      <formula>NOT(ISERROR(SEARCH("Negative",BL254)))</formula>
    </cfRule>
  </conditionalFormatting>
  <conditionalFormatting sqref="BL271:BN271">
    <cfRule type="containsText" dxfId="1331" priority="302" operator="containsText" text="Negative">
      <formula>NOT(ISERROR(SEARCH("Negative",BL271)))</formula>
    </cfRule>
  </conditionalFormatting>
  <conditionalFormatting sqref="BL294:BN294">
    <cfRule type="containsText" dxfId="1330" priority="298" operator="containsText" text="Negative">
      <formula>NOT(ISERROR(SEARCH("Negative",BL294)))</formula>
    </cfRule>
  </conditionalFormatting>
  <conditionalFormatting sqref="BM259">
    <cfRule type="containsText" dxfId="1329" priority="303" operator="containsText" text="LOD">
      <formula>NOT(ISERROR(SEARCH("LOD",BM259)))</formula>
    </cfRule>
  </conditionalFormatting>
  <conditionalFormatting sqref="BM278">
    <cfRule type="containsText" dxfId="1328" priority="299" operator="containsText" text="LOD">
      <formula>NOT(ISERROR(SEARCH("LOD",BM278)))</formula>
    </cfRule>
  </conditionalFormatting>
  <conditionalFormatting sqref="BM259:BN259">
    <cfRule type="containsText" dxfId="1327" priority="304" operator="containsText" text="Negative">
      <formula>NOT(ISERROR(SEARCH("Negative",BM259)))</formula>
    </cfRule>
  </conditionalFormatting>
  <conditionalFormatting sqref="BM278:BN278">
    <cfRule type="containsText" dxfId="1326" priority="300" operator="containsText" text="Negative">
      <formula>NOT(ISERROR(SEARCH("Negative",BM278)))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B8F2FB-AEC5-491A-87B2-444B98205380}">
  <sheetPr codeName="Sheet7"/>
  <dimension ref="A1:BM379"/>
  <sheetViews>
    <sheetView tabSelected="1" zoomScale="10" zoomScaleNormal="10" workbookViewId="0">
      <selection activeCell="AO77" sqref="AO77"/>
    </sheetView>
  </sheetViews>
  <sheetFormatPr defaultRowHeight="14.4"/>
  <cols>
    <col min="1" max="1" width="17.21875" customWidth="1"/>
    <col min="12" max="12" width="12.21875" bestFit="1" customWidth="1"/>
    <col min="16" max="16" width="12.6640625" bestFit="1" customWidth="1"/>
    <col min="18" max="18" width="12.6640625" bestFit="1" customWidth="1"/>
    <col min="21" max="21" width="13.21875" bestFit="1" customWidth="1"/>
    <col min="22" max="22" width="12" bestFit="1" customWidth="1"/>
    <col min="24" max="24" width="12" bestFit="1" customWidth="1"/>
    <col min="25" max="25" width="13.21875" bestFit="1" customWidth="1"/>
    <col min="26" max="26" width="12.6640625" bestFit="1" customWidth="1"/>
    <col min="36" max="36" width="17.21875" customWidth="1"/>
    <col min="41" max="41" width="17" customWidth="1"/>
  </cols>
  <sheetData>
    <row r="1" spans="1:47">
      <c r="A1" s="12" t="s">
        <v>120</v>
      </c>
      <c r="B1" s="13" t="s">
        <v>121</v>
      </c>
      <c r="C1" s="13" t="s">
        <v>122</v>
      </c>
      <c r="D1" s="13" t="s">
        <v>123</v>
      </c>
      <c r="E1" s="13" t="s">
        <v>124</v>
      </c>
      <c r="F1" s="13" t="s">
        <v>125</v>
      </c>
      <c r="G1" s="13" t="s">
        <v>126</v>
      </c>
      <c r="H1" s="13" t="s">
        <v>127</v>
      </c>
      <c r="I1" s="13" t="s">
        <v>128</v>
      </c>
      <c r="J1" s="13" t="s">
        <v>129</v>
      </c>
      <c r="K1" s="13" t="s">
        <v>130</v>
      </c>
      <c r="L1" s="12" t="s">
        <v>131</v>
      </c>
      <c r="M1" s="12" t="s">
        <v>132</v>
      </c>
      <c r="N1" s="12" t="s">
        <v>133</v>
      </c>
      <c r="O1" s="12" t="s">
        <v>134</v>
      </c>
      <c r="P1" s="12" t="s">
        <v>135</v>
      </c>
      <c r="Q1" s="12" t="s">
        <v>136</v>
      </c>
      <c r="R1" s="12"/>
      <c r="S1" s="12" t="s">
        <v>137</v>
      </c>
      <c r="T1" s="12"/>
      <c r="U1" s="12" t="s">
        <v>102</v>
      </c>
      <c r="V1" s="12" t="s">
        <v>138</v>
      </c>
      <c r="W1" s="12" t="s">
        <v>103</v>
      </c>
      <c r="X1" s="12" t="s">
        <v>139</v>
      </c>
      <c r="Y1" s="12" t="s">
        <v>140</v>
      </c>
      <c r="Z1" s="12" t="s">
        <v>104</v>
      </c>
      <c r="AA1" s="12" t="s">
        <v>100</v>
      </c>
      <c r="AB1" s="12" t="s">
        <v>105</v>
      </c>
      <c r="AC1" s="12" t="s">
        <v>101</v>
      </c>
      <c r="AD1" s="12" t="s">
        <v>141</v>
      </c>
      <c r="AE1" s="14" t="s">
        <v>142</v>
      </c>
      <c r="AF1" s="12" t="s">
        <v>143</v>
      </c>
    </row>
    <row r="2" spans="1:47">
      <c r="A2" s="15" t="s">
        <v>144</v>
      </c>
      <c r="B2" s="16">
        <v>53.994900000000001</v>
      </c>
      <c r="C2" s="16">
        <v>0.1174</v>
      </c>
      <c r="D2" s="16">
        <v>29.052199999999999</v>
      </c>
      <c r="E2" s="16"/>
      <c r="F2" s="16">
        <v>0.47270000000000001</v>
      </c>
      <c r="G2" s="16">
        <v>4.2799999999999998E-2</v>
      </c>
      <c r="H2" s="16">
        <v>11.401999999999999</v>
      </c>
      <c r="I2" s="16">
        <v>4.8068999999999997</v>
      </c>
      <c r="J2" s="16">
        <v>0.34949999999999998</v>
      </c>
      <c r="K2" s="16">
        <v>100.2384</v>
      </c>
      <c r="L2" s="15">
        <v>-18577</v>
      </c>
      <c r="M2" s="15">
        <v>14298</v>
      </c>
      <c r="N2" s="15">
        <v>171</v>
      </c>
      <c r="O2" s="15"/>
      <c r="P2" s="15"/>
      <c r="Q2" s="17"/>
      <c r="R2" s="15"/>
      <c r="S2" s="15">
        <v>8</v>
      </c>
      <c r="T2" s="15">
        <f t="shared" ref="T2:T8" si="0">S2/((I2/61.979)+(B2*2/60.08)+(H2/56.08)+(D2*3/101.9612)+(C2*2/79.9)+(G2/40.31)+(F2/71.846)+(J2/94.2034))</f>
        <v>2.7142580055883081</v>
      </c>
      <c r="U2" s="18">
        <f t="shared" ref="U2:U8" si="1">$T2*B2/60.08</f>
        <v>2.4393490277286971</v>
      </c>
      <c r="V2" s="18">
        <f t="shared" ref="V2:V8" si="2">$T2*C2/79.9</f>
        <v>3.9881588217280019E-3</v>
      </c>
      <c r="W2" s="18">
        <f t="shared" ref="W2:W8" si="3">$T2*D2*2/101.9612</f>
        <v>1.5467681123790744</v>
      </c>
      <c r="X2" s="18"/>
      <c r="Y2" s="18">
        <f t="shared" ref="Y2:Y8" si="4">$T2*F2/71.846</f>
        <v>1.7858054160866204E-2</v>
      </c>
      <c r="Z2" s="18">
        <f t="shared" ref="Z2:Z8" si="5">$T2*G2/40.31</f>
        <v>2.8819211768588331E-3</v>
      </c>
      <c r="AA2" s="18">
        <f t="shared" ref="AA2:AA8" si="6">$T2*H2/56.08</f>
        <v>0.55185395470253007</v>
      </c>
      <c r="AB2" s="18">
        <f t="shared" ref="AB2:AB8" si="7">$T2*I2*2/61.979</f>
        <v>0.42101895180827176</v>
      </c>
      <c r="AC2" s="18">
        <f t="shared" ref="AC2:AC8" si="8">$T2*J2*2/94.2034</f>
        <v>2.014010477229301E-2</v>
      </c>
      <c r="AD2" s="19">
        <f>SUM(U2:AC2)</f>
        <v>5.0038582855503186</v>
      </c>
      <c r="AE2" s="20">
        <f>100*AA2/(AC2+AB2+AA2)</f>
        <v>55.57368820268195</v>
      </c>
      <c r="AF2" s="13">
        <f>AC2/(AC2+AB2+AA2)</f>
        <v>2.0281813574899204E-2</v>
      </c>
    </row>
    <row r="3" spans="1:47">
      <c r="A3" s="15" t="s">
        <v>145</v>
      </c>
      <c r="B3" s="16">
        <v>53.842799999999997</v>
      </c>
      <c r="C3" s="16">
        <v>0.10829999999999999</v>
      </c>
      <c r="D3" s="16">
        <v>29.0991</v>
      </c>
      <c r="E3" s="16"/>
      <c r="F3" s="16">
        <v>0.54300000000000004</v>
      </c>
      <c r="G3" s="16">
        <v>0.1341</v>
      </c>
      <c r="H3" s="16">
        <v>11.872199999999999</v>
      </c>
      <c r="I3" s="16">
        <v>4.5776000000000003</v>
      </c>
      <c r="J3" s="16">
        <v>0.27500000000000002</v>
      </c>
      <c r="K3" s="16">
        <v>100.452</v>
      </c>
      <c r="L3" s="15">
        <v>-17793</v>
      </c>
      <c r="M3" s="15">
        <v>14602</v>
      </c>
      <c r="N3" s="15">
        <v>171</v>
      </c>
      <c r="O3" s="15"/>
      <c r="P3" s="15"/>
      <c r="Q3" s="17"/>
      <c r="R3" s="15"/>
      <c r="S3" s="15">
        <v>8</v>
      </c>
      <c r="T3" s="15">
        <f t="shared" si="0"/>
        <v>2.7112901560028018</v>
      </c>
      <c r="U3" s="18">
        <f t="shared" si="1"/>
        <v>2.4298178031229636</v>
      </c>
      <c r="V3" s="18">
        <f t="shared" si="2"/>
        <v>3.6750028021915321E-3</v>
      </c>
      <c r="W3" s="18">
        <f t="shared" si="3"/>
        <v>1.5475711030968864</v>
      </c>
      <c r="X3" s="18"/>
      <c r="Y3" s="18">
        <f t="shared" si="4"/>
        <v>2.0491475582628416E-2</v>
      </c>
      <c r="Z3" s="18">
        <f t="shared" si="5"/>
        <v>9.0196975916639957E-3</v>
      </c>
      <c r="AA3" s="18">
        <f t="shared" si="6"/>
        <v>0.57398322022283277</v>
      </c>
      <c r="AB3" s="18">
        <f t="shared" si="7"/>
        <v>0.40049700118163978</v>
      </c>
      <c r="AC3" s="18">
        <f t="shared" si="8"/>
        <v>1.5829679032832583E-2</v>
      </c>
      <c r="AD3" s="19">
        <f>SUM(U3:AC3)</f>
        <v>5.0008849826336386</v>
      </c>
      <c r="AE3" s="20">
        <f>100*AA3/(AC3+AB3+AA3)</f>
        <v>57.959959803428283</v>
      </c>
      <c r="AF3" s="13">
        <f t="shared" ref="AF3:AF12" si="9">AC3/(AC3+AB3+AA3)</f>
        <v>1.5984571118437218E-2</v>
      </c>
    </row>
    <row r="4" spans="1:47">
      <c r="A4" s="15" t="s">
        <v>146</v>
      </c>
      <c r="B4" s="16">
        <v>54.358199999999997</v>
      </c>
      <c r="C4" s="16">
        <v>0.1028</v>
      </c>
      <c r="D4" s="16">
        <v>28.661300000000001</v>
      </c>
      <c r="E4" s="16"/>
      <c r="F4" s="16">
        <v>0.375</v>
      </c>
      <c r="G4" s="16">
        <v>4.4999999999999998E-2</v>
      </c>
      <c r="H4" s="16">
        <v>11.142799999999999</v>
      </c>
      <c r="I4" s="16">
        <v>4.9756</v>
      </c>
      <c r="J4" s="16">
        <v>0.30280000000000001</v>
      </c>
      <c r="K4" s="16">
        <v>99.963399999999993</v>
      </c>
      <c r="L4" s="15">
        <v>-17383</v>
      </c>
      <c r="M4" s="15">
        <v>15428</v>
      </c>
      <c r="N4" s="15">
        <v>178</v>
      </c>
      <c r="O4" s="15"/>
      <c r="P4" s="15"/>
      <c r="Q4" s="17"/>
      <c r="R4" s="15"/>
      <c r="S4" s="15">
        <v>8</v>
      </c>
      <c r="T4" s="15">
        <f t="shared" si="0"/>
        <v>2.7174610843449623</v>
      </c>
      <c r="U4" s="18">
        <f t="shared" si="1"/>
        <v>2.4586600052436802</v>
      </c>
      <c r="V4" s="18">
        <f t="shared" si="2"/>
        <v>3.4963078782310648E-3</v>
      </c>
      <c r="W4" s="18">
        <f t="shared" si="3"/>
        <v>1.5277569776883024</v>
      </c>
      <c r="X4" s="18"/>
      <c r="Y4" s="18">
        <f t="shared" si="4"/>
        <v>1.4183780678525748E-2</v>
      </c>
      <c r="Z4" s="18">
        <f t="shared" si="5"/>
        <v>3.0336330636448351E-3</v>
      </c>
      <c r="AA4" s="18">
        <f t="shared" si="6"/>
        <v>0.53994517422680177</v>
      </c>
      <c r="AB4" s="18">
        <f t="shared" si="7"/>
        <v>0.43630905213916954</v>
      </c>
      <c r="AC4" s="18">
        <f t="shared" si="8"/>
        <v>1.746958637033599E-2</v>
      </c>
      <c r="AD4" s="19">
        <f>SUM(U4:AC4)</f>
        <v>5.0008545172886913</v>
      </c>
      <c r="AE4" s="20">
        <f>100*AA4/(AC4+AB4+AA4)</f>
        <v>54.335537430668438</v>
      </c>
      <c r="AF4" s="13">
        <f t="shared" si="9"/>
        <v>1.7579921248170479E-2</v>
      </c>
    </row>
    <row r="5" spans="1:47">
      <c r="A5" s="15" t="s">
        <v>147</v>
      </c>
      <c r="B5" s="16">
        <v>53.132300000000001</v>
      </c>
      <c r="C5" s="16">
        <v>9.5899999999999999E-2</v>
      </c>
      <c r="D5" s="16">
        <v>29.537199999999999</v>
      </c>
      <c r="E5" s="16"/>
      <c r="F5" s="16">
        <v>0.49130000000000001</v>
      </c>
      <c r="G5" s="16">
        <v>0.05</v>
      </c>
      <c r="H5" s="16">
        <v>12.260400000000001</v>
      </c>
      <c r="I5" s="16">
        <v>4.3268000000000004</v>
      </c>
      <c r="J5" s="16">
        <v>0.23619999999999999</v>
      </c>
      <c r="K5" s="16">
        <v>100.1302</v>
      </c>
      <c r="L5" s="15">
        <v>-16412</v>
      </c>
      <c r="M5" s="15">
        <v>13722</v>
      </c>
      <c r="N5" s="15">
        <v>168</v>
      </c>
      <c r="O5" s="15"/>
      <c r="P5" s="15"/>
      <c r="Q5" s="17"/>
      <c r="R5" s="15"/>
      <c r="S5" s="15">
        <v>8</v>
      </c>
      <c r="T5" s="15">
        <f t="shared" si="0"/>
        <v>2.7218191206616527</v>
      </c>
      <c r="U5" s="18">
        <f t="shared" si="1"/>
        <v>2.4070657467498524</v>
      </c>
      <c r="V5" s="18">
        <f t="shared" si="2"/>
        <v>3.2668642512071648E-3</v>
      </c>
      <c r="W5" s="18">
        <f t="shared" si="3"/>
        <v>1.576970763992722</v>
      </c>
      <c r="X5" s="18"/>
      <c r="Y5" s="18">
        <f t="shared" si="4"/>
        <v>1.8612445146300002E-2</v>
      </c>
      <c r="Z5" s="18">
        <f t="shared" si="5"/>
        <v>3.3761090556458104E-3</v>
      </c>
      <c r="AA5" s="18">
        <f t="shared" si="6"/>
        <v>0.59505333714265574</v>
      </c>
      <c r="AB5" s="18">
        <f t="shared" si="7"/>
        <v>0.38002442670191006</v>
      </c>
      <c r="AC5" s="18">
        <f t="shared" si="8"/>
        <v>1.3649054626484445E-2</v>
      </c>
      <c r="AD5" s="19">
        <f t="shared" ref="AD5:AD8" si="10">SUM(U5:AC5)</f>
        <v>4.9980187476667783</v>
      </c>
      <c r="AE5" s="20">
        <f t="shared" ref="AE5" si="11">100*AA5/(AC5+AB5+AA5)</f>
        <v>60.183796578192926</v>
      </c>
      <c r="AF5" s="13">
        <f t="shared" si="9"/>
        <v>1.3804677259175696E-2</v>
      </c>
    </row>
    <row r="6" spans="1:47">
      <c r="A6" s="15" t="s">
        <v>148</v>
      </c>
      <c r="B6" s="16">
        <v>53.883899999999997</v>
      </c>
      <c r="C6" s="16">
        <v>0.1157</v>
      </c>
      <c r="D6" s="16">
        <v>28.723600000000001</v>
      </c>
      <c r="E6" s="16"/>
      <c r="F6" s="16">
        <v>0.51380000000000003</v>
      </c>
      <c r="G6" s="16">
        <v>5.4800000000000001E-2</v>
      </c>
      <c r="H6" s="16">
        <v>11.4521</v>
      </c>
      <c r="I6" s="16">
        <v>4.9154</v>
      </c>
      <c r="J6" s="16">
        <v>0.32419999999999999</v>
      </c>
      <c r="K6" s="16">
        <v>99.983500000000006</v>
      </c>
      <c r="L6" s="15">
        <v>-17237</v>
      </c>
      <c r="M6" s="15">
        <v>12898</v>
      </c>
      <c r="N6" s="15">
        <v>166</v>
      </c>
      <c r="O6" s="15"/>
      <c r="P6" s="15"/>
      <c r="Q6" s="17"/>
      <c r="R6" s="15"/>
      <c r="S6" s="15">
        <v>8</v>
      </c>
      <c r="T6" s="15">
        <f t="shared" si="0"/>
        <v>2.7236475144287451</v>
      </c>
      <c r="U6" s="18">
        <f t="shared" si="1"/>
        <v>2.4427554977151638</v>
      </c>
      <c r="V6" s="18">
        <f t="shared" si="2"/>
        <v>3.944005224272914E-3</v>
      </c>
      <c r="W6" s="18">
        <f t="shared" si="3"/>
        <v>1.5345633779407364</v>
      </c>
      <c r="X6" s="18"/>
      <c r="Y6" s="18">
        <f t="shared" si="4"/>
        <v>1.9477912380835249E-2</v>
      </c>
      <c r="Z6" s="18">
        <f t="shared" si="5"/>
        <v>3.7027011607714024E-3</v>
      </c>
      <c r="AA6" s="18">
        <f t="shared" si="6"/>
        <v>0.55619621433647348</v>
      </c>
      <c r="AB6" s="18">
        <f t="shared" si="7"/>
        <v>0.43201139071050043</v>
      </c>
      <c r="AC6" s="18">
        <f t="shared" si="8"/>
        <v>1.8746807953381708E-2</v>
      </c>
      <c r="AD6" s="19">
        <f t="shared" si="10"/>
        <v>5.0113979074221362</v>
      </c>
      <c r="AE6" s="20">
        <f>100*AA6/(AC6+AB6+AA6)</f>
        <v>55.235491016838814</v>
      </c>
      <c r="AF6" s="13">
        <f t="shared" si="9"/>
        <v>1.8617335314637613E-2</v>
      </c>
    </row>
    <row r="7" spans="1:47">
      <c r="A7" s="15"/>
      <c r="B7" s="16">
        <v>52.018000000000001</v>
      </c>
      <c r="C7" s="16">
        <v>0.01</v>
      </c>
      <c r="D7" s="16">
        <v>29.75</v>
      </c>
      <c r="E7" s="16"/>
      <c r="F7" s="16">
        <v>0.17</v>
      </c>
      <c r="G7" s="16">
        <v>0.01</v>
      </c>
      <c r="H7" s="16">
        <v>12.53</v>
      </c>
      <c r="I7" s="16">
        <v>4.13</v>
      </c>
      <c r="J7" s="16">
        <v>0.1</v>
      </c>
      <c r="K7" s="16"/>
      <c r="L7" s="15"/>
      <c r="M7" s="15"/>
      <c r="N7" s="15"/>
      <c r="O7" s="15"/>
      <c r="P7" s="15"/>
      <c r="Q7" s="17"/>
      <c r="R7" s="15"/>
      <c r="S7" s="15">
        <v>8</v>
      </c>
      <c r="T7" s="15">
        <f t="shared" si="0"/>
        <v>2.7577174401178861</v>
      </c>
      <c r="U7" s="18">
        <f t="shared" si="1"/>
        <v>2.3876655426107227</v>
      </c>
      <c r="V7" s="18">
        <f t="shared" si="2"/>
        <v>3.4514611265555519E-4</v>
      </c>
      <c r="W7" s="18">
        <f t="shared" si="3"/>
        <v>1.6092806644783921</v>
      </c>
      <c r="X7" s="18"/>
      <c r="Y7" s="18">
        <f t="shared" si="4"/>
        <v>6.5252340397522566E-3</v>
      </c>
      <c r="Z7" s="18">
        <f t="shared" si="5"/>
        <v>6.8412737288957727E-4</v>
      </c>
      <c r="AA7" s="18">
        <f t="shared" si="6"/>
        <v>0.61615905001207405</v>
      </c>
      <c r="AB7" s="18">
        <f t="shared" si="7"/>
        <v>0.36752361373003334</v>
      </c>
      <c r="AC7" s="18">
        <f t="shared" si="8"/>
        <v>5.8548150918499462E-3</v>
      </c>
      <c r="AD7" s="19">
        <f t="shared" si="10"/>
        <v>4.99403819344837</v>
      </c>
      <c r="AE7" s="20">
        <f>100*AA7/(AC7+AB7+AA7)</f>
        <v>62.267378769537693</v>
      </c>
      <c r="AF7" s="13">
        <f t="shared" si="9"/>
        <v>5.9167188884539203E-3</v>
      </c>
    </row>
    <row r="8" spans="1:47">
      <c r="A8" s="15"/>
      <c r="B8" s="16">
        <v>46.4</v>
      </c>
      <c r="C8" s="16"/>
      <c r="D8" s="16"/>
      <c r="E8" s="16"/>
      <c r="F8" s="16"/>
      <c r="G8" s="16"/>
      <c r="H8" s="16"/>
      <c r="I8" s="16"/>
      <c r="J8" s="16"/>
      <c r="K8" s="16"/>
      <c r="L8" s="15"/>
      <c r="M8" s="15"/>
      <c r="N8" s="15"/>
      <c r="O8" s="15"/>
      <c r="P8" s="15"/>
      <c r="Q8" s="17"/>
      <c r="R8" s="15"/>
      <c r="S8" s="15">
        <v>8</v>
      </c>
      <c r="T8" s="15">
        <f t="shared" si="0"/>
        <v>5.1793103448275861</v>
      </c>
      <c r="U8" s="18">
        <f t="shared" si="1"/>
        <v>4</v>
      </c>
      <c r="V8" s="18">
        <f t="shared" si="2"/>
        <v>0</v>
      </c>
      <c r="W8" s="18">
        <f t="shared" si="3"/>
        <v>0</v>
      </c>
      <c r="X8" s="18"/>
      <c r="Y8" s="18">
        <f t="shared" si="4"/>
        <v>0</v>
      </c>
      <c r="Z8" s="18">
        <f t="shared" si="5"/>
        <v>0</v>
      </c>
      <c r="AA8" s="18">
        <f t="shared" si="6"/>
        <v>0</v>
      </c>
      <c r="AB8" s="18">
        <f t="shared" si="7"/>
        <v>0</v>
      </c>
      <c r="AC8" s="18">
        <f t="shared" si="8"/>
        <v>0</v>
      </c>
      <c r="AD8" s="19">
        <f t="shared" si="10"/>
        <v>4</v>
      </c>
      <c r="AE8" s="20" t="e">
        <f>100*AA8/(AC8+AB8+AA8)</f>
        <v>#DIV/0!</v>
      </c>
      <c r="AF8" s="13" t="e">
        <f t="shared" si="9"/>
        <v>#DIV/0!</v>
      </c>
    </row>
    <row r="9" spans="1:47">
      <c r="A9" s="15"/>
      <c r="B9" s="16"/>
      <c r="C9" s="16"/>
      <c r="D9" s="16"/>
      <c r="E9" s="16"/>
      <c r="F9" s="16"/>
      <c r="G9" s="16"/>
      <c r="H9" s="16"/>
      <c r="I9" s="16"/>
      <c r="J9" s="16"/>
      <c r="K9" s="16"/>
      <c r="L9" s="15"/>
      <c r="M9" s="15"/>
      <c r="N9" s="15"/>
      <c r="O9" s="15"/>
      <c r="P9" s="15"/>
      <c r="Q9" s="17"/>
      <c r="R9" s="15"/>
      <c r="S9" s="15"/>
      <c r="T9" s="15"/>
      <c r="U9" s="18"/>
      <c r="V9" s="18"/>
      <c r="W9" s="18"/>
      <c r="X9" s="18"/>
      <c r="Y9" s="18"/>
      <c r="Z9" s="18"/>
      <c r="AA9" s="18"/>
      <c r="AB9" s="18"/>
      <c r="AC9" s="18"/>
      <c r="AD9" s="19"/>
      <c r="AE9" s="20"/>
      <c r="AF9" s="13"/>
    </row>
    <row r="10" spans="1:47">
      <c r="T10" s="15"/>
      <c r="U10" s="18"/>
      <c r="V10" s="18"/>
      <c r="W10" s="18"/>
      <c r="X10" s="18"/>
      <c r="Y10" s="18"/>
      <c r="Z10" s="18"/>
      <c r="AA10" s="18"/>
      <c r="AB10" s="18"/>
      <c r="AC10" s="18"/>
      <c r="AD10" s="19"/>
      <c r="AE10" s="20"/>
      <c r="AF10" s="13"/>
      <c r="AJ10" t="s">
        <v>378</v>
      </c>
      <c r="AK10" t="s">
        <v>142</v>
      </c>
      <c r="AP10" t="s">
        <v>118</v>
      </c>
      <c r="AQ10" t="s">
        <v>117</v>
      </c>
      <c r="AR10" t="s">
        <v>326</v>
      </c>
    </row>
    <row r="11" spans="1:47">
      <c r="A11" s="21" t="s">
        <v>149</v>
      </c>
      <c r="B11" s="22">
        <v>64.66</v>
      </c>
      <c r="C11" s="23">
        <v>0</v>
      </c>
      <c r="D11" s="22">
        <v>19.72</v>
      </c>
      <c r="E11" s="22">
        <v>0.08</v>
      </c>
      <c r="F11" s="23">
        <v>0</v>
      </c>
      <c r="G11" s="23">
        <v>0</v>
      </c>
      <c r="H11" s="22">
        <v>0.34</v>
      </c>
      <c r="I11" s="22">
        <v>3.42</v>
      </c>
      <c r="J11" s="22">
        <v>11.72</v>
      </c>
      <c r="K11" s="22">
        <f>SUM(B11:J11)</f>
        <v>99.94</v>
      </c>
      <c r="L11" s="22"/>
      <c r="M11" s="22"/>
      <c r="N11" s="22"/>
      <c r="O11" s="22"/>
      <c r="P11" s="22"/>
      <c r="Q11" s="22"/>
      <c r="R11" s="22"/>
      <c r="S11" s="21">
        <v>8</v>
      </c>
      <c r="T11" s="24">
        <f>S11/((I11/61.979)+(B11*2/60.08)+(H11/56.08)+(D11*3/101.9612)+(C11*2/79.9)+(G11/40.31)+(F11/71.846)+(J11/94.2034)+(E11/159.69))</f>
        <v>2.7408153537346722</v>
      </c>
      <c r="U11" s="25">
        <f>$T11*B11/60.08</f>
        <v>2.949752343083953</v>
      </c>
      <c r="V11" s="25">
        <f>$T11*C11/79.9</f>
        <v>0</v>
      </c>
      <c r="W11" s="25">
        <f>$T11*D11*2/101.9612</f>
        <v>1.0601852229210276</v>
      </c>
      <c r="X11" s="25">
        <f>T11*E11*2/159.69</f>
        <v>2.746135992219598E-3</v>
      </c>
      <c r="Y11" s="25">
        <f>$T11*F11/71.846</f>
        <v>0</v>
      </c>
      <c r="Z11" s="25">
        <f>$T11*G11/40.31</f>
        <v>0</v>
      </c>
      <c r="AA11" s="25">
        <f>$T11*H11/56.08</f>
        <v>1.661692618170094E-2</v>
      </c>
      <c r="AB11" s="25">
        <f>$T11*I11*2/61.979</f>
        <v>0.30247627453726517</v>
      </c>
      <c r="AC11" s="25">
        <f>$T11*J11*2/94.2034</f>
        <v>0.68197869600821959</v>
      </c>
      <c r="AD11" s="26">
        <f>SUM(U11:AC11)</f>
        <v>5.0137555987243863</v>
      </c>
      <c r="AE11" s="20">
        <f t="shared" ref="AE11:AE12" si="12">100*AA11/(AC11+AB11+AA11)</f>
        <v>1.6599133624694511</v>
      </c>
      <c r="AF11" s="13">
        <f t="shared" si="9"/>
        <v>0.68124846800496486</v>
      </c>
      <c r="AJ11" t="s">
        <v>370</v>
      </c>
      <c r="AK11">
        <v>18.746696338911704</v>
      </c>
      <c r="AO11" t="s">
        <v>381</v>
      </c>
      <c r="AP11" s="65">
        <v>30.219563541370622</v>
      </c>
      <c r="AQ11" s="65">
        <v>21.190885587994046</v>
      </c>
      <c r="AR11" s="65">
        <v>22.566196592954732</v>
      </c>
      <c r="AS11" s="68">
        <v>1</v>
      </c>
      <c r="AT11" s="68">
        <v>2</v>
      </c>
      <c r="AU11" s="68">
        <v>3</v>
      </c>
    </row>
    <row r="12" spans="1:47">
      <c r="A12" s="15" t="s">
        <v>150</v>
      </c>
      <c r="B12" s="16">
        <v>56.02</v>
      </c>
      <c r="C12" s="16">
        <v>0.38</v>
      </c>
      <c r="D12" s="16">
        <v>12.74</v>
      </c>
      <c r="E12" s="16">
        <v>0.88</v>
      </c>
      <c r="F12" s="16">
        <v>1.64</v>
      </c>
      <c r="G12" s="16">
        <v>8.01</v>
      </c>
      <c r="H12" s="16">
        <v>12.45</v>
      </c>
      <c r="I12" s="16">
        <v>7.05</v>
      </c>
      <c r="J12" s="16">
        <v>0.4</v>
      </c>
      <c r="K12" s="27">
        <f>SUM(B12:J12)</f>
        <v>99.570000000000007</v>
      </c>
      <c r="S12" s="15">
        <v>6</v>
      </c>
      <c r="T12" s="24">
        <f>S12/((I12/61.979)+(B12*2/60.08)+(H12/56.08)+(D12*3/101.9612)+(C12*2/79.9)+(G12/40.31)+(F12/71.846)+(J12/94.2034)+(E12/159.69))</f>
        <v>2.130490313013703</v>
      </c>
      <c r="U12" s="25">
        <f>$T12*B12/60.08</f>
        <v>1.9865190967880768</v>
      </c>
      <c r="V12" s="25">
        <f>$T12*C12/79.9</f>
        <v>1.0132494605071428E-2</v>
      </c>
      <c r="W12" s="25">
        <f>$T12*D12*2/101.9612</f>
        <v>0.53240735863827759</v>
      </c>
      <c r="X12" s="25">
        <f>T12*E12*2/159.69</f>
        <v>2.3480887662997791E-2</v>
      </c>
      <c r="Y12" s="25">
        <f>$T12*F12/71.846</f>
        <v>4.8631853037642628E-2</v>
      </c>
      <c r="Z12" s="25">
        <f>$T12*G12/40.31</f>
        <v>0.42334972481368788</v>
      </c>
      <c r="AA12" s="25">
        <f>$T12*H12/56.08</f>
        <v>0.47297796713660128</v>
      </c>
      <c r="AB12" s="25">
        <f>$T12*I12*2/61.979</f>
        <v>0.4846788979088596</v>
      </c>
      <c r="AC12" s="25">
        <f>$T12*J12*2/94.2034</f>
        <v>1.8092682964850129E-2</v>
      </c>
      <c r="AD12" s="26">
        <f>SUM(U12:AC12)</f>
        <v>4.0002709635560647</v>
      </c>
      <c r="AE12" s="20">
        <f t="shared" si="12"/>
        <v>48.473296052359856</v>
      </c>
      <c r="AF12" s="13">
        <f t="shared" si="9"/>
        <v>1.8542343167612656E-2</v>
      </c>
      <c r="AJ12" t="s">
        <v>357</v>
      </c>
      <c r="AK12">
        <v>22.40341016333409</v>
      </c>
      <c r="AO12" t="s">
        <v>383</v>
      </c>
      <c r="AP12" s="65">
        <v>40.443396266634771</v>
      </c>
      <c r="AQ12" s="67">
        <v>21.27690389239617</v>
      </c>
      <c r="AR12" s="65">
        <v>27.983120919189588</v>
      </c>
      <c r="AS12" s="68">
        <v>1</v>
      </c>
      <c r="AT12" s="68">
        <v>2</v>
      </c>
      <c r="AU12" s="68">
        <v>3</v>
      </c>
    </row>
    <row r="13" spans="1:47">
      <c r="A13" t="s">
        <v>151</v>
      </c>
      <c r="B13" s="16">
        <v>61.8</v>
      </c>
      <c r="C13">
        <v>0</v>
      </c>
      <c r="D13">
        <v>24.1</v>
      </c>
      <c r="F13">
        <v>0.4</v>
      </c>
      <c r="G13">
        <v>0</v>
      </c>
      <c r="H13">
        <v>4.0999999999999996</v>
      </c>
      <c r="I13">
        <v>9.4</v>
      </c>
      <c r="J13">
        <v>0.2</v>
      </c>
      <c r="T13" s="24"/>
      <c r="U13" s="25"/>
      <c r="V13" s="25"/>
      <c r="W13" s="25"/>
      <c r="X13" s="25"/>
      <c r="Y13" s="25"/>
      <c r="Z13" s="25"/>
      <c r="AA13" s="25"/>
      <c r="AB13" s="25"/>
      <c r="AC13" s="25"/>
      <c r="AD13" s="26"/>
      <c r="AE13" s="20"/>
      <c r="AF13" s="13"/>
      <c r="AJ13" t="s">
        <v>356</v>
      </c>
      <c r="AK13">
        <v>22.438369418323141</v>
      </c>
      <c r="AO13" t="s">
        <v>382</v>
      </c>
      <c r="AP13" s="65">
        <v>20.504969256976352</v>
      </c>
      <c r="AQ13" s="65">
        <v>16.104325721545898</v>
      </c>
      <c r="AR13" s="67">
        <v>18.746696338911704</v>
      </c>
      <c r="AS13" s="68">
        <v>1</v>
      </c>
      <c r="AT13" s="68">
        <v>2</v>
      </c>
      <c r="AU13" s="68">
        <v>3</v>
      </c>
    </row>
    <row r="14" spans="1:47">
      <c r="E14" s="13"/>
      <c r="F14" s="13"/>
      <c r="G14" s="13"/>
      <c r="H14" s="13"/>
      <c r="I14" s="13"/>
      <c r="J14" s="13"/>
      <c r="T14" s="24"/>
      <c r="U14" s="25"/>
      <c r="V14" s="25"/>
      <c r="W14" s="25"/>
      <c r="X14" s="25"/>
      <c r="Y14" s="25"/>
      <c r="Z14" s="25"/>
      <c r="AA14" s="25"/>
      <c r="AB14" s="25"/>
      <c r="AC14" s="25"/>
      <c r="AD14" s="26"/>
      <c r="AE14" s="20"/>
      <c r="AF14" s="13"/>
      <c r="AJ14" t="s">
        <v>361</v>
      </c>
      <c r="AK14">
        <v>22.566196592954732</v>
      </c>
      <c r="AO14" t="s">
        <v>384</v>
      </c>
      <c r="AP14" s="65">
        <v>31.492302432311337</v>
      </c>
      <c r="AQ14" s="65">
        <v>18.551035314356376</v>
      </c>
      <c r="AR14" s="65">
        <v>22.438369418323141</v>
      </c>
      <c r="AS14" s="68">
        <v>1</v>
      </c>
      <c r="AT14" s="68">
        <v>2</v>
      </c>
      <c r="AU14" s="68">
        <v>3</v>
      </c>
    </row>
    <row r="15" spans="1:47">
      <c r="A15" t="s">
        <v>152</v>
      </c>
      <c r="B15">
        <v>59.799574383924671</v>
      </c>
      <c r="C15">
        <v>2.1667710211790626E-2</v>
      </c>
      <c r="D15">
        <v>25.518500679515689</v>
      </c>
      <c r="F15">
        <v>0.1146953148313936</v>
      </c>
      <c r="G15">
        <v>7.743889254811348E-2</v>
      </c>
      <c r="H15">
        <v>5.8840313816810825</v>
      </c>
      <c r="I15">
        <v>7.4655589230825017</v>
      </c>
      <c r="J15">
        <v>6.4580136402387037E-2</v>
      </c>
      <c r="K15">
        <f>SUM(B15:J15)</f>
        <v>98.946047422197623</v>
      </c>
      <c r="S15">
        <v>8</v>
      </c>
      <c r="T15" s="15">
        <f t="shared" ref="T15:T16" si="13">S15/((I15/61.979)+(B15*2/60.08)+(H15/56.08)+(D15*3/101.9612)+(C15*2/79.9)+(G15/40.31)+(F15/71.846)+(J15/94.2034))</f>
        <v>2.6921385942926497</v>
      </c>
      <c r="U15" s="18">
        <f t="shared" ref="U15:U16" si="14">$T15*B15/60.08</f>
        <v>2.6795729381031577</v>
      </c>
      <c r="V15" s="18">
        <f t="shared" ref="V15:V16" si="15">$T15*C15/79.9</f>
        <v>7.3006857210401125E-4</v>
      </c>
      <c r="W15" s="18">
        <f t="shared" ref="W15:W16" si="16">$T15*D15*2/101.9612</f>
        <v>1.3475584937762088</v>
      </c>
      <c r="X15" s="18"/>
      <c r="Y15" s="18">
        <f t="shared" ref="Y15:Y16" si="17">$T15*F15/71.846</f>
        <v>4.297743557639129E-3</v>
      </c>
      <c r="Z15" s="18">
        <f t="shared" ref="Z15:Z16" si="18">$T15*G15/40.31</f>
        <v>5.1718241460694059E-3</v>
      </c>
      <c r="AA15" s="18">
        <f t="shared" ref="AA15:AA16" si="19">$T15*H15/56.08</f>
        <v>0.28246483546099765</v>
      </c>
      <c r="AB15" s="18">
        <f t="shared" ref="AB15:AB16" si="20">$T15*I15*2/61.979</f>
        <v>0.64855255182549809</v>
      </c>
      <c r="AC15" s="18">
        <f t="shared" ref="AC15:AC16" si="21">$T15*J15*2/94.2034</f>
        <v>3.6911338154153629E-3</v>
      </c>
      <c r="AD15" s="19">
        <f>SUM(U15:AC15)</f>
        <v>4.972039589257089</v>
      </c>
      <c r="AE15" s="20">
        <f>100*AA15/(AC15+AB15+AA15)</f>
        <v>30.219563541370619</v>
      </c>
      <c r="AF15" s="13">
        <f>AC15/(AC15+AB15+AA15)</f>
        <v>3.9489677606276141E-3</v>
      </c>
      <c r="AJ15" t="s">
        <v>358</v>
      </c>
      <c r="AK15">
        <v>22.785807849922843</v>
      </c>
      <c r="AO15" t="s">
        <v>385</v>
      </c>
      <c r="AP15" s="65">
        <v>25.7767767523465</v>
      </c>
      <c r="AQ15" s="65">
        <v>17.826688574921473</v>
      </c>
      <c r="AR15" s="65">
        <v>22.40341016333409</v>
      </c>
      <c r="AS15" s="68">
        <v>1</v>
      </c>
      <c r="AT15" s="68">
        <v>2</v>
      </c>
      <c r="AU15" s="68">
        <v>3</v>
      </c>
    </row>
    <row r="16" spans="1:47">
      <c r="A16" t="s">
        <v>153</v>
      </c>
      <c r="B16">
        <v>62.122105569759533</v>
      </c>
      <c r="C16">
        <v>6.6435665631065196E-5</v>
      </c>
      <c r="D16">
        <v>23.474978482040566</v>
      </c>
      <c r="F16">
        <v>0</v>
      </c>
      <c r="G16">
        <v>1.2833410532814776E-4</v>
      </c>
      <c r="H16">
        <v>3.9397064960987116</v>
      </c>
      <c r="I16">
        <v>8.0783160135829792</v>
      </c>
      <c r="J16">
        <v>2.7651127644733781E-2</v>
      </c>
      <c r="K16">
        <f>SUM(B16:J16)</f>
        <v>97.642952458897469</v>
      </c>
      <c r="S16">
        <v>8</v>
      </c>
      <c r="T16" s="15">
        <f t="shared" si="13"/>
        <v>2.7030932726291019</v>
      </c>
      <c r="U16" s="18">
        <f t="shared" si="14"/>
        <v>2.7949707997199047</v>
      </c>
      <c r="V16" s="18">
        <f t="shared" si="15"/>
        <v>2.2475819878594338E-6</v>
      </c>
      <c r="W16" s="18">
        <f t="shared" si="16"/>
        <v>1.2446902627649885</v>
      </c>
      <c r="X16" s="18"/>
      <c r="Y16" s="18">
        <f t="shared" si="17"/>
        <v>0</v>
      </c>
      <c r="Z16" s="18">
        <f t="shared" si="18"/>
        <v>8.6057816115452937E-6</v>
      </c>
      <c r="AA16" s="18">
        <f t="shared" si="19"/>
        <v>0.1898964715716405</v>
      </c>
      <c r="AB16" s="18">
        <f t="shared" si="20"/>
        <v>0.70464001260065812</v>
      </c>
      <c r="AC16" s="18">
        <f t="shared" si="21"/>
        <v>1.5868551903028653E-3</v>
      </c>
      <c r="AD16" s="19">
        <f>SUM(U16:AC16)</f>
        <v>4.9357952552110946</v>
      </c>
      <c r="AE16" s="20">
        <f>100*AA16/(AC16+AB16+AA16)</f>
        <v>21.190885587994046</v>
      </c>
      <c r="AF16" s="13">
        <f t="shared" ref="AF16" si="22">AC16/(AC16+AB16+AA16)</f>
        <v>1.7707999787524456E-3</v>
      </c>
      <c r="AJ16" t="s">
        <v>369</v>
      </c>
      <c r="AK16">
        <v>27.983120919189588</v>
      </c>
      <c r="AO16" t="s">
        <v>386</v>
      </c>
      <c r="AP16" s="65">
        <v>22.987142963545935</v>
      </c>
      <c r="AQ16" s="65">
        <v>17.876365499190495</v>
      </c>
      <c r="AR16" s="65">
        <v>22.785807849922843</v>
      </c>
      <c r="AS16" s="68">
        <v>1</v>
      </c>
      <c r="AT16" s="68">
        <v>2</v>
      </c>
      <c r="AU16" s="68">
        <v>3</v>
      </c>
    </row>
    <row r="17" spans="1:37">
      <c r="T17" s="15"/>
      <c r="U17" s="18"/>
      <c r="V17" s="18"/>
      <c r="W17" s="18"/>
      <c r="X17" s="18"/>
      <c r="Y17" s="18"/>
      <c r="Z17" s="18"/>
      <c r="AA17" s="18"/>
      <c r="AB17" s="18"/>
      <c r="AC17" s="18"/>
      <c r="AD17" s="19"/>
      <c r="AE17" s="20"/>
      <c r="AF17" s="13"/>
      <c r="AJ17" t="s">
        <v>187</v>
      </c>
      <c r="AK17">
        <v>20.504969256976352</v>
      </c>
    </row>
    <row r="18" spans="1:37">
      <c r="A18" t="s">
        <v>181</v>
      </c>
      <c r="B18">
        <v>59.799574383924671</v>
      </c>
      <c r="C18">
        <v>2.1667710211790626E-2</v>
      </c>
      <c r="D18">
        <v>25.518500679515689</v>
      </c>
      <c r="F18">
        <v>0.1146953148313936</v>
      </c>
      <c r="G18">
        <v>7.7431974358882938E-2</v>
      </c>
      <c r="H18">
        <v>5.8840313816810825</v>
      </c>
      <c r="I18">
        <v>7.4655589230825017</v>
      </c>
      <c r="J18">
        <v>6.4580136402387037E-2</v>
      </c>
      <c r="K18">
        <f>SUM(B18:J18)</f>
        <v>98.946040504008394</v>
      </c>
      <c r="S18">
        <v>8</v>
      </c>
      <c r="T18" s="15">
        <f t="shared" ref="T18:T19" si="23">S18/((I18/61.979)+(B18*2/60.08)+(H18/56.08)+(D18*3/101.9612)+(C18*2/79.9)+(G18/40.31)+(F18/71.846)+(J18/94.2034))</f>
        <v>2.6921387497762201</v>
      </c>
      <c r="U18" s="18">
        <f t="shared" ref="U18:U19" si="24">$T18*B18/60.08</f>
        <v>2.6795730928610029</v>
      </c>
      <c r="V18" s="18">
        <f t="shared" ref="V18:V19" si="25">$T18*C18/79.9</f>
        <v>7.300686142688792E-4</v>
      </c>
      <c r="W18" s="18">
        <f t="shared" ref="W18:W19" si="26">$T18*D18*2/101.9612</f>
        <v>1.3475585716040022</v>
      </c>
      <c r="X18" s="18"/>
      <c r="Y18" s="18">
        <f t="shared" ref="Y18:Y19" si="27">$T18*F18/71.846</f>
        <v>4.2977438058538807E-3</v>
      </c>
      <c r="Z18" s="18">
        <f t="shared" ref="Z18:Z19" si="28">$T18*G18/40.31</f>
        <v>5.1713624074231565E-3</v>
      </c>
      <c r="AA18" s="18">
        <f t="shared" ref="AA18:AA19" si="29">$T18*H18/56.08</f>
        <v>0.28246485177466041</v>
      </c>
      <c r="AB18" s="18">
        <f t="shared" ref="AB18:AB19" si="30">$T18*I18*2/61.979</f>
        <v>0.64855258928243531</v>
      </c>
      <c r="AC18" s="18">
        <f t="shared" ref="AC18:AC19" si="31">$T18*J18*2/94.2034</f>
        <v>3.6911340285955708E-3</v>
      </c>
      <c r="AD18" s="19">
        <f>SUM(U18:AC18)</f>
        <v>4.9720394143782416</v>
      </c>
      <c r="AE18" s="20">
        <f>100*AA18/(AC18+AB18+AA18)</f>
        <v>30.219563541370622</v>
      </c>
      <c r="AF18" s="13">
        <f>AC18/(AC18+AB18+AA18)</f>
        <v>3.948967760627615E-3</v>
      </c>
      <c r="AJ18" t="s">
        <v>181</v>
      </c>
      <c r="AK18">
        <v>30.219563541370622</v>
      </c>
    </row>
    <row r="19" spans="1:37">
      <c r="A19" t="s">
        <v>182</v>
      </c>
      <c r="B19">
        <v>62.122105569759533</v>
      </c>
      <c r="C19">
        <v>3.8003012394667378E-4</v>
      </c>
      <c r="D19">
        <v>23.474978482040566</v>
      </c>
      <c r="F19">
        <v>0</v>
      </c>
      <c r="G19">
        <v>3.1243496387214399E-4</v>
      </c>
      <c r="H19">
        <v>3.9397064960987116</v>
      </c>
      <c r="I19">
        <v>8.0783160135829792</v>
      </c>
      <c r="J19">
        <v>2.7651127644733781E-2</v>
      </c>
      <c r="K19">
        <f>SUM(B19:J19)</f>
        <v>97.643450154214335</v>
      </c>
      <c r="S19">
        <v>8</v>
      </c>
      <c r="T19" s="15">
        <f t="shared" si="23"/>
        <v>2.7030819319272572</v>
      </c>
      <c r="U19" s="18">
        <f t="shared" si="24"/>
        <v>2.794959073550177</v>
      </c>
      <c r="V19" s="18">
        <f t="shared" si="25"/>
        <v>1.2856727930266957E-5</v>
      </c>
      <c r="W19" s="18">
        <f t="shared" si="26"/>
        <v>1.2446850407250012</v>
      </c>
      <c r="X19" s="18"/>
      <c r="Y19" s="18">
        <f t="shared" si="27"/>
        <v>0</v>
      </c>
      <c r="Z19" s="18">
        <f t="shared" si="28"/>
        <v>2.0951061913796521E-5</v>
      </c>
      <c r="AA19" s="18">
        <f t="shared" si="29"/>
        <v>0.18989567486984435</v>
      </c>
      <c r="AB19" s="18">
        <f t="shared" si="30"/>
        <v>0.70463705631632578</v>
      </c>
      <c r="AC19" s="18">
        <f t="shared" si="31"/>
        <v>1.5868485327258715E-3</v>
      </c>
      <c r="AD19" s="19">
        <f>SUM(U19:AC19)</f>
        <v>4.9357975017839175</v>
      </c>
      <c r="AE19" s="20">
        <f>100*AA19/(AC19+AB19+AA19)</f>
        <v>21.190885587994046</v>
      </c>
      <c r="AF19" s="13">
        <f t="shared" ref="AF19" si="32">AC19/(AC19+AB19+AA19)</f>
        <v>1.7707999787524456E-3</v>
      </c>
      <c r="AJ19" t="s">
        <v>375</v>
      </c>
      <c r="AK19">
        <v>25.7767767523465</v>
      </c>
    </row>
    <row r="20" spans="1:37">
      <c r="T20" s="15"/>
      <c r="U20" s="18"/>
      <c r="V20" s="18"/>
      <c r="W20" s="18"/>
      <c r="X20" s="18"/>
      <c r="Y20" s="18"/>
      <c r="Z20" s="18"/>
      <c r="AA20" s="18"/>
      <c r="AB20" s="18"/>
      <c r="AC20" s="18"/>
      <c r="AD20" s="19"/>
      <c r="AE20" s="20"/>
      <c r="AF20" s="13"/>
      <c r="AJ20" t="s">
        <v>362</v>
      </c>
      <c r="AK20">
        <v>31.492302432311337</v>
      </c>
    </row>
    <row r="21" spans="1:37">
      <c r="A21" t="s">
        <v>184</v>
      </c>
      <c r="B21">
        <v>57.278120327518685</v>
      </c>
      <c r="C21">
        <v>0</v>
      </c>
      <c r="D21">
        <v>28.942959673832465</v>
      </c>
      <c r="F21">
        <v>0</v>
      </c>
      <c r="G21">
        <v>0</v>
      </c>
      <c r="H21">
        <v>7.9894411177644713</v>
      </c>
      <c r="I21">
        <v>6.5013757894736841</v>
      </c>
      <c r="J21">
        <v>0</v>
      </c>
      <c r="K21">
        <f>SUM(B21:I21)</f>
        <v>100.71189690858931</v>
      </c>
      <c r="S21">
        <v>8</v>
      </c>
      <c r="T21" s="15">
        <f t="shared" ref="T21" si="33">S21/((I21/61.979)+(B21*2/60.08)+(H21/56.08)+(D21*3/101.9612)+(C21*2/79.9)+(G21/40.31)+(F21/71.846)+(J21/94.2034))</f>
        <v>2.6616296840066296</v>
      </c>
      <c r="U21" s="18">
        <f t="shared" ref="U21" si="34">$T21*B21/60.08</f>
        <v>2.537502418572358</v>
      </c>
      <c r="V21" s="18">
        <f t="shared" ref="V21" si="35">$T21*C21/79.9</f>
        <v>0</v>
      </c>
      <c r="W21" s="18">
        <f t="shared" ref="W21" si="36">$T21*D21*2/101.9612</f>
        <v>1.5110736360670398</v>
      </c>
      <c r="X21" s="18"/>
      <c r="Y21" s="18">
        <f t="shared" ref="Y21" si="37">$T21*F21/71.846</f>
        <v>0</v>
      </c>
      <c r="Z21" s="18">
        <f t="shared" ref="Z21" si="38">$T21*G21/40.31</f>
        <v>0</v>
      </c>
      <c r="AA21" s="18">
        <f t="shared" ref="AA21" si="39">$T21*H21/56.08</f>
        <v>0.37918925887419802</v>
      </c>
      <c r="AB21" s="18">
        <f t="shared" ref="AB21" si="40">$T21*I21*2/61.979</f>
        <v>0.55839089976105438</v>
      </c>
      <c r="AC21" s="18">
        <f t="shared" ref="AC21" si="41">$T21*J21*2/94.2034</f>
        <v>0</v>
      </c>
      <c r="AD21" s="19">
        <f>SUM(U21:AC21)</f>
        <v>4.9861562132746498</v>
      </c>
      <c r="AE21" s="20">
        <f>100*AA21/(AC21+AB21+AA21)</f>
        <v>40.443396266634771</v>
      </c>
      <c r="AF21" s="13">
        <f t="shared" ref="AF21" si="42">AC21/(AC21+AB21+AA21)</f>
        <v>0</v>
      </c>
      <c r="AJ21" t="s">
        <v>364</v>
      </c>
      <c r="AK21">
        <v>22.987142963545935</v>
      </c>
    </row>
    <row r="22" spans="1:37">
      <c r="A22" t="s">
        <v>187</v>
      </c>
      <c r="B22">
        <v>62.496888572445698</v>
      </c>
      <c r="C22">
        <v>5.3085436160434519E-4</v>
      </c>
      <c r="D22">
        <v>24.044495922905853</v>
      </c>
      <c r="F22">
        <v>0</v>
      </c>
      <c r="G22">
        <v>0</v>
      </c>
      <c r="H22">
        <v>4.015708582834332</v>
      </c>
      <c r="I22">
        <v>8.6029938451500652</v>
      </c>
      <c r="J22">
        <v>0</v>
      </c>
      <c r="K22">
        <f>SUM(B22:I22)</f>
        <v>99.160617777697553</v>
      </c>
      <c r="S22">
        <v>8</v>
      </c>
      <c r="T22" s="15">
        <f t="shared" ref="T22" si="43">S22/((I22/61.979)+(B22*2/60.08)+(H22/56.08)+(D22*3/101.9612)+(C22*2/79.9)+(G22/40.31)+(F22/71.846)+(J22/94.2034))</f>
        <v>2.6681422371383117</v>
      </c>
      <c r="U22" s="18">
        <f t="shared" ref="U22" si="44">$T22*B22/60.08</f>
        <v>2.7754758337195247</v>
      </c>
      <c r="V22" s="18">
        <f t="shared" ref="V22" si="45">$T22*C22/79.9</f>
        <v>1.7727095669157043E-5</v>
      </c>
      <c r="W22" s="18">
        <f t="shared" ref="W22" si="46">$T22*D22*2/101.9612</f>
        <v>1.2584029050777163</v>
      </c>
      <c r="X22" s="18"/>
      <c r="Y22" s="18">
        <f t="shared" ref="Y22" si="47">$T22*F22/71.846</f>
        <v>0</v>
      </c>
      <c r="Z22" s="18">
        <f t="shared" ref="Z22" si="48">$T22*G22/40.31</f>
        <v>0</v>
      </c>
      <c r="AA22" s="18">
        <f t="shared" ref="AA22" si="49">$T22*H22/56.08</f>
        <v>0.19105709133200988</v>
      </c>
      <c r="AB22" s="18">
        <f t="shared" ref="AB22" si="50">$T22*I22*2/61.979</f>
        <v>0.74070285884205356</v>
      </c>
      <c r="AC22" s="18">
        <f t="shared" ref="AC22" si="51">$T22*J22*2/94.2034</f>
        <v>0</v>
      </c>
      <c r="AD22" s="19">
        <f>SUM(U22:AC22)</f>
        <v>4.9656564160669738</v>
      </c>
      <c r="AE22" s="20">
        <f>100*AA22/(AC22+AB22+AA22)</f>
        <v>20.504969256976352</v>
      </c>
      <c r="AF22" s="13">
        <f t="shared" ref="AF22" si="52">AC22/(AC22+AB22+AA22)</f>
        <v>0</v>
      </c>
      <c r="AJ22" t="s">
        <v>184</v>
      </c>
      <c r="AK22">
        <v>40.443396266634771</v>
      </c>
    </row>
    <row r="23" spans="1:37">
      <c r="T23" s="15"/>
      <c r="U23" s="18"/>
      <c r="V23" s="18"/>
      <c r="W23" s="18"/>
      <c r="X23" s="18"/>
      <c r="Y23" s="18"/>
      <c r="Z23" s="18"/>
      <c r="AA23" s="18"/>
      <c r="AB23" s="18"/>
      <c r="AC23" s="18"/>
      <c r="AD23" s="19"/>
      <c r="AE23" s="20"/>
      <c r="AF23" s="13"/>
      <c r="AJ23" t="s">
        <v>371</v>
      </c>
      <c r="AK23">
        <v>16.104325721545898</v>
      </c>
    </row>
    <row r="24" spans="1:37">
      <c r="A24" t="s">
        <v>361</v>
      </c>
      <c r="B24">
        <v>61.233751106138428</v>
      </c>
      <c r="C24">
        <v>3.2322632560142055E-3</v>
      </c>
      <c r="D24">
        <v>24.834596844223231</v>
      </c>
      <c r="G24">
        <v>1.1116797980825058E-2</v>
      </c>
      <c r="H24">
        <v>4.8072569147419451</v>
      </c>
      <c r="I24">
        <v>9.1154081898962289</v>
      </c>
      <c r="K24">
        <f>SUM(B24:J24)</f>
        <v>100.00536211623667</v>
      </c>
      <c r="S24">
        <v>8</v>
      </c>
      <c r="T24" s="15">
        <f>S24/((I24/61.979)+(B24*2/60.08)+(H24/56.08)+(D24*3/101.9612)+(C24*2/79.9)+(G24/40.31)+(F24/71.846)+(J24/94.2034))</f>
        <v>2.6646547925976076</v>
      </c>
      <c r="U24" s="18">
        <f t="shared" ref="U24:U25" si="53">$T24*B24/60.08</f>
        <v>2.7158257049550736</v>
      </c>
      <c r="V24" s="18">
        <f t="shared" ref="V24:V25" si="54">$T24*C24/79.9</f>
        <v>1.0779556665926658E-4</v>
      </c>
      <c r="W24" s="18">
        <f t="shared" ref="W24:W25" si="55">$T24*D24*2/101.9612</f>
        <v>1.2980550935687074</v>
      </c>
      <c r="X24" s="18"/>
      <c r="Y24" s="18">
        <f t="shared" ref="Y24:Y25" si="56">$T24*F24/71.846</f>
        <v>0</v>
      </c>
      <c r="Z24" s="18">
        <f t="shared" ref="Z24:Z25" si="57">$T24*G24/40.31</f>
        <v>7.3486551768655163E-4</v>
      </c>
      <c r="AA24" s="18">
        <f t="shared" ref="AA24:AA25" si="58">$T24*H24/56.08</f>
        <v>0.22841797748065465</v>
      </c>
      <c r="AB24" s="18">
        <f t="shared" ref="AB24:AB25" si="59">$T24*I24*2/61.979</f>
        <v>0.78379503121026373</v>
      </c>
      <c r="AC24" s="18">
        <f t="shared" ref="AC24:AC25" si="60">$T24*J24*2/94.2034</f>
        <v>0</v>
      </c>
      <c r="AD24" s="19">
        <f>SUM(U24:AC24)</f>
        <v>5.0269364682990449</v>
      </c>
      <c r="AE24" s="20">
        <f>100*AA24/(AC24+AB24+AA24)</f>
        <v>22.566196592954732</v>
      </c>
      <c r="AF24" s="13">
        <f t="shared" ref="AF24:AF25" si="61">AC24/(AC24+AB24+AA24)</f>
        <v>0</v>
      </c>
      <c r="AJ24" t="s">
        <v>182</v>
      </c>
      <c r="AK24">
        <v>21.190885587994046</v>
      </c>
    </row>
    <row r="25" spans="1:37">
      <c r="A25" t="s">
        <v>356</v>
      </c>
      <c r="B25">
        <v>61.267055891776423</v>
      </c>
      <c r="C25">
        <v>0</v>
      </c>
      <c r="D25">
        <v>24.826768717568566</v>
      </c>
      <c r="G25">
        <v>0</v>
      </c>
      <c r="H25">
        <v>4.7754750499001997</v>
      </c>
      <c r="I25">
        <v>9.1217629404088747</v>
      </c>
      <c r="K25">
        <f t="shared" ref="K25:K43" si="62">SUM(B25:J25)</f>
        <v>99.991062599654057</v>
      </c>
      <c r="S25">
        <v>8</v>
      </c>
      <c r="T25" s="15">
        <f t="shared" ref="T25" si="63">S25/((I25/61.979)+(B25*2/60.08)+(H25/56.08)+(D25*3/101.9612)+(C25*2/79.9)+(G25/40.31)+(F25/71.846)+(J25/94.2034))</f>
        <v>2.6646037850243944</v>
      </c>
      <c r="U25" s="18">
        <f t="shared" si="53"/>
        <v>2.717250816020782</v>
      </c>
      <c r="V25" s="18">
        <f t="shared" si="54"/>
        <v>0</v>
      </c>
      <c r="W25" s="18">
        <f t="shared" si="55"/>
        <v>1.2976210930188823</v>
      </c>
      <c r="X25" s="18"/>
      <c r="Y25" s="18">
        <f t="shared" si="56"/>
        <v>0</v>
      </c>
      <c r="Z25" s="18">
        <f t="shared" si="57"/>
        <v>0</v>
      </c>
      <c r="AA25" s="18">
        <f t="shared" si="58"/>
        <v>0.22690351093533578</v>
      </c>
      <c r="AB25" s="18">
        <f t="shared" si="59"/>
        <v>0.78432643498955257</v>
      </c>
      <c r="AC25" s="18">
        <f t="shared" si="60"/>
        <v>0</v>
      </c>
      <c r="AD25" s="19">
        <f>SUM(U25:AC25)</f>
        <v>5.0261018549645531</v>
      </c>
      <c r="AE25" s="20">
        <f>100*AA25/(AC25+AB25+AA25)</f>
        <v>22.438369418323141</v>
      </c>
      <c r="AF25" s="13">
        <f t="shared" si="61"/>
        <v>0</v>
      </c>
      <c r="AJ25" t="s">
        <v>373</v>
      </c>
      <c r="AK25">
        <v>17.826688574921473</v>
      </c>
    </row>
    <row r="26" spans="1:37">
      <c r="T26" s="15"/>
      <c r="U26" s="18"/>
      <c r="V26" s="18"/>
      <c r="W26" s="18"/>
      <c r="X26" s="18"/>
      <c r="Y26" s="18"/>
      <c r="Z26" s="18"/>
      <c r="AA26" s="18"/>
      <c r="AB26" s="18"/>
      <c r="AC26" s="18"/>
      <c r="AD26" s="19"/>
      <c r="AE26" s="20"/>
      <c r="AF26" s="13"/>
      <c r="AJ26" t="s">
        <v>372</v>
      </c>
      <c r="AK26">
        <v>18.551035314356376</v>
      </c>
    </row>
    <row r="27" spans="1:37">
      <c r="A27" t="s">
        <v>357</v>
      </c>
      <c r="B27">
        <v>61.233028900611671</v>
      </c>
      <c r="C27">
        <v>0</v>
      </c>
      <c r="D27">
        <v>24.821787182424686</v>
      </c>
      <c r="G27">
        <v>3.9294270782693225E-5</v>
      </c>
      <c r="H27">
        <v>4.7827254581745606</v>
      </c>
      <c r="I27">
        <v>9.1539918541658434</v>
      </c>
      <c r="K27">
        <f t="shared" si="62"/>
        <v>99.991572689647541</v>
      </c>
      <c r="S27">
        <v>8</v>
      </c>
      <c r="T27" s="15">
        <f t="shared" ref="T27:T28" si="64">S27/((I27/61.979)+(B27*2/60.08)+(H27/56.08)+(D27*3/101.9612)+(C27*2/79.9)+(G27/40.31)+(F27/71.846)+(J27/94.2034))</f>
        <v>2.6651621796997258</v>
      </c>
      <c r="U27" s="18">
        <f t="shared" ref="U27:U28" si="65">$T27*B27/60.08</f>
        <v>2.7163107985081645</v>
      </c>
      <c r="V27" s="18">
        <f t="shared" ref="V27:V28" si="66">$T27*C27/79.9</f>
        <v>0</v>
      </c>
      <c r="W27" s="18">
        <f t="shared" ref="W27:W28" si="67">$T27*D27*2/101.9612</f>
        <v>1.2976325981089609</v>
      </c>
      <c r="X27" s="18"/>
      <c r="Y27" s="18">
        <f t="shared" ref="Y27:Y28" si="68">$T27*F27/71.846</f>
        <v>0</v>
      </c>
      <c r="Z27" s="18">
        <f t="shared" ref="Z27:Z28" si="69">$T27*G27/40.31</f>
        <v>2.5980055660856838E-6</v>
      </c>
      <c r="AA27" s="18">
        <f t="shared" ref="AA27:AA28" si="70">$T27*H27/56.08</f>
        <v>0.22729563136615341</v>
      </c>
      <c r="AB27" s="18">
        <f t="shared" ref="AB27:AB28" si="71">$T27*I27*2/61.979</f>
        <v>0.78726255289701919</v>
      </c>
      <c r="AC27" s="18">
        <f t="shared" ref="AC27:AC28" si="72">$T27*J27*2/94.2034</f>
        <v>0</v>
      </c>
      <c r="AD27" s="19">
        <f>SUM(U27:AC27)</f>
        <v>5.0285041788858642</v>
      </c>
      <c r="AE27" s="20">
        <f>100*AA27/(AC27+AB27+AA27)</f>
        <v>22.40341016333409</v>
      </c>
      <c r="AF27" s="13">
        <f t="shared" ref="AF27:AF28" si="73">AC27/(AC27+AB27+AA27)</f>
        <v>0</v>
      </c>
      <c r="AJ27" t="s">
        <v>374</v>
      </c>
      <c r="AK27">
        <v>17.876365499190495</v>
      </c>
    </row>
    <row r="28" spans="1:37">
      <c r="A28" t="s">
        <v>358</v>
      </c>
      <c r="B28">
        <v>61.210529420739448</v>
      </c>
      <c r="D28">
        <v>24.850253097532562</v>
      </c>
      <c r="G28">
        <v>2.783787967666158E-2</v>
      </c>
      <c r="H28">
        <v>4.8492329626461359</v>
      </c>
      <c r="I28">
        <v>9.0805533461753551</v>
      </c>
      <c r="K28">
        <f t="shared" si="62"/>
        <v>100.01840670677016</v>
      </c>
      <c r="S28">
        <v>8</v>
      </c>
      <c r="T28" s="15">
        <f t="shared" si="64"/>
        <v>2.6644704882793966</v>
      </c>
      <c r="U28" s="18">
        <f t="shared" si="65"/>
        <v>2.7146080095459055</v>
      </c>
      <c r="V28" s="18">
        <f t="shared" si="66"/>
        <v>0</v>
      </c>
      <c r="W28" s="18">
        <f t="shared" si="67"/>
        <v>1.2987835765889213</v>
      </c>
      <c r="X28" s="18"/>
      <c r="Y28" s="18">
        <f t="shared" si="68"/>
        <v>0</v>
      </c>
      <c r="Z28" s="18">
        <f t="shared" si="69"/>
        <v>1.8400696813380692E-3</v>
      </c>
      <c r="AA28" s="18">
        <f t="shared" si="70"/>
        <v>0.23039654279176702</v>
      </c>
      <c r="AB28" s="18">
        <f t="shared" si="71"/>
        <v>0.78074400710340452</v>
      </c>
      <c r="AC28" s="18">
        <f t="shared" si="72"/>
        <v>0</v>
      </c>
      <c r="AD28" s="19">
        <f>SUM(U28:AC28)</f>
        <v>5.0263722057113354</v>
      </c>
      <c r="AE28" s="20">
        <f>100*AA28/(AC28+AB28+AA28)</f>
        <v>22.785807849922843</v>
      </c>
      <c r="AF28" s="13">
        <f t="shared" si="73"/>
        <v>0</v>
      </c>
      <c r="AJ28" t="s">
        <v>376</v>
      </c>
      <c r="AK28">
        <v>21.27690389239617</v>
      </c>
    </row>
    <row r="29" spans="1:37">
      <c r="T29" s="15"/>
      <c r="U29" s="18"/>
      <c r="V29" s="18"/>
      <c r="W29" s="18"/>
      <c r="X29" s="18"/>
      <c r="Y29" s="18"/>
      <c r="Z29" s="18"/>
      <c r="AA29" s="18"/>
      <c r="AB29" s="18"/>
      <c r="AC29" s="18"/>
      <c r="AD29" s="19"/>
      <c r="AE29" s="20"/>
      <c r="AF29" s="13"/>
    </row>
    <row r="30" spans="1:37">
      <c r="A30" t="s">
        <v>369</v>
      </c>
      <c r="B30">
        <v>59.780562477750081</v>
      </c>
      <c r="C30">
        <v>0</v>
      </c>
      <c r="D30">
        <v>25.962386953298736</v>
      </c>
      <c r="G30">
        <v>0</v>
      </c>
      <c r="H30">
        <v>5.8766467065868273</v>
      </c>
      <c r="I30">
        <v>8.3574597651152676</v>
      </c>
      <c r="J30">
        <v>0</v>
      </c>
      <c r="K30">
        <f t="shared" si="62"/>
        <v>99.977055902750905</v>
      </c>
      <c r="S30">
        <v>8</v>
      </c>
      <c r="T30" s="15">
        <f t="shared" ref="T30:T31" si="74">S30/((I30/61.979)+(B30*2/60.08)+(H30/56.08)+(D30*3/101.9612)+(C30*2/79.9)+(G30/40.31)+(F30/71.846)+(J30/94.2034))</f>
        <v>2.6724069397076611</v>
      </c>
      <c r="U30" s="18">
        <f t="shared" ref="U30:U31" si="75">$T30*B30/60.08</f>
        <v>2.6590877167970493</v>
      </c>
      <c r="V30" s="18">
        <f t="shared" ref="V30:V31" si="76">$T30*C30/79.9</f>
        <v>0</v>
      </c>
      <c r="W30" s="18">
        <f t="shared" ref="W30:W31" si="77">$T30*D30*2/101.9612</f>
        <v>1.3609503039464264</v>
      </c>
      <c r="X30" s="18"/>
      <c r="Y30" s="18">
        <f t="shared" ref="Y30:Y31" si="78">$T30*F30/71.846</f>
        <v>0</v>
      </c>
      <c r="Z30" s="18">
        <f t="shared" ref="Z30:Z31" si="79">$T30*G30/40.31</f>
        <v>0</v>
      </c>
      <c r="AA30" s="18">
        <f t="shared" ref="AA30:AA31" si="80">$T30*H30/56.08</f>
        <v>0.28004264338253937</v>
      </c>
      <c r="AB30" s="18">
        <f t="shared" ref="AB30:AB31" si="81">$T30*I30*2/61.979</f>
        <v>0.72071293420744453</v>
      </c>
      <c r="AC30" s="18">
        <f t="shared" ref="AC30:AC31" si="82">$T30*J30*2/94.2034</f>
        <v>0</v>
      </c>
      <c r="AD30" s="19">
        <f>SUM(U30:AC30)</f>
        <v>5.0207935983334595</v>
      </c>
      <c r="AE30" s="20">
        <f>100*AA30/(AC30+AB30+AA30)</f>
        <v>27.983120919189588</v>
      </c>
      <c r="AF30" s="13">
        <f t="shared" ref="AF30:AF31" si="83">AC30/(AC30+AB30+AA30)</f>
        <v>0</v>
      </c>
    </row>
    <row r="31" spans="1:37">
      <c r="A31" t="s">
        <v>370</v>
      </c>
      <c r="B31">
        <v>62.218839444642214</v>
      </c>
      <c r="C31">
        <v>0</v>
      </c>
      <c r="D31">
        <v>24.091734618235726</v>
      </c>
      <c r="G31">
        <v>0</v>
      </c>
      <c r="H31">
        <v>4.0297005988023953</v>
      </c>
      <c r="I31">
        <v>9.651518051326665</v>
      </c>
      <c r="J31">
        <v>0</v>
      </c>
      <c r="K31">
        <f t="shared" si="62"/>
        <v>99.991792713007001</v>
      </c>
      <c r="S31">
        <v>8</v>
      </c>
      <c r="T31" s="15">
        <f t="shared" si="74"/>
        <v>2.6599030083293833</v>
      </c>
      <c r="U31" s="18">
        <f t="shared" si="75"/>
        <v>2.7545951766572361</v>
      </c>
      <c r="V31" s="18">
        <f t="shared" si="76"/>
        <v>0</v>
      </c>
      <c r="W31" s="18">
        <f t="shared" si="77"/>
        <v>1.2569816241260079</v>
      </c>
      <c r="X31" s="18"/>
      <c r="Y31" s="18">
        <f t="shared" si="78"/>
        <v>0</v>
      </c>
      <c r="Z31" s="18">
        <f t="shared" si="79"/>
        <v>0</v>
      </c>
      <c r="AA31" s="18">
        <f t="shared" si="80"/>
        <v>0.19113075508953653</v>
      </c>
      <c r="AB31" s="18">
        <f t="shared" si="81"/>
        <v>0.82841291081395774</v>
      </c>
      <c r="AC31" s="18">
        <f t="shared" si="82"/>
        <v>0</v>
      </c>
      <c r="AD31" s="19">
        <f>SUM(U31:AC31)</f>
        <v>5.0311204666867386</v>
      </c>
      <c r="AE31" s="20">
        <f>100*AA31/(AC31+AB31+AA31)</f>
        <v>18.746696338911704</v>
      </c>
      <c r="AF31" s="13">
        <f t="shared" si="83"/>
        <v>0</v>
      </c>
      <c r="AJ31" t="s">
        <v>117</v>
      </c>
      <c r="AK31" t="s">
        <v>142</v>
      </c>
    </row>
    <row r="32" spans="1:37">
      <c r="T32" s="15"/>
      <c r="U32" s="18"/>
      <c r="V32" s="18"/>
      <c r="W32" s="18"/>
      <c r="X32" s="18"/>
      <c r="Y32" s="18"/>
      <c r="Z32" s="18"/>
      <c r="AA32" s="18"/>
      <c r="AB32" s="18"/>
      <c r="AC32" s="18"/>
      <c r="AD32" s="19"/>
      <c r="AE32" s="20"/>
      <c r="AF32" s="13"/>
      <c r="AJ32" s="64" t="s">
        <v>376</v>
      </c>
      <c r="AK32" s="65">
        <v>21.27690389239617</v>
      </c>
    </row>
    <row r="33" spans="1:65">
      <c r="A33" t="s">
        <v>376</v>
      </c>
      <c r="B33">
        <v>61.769683161267345</v>
      </c>
      <c r="C33">
        <v>0</v>
      </c>
      <c r="D33" s="37">
        <v>24.639703484062263</v>
      </c>
      <c r="H33">
        <v>4.4634530938123751</v>
      </c>
      <c r="I33" s="37">
        <v>9.1258068725532837</v>
      </c>
      <c r="J33">
        <v>0</v>
      </c>
      <c r="K33">
        <f t="shared" si="62"/>
        <v>99.998646611695264</v>
      </c>
      <c r="S33">
        <v>8</v>
      </c>
      <c r="T33" s="15">
        <f t="shared" ref="T33:T34" si="84">S33/((I33/61.979)+(B33*2/60.08)+(H33/56.08)+(D33*3/101.9612)+(C33*2/79.9)+(G33/40.31)+(F33/71.846)+(J33/94.2034))</f>
        <v>2.6595286391095323</v>
      </c>
      <c r="U33" s="18">
        <f t="shared" ref="U33:U34" si="85">$T33*B33/60.08</f>
        <v>2.734324923370711</v>
      </c>
      <c r="V33" s="18">
        <f t="shared" ref="V33:V34" si="86">$T33*C33/79.9</f>
        <v>0</v>
      </c>
      <c r="W33" s="18">
        <f t="shared" ref="W33:W34" si="87">$T33*D33*2/101.9612</f>
        <v>1.2853908560321083</v>
      </c>
      <c r="X33" s="18"/>
      <c r="Y33" s="18">
        <f t="shared" ref="Y33:Y34" si="88">$T33*F33/71.846</f>
        <v>0</v>
      </c>
      <c r="Z33" s="18">
        <f t="shared" ref="Z33:Z34" si="89">$T33*G33/40.31</f>
        <v>0</v>
      </c>
      <c r="AA33" s="18">
        <f t="shared" ref="AA33:AA34" si="90">$T33*H33/56.08</f>
        <v>0.2116740608472906</v>
      </c>
      <c r="AB33" s="18">
        <f t="shared" ref="AB33:AB34" si="91">$T33*I33*2/61.979</f>
        <v>0.7831796167262477</v>
      </c>
      <c r="AC33" s="18">
        <f t="shared" ref="AC33:AC34" si="92">$T33*J33*2/94.2034</f>
        <v>0</v>
      </c>
      <c r="AD33" s="19">
        <f>SUM(U33:AC33)</f>
        <v>5.014569456976357</v>
      </c>
      <c r="AE33" s="20">
        <f>100*AA33/(AC33+AB33+AA33)</f>
        <v>21.27690389239617</v>
      </c>
      <c r="AF33" s="13">
        <f t="shared" ref="AF33:AF34" si="93">AC33/(AC33+AB33+AA33)</f>
        <v>0</v>
      </c>
      <c r="AJ33" s="64" t="s">
        <v>374</v>
      </c>
      <c r="AK33" s="65">
        <v>17.876365499190495</v>
      </c>
    </row>
    <row r="34" spans="1:65">
      <c r="A34" t="s">
        <v>371</v>
      </c>
      <c r="B34">
        <v>61.940790316838729</v>
      </c>
      <c r="C34">
        <v>0</v>
      </c>
      <c r="D34">
        <v>24.205107487027426</v>
      </c>
      <c r="H34">
        <v>3.5399800399201595</v>
      </c>
      <c r="I34">
        <v>10.190709003914746</v>
      </c>
      <c r="J34">
        <v>0</v>
      </c>
      <c r="K34">
        <f t="shared" si="62"/>
        <v>99.876586847701049</v>
      </c>
      <c r="S34">
        <v>8</v>
      </c>
      <c r="T34" s="15">
        <f t="shared" si="84"/>
        <v>2.6651783366625206</v>
      </c>
      <c r="U34" s="18">
        <f t="shared" si="85"/>
        <v>2.747723909923339</v>
      </c>
      <c r="V34" s="18">
        <f t="shared" si="86"/>
        <v>0</v>
      </c>
      <c r="W34" s="18">
        <f t="shared" si="87"/>
        <v>1.2654015078483438</v>
      </c>
      <c r="X34" s="18"/>
      <c r="Y34" s="18">
        <f t="shared" si="88"/>
        <v>0</v>
      </c>
      <c r="Z34" s="18">
        <f t="shared" si="89"/>
        <v>0</v>
      </c>
      <c r="AA34" s="18">
        <f t="shared" si="90"/>
        <v>0.16823605767854732</v>
      </c>
      <c r="AB34" s="18">
        <f t="shared" si="91"/>
        <v>0.87642772140451686</v>
      </c>
      <c r="AC34" s="18">
        <f t="shared" si="92"/>
        <v>0</v>
      </c>
      <c r="AD34" s="19">
        <f>SUM(U34:AC34)</f>
        <v>5.0577891968547473</v>
      </c>
      <c r="AE34" s="20">
        <f>100*AA34/(AC34+AB34+AA34)</f>
        <v>16.104325721545898</v>
      </c>
      <c r="AF34" s="13">
        <f t="shared" si="93"/>
        <v>0</v>
      </c>
      <c r="AJ34" s="64" t="s">
        <v>372</v>
      </c>
      <c r="AK34" s="65">
        <v>18.551035314356376</v>
      </c>
    </row>
    <row r="35" spans="1:65">
      <c r="T35" s="15"/>
      <c r="U35" s="18"/>
      <c r="V35" s="18"/>
      <c r="W35" s="18"/>
      <c r="X35" s="18"/>
      <c r="Y35" s="18"/>
      <c r="Z35" s="18"/>
      <c r="AA35" s="18"/>
      <c r="AB35" s="18"/>
      <c r="AC35" s="18"/>
      <c r="AD35" s="19"/>
      <c r="AE35" s="20"/>
      <c r="AF35" s="13"/>
      <c r="AJ35" s="64" t="s">
        <v>373</v>
      </c>
      <c r="AK35" s="65">
        <v>17.826688574921473</v>
      </c>
    </row>
    <row r="36" spans="1:65">
      <c r="A36" t="s">
        <v>372</v>
      </c>
      <c r="B36">
        <v>61.918143781542504</v>
      </c>
      <c r="C36">
        <v>0</v>
      </c>
      <c r="D36">
        <v>24.202884489600137</v>
      </c>
      <c r="H36">
        <v>4.0297005988023953</v>
      </c>
      <c r="I36">
        <v>9.776800655016249</v>
      </c>
      <c r="J36">
        <v>0</v>
      </c>
      <c r="K36">
        <f t="shared" si="62"/>
        <v>99.927529524961287</v>
      </c>
      <c r="S36">
        <v>8</v>
      </c>
      <c r="T36" s="15">
        <f t="shared" ref="T36:T37" si="94">S36/((I36/61.979)+(B36*2/60.08)+(H36/56.08)+(D36*3/101.9612)+(C36*2/79.9)+(G36/40.31)+(F36/71.846)+(J36/94.2034))</f>
        <v>2.6640821946765949</v>
      </c>
      <c r="U36" s="18">
        <f t="shared" ref="U36:U37" si="95">$T36*B36/60.08</f>
        <v>2.7455896201037406</v>
      </c>
      <c r="V36" s="18">
        <f t="shared" ref="V36:V37" si="96">$T36*C36/79.9</f>
        <v>0</v>
      </c>
      <c r="W36" s="18">
        <f t="shared" ref="W36:W37" si="97">$T36*D36*2/101.9612</f>
        <v>1.2647649032878789</v>
      </c>
      <c r="X36" s="18"/>
      <c r="Y36" s="18">
        <f t="shared" ref="Y36:Y37" si="98">$T36*F36/71.846</f>
        <v>0</v>
      </c>
      <c r="Z36" s="18">
        <f t="shared" ref="Z36:Z37" si="99">$T36*G36/40.31</f>
        <v>0</v>
      </c>
      <c r="AA36" s="18">
        <f t="shared" ref="AA36:AA37" si="100">$T36*H36/56.08</f>
        <v>0.19143105590490503</v>
      </c>
      <c r="AB36" s="18">
        <f t="shared" ref="AB36:AB37" si="101">$T36*I36*2/61.979</f>
        <v>0.84048469791159131</v>
      </c>
      <c r="AC36" s="18">
        <f t="shared" ref="AC36:AC37" si="102">$T36*J36*2/94.2034</f>
        <v>0</v>
      </c>
      <c r="AD36" s="19">
        <f>SUM(U36:AC36)</f>
        <v>5.0422702772081163</v>
      </c>
      <c r="AE36" s="20">
        <f>100*AA36/(AC36+AB36+AA36)</f>
        <v>18.551035314356376</v>
      </c>
      <c r="AF36" s="13">
        <f t="shared" ref="AF36:AF37" si="103">AC36/(AC36+AB36+AA36)</f>
        <v>0</v>
      </c>
      <c r="AJ36" s="64" t="s">
        <v>182</v>
      </c>
      <c r="AK36" s="65">
        <v>21.190885587994046</v>
      </c>
    </row>
    <row r="37" spans="1:65">
      <c r="A37" t="s">
        <v>373</v>
      </c>
      <c r="B37">
        <v>62.126995162607571</v>
      </c>
      <c r="C37">
        <v>0</v>
      </c>
      <c r="D37">
        <v>23.997257227575979</v>
      </c>
      <c r="H37">
        <v>3.9004802160385115</v>
      </c>
      <c r="I37">
        <v>9.9353862293068591</v>
      </c>
      <c r="J37">
        <v>0</v>
      </c>
      <c r="K37">
        <f t="shared" si="62"/>
        <v>99.960118835528931</v>
      </c>
      <c r="L37" s="18"/>
      <c r="S37">
        <v>8</v>
      </c>
      <c r="T37" s="15">
        <f t="shared" si="94"/>
        <v>2.6630563472123012</v>
      </c>
      <c r="U37" s="18">
        <f t="shared" si="95"/>
        <v>2.7537897603363852</v>
      </c>
      <c r="V37" s="18">
        <f t="shared" si="96"/>
        <v>0</v>
      </c>
      <c r="W37" s="18">
        <f t="shared" si="97"/>
        <v>1.2535366036410416</v>
      </c>
      <c r="X37" s="18"/>
      <c r="Y37" s="18">
        <f t="shared" si="98"/>
        <v>0</v>
      </c>
      <c r="Z37" s="18">
        <f t="shared" si="99"/>
        <v>0</v>
      </c>
      <c r="AA37" s="18">
        <f t="shared" si="100"/>
        <v>0.18522108766935391</v>
      </c>
      <c r="AB37" s="18">
        <f t="shared" si="101"/>
        <v>0.8537889723926273</v>
      </c>
      <c r="AC37" s="18">
        <f t="shared" si="102"/>
        <v>0</v>
      </c>
      <c r="AD37" s="19">
        <f>SUM(U37:AC37)</f>
        <v>5.0463364240394082</v>
      </c>
      <c r="AE37" s="20">
        <f>100*AA37/(AC37+AB37+AA37)</f>
        <v>17.826688574921473</v>
      </c>
      <c r="AF37" s="13">
        <f t="shared" si="103"/>
        <v>0</v>
      </c>
      <c r="AJ37" s="64" t="s">
        <v>371</v>
      </c>
      <c r="AK37" s="65">
        <v>16.104325721545898</v>
      </c>
      <c r="BM37" t="s">
        <v>380</v>
      </c>
    </row>
    <row r="38" spans="1:65">
      <c r="AE38" s="20"/>
    </row>
    <row r="39" spans="1:65">
      <c r="A39" t="s">
        <v>374</v>
      </c>
      <c r="B39">
        <v>62.460528301886782</v>
      </c>
      <c r="C39">
        <v>0</v>
      </c>
      <c r="D39">
        <v>23.847982950333577</v>
      </c>
      <c r="H39" s="15">
        <v>3.8534011976047906</v>
      </c>
      <c r="I39">
        <v>9.782271857329274</v>
      </c>
      <c r="J39">
        <v>0</v>
      </c>
      <c r="K39">
        <f t="shared" si="62"/>
        <v>99.94418430715443</v>
      </c>
      <c r="S39">
        <v>8</v>
      </c>
      <c r="T39" s="15">
        <f t="shared" ref="T39:T40" si="104">S39/((I39/61.979)+(B39*2/60.08)+(H39/56.08)+(D39*3/101.9612)+(C39*2/79.9)+(G39/40.31)+(F39/71.846)+(J39/94.2034))</f>
        <v>2.6600448648551391</v>
      </c>
      <c r="U39" s="18">
        <f t="shared" ref="U39:U40" si="105">$T39*B39/60.08</f>
        <v>2.7654428689343047</v>
      </c>
      <c r="V39" s="18">
        <f t="shared" ref="V39:V40" si="106">$T39*C39/79.9</f>
        <v>0</v>
      </c>
      <c r="W39" s="18">
        <f t="shared" ref="W39:W40" si="107">$T39*D39*2/101.9612</f>
        <v>1.2443302861125161</v>
      </c>
      <c r="X39" s="18"/>
      <c r="Y39" s="18">
        <f t="shared" ref="Y39:Y40" si="108">$T39*F39/71.846</f>
        <v>0</v>
      </c>
      <c r="Z39" s="18">
        <f t="shared" ref="Z39:Z40" si="109">$T39*G39/40.31</f>
        <v>0</v>
      </c>
      <c r="AA39" s="18">
        <f t="shared" ref="AA39:AA40" si="110">$T39*H39/56.08</f>
        <v>0.18277853188151333</v>
      </c>
      <c r="AB39" s="18">
        <f t="shared" ref="AB39:AB40" si="111">$T39*I39*2/61.979</f>
        <v>0.83968060216220597</v>
      </c>
      <c r="AC39" s="18">
        <f t="shared" ref="AC39:AC40" si="112">$T39*J39*2/94.2034</f>
        <v>0</v>
      </c>
      <c r="AD39" s="19">
        <f>SUM(U39:AC39)</f>
        <v>5.0322322890905395</v>
      </c>
      <c r="AE39" s="20">
        <f>100*AA39/(AC39+AB39+AA39)</f>
        <v>17.876365499190495</v>
      </c>
      <c r="AF39" s="13">
        <f t="shared" ref="AF39:AF40" si="113">AC39/(AC39+AB39+AA39)</f>
        <v>0</v>
      </c>
      <c r="AJ39" t="s">
        <v>379</v>
      </c>
      <c r="AK39" t="s">
        <v>142</v>
      </c>
    </row>
    <row r="40" spans="1:65">
      <c r="A40" t="s">
        <v>362</v>
      </c>
      <c r="B40">
        <v>58.789566868399191</v>
      </c>
      <c r="C40" s="18">
        <v>1.8712349151173318E-3</v>
      </c>
      <c r="D40">
        <v>26.423751544353838</v>
      </c>
      <c r="E40" s="37"/>
      <c r="F40" s="37"/>
      <c r="G40" s="37"/>
      <c r="H40" s="15">
        <v>6.5762475049900209</v>
      </c>
      <c r="I40">
        <v>7.8339952153110053</v>
      </c>
      <c r="J40">
        <v>0.10841432225063938</v>
      </c>
      <c r="K40">
        <f t="shared" si="62"/>
        <v>99.733846690219806</v>
      </c>
      <c r="S40">
        <v>8</v>
      </c>
      <c r="T40" s="15">
        <f t="shared" si="104"/>
        <v>2.6851327913505081</v>
      </c>
      <c r="U40" s="18">
        <f t="shared" si="105"/>
        <v>2.6274599498607203</v>
      </c>
      <c r="V40" s="18">
        <f t="shared" si="106"/>
        <v>6.2885034178992893E-5</v>
      </c>
      <c r="W40" s="18">
        <f t="shared" si="107"/>
        <v>1.3917310063483583</v>
      </c>
      <c r="X40" s="18"/>
      <c r="Y40" s="18">
        <f t="shared" si="108"/>
        <v>0</v>
      </c>
      <c r="Z40" s="18">
        <f t="shared" si="109"/>
        <v>0</v>
      </c>
      <c r="AA40" s="18">
        <f t="shared" si="110"/>
        <v>0.31487335627114243</v>
      </c>
      <c r="AB40" s="18">
        <f t="shared" si="111"/>
        <v>0.67878853934121441</v>
      </c>
      <c r="AC40" s="18">
        <f t="shared" si="112"/>
        <v>6.1803894918279556E-3</v>
      </c>
      <c r="AD40" s="19">
        <f>SUM(U40:AC40)</f>
        <v>5.0190961263474421</v>
      </c>
      <c r="AE40" s="20">
        <f>100*AA40/(AC40+AB40+AA40)</f>
        <v>31.492302432311337</v>
      </c>
      <c r="AF40" s="13">
        <f t="shared" si="113"/>
        <v>6.1813643850679419E-3</v>
      </c>
      <c r="AJ40" s="64" t="s">
        <v>184</v>
      </c>
      <c r="AK40" s="65">
        <v>40.443396266634771</v>
      </c>
    </row>
    <row r="41" spans="1:65">
      <c r="AE41" s="20"/>
      <c r="AJ41" s="64" t="s">
        <v>364</v>
      </c>
      <c r="AK41" s="65">
        <v>22.987142963545935</v>
      </c>
    </row>
    <row r="42" spans="1:65">
      <c r="A42" t="s">
        <v>375</v>
      </c>
      <c r="B42">
        <v>60.299717142949603</v>
      </c>
      <c r="C42">
        <v>0.30703399488197203</v>
      </c>
      <c r="D42">
        <v>25.337118404205132</v>
      </c>
      <c r="G42">
        <v>1.0120240106951872</v>
      </c>
      <c r="H42">
        <v>5.4517982217383416</v>
      </c>
      <c r="I42">
        <v>8.6466621851397836</v>
      </c>
      <c r="J42">
        <v>4.2708672401767026E-2</v>
      </c>
      <c r="K42">
        <f t="shared" si="62"/>
        <v>101.0970626320118</v>
      </c>
      <c r="S42">
        <v>8</v>
      </c>
      <c r="T42" s="15">
        <f t="shared" ref="T42:T43" si="114">S42/((I42/61.979)+(B42*2/60.08)+(H42/56.08)+(D42*3/101.9612)+(C42*2/79.9)+(G42/40.31)+(F42/71.846)+(J42/94.2034))</f>
        <v>2.6465737403277809</v>
      </c>
      <c r="U42" s="18">
        <f t="shared" ref="U42:U43" si="115">$T42*B42/60.08</f>
        <v>2.6562524623788839</v>
      </c>
      <c r="V42" s="18">
        <f t="shared" ref="V42:V43" si="116">$T42*C42/79.9</f>
        <v>1.0170063932948203E-2</v>
      </c>
      <c r="W42" s="18">
        <f t="shared" ref="W42:W43" si="117">$T42*D42*2/101.9612</f>
        <v>1.3153347003398359</v>
      </c>
      <c r="X42" s="18"/>
      <c r="Y42" s="18">
        <f t="shared" ref="Y42:Y43" si="118">$T42*F42/71.846</f>
        <v>0</v>
      </c>
      <c r="Z42" s="18">
        <f t="shared" ref="Z42:Z43" si="119">$T42*G42/40.31</f>
        <v>6.6444955874152417E-2</v>
      </c>
      <c r="AA42" s="18">
        <f t="shared" ref="AA42:AA43" si="120">$T42*H42/56.08</f>
        <v>0.25728577052814527</v>
      </c>
      <c r="AB42" s="18">
        <f t="shared" ref="AB42:AB43" si="121">$T42*I42*2/61.979</f>
        <v>0.73844460480731144</v>
      </c>
      <c r="AC42" s="18">
        <f t="shared" ref="AC42:AC43" si="122">$T42*J42*2/94.2034</f>
        <v>2.399736121260558E-3</v>
      </c>
      <c r="AD42" s="19">
        <f>SUM(U42:AC42)</f>
        <v>5.0463322939825375</v>
      </c>
      <c r="AE42" s="20">
        <f>100*AA42/(AC42+AB42+AA42)</f>
        <v>25.7767767523465</v>
      </c>
      <c r="AF42" s="13">
        <f t="shared" ref="AF42:AF43" si="123">AC42/(AC42+AB42+AA42)</f>
        <v>2.4042317666965003E-3</v>
      </c>
      <c r="AJ42" s="64" t="s">
        <v>362</v>
      </c>
      <c r="AK42" s="65">
        <v>31.492302432311337</v>
      </c>
    </row>
    <row r="43" spans="1:65">
      <c r="A43" t="s">
        <v>364</v>
      </c>
      <c r="B43">
        <v>61.76166251334994</v>
      </c>
      <c r="C43">
        <v>2.5076527955608944E-2</v>
      </c>
      <c r="D43">
        <v>24.292499073387692</v>
      </c>
      <c r="G43">
        <v>0.15184998688770052</v>
      </c>
      <c r="H43">
        <v>4.8359905189620758</v>
      </c>
      <c r="I43">
        <v>8.9252952370595917</v>
      </c>
      <c r="J43">
        <v>4.2161125319693099E-2</v>
      </c>
      <c r="K43">
        <f t="shared" si="62"/>
        <v>100.0345349829223</v>
      </c>
      <c r="S43">
        <v>8</v>
      </c>
      <c r="T43" s="15">
        <f t="shared" si="114"/>
        <v>2.661504084101614</v>
      </c>
      <c r="U43" s="18">
        <f t="shared" si="115"/>
        <v>2.7360006161815313</v>
      </c>
      <c r="V43" s="18">
        <f t="shared" si="116"/>
        <v>8.3531015730840428E-4</v>
      </c>
      <c r="W43" s="18">
        <f t="shared" si="117"/>
        <v>1.2682193912361959</v>
      </c>
      <c r="X43" s="18"/>
      <c r="Y43" s="18">
        <f t="shared" si="118"/>
        <v>0</v>
      </c>
      <c r="Z43" s="18">
        <f t="shared" si="119"/>
        <v>1.0026032256819434E-2</v>
      </c>
      <c r="AA43" s="18">
        <f t="shared" si="120"/>
        <v>0.22951156413862783</v>
      </c>
      <c r="AB43" s="18">
        <f t="shared" si="121"/>
        <v>0.76654059359611437</v>
      </c>
      <c r="AC43" s="18">
        <f t="shared" si="122"/>
        <v>2.3823345490435197E-3</v>
      </c>
      <c r="AD43" s="19">
        <f>SUM(U43:AC43)</f>
        <v>5.0135158421156403</v>
      </c>
      <c r="AE43" s="20">
        <f>100*AA43/(AC43+AB43+AA43)</f>
        <v>22.987142963545935</v>
      </c>
      <c r="AF43" s="13">
        <f t="shared" si="123"/>
        <v>2.386069959977291E-3</v>
      </c>
      <c r="AJ43" s="64" t="s">
        <v>375</v>
      </c>
      <c r="AK43" s="65">
        <v>25.7767767523465</v>
      </c>
    </row>
    <row r="44" spans="1:65">
      <c r="AE44" s="20"/>
      <c r="AJ44" s="64" t="s">
        <v>181</v>
      </c>
      <c r="AK44" s="65">
        <v>30.219563541370622</v>
      </c>
    </row>
    <row r="45" spans="1:65">
      <c r="AE45" s="20"/>
      <c r="AJ45" s="64" t="s">
        <v>187</v>
      </c>
      <c r="AK45" s="65">
        <v>20.504969256976352</v>
      </c>
    </row>
    <row r="46" spans="1:65">
      <c r="AE46" s="20"/>
      <c r="AJ46" s="64"/>
      <c r="AK46" s="65"/>
    </row>
    <row r="48" spans="1:65">
      <c r="B48" t="s">
        <v>181</v>
      </c>
      <c r="AJ48" t="s">
        <v>326</v>
      </c>
      <c r="AK48" t="s">
        <v>142</v>
      </c>
    </row>
    <row r="49" spans="1:37">
      <c r="B49" s="28" t="s">
        <v>106</v>
      </c>
      <c r="C49" s="28" t="s">
        <v>105</v>
      </c>
      <c r="D49" s="28" t="s">
        <v>104</v>
      </c>
      <c r="E49" s="28" t="s">
        <v>103</v>
      </c>
      <c r="F49" s="28" t="s">
        <v>102</v>
      </c>
      <c r="G49" s="28" t="s">
        <v>101</v>
      </c>
      <c r="H49" s="28" t="s">
        <v>100</v>
      </c>
      <c r="I49" s="28" t="s">
        <v>99</v>
      </c>
      <c r="J49" t="s">
        <v>45</v>
      </c>
      <c r="K49" t="s">
        <v>44</v>
      </c>
      <c r="L49" t="s">
        <v>43</v>
      </c>
      <c r="M49" t="s">
        <v>42</v>
      </c>
      <c r="N49" t="s">
        <v>41</v>
      </c>
      <c r="O49" t="s">
        <v>40</v>
      </c>
      <c r="P49" t="s">
        <v>39</v>
      </c>
      <c r="Q49" t="s">
        <v>38</v>
      </c>
      <c r="R49" t="s">
        <v>37</v>
      </c>
      <c r="S49" t="s">
        <v>36</v>
      </c>
      <c r="T49" t="s">
        <v>35</v>
      </c>
      <c r="U49" t="s">
        <v>34</v>
      </c>
      <c r="V49" t="s">
        <v>33</v>
      </c>
      <c r="W49" t="s">
        <v>32</v>
      </c>
      <c r="X49" t="s">
        <v>31</v>
      </c>
      <c r="Y49" t="s">
        <v>30</v>
      </c>
      <c r="Z49" t="s">
        <v>29</v>
      </c>
      <c r="AA49" t="s">
        <v>28</v>
      </c>
      <c r="AB49" t="s">
        <v>27</v>
      </c>
      <c r="AJ49" s="64" t="s">
        <v>369</v>
      </c>
      <c r="AK49" s="65">
        <v>27.983120919189588</v>
      </c>
    </row>
    <row r="50" spans="1:37">
      <c r="B50" s="28" t="s">
        <v>106</v>
      </c>
      <c r="C50" s="28" t="s">
        <v>105</v>
      </c>
      <c r="D50" s="28" t="s">
        <v>104</v>
      </c>
      <c r="E50" s="28" t="s">
        <v>103</v>
      </c>
      <c r="F50" s="28" t="s">
        <v>102</v>
      </c>
      <c r="G50" s="28" t="s">
        <v>101</v>
      </c>
      <c r="H50" s="28" t="s">
        <v>100</v>
      </c>
      <c r="I50" s="28" t="s">
        <v>99</v>
      </c>
      <c r="J50" t="s">
        <v>45</v>
      </c>
      <c r="K50" t="s">
        <v>44</v>
      </c>
      <c r="L50" t="s">
        <v>43</v>
      </c>
      <c r="M50" t="s">
        <v>42</v>
      </c>
      <c r="N50" t="s">
        <v>41</v>
      </c>
      <c r="O50" t="s">
        <v>40</v>
      </c>
      <c r="P50" t="s">
        <v>39</v>
      </c>
      <c r="Q50" t="s">
        <v>38</v>
      </c>
      <c r="R50" t="s">
        <v>37</v>
      </c>
      <c r="S50" t="s">
        <v>36</v>
      </c>
      <c r="T50" t="s">
        <v>35</v>
      </c>
      <c r="U50" t="s">
        <v>34</v>
      </c>
      <c r="V50" t="s">
        <v>33</v>
      </c>
      <c r="W50" t="s">
        <v>32</v>
      </c>
      <c r="X50" t="s">
        <v>31</v>
      </c>
      <c r="Y50" t="s">
        <v>30</v>
      </c>
      <c r="Z50" t="s">
        <v>29</v>
      </c>
      <c r="AA50" t="s">
        <v>28</v>
      </c>
      <c r="AB50" t="s">
        <v>27</v>
      </c>
      <c r="AJ50" s="64" t="s">
        <v>358</v>
      </c>
      <c r="AK50" s="65">
        <v>22.785807849922843</v>
      </c>
    </row>
    <row r="51" spans="1:37">
      <c r="A51" t="s">
        <v>154</v>
      </c>
      <c r="B51">
        <v>478333.33333333331</v>
      </c>
      <c r="C51">
        <v>61619.444444444445</v>
      </c>
      <c r="D51">
        <v>0</v>
      </c>
      <c r="E51">
        <v>135858.33333333334</v>
      </c>
      <c r="F51">
        <v>279588.88888888888</v>
      </c>
      <c r="G51">
        <v>536.11111111111109</v>
      </c>
      <c r="H51">
        <v>42052.777777777781</v>
      </c>
      <c r="I51">
        <v>891.66666666666663</v>
      </c>
      <c r="J51">
        <v>2.3455043611111108</v>
      </c>
      <c r="K51">
        <v>55383.413888888899</v>
      </c>
      <c r="L51">
        <v>467.08965177777776</v>
      </c>
      <c r="M51">
        <v>135050.83333333334</v>
      </c>
      <c r="N51">
        <v>130.26503736111118</v>
      </c>
      <c r="O51">
        <v>25.131600833333337</v>
      </c>
      <c r="P51">
        <v>9.1728791808333323</v>
      </c>
      <c r="Q51">
        <v>20.717174888888884</v>
      </c>
      <c r="R51">
        <v>6.9465349111111108</v>
      </c>
      <c r="S51">
        <v>743.02055555555557</v>
      </c>
      <c r="T51">
        <v>740.87477777777781</v>
      </c>
      <c r="U51">
        <v>8.8323873055555543E-2</v>
      </c>
      <c r="V51">
        <v>0.36087803611111108</v>
      </c>
      <c r="W51">
        <v>51.03746944444444</v>
      </c>
      <c r="X51">
        <v>0.18764777694444448</v>
      </c>
      <c r="Y51">
        <v>0.34053347096666658</v>
      </c>
      <c r="Z51">
        <v>2.4946936083333329E-2</v>
      </c>
      <c r="AA51">
        <v>0.47312414813888892</v>
      </c>
      <c r="AB51">
        <v>33.840372222222214</v>
      </c>
      <c r="AJ51" s="64" t="s">
        <v>361</v>
      </c>
      <c r="AK51" s="65">
        <v>22.566196592954732</v>
      </c>
    </row>
    <row r="52" spans="1:37">
      <c r="A52" t="s">
        <v>155</v>
      </c>
      <c r="B52">
        <f>B51/10000</f>
        <v>47.833333333333329</v>
      </c>
      <c r="C52">
        <f t="shared" ref="C52" si="124">C51/10000</f>
        <v>6.1619444444444449</v>
      </c>
      <c r="D52">
        <f t="shared" ref="D52" si="125">D51/10000</f>
        <v>0</v>
      </c>
      <c r="E52">
        <f t="shared" ref="E52" si="126">E51/10000</f>
        <v>13.585833333333333</v>
      </c>
      <c r="F52">
        <f t="shared" ref="F52" si="127">F51/10000</f>
        <v>27.958888888888886</v>
      </c>
      <c r="G52">
        <f t="shared" ref="G52" si="128">G51/10000</f>
        <v>5.3611111111111109E-2</v>
      </c>
      <c r="H52">
        <f t="shared" ref="H52" si="129">H51/10000</f>
        <v>4.2052777777777779</v>
      </c>
      <c r="I52">
        <f t="shared" ref="I52" si="130">I51/10000</f>
        <v>8.9166666666666658E-2</v>
      </c>
      <c r="J52">
        <f t="shared" ref="J52" si="131">J51/10000</f>
        <v>2.3455043611111107E-4</v>
      </c>
      <c r="K52">
        <f t="shared" ref="K52" si="132">K51/10000</f>
        <v>5.5383413888888899</v>
      </c>
      <c r="L52">
        <f t="shared" ref="L52" si="133">L51/10000</f>
        <v>4.6708965177777777E-2</v>
      </c>
      <c r="M52">
        <f t="shared" ref="M52" si="134">M51/10000</f>
        <v>13.505083333333335</v>
      </c>
      <c r="N52">
        <f t="shared" ref="N52" si="135">N51/10000</f>
        <v>1.3026503736111118E-2</v>
      </c>
      <c r="O52">
        <f t="shared" ref="O52" si="136">O51/10000</f>
        <v>2.5131600833333337E-3</v>
      </c>
      <c r="P52">
        <f t="shared" ref="P52" si="137">P51/10000</f>
        <v>9.1728791808333324E-4</v>
      </c>
      <c r="Q52">
        <f t="shared" ref="Q52" si="138">Q51/10000</f>
        <v>2.0717174888888884E-3</v>
      </c>
      <c r="R52">
        <f t="shared" ref="R52" si="139">R51/10000</f>
        <v>6.9465349111111103E-4</v>
      </c>
      <c r="S52">
        <f t="shared" ref="S52" si="140">S51/10000</f>
        <v>7.4302055555555552E-2</v>
      </c>
      <c r="T52">
        <f t="shared" ref="T52" si="141">T51/10000</f>
        <v>7.4087477777777785E-2</v>
      </c>
      <c r="U52">
        <f t="shared" ref="U52" si="142">U51/10000</f>
        <v>8.8323873055555549E-6</v>
      </c>
      <c r="V52">
        <f t="shared" ref="V52" si="143">V51/10000</f>
        <v>3.6087803611111109E-5</v>
      </c>
      <c r="W52">
        <f t="shared" ref="W52" si="144">W51/10000</f>
        <v>5.1037469444444438E-3</v>
      </c>
      <c r="X52">
        <f t="shared" ref="X52" si="145">X51/10000</f>
        <v>1.8764777694444448E-5</v>
      </c>
      <c r="Y52">
        <f t="shared" ref="Y52" si="146">Y51/10000</f>
        <v>3.4053347096666656E-5</v>
      </c>
      <c r="Z52">
        <f t="shared" ref="Z52" si="147">Z51/10000</f>
        <v>2.494693608333333E-6</v>
      </c>
      <c r="AA52">
        <f t="shared" ref="AA52" si="148">AA51/10000</f>
        <v>4.731241481388889E-5</v>
      </c>
      <c r="AB52">
        <f t="shared" ref="AB52" si="149">AB51/10000</f>
        <v>3.3840372222222214E-3</v>
      </c>
      <c r="AJ52" s="64" t="s">
        <v>356</v>
      </c>
      <c r="AK52" s="65">
        <v>22.438369418323141</v>
      </c>
    </row>
    <row r="53" spans="1:37">
      <c r="A53" t="s">
        <v>156</v>
      </c>
      <c r="B53" t="s">
        <v>180</v>
      </c>
      <c r="C53">
        <f>C52*B71</f>
        <v>8.3061617369870966</v>
      </c>
      <c r="D53">
        <f t="shared" ref="D53" si="150">D52*C71</f>
        <v>0</v>
      </c>
      <c r="E53">
        <f t="shared" ref="E53" si="151">E52*D71</f>
        <v>25.671081665431181</v>
      </c>
      <c r="F53">
        <f t="shared" ref="F53" si="152">F52*E71</f>
        <v>59.799574383924671</v>
      </c>
      <c r="G53">
        <f>G52*F71</f>
        <v>6.4580136402387037E-2</v>
      </c>
      <c r="H53">
        <f>H52*G71</f>
        <v>5.8840313816810825</v>
      </c>
      <c r="I53">
        <f>I52*H71</f>
        <v>0.1146953148313936</v>
      </c>
      <c r="J53">
        <f>J52*J71</f>
        <v>5.0492557860230543E-4</v>
      </c>
      <c r="K53">
        <f>K52*B71</f>
        <v>7.4655589230825017</v>
      </c>
      <c r="L53">
        <f>L52*C71</f>
        <v>7.7431974358882938E-2</v>
      </c>
      <c r="M53">
        <f>M52*D71</f>
        <v>25.518500679515689</v>
      </c>
      <c r="N53">
        <f>N52*O71</f>
        <v>2.1734423509571655E-2</v>
      </c>
      <c r="O53">
        <f>O52*R71</f>
        <v>3.2450596343586951E-3</v>
      </c>
      <c r="P53">
        <f>T71*P52</f>
        <v>1.1417695132092637E-3</v>
      </c>
      <c r="Q53">
        <f>U71*Q52</f>
        <v>2.5787147330342268E-3</v>
      </c>
      <c r="R53">
        <f>R52*W71</f>
        <v>7.5967312289874282E-4</v>
      </c>
      <c r="S53">
        <f>S52*X71</f>
        <v>8.7870109525983411E-2</v>
      </c>
      <c r="T53">
        <f>T52*Y71</f>
        <v>8.7616348405995595E-2</v>
      </c>
      <c r="U53">
        <f>U52*Z71</f>
        <v>1.1216565635702145E-5</v>
      </c>
      <c r="V53">
        <f>V52*AC71</f>
        <v>3.8260131894699436E-5</v>
      </c>
      <c r="W53">
        <f>W52*AD71</f>
        <v>5.6985025971109486E-3</v>
      </c>
      <c r="X53">
        <f>X52*AE71</f>
        <v>2.2007071896508283E-5</v>
      </c>
      <c r="Y53">
        <f>Y52*AF71</f>
        <v>4.1831413528453471E-5</v>
      </c>
      <c r="Z53">
        <f>Z52*AG71</f>
        <v>3.0140525804964117E-6</v>
      </c>
      <c r="AB53">
        <f>AB52*AI71</f>
        <v>3.645352837837837E-3</v>
      </c>
      <c r="AJ53" s="64" t="s">
        <v>357</v>
      </c>
      <c r="AK53" s="65">
        <v>22.40341016333409</v>
      </c>
    </row>
    <row r="54" spans="1:37">
      <c r="AJ54" s="66" t="s">
        <v>370</v>
      </c>
      <c r="AK54" s="67">
        <v>18.746696338911704</v>
      </c>
    </row>
    <row r="55" spans="1:37">
      <c r="B55" t="s">
        <v>182</v>
      </c>
    </row>
    <row r="56" spans="1:37">
      <c r="B56" s="28" t="s">
        <v>106</v>
      </c>
      <c r="C56" s="28" t="s">
        <v>105</v>
      </c>
      <c r="D56" s="28" t="s">
        <v>104</v>
      </c>
      <c r="E56" s="28" t="s">
        <v>103</v>
      </c>
      <c r="F56" s="28" t="s">
        <v>102</v>
      </c>
      <c r="G56" s="28" t="s">
        <v>101</v>
      </c>
      <c r="H56" s="28" t="s">
        <v>100</v>
      </c>
      <c r="I56" s="28" t="s">
        <v>99</v>
      </c>
      <c r="J56" t="s">
        <v>45</v>
      </c>
      <c r="K56" t="s">
        <v>44</v>
      </c>
      <c r="L56" t="s">
        <v>43</v>
      </c>
      <c r="M56" t="s">
        <v>42</v>
      </c>
      <c r="N56" t="s">
        <v>41</v>
      </c>
      <c r="O56" t="s">
        <v>40</v>
      </c>
      <c r="P56" t="s">
        <v>39</v>
      </c>
      <c r="Q56" t="s">
        <v>38</v>
      </c>
      <c r="R56" t="s">
        <v>37</v>
      </c>
      <c r="S56" t="s">
        <v>36</v>
      </c>
      <c r="T56" t="s">
        <v>35</v>
      </c>
      <c r="U56" t="s">
        <v>34</v>
      </c>
      <c r="V56" t="s">
        <v>33</v>
      </c>
      <c r="W56" t="s">
        <v>32</v>
      </c>
      <c r="X56" t="s">
        <v>31</v>
      </c>
      <c r="Y56" t="s">
        <v>30</v>
      </c>
      <c r="Z56" t="s">
        <v>29</v>
      </c>
      <c r="AA56" t="s">
        <v>28</v>
      </c>
      <c r="AB56" t="s">
        <v>27</v>
      </c>
    </row>
    <row r="57" spans="1:37">
      <c r="A57" t="s">
        <v>154</v>
      </c>
      <c r="B57">
        <v>480788.63636363635</v>
      </c>
      <c r="C57">
        <v>72993.181818181823</v>
      </c>
      <c r="D57">
        <v>0</v>
      </c>
      <c r="E57">
        <v>127240.90909090909</v>
      </c>
      <c r="F57">
        <v>290447.72727272729</v>
      </c>
      <c r="G57">
        <v>229.54545454545453</v>
      </c>
      <c r="H57">
        <v>28156.81818181818</v>
      </c>
      <c r="I57">
        <v>0</v>
      </c>
      <c r="J57">
        <v>0.86574337750000008</v>
      </c>
      <c r="K57">
        <v>59929.165909090902</v>
      </c>
      <c r="L57">
        <v>1.8846883304545459</v>
      </c>
      <c r="M57">
        <v>124235.95909090909</v>
      </c>
      <c r="N57">
        <v>2.277706527272727</v>
      </c>
      <c r="O57">
        <v>3.0818991818181818</v>
      </c>
      <c r="P57">
        <v>1.2523581772727275</v>
      </c>
      <c r="Q57">
        <v>12.443222272727271</v>
      </c>
      <c r="R57">
        <v>0.1868670340909091</v>
      </c>
      <c r="S57">
        <v>512.66563636363651</v>
      </c>
      <c r="T57">
        <v>504.79375000000005</v>
      </c>
      <c r="U57">
        <v>4.4893206363636369E-2</v>
      </c>
      <c r="V57">
        <v>8.6916622727272741E-2</v>
      </c>
      <c r="W57">
        <v>61.606338636363652</v>
      </c>
      <c r="X57">
        <v>0.84776220704545446</v>
      </c>
      <c r="Y57">
        <v>1.1510641145454545</v>
      </c>
      <c r="Z57">
        <v>9.4968499318181812E-2</v>
      </c>
      <c r="AA57">
        <v>0.64096081000000005</v>
      </c>
      <c r="AB57">
        <v>22.536350000000002</v>
      </c>
    </row>
    <row r="58" spans="1:37">
      <c r="A58" t="s">
        <v>155</v>
      </c>
      <c r="B58">
        <f>B57/10000</f>
        <v>48.078863636363636</v>
      </c>
      <c r="C58">
        <f t="shared" ref="C58" si="153">C57/10000</f>
        <v>7.2993181818181823</v>
      </c>
      <c r="D58">
        <f t="shared" ref="D58" si="154">D57/10000</f>
        <v>0</v>
      </c>
      <c r="E58">
        <f t="shared" ref="E58" si="155">E57/10000</f>
        <v>12.72409090909091</v>
      </c>
      <c r="F58">
        <f t="shared" ref="F58" si="156">F57/10000</f>
        <v>29.044772727272729</v>
      </c>
      <c r="G58">
        <f t="shared" ref="G58" si="157">G57/10000</f>
        <v>2.2954545454545453E-2</v>
      </c>
      <c r="H58">
        <f t="shared" ref="H58" si="158">H57/10000</f>
        <v>2.815681818181818</v>
      </c>
      <c r="I58">
        <f t="shared" ref="I58" si="159">I57/10000</f>
        <v>0</v>
      </c>
      <c r="J58">
        <f t="shared" ref="J58" si="160">J57/10000</f>
        <v>8.6574337750000007E-5</v>
      </c>
      <c r="K58">
        <f t="shared" ref="K58" si="161">K57/10000</f>
        <v>5.9929165909090898</v>
      </c>
      <c r="L58">
        <f t="shared" ref="L58" si="162">L57/10000</f>
        <v>1.884688330454546E-4</v>
      </c>
      <c r="M58">
        <f t="shared" ref="M58" si="163">M57/10000</f>
        <v>12.42359590909091</v>
      </c>
      <c r="N58">
        <f t="shared" ref="N58" si="164">N57/10000</f>
        <v>2.277706527272727E-4</v>
      </c>
      <c r="O58">
        <f t="shared" ref="O58" si="165">O57/10000</f>
        <v>3.0818991818181817E-4</v>
      </c>
      <c r="P58">
        <f t="shared" ref="P58" si="166">P57/10000</f>
        <v>1.2523581772727274E-4</v>
      </c>
      <c r="Q58">
        <f t="shared" ref="Q58" si="167">Q57/10000</f>
        <v>1.2443222272727271E-3</v>
      </c>
      <c r="R58">
        <f t="shared" ref="R58" si="168">R57/10000</f>
        <v>1.868670340909091E-5</v>
      </c>
      <c r="S58">
        <f t="shared" ref="S58" si="169">S57/10000</f>
        <v>5.126656363636365E-2</v>
      </c>
      <c r="T58">
        <f t="shared" ref="T58" si="170">T57/10000</f>
        <v>5.0479375000000007E-2</v>
      </c>
      <c r="U58">
        <f t="shared" ref="U58" si="171">U57/10000</f>
        <v>4.4893206363636366E-6</v>
      </c>
      <c r="V58">
        <f t="shared" ref="V58" si="172">V57/10000</f>
        <v>8.6916622727272749E-6</v>
      </c>
      <c r="W58">
        <f t="shared" ref="W58" si="173">W57/10000</f>
        <v>6.1606338636363651E-3</v>
      </c>
      <c r="X58">
        <f t="shared" ref="X58" si="174">X57/10000</f>
        <v>8.4776220704545449E-5</v>
      </c>
      <c r="Y58">
        <f t="shared" ref="Y58" si="175">Y57/10000</f>
        <v>1.1510641145454545E-4</v>
      </c>
      <c r="Z58">
        <f t="shared" ref="Z58" si="176">Z57/10000</f>
        <v>9.4968499318181816E-6</v>
      </c>
      <c r="AA58">
        <f t="shared" ref="AA58" si="177">AA57/10000</f>
        <v>6.4096081000000006E-5</v>
      </c>
      <c r="AB58">
        <f t="shared" ref="AB58" si="178">AB57/10000</f>
        <v>2.2536350000000004E-3</v>
      </c>
    </row>
    <row r="59" spans="1:37">
      <c r="A59" t="s">
        <v>156</v>
      </c>
      <c r="B59" t="s">
        <v>180</v>
      </c>
      <c r="C59">
        <f>C58*B74</f>
        <v>9.8393158092451269</v>
      </c>
      <c r="D59">
        <f t="shared" ref="D59" si="179">D58*C74</f>
        <v>0</v>
      </c>
      <c r="E59">
        <f t="shared" ref="E59" si="180">E58*D74</f>
        <v>24.042778152166587</v>
      </c>
      <c r="F59">
        <f t="shared" ref="F59" si="181">F58*E74</f>
        <v>62.122105569759533</v>
      </c>
      <c r="G59">
        <f>G58*F74</f>
        <v>2.7651127644733781E-2</v>
      </c>
      <c r="H59">
        <f>H58*G74</f>
        <v>3.9397064960987116</v>
      </c>
      <c r="I59">
        <f>I58*H74</f>
        <v>0</v>
      </c>
      <c r="J59">
        <f>J58*J74</f>
        <v>1.8637184524279541E-4</v>
      </c>
      <c r="K59">
        <f>K58*B74</f>
        <v>8.0783160135829792</v>
      </c>
      <c r="L59">
        <f>L58*C74</f>
        <v>3.1243496387214399E-4</v>
      </c>
      <c r="M59">
        <f>M58*D74</f>
        <v>23.474978482040566</v>
      </c>
      <c r="N59">
        <f>N58*O74</f>
        <v>3.8003012394667378E-4</v>
      </c>
      <c r="O59">
        <f>O58*R74</f>
        <v>3.979430796472185E-4</v>
      </c>
      <c r="P59">
        <f>T74*P58</f>
        <v>1.5588392240204125E-4</v>
      </c>
      <c r="Q59">
        <f>U74*Q58</f>
        <v>1.5488366909674907E-3</v>
      </c>
      <c r="R59">
        <f>R58*W74</f>
        <v>2.0435780597259008E-5</v>
      </c>
      <c r="S59">
        <f>S58*X74</f>
        <v>6.0628182195845717E-2</v>
      </c>
      <c r="T59">
        <f>T58*Y74</f>
        <v>5.9697247631819231E-2</v>
      </c>
      <c r="U59">
        <f>U58*Z74</f>
        <v>5.7011493988507279E-6</v>
      </c>
      <c r="V59">
        <f>V58*AC74</f>
        <v>9.2148624095355374E-6</v>
      </c>
      <c r="W59">
        <f>W58*AD74</f>
        <v>6.8785518666821177E-3</v>
      </c>
      <c r="X59">
        <f>X58*AE74</f>
        <v>9.9424379789564098E-5</v>
      </c>
      <c r="Y59">
        <f>Y58*AF74</f>
        <v>1.4139766888884563E-4</v>
      </c>
      <c r="Z59">
        <f>Z58*AG74</f>
        <v>1.1473956139530508E-5</v>
      </c>
      <c r="AB59">
        <f>AB58*AI74</f>
        <v>2.4276608687258693E-3</v>
      </c>
    </row>
    <row r="63" spans="1:37">
      <c r="A63" s="9" t="s">
        <v>157</v>
      </c>
      <c r="B63" t="s">
        <v>128</v>
      </c>
      <c r="C63" t="s">
        <v>126</v>
      </c>
      <c r="D63" t="s">
        <v>123</v>
      </c>
      <c r="E63" t="s">
        <v>121</v>
      </c>
      <c r="F63" t="s">
        <v>129</v>
      </c>
      <c r="G63" t="s">
        <v>127</v>
      </c>
      <c r="H63" t="s">
        <v>125</v>
      </c>
      <c r="I63" t="s">
        <v>124</v>
      </c>
      <c r="J63" t="s">
        <v>160</v>
      </c>
      <c r="K63" t="s">
        <v>121</v>
      </c>
      <c r="L63" t="s">
        <v>127</v>
      </c>
      <c r="M63" t="s">
        <v>127</v>
      </c>
      <c r="N63" t="s">
        <v>161</v>
      </c>
      <c r="O63" t="s">
        <v>122</v>
      </c>
      <c r="P63" t="s">
        <v>162</v>
      </c>
      <c r="Q63" t="s">
        <v>163</v>
      </c>
      <c r="R63" t="s">
        <v>164</v>
      </c>
      <c r="S63" t="s">
        <v>165</v>
      </c>
      <c r="T63" t="s">
        <v>166</v>
      </c>
      <c r="U63" t="s">
        <v>166</v>
      </c>
      <c r="V63" t="s">
        <v>167</v>
      </c>
      <c r="W63" t="s">
        <v>168</v>
      </c>
      <c r="X63" t="s">
        <v>169</v>
      </c>
      <c r="Y63" t="s">
        <v>169</v>
      </c>
      <c r="Z63" t="s">
        <v>170</v>
      </c>
      <c r="AA63" t="s">
        <v>171</v>
      </c>
      <c r="AB63" t="s">
        <v>172</v>
      </c>
      <c r="AC63" t="s">
        <v>173</v>
      </c>
      <c r="AD63" t="s">
        <v>174</v>
      </c>
      <c r="AE63" t="s">
        <v>175</v>
      </c>
      <c r="AF63" t="s">
        <v>176</v>
      </c>
      <c r="AG63" t="s">
        <v>177</v>
      </c>
      <c r="AH63" t="s">
        <v>178</v>
      </c>
      <c r="AI63" t="s">
        <v>179</v>
      </c>
      <c r="AJ63" t="s">
        <v>390</v>
      </c>
    </row>
    <row r="64" spans="1:37">
      <c r="A64" s="9" t="s">
        <v>158</v>
      </c>
      <c r="B64">
        <v>61.98</v>
      </c>
      <c r="C64">
        <v>40.299999999999997</v>
      </c>
      <c r="D64">
        <v>101.96</v>
      </c>
      <c r="E64">
        <v>60.08</v>
      </c>
      <c r="F64">
        <v>94.2</v>
      </c>
      <c r="G64">
        <v>56.08</v>
      </c>
      <c r="H64">
        <v>71.84</v>
      </c>
      <c r="I64">
        <v>159.69</v>
      </c>
      <c r="J64">
        <v>29.880000000000003</v>
      </c>
      <c r="K64">
        <v>60.09</v>
      </c>
      <c r="L64">
        <v>56.08</v>
      </c>
      <c r="M64">
        <v>56.08</v>
      </c>
      <c r="N64">
        <v>137.92000000000002</v>
      </c>
      <c r="O64">
        <v>79.87</v>
      </c>
      <c r="P64">
        <v>181.88</v>
      </c>
      <c r="Q64">
        <v>152</v>
      </c>
      <c r="R64">
        <v>70.94</v>
      </c>
      <c r="S64">
        <v>74.930000000000007</v>
      </c>
      <c r="T64">
        <v>81.38</v>
      </c>
      <c r="U64">
        <v>81.38</v>
      </c>
      <c r="V64">
        <v>187.44</v>
      </c>
      <c r="W64">
        <v>186.94</v>
      </c>
      <c r="X64">
        <v>103.62</v>
      </c>
      <c r="Y64">
        <v>103.62</v>
      </c>
      <c r="Z64">
        <v>225.82</v>
      </c>
      <c r="AA64">
        <v>123.22</v>
      </c>
      <c r="AB64">
        <v>265.82</v>
      </c>
      <c r="AC64">
        <v>281.8</v>
      </c>
      <c r="AD64">
        <v>153.30000000000001</v>
      </c>
      <c r="AE64">
        <v>325.8</v>
      </c>
      <c r="AF64">
        <v>172.1</v>
      </c>
      <c r="AG64">
        <v>1021.4000000000001</v>
      </c>
      <c r="AH64">
        <v>223</v>
      </c>
      <c r="AI64">
        <v>223.2</v>
      </c>
    </row>
    <row r="65" spans="1:40" ht="15">
      <c r="A65" s="9" t="s">
        <v>159</v>
      </c>
      <c r="B65">
        <f>B64/22.99/2</f>
        <v>1.3479773814702045</v>
      </c>
      <c r="C65">
        <f>C64/24.31</f>
        <v>1.6577540106951871</v>
      </c>
      <c r="D65">
        <f>D64/26.98/2</f>
        <v>1.889547813194959</v>
      </c>
      <c r="E65">
        <f>E64/28.09</f>
        <v>2.1388394446422212</v>
      </c>
      <c r="F65">
        <f>F64/39.1/2</f>
        <v>1.2046035805626598</v>
      </c>
      <c r="G65">
        <f>G64/40.08</f>
        <v>1.3992015968063873</v>
      </c>
      <c r="H65">
        <f>H64/55.85</f>
        <v>1.2863025962399284</v>
      </c>
      <c r="I65">
        <f>I64/55.85/2</f>
        <v>1.4296329453894359</v>
      </c>
      <c r="J65">
        <v>2.1527377521613835</v>
      </c>
      <c r="K65">
        <v>2.1391954432182274</v>
      </c>
      <c r="L65">
        <v>1.3992015968063873</v>
      </c>
      <c r="M65">
        <v>1.3992015968063873</v>
      </c>
      <c r="N65">
        <v>1.5338078291814947</v>
      </c>
      <c r="O65">
        <v>1.6684771255483604</v>
      </c>
      <c r="P65">
        <v>1.7852375343541422</v>
      </c>
      <c r="Q65">
        <v>1.4615384615384615</v>
      </c>
      <c r="R65">
        <v>1.2912267928649437</v>
      </c>
      <c r="S65">
        <v>1.2715085694892245</v>
      </c>
      <c r="T65">
        <v>1.2447231569287245</v>
      </c>
      <c r="U65">
        <v>1.2447231569287245</v>
      </c>
      <c r="V65">
        <v>1.3442340791738383</v>
      </c>
      <c r="W65">
        <v>1.0936000936000936</v>
      </c>
      <c r="X65">
        <v>1.1826067107966218</v>
      </c>
      <c r="Y65">
        <v>1.1826067107966218</v>
      </c>
      <c r="Z65">
        <v>1.2699358902260713</v>
      </c>
      <c r="AA65">
        <v>1.3508002631001974</v>
      </c>
      <c r="AB65">
        <v>1.4305241631686578</v>
      </c>
      <c r="AC65">
        <v>1.0601956358164033</v>
      </c>
      <c r="AD65">
        <v>1.1165331391114348</v>
      </c>
      <c r="AE65">
        <v>1.1727861771058314</v>
      </c>
      <c r="AF65">
        <v>1.2284082798001428</v>
      </c>
      <c r="AG65">
        <v>1.2081854743316773</v>
      </c>
      <c r="AH65">
        <v>0.6445086705202312</v>
      </c>
      <c r="AI65">
        <v>1.0772200772200773</v>
      </c>
      <c r="AJ65" s="70">
        <v>1.157925561317154</v>
      </c>
    </row>
    <row r="66" spans="1:40">
      <c r="A66" s="9"/>
    </row>
    <row r="67" spans="1:40">
      <c r="A67" s="9"/>
    </row>
    <row r="68" spans="1:40">
      <c r="A68" s="9"/>
    </row>
    <row r="69" spans="1:40">
      <c r="A69" s="9" t="s">
        <v>157</v>
      </c>
      <c r="B69" t="s">
        <v>128</v>
      </c>
      <c r="C69" t="s">
        <v>126</v>
      </c>
      <c r="D69" t="s">
        <v>123</v>
      </c>
      <c r="E69" t="s">
        <v>121</v>
      </c>
      <c r="F69" t="s">
        <v>129</v>
      </c>
      <c r="G69" t="s">
        <v>127</v>
      </c>
      <c r="H69" t="s">
        <v>125</v>
      </c>
      <c r="I69" t="s">
        <v>124</v>
      </c>
      <c r="J69" t="s">
        <v>160</v>
      </c>
      <c r="K69" t="s">
        <v>121</v>
      </c>
      <c r="L69" t="s">
        <v>127</v>
      </c>
      <c r="M69" t="s">
        <v>127</v>
      </c>
      <c r="N69" t="s">
        <v>161</v>
      </c>
      <c r="O69" t="s">
        <v>122</v>
      </c>
      <c r="P69" t="s">
        <v>162</v>
      </c>
      <c r="Q69" t="s">
        <v>163</v>
      </c>
      <c r="R69" t="s">
        <v>164</v>
      </c>
      <c r="S69" t="s">
        <v>165</v>
      </c>
      <c r="T69" t="s">
        <v>166</v>
      </c>
      <c r="U69" t="s">
        <v>166</v>
      </c>
      <c r="V69" t="s">
        <v>167</v>
      </c>
      <c r="W69" t="s">
        <v>168</v>
      </c>
      <c r="X69" t="s">
        <v>169</v>
      </c>
      <c r="Y69" t="s">
        <v>169</v>
      </c>
      <c r="Z69" t="s">
        <v>170</v>
      </c>
      <c r="AA69" t="s">
        <v>171</v>
      </c>
      <c r="AB69" t="s">
        <v>172</v>
      </c>
      <c r="AC69" t="s">
        <v>173</v>
      </c>
      <c r="AD69" t="s">
        <v>174</v>
      </c>
      <c r="AE69" t="s">
        <v>175</v>
      </c>
      <c r="AF69" t="s">
        <v>176</v>
      </c>
      <c r="AG69" t="s">
        <v>177</v>
      </c>
      <c r="AH69" t="s">
        <v>178</v>
      </c>
      <c r="AI69" t="s">
        <v>179</v>
      </c>
      <c r="AJ69" t="s">
        <v>390</v>
      </c>
    </row>
    <row r="70" spans="1:40">
      <c r="A70" s="9" t="s">
        <v>158</v>
      </c>
      <c r="B70">
        <v>61.98</v>
      </c>
      <c r="C70">
        <v>40.299999999999997</v>
      </c>
      <c r="D70">
        <v>101.96</v>
      </c>
      <c r="E70">
        <v>60.08</v>
      </c>
      <c r="F70">
        <v>94.2</v>
      </c>
      <c r="G70">
        <v>56.08</v>
      </c>
      <c r="H70">
        <v>71.84</v>
      </c>
      <c r="I70">
        <v>159.69</v>
      </c>
      <c r="J70">
        <v>29.880000000000003</v>
      </c>
      <c r="K70">
        <v>60.09</v>
      </c>
      <c r="L70">
        <v>56.08</v>
      </c>
      <c r="M70">
        <v>56.08</v>
      </c>
      <c r="N70">
        <v>137.92000000000002</v>
      </c>
      <c r="O70">
        <v>79.87</v>
      </c>
      <c r="P70">
        <v>181.88</v>
      </c>
      <c r="Q70">
        <v>152</v>
      </c>
      <c r="R70">
        <v>70.94</v>
      </c>
      <c r="S70">
        <v>74.930000000000007</v>
      </c>
      <c r="T70">
        <v>81.38</v>
      </c>
      <c r="U70">
        <v>81.38</v>
      </c>
      <c r="V70">
        <v>187.44</v>
      </c>
      <c r="W70">
        <v>186.94</v>
      </c>
      <c r="X70">
        <v>103.62</v>
      </c>
      <c r="Y70">
        <v>103.62</v>
      </c>
      <c r="Z70">
        <v>225.82</v>
      </c>
      <c r="AA70">
        <v>123.22</v>
      </c>
      <c r="AB70">
        <v>265.82</v>
      </c>
      <c r="AC70">
        <v>281.8</v>
      </c>
      <c r="AD70">
        <v>153.30000000000001</v>
      </c>
      <c r="AE70">
        <v>325.8</v>
      </c>
      <c r="AF70">
        <v>172.1</v>
      </c>
      <c r="AG70">
        <v>1021.4000000000001</v>
      </c>
      <c r="AH70">
        <v>223</v>
      </c>
      <c r="AI70">
        <v>223.2</v>
      </c>
      <c r="AJ70">
        <v>351.92599999999999</v>
      </c>
      <c r="AM70" t="s">
        <v>391</v>
      </c>
      <c r="AN70">
        <f>2*151.964</f>
        <v>303.928</v>
      </c>
    </row>
    <row r="71" spans="1:40">
      <c r="A71" s="9" t="s">
        <v>159</v>
      </c>
      <c r="B71">
        <f>B70/22.99/2</f>
        <v>1.3479773814702045</v>
      </c>
      <c r="C71">
        <f>C70/24.31</f>
        <v>1.6577540106951871</v>
      </c>
      <c r="D71">
        <f>D70/26.98/2</f>
        <v>1.889547813194959</v>
      </c>
      <c r="E71">
        <f>E70/28.09</f>
        <v>2.1388394446422212</v>
      </c>
      <c r="F71">
        <f>F70/39.1/2</f>
        <v>1.2046035805626598</v>
      </c>
      <c r="G71">
        <f>G70/40.08</f>
        <v>1.3992015968063873</v>
      </c>
      <c r="H71">
        <f>H70/55.85</f>
        <v>1.2863025962399284</v>
      </c>
      <c r="I71">
        <f>I70/55.85/2</f>
        <v>1.4296329453894359</v>
      </c>
      <c r="J71">
        <v>2.1527377521613835</v>
      </c>
      <c r="K71">
        <v>2.1391954432182274</v>
      </c>
      <c r="L71">
        <v>1.3992015968063873</v>
      </c>
      <c r="M71">
        <v>1.3992015968063873</v>
      </c>
      <c r="N71">
        <v>1.5338078291814947</v>
      </c>
      <c r="O71">
        <v>1.6684771255483604</v>
      </c>
      <c r="P71">
        <v>1.7852375343541422</v>
      </c>
      <c r="Q71">
        <v>1.4615384615384615</v>
      </c>
      <c r="R71">
        <v>1.2912267928649437</v>
      </c>
      <c r="S71">
        <v>1.2715085694892245</v>
      </c>
      <c r="T71">
        <v>1.2447231569287245</v>
      </c>
      <c r="U71">
        <v>1.2447231569287245</v>
      </c>
      <c r="V71">
        <v>1.3442340791738383</v>
      </c>
      <c r="W71">
        <v>1.0936000936000936</v>
      </c>
      <c r="X71">
        <v>1.1826067107966218</v>
      </c>
      <c r="Y71">
        <v>1.1826067107966218</v>
      </c>
      <c r="Z71">
        <v>1.2699358902260713</v>
      </c>
      <c r="AA71">
        <v>1.3508002631001974</v>
      </c>
      <c r="AB71">
        <v>1.4305241631686578</v>
      </c>
      <c r="AC71">
        <v>1.0601956358164033</v>
      </c>
      <c r="AD71">
        <v>1.1165331391114348</v>
      </c>
      <c r="AE71">
        <v>1.1727861771058314</v>
      </c>
      <c r="AF71">
        <v>1.2284082798001428</v>
      </c>
      <c r="AG71">
        <v>1.2081854743316773</v>
      </c>
      <c r="AH71">
        <v>0.6445086705202312</v>
      </c>
      <c r="AI71">
        <v>1.0772200772200773</v>
      </c>
      <c r="AM71" t="s">
        <v>390</v>
      </c>
      <c r="AN71">
        <v>351.92599999999999</v>
      </c>
    </row>
    <row r="72" spans="1:40">
      <c r="A72" s="9" t="s">
        <v>157</v>
      </c>
      <c r="B72" t="s">
        <v>128</v>
      </c>
      <c r="C72" t="s">
        <v>126</v>
      </c>
      <c r="D72" t="s">
        <v>123</v>
      </c>
      <c r="E72" t="s">
        <v>121</v>
      </c>
      <c r="F72" t="s">
        <v>129</v>
      </c>
      <c r="G72" t="s">
        <v>127</v>
      </c>
      <c r="H72" t="s">
        <v>125</v>
      </c>
      <c r="I72" t="s">
        <v>124</v>
      </c>
      <c r="J72" t="s">
        <v>160</v>
      </c>
      <c r="K72" t="s">
        <v>121</v>
      </c>
      <c r="L72" t="s">
        <v>127</v>
      </c>
      <c r="M72" t="s">
        <v>127</v>
      </c>
      <c r="N72" t="s">
        <v>161</v>
      </c>
      <c r="O72" t="s">
        <v>122</v>
      </c>
      <c r="P72" t="s">
        <v>162</v>
      </c>
      <c r="Q72" t="s">
        <v>163</v>
      </c>
      <c r="R72" t="s">
        <v>164</v>
      </c>
      <c r="S72" t="s">
        <v>165</v>
      </c>
      <c r="T72" t="s">
        <v>166</v>
      </c>
      <c r="U72" t="s">
        <v>166</v>
      </c>
      <c r="V72" t="s">
        <v>167</v>
      </c>
      <c r="W72" t="s">
        <v>168</v>
      </c>
      <c r="X72" t="s">
        <v>169</v>
      </c>
      <c r="Y72" t="s">
        <v>169</v>
      </c>
      <c r="Z72" t="s">
        <v>170</v>
      </c>
      <c r="AA72" t="s">
        <v>171</v>
      </c>
      <c r="AB72" t="s">
        <v>172</v>
      </c>
      <c r="AC72" t="s">
        <v>173</v>
      </c>
      <c r="AD72" t="s">
        <v>174</v>
      </c>
      <c r="AE72" t="s">
        <v>175</v>
      </c>
      <c r="AF72" t="s">
        <v>176</v>
      </c>
      <c r="AG72" t="s">
        <v>177</v>
      </c>
      <c r="AH72" t="s">
        <v>178</v>
      </c>
      <c r="AI72" t="s">
        <v>179</v>
      </c>
    </row>
    <row r="73" spans="1:40">
      <c r="A73" s="9" t="s">
        <v>158</v>
      </c>
      <c r="B73">
        <v>61.98</v>
      </c>
      <c r="C73">
        <v>40.299999999999997</v>
      </c>
      <c r="D73">
        <v>101.96</v>
      </c>
      <c r="E73">
        <v>60.08</v>
      </c>
      <c r="F73">
        <v>94.2</v>
      </c>
      <c r="G73">
        <v>56.08</v>
      </c>
      <c r="H73">
        <v>71.84</v>
      </c>
      <c r="I73">
        <v>159.69</v>
      </c>
      <c r="J73">
        <v>29.880000000000003</v>
      </c>
      <c r="K73">
        <v>60.09</v>
      </c>
      <c r="L73">
        <v>56.08</v>
      </c>
      <c r="M73">
        <v>56.08</v>
      </c>
      <c r="N73">
        <v>137.92000000000002</v>
      </c>
      <c r="O73">
        <v>79.87</v>
      </c>
      <c r="P73">
        <v>181.88</v>
      </c>
      <c r="Q73">
        <v>152</v>
      </c>
      <c r="R73">
        <v>70.94</v>
      </c>
      <c r="S73">
        <v>74.930000000000007</v>
      </c>
      <c r="T73">
        <v>81.38</v>
      </c>
      <c r="U73">
        <v>81.38</v>
      </c>
      <c r="V73">
        <v>187.44</v>
      </c>
      <c r="W73">
        <v>186.94</v>
      </c>
      <c r="X73">
        <v>103.62</v>
      </c>
      <c r="Y73">
        <v>103.62</v>
      </c>
      <c r="Z73">
        <v>225.82</v>
      </c>
      <c r="AA73">
        <v>123.22</v>
      </c>
      <c r="AB73">
        <v>265.82</v>
      </c>
      <c r="AC73">
        <v>281.8</v>
      </c>
      <c r="AD73">
        <v>153.30000000000001</v>
      </c>
      <c r="AE73">
        <v>325.8</v>
      </c>
      <c r="AF73">
        <v>172.1</v>
      </c>
      <c r="AG73">
        <v>1021.4000000000001</v>
      </c>
      <c r="AH73">
        <v>223</v>
      </c>
      <c r="AI73">
        <v>223.2</v>
      </c>
      <c r="AM73" t="s">
        <v>392</v>
      </c>
      <c r="AN73">
        <f>AN71/AN70</f>
        <v>1.157925561317154</v>
      </c>
    </row>
    <row r="74" spans="1:40">
      <c r="A74" s="9" t="s">
        <v>159</v>
      </c>
      <c r="B74">
        <f>B73/22.99/2</f>
        <v>1.3479773814702045</v>
      </c>
      <c r="C74">
        <f>C73/24.31</f>
        <v>1.6577540106951871</v>
      </c>
      <c r="D74">
        <f>D73/26.98/2</f>
        <v>1.889547813194959</v>
      </c>
      <c r="E74">
        <f>E73/28.09</f>
        <v>2.1388394446422212</v>
      </c>
      <c r="F74">
        <f>F73/39.1/2</f>
        <v>1.2046035805626598</v>
      </c>
      <c r="G74">
        <f>G73/40.08</f>
        <v>1.3992015968063873</v>
      </c>
      <c r="H74">
        <f>H73/55.85</f>
        <v>1.2863025962399284</v>
      </c>
      <c r="I74">
        <f>I73/55.85/2</f>
        <v>1.4296329453894359</v>
      </c>
      <c r="J74">
        <v>2.1527377521613835</v>
      </c>
      <c r="K74">
        <v>2.1391954432182274</v>
      </c>
      <c r="L74">
        <v>1.3992015968063873</v>
      </c>
      <c r="M74">
        <v>1.3992015968063873</v>
      </c>
      <c r="N74">
        <v>1.5338078291814947</v>
      </c>
      <c r="O74">
        <v>1.6684771255483604</v>
      </c>
      <c r="P74">
        <v>1.7852375343541422</v>
      </c>
      <c r="Q74">
        <v>1.4615384615384615</v>
      </c>
      <c r="R74">
        <v>1.2912267928649437</v>
      </c>
      <c r="S74">
        <v>1.2715085694892245</v>
      </c>
      <c r="T74">
        <v>1.2447231569287245</v>
      </c>
      <c r="U74">
        <v>1.2447231569287245</v>
      </c>
      <c r="V74">
        <v>1.3442340791738383</v>
      </c>
      <c r="W74">
        <v>1.0936000936000936</v>
      </c>
      <c r="X74">
        <v>1.1826067107966218</v>
      </c>
      <c r="Y74">
        <v>1.1826067107966218</v>
      </c>
      <c r="Z74">
        <v>1.2699358902260713</v>
      </c>
      <c r="AA74">
        <v>1.3508002631001974</v>
      </c>
      <c r="AB74">
        <v>1.4305241631686578</v>
      </c>
      <c r="AC74">
        <v>1.0601956358164033</v>
      </c>
      <c r="AD74">
        <v>1.1165331391114348</v>
      </c>
      <c r="AE74">
        <v>1.1727861771058314</v>
      </c>
      <c r="AF74">
        <v>1.2284082798001428</v>
      </c>
      <c r="AG74">
        <v>1.2081854743316773</v>
      </c>
      <c r="AH74">
        <v>0.6445086705202312</v>
      </c>
      <c r="AI74">
        <v>1.0772200772200773</v>
      </c>
    </row>
    <row r="76" spans="1:40">
      <c r="B76" t="s">
        <v>152</v>
      </c>
    </row>
    <row r="77" spans="1:40">
      <c r="B77" s="28" t="s">
        <v>106</v>
      </c>
      <c r="C77" s="28" t="s">
        <v>105</v>
      </c>
      <c r="D77" s="28" t="s">
        <v>104</v>
      </c>
      <c r="E77" s="28" t="s">
        <v>103</v>
      </c>
      <c r="F77" s="28" t="s">
        <v>102</v>
      </c>
      <c r="G77" s="28" t="s">
        <v>101</v>
      </c>
      <c r="H77" s="28" t="s">
        <v>100</v>
      </c>
      <c r="I77" s="28" t="s">
        <v>99</v>
      </c>
      <c r="J77" t="s">
        <v>45</v>
      </c>
      <c r="K77" t="s">
        <v>44</v>
      </c>
      <c r="L77" t="s">
        <v>43</v>
      </c>
      <c r="M77" t="s">
        <v>42</v>
      </c>
      <c r="N77" t="s">
        <v>41</v>
      </c>
      <c r="O77" t="s">
        <v>40</v>
      </c>
      <c r="P77" t="s">
        <v>39</v>
      </c>
      <c r="Q77" t="s">
        <v>38</v>
      </c>
      <c r="R77" t="s">
        <v>37</v>
      </c>
      <c r="S77" t="s">
        <v>36</v>
      </c>
      <c r="T77" t="s">
        <v>35</v>
      </c>
      <c r="U77" t="s">
        <v>34</v>
      </c>
      <c r="V77" t="s">
        <v>33</v>
      </c>
      <c r="W77" t="s">
        <v>32</v>
      </c>
      <c r="X77" t="s">
        <v>31</v>
      </c>
      <c r="Y77" t="s">
        <v>30</v>
      </c>
      <c r="Z77" t="s">
        <v>29</v>
      </c>
      <c r="AA77" t="s">
        <v>28</v>
      </c>
      <c r="AB77" t="s">
        <v>27</v>
      </c>
    </row>
    <row r="78" spans="1:40">
      <c r="A78" t="s">
        <v>154</v>
      </c>
      <c r="B78">
        <v>478333.33333333331</v>
      </c>
      <c r="C78">
        <v>61619.444444444445</v>
      </c>
      <c r="D78">
        <v>0</v>
      </c>
      <c r="E78">
        <v>135858.33333333334</v>
      </c>
      <c r="F78">
        <v>279588.88888888888</v>
      </c>
      <c r="G78">
        <v>536.11111111111109</v>
      </c>
      <c r="H78">
        <v>42052.777777777781</v>
      </c>
      <c r="I78">
        <v>891.66666666666663</v>
      </c>
      <c r="J78">
        <v>2.2292632777777772</v>
      </c>
      <c r="K78">
        <v>55383.413888888899</v>
      </c>
      <c r="L78">
        <v>467.13138408055551</v>
      </c>
      <c r="M78">
        <v>135050.83333333334</v>
      </c>
      <c r="N78">
        <v>129.86519191666673</v>
      </c>
      <c r="O78">
        <v>25.131600833333337</v>
      </c>
      <c r="P78">
        <v>9.1728791808333323</v>
      </c>
      <c r="Q78">
        <v>20.340159055555549</v>
      </c>
      <c r="R78">
        <v>6.9180145694444439</v>
      </c>
      <c r="S78">
        <v>743.02055555555557</v>
      </c>
      <c r="T78">
        <v>740.87477777777781</v>
      </c>
      <c r="U78">
        <v>7.6215634166666685E-2</v>
      </c>
      <c r="V78">
        <v>0.29855210277777766</v>
      </c>
      <c r="W78">
        <v>51.03746944444444</v>
      </c>
      <c r="X78">
        <v>0.18625815813888891</v>
      </c>
      <c r="Y78">
        <v>0.34037222350833329</v>
      </c>
      <c r="Z78">
        <v>2.339208401944444E-2</v>
      </c>
      <c r="AA78">
        <v>0.47175918736111111</v>
      </c>
      <c r="AB78">
        <v>33.840372222222214</v>
      </c>
    </row>
    <row r="79" spans="1:40">
      <c r="A79" t="s">
        <v>155</v>
      </c>
      <c r="B79">
        <f>B78/10000</f>
        <v>47.833333333333329</v>
      </c>
      <c r="C79">
        <f t="shared" ref="C79:AB79" si="182">C78/10000</f>
        <v>6.1619444444444449</v>
      </c>
      <c r="D79">
        <f t="shared" si="182"/>
        <v>0</v>
      </c>
      <c r="E79">
        <f t="shared" si="182"/>
        <v>13.585833333333333</v>
      </c>
      <c r="F79">
        <f t="shared" si="182"/>
        <v>27.958888888888886</v>
      </c>
      <c r="G79">
        <f t="shared" si="182"/>
        <v>5.3611111111111109E-2</v>
      </c>
      <c r="H79">
        <f t="shared" si="182"/>
        <v>4.2052777777777779</v>
      </c>
      <c r="I79">
        <f t="shared" si="182"/>
        <v>8.9166666666666658E-2</v>
      </c>
      <c r="J79">
        <f>J78/10000</f>
        <v>2.2292632777777771E-4</v>
      </c>
      <c r="K79">
        <f t="shared" si="182"/>
        <v>5.5383413888888899</v>
      </c>
      <c r="L79">
        <f t="shared" si="182"/>
        <v>4.6713138408055549E-2</v>
      </c>
      <c r="M79">
        <f t="shared" si="182"/>
        <v>13.505083333333335</v>
      </c>
      <c r="N79">
        <f t="shared" si="182"/>
        <v>1.2986519191666672E-2</v>
      </c>
      <c r="O79">
        <f t="shared" si="182"/>
        <v>2.5131600833333337E-3</v>
      </c>
      <c r="P79">
        <f t="shared" si="182"/>
        <v>9.1728791808333324E-4</v>
      </c>
      <c r="Q79">
        <f t="shared" si="182"/>
        <v>2.0340159055555551E-3</v>
      </c>
      <c r="R79">
        <f t="shared" si="182"/>
        <v>6.9180145694444444E-4</v>
      </c>
      <c r="S79">
        <f t="shared" si="182"/>
        <v>7.4302055555555552E-2</v>
      </c>
      <c r="T79">
        <f t="shared" si="182"/>
        <v>7.4087477777777785E-2</v>
      </c>
      <c r="U79">
        <f t="shared" si="182"/>
        <v>7.6215634166666686E-6</v>
      </c>
      <c r="V79">
        <f t="shared" si="182"/>
        <v>2.9855210277777766E-5</v>
      </c>
      <c r="W79">
        <f t="shared" si="182"/>
        <v>5.1037469444444438E-3</v>
      </c>
      <c r="X79">
        <f t="shared" si="182"/>
        <v>1.8625815813888892E-5</v>
      </c>
      <c r="Y79">
        <f t="shared" si="182"/>
        <v>3.4037222350833329E-5</v>
      </c>
      <c r="Z79">
        <f t="shared" si="182"/>
        <v>2.3392084019444441E-6</v>
      </c>
      <c r="AA79">
        <f t="shared" si="182"/>
        <v>4.7175918736111109E-5</v>
      </c>
      <c r="AB79">
        <f t="shared" si="182"/>
        <v>3.3840372222222214E-3</v>
      </c>
    </row>
    <row r="80" spans="1:40">
      <c r="A80" t="s">
        <v>156</v>
      </c>
      <c r="B80" t="s">
        <v>180</v>
      </c>
      <c r="C80">
        <f>C79*B95</f>
        <v>8.3061617369870966</v>
      </c>
      <c r="D80">
        <f t="shared" ref="D80:F80" si="183">D79*C95</f>
        <v>0</v>
      </c>
      <c r="E80">
        <f t="shared" si="183"/>
        <v>25.671081665431181</v>
      </c>
      <c r="F80">
        <f t="shared" si="183"/>
        <v>59.799574383924671</v>
      </c>
      <c r="G80">
        <f>G79*F95</f>
        <v>6.4580136402387037E-2</v>
      </c>
      <c r="H80">
        <f>H79*G95</f>
        <v>5.8840313816810825</v>
      </c>
      <c r="I80">
        <f>I79*H95</f>
        <v>0.1146953148313936</v>
      </c>
      <c r="J80">
        <f>J79*J95</f>
        <v>4.79901921757925E-4</v>
      </c>
      <c r="K80">
        <f>K79*B95</f>
        <v>7.4655589230825017</v>
      </c>
      <c r="L80">
        <f>L79*C95</f>
        <v>7.743889254811348E-2</v>
      </c>
      <c r="M80">
        <f>M79*D95</f>
        <v>25.518500679515689</v>
      </c>
      <c r="N80">
        <f>N79*O95</f>
        <v>2.1667710211790626E-2</v>
      </c>
      <c r="O80">
        <f>O79*R95</f>
        <v>3.2450596343586951E-3</v>
      </c>
      <c r="P80">
        <f>T95*P79</f>
        <v>1.1417695132092637E-3</v>
      </c>
      <c r="Q80">
        <f>U95*Q79</f>
        <v>2.5317866992063489E-3</v>
      </c>
      <c r="R80">
        <f>R79*W95</f>
        <v>7.5655413806712554E-4</v>
      </c>
      <c r="S80">
        <f>S79*X95</f>
        <v>8.7870109525983411E-2</v>
      </c>
      <c r="T80">
        <f>T79*Y95</f>
        <v>8.7616348405995595E-2</v>
      </c>
      <c r="U80">
        <f>U79*Z95</f>
        <v>9.678896922459043E-6</v>
      </c>
      <c r="V80">
        <f>V79*AC95</f>
        <v>3.165236364288102E-5</v>
      </c>
      <c r="W80">
        <f>W79*AD95</f>
        <v>5.6985025971109486E-3</v>
      </c>
      <c r="X80">
        <f>X79*AE95</f>
        <v>2.1844099323848093E-5</v>
      </c>
      <c r="Y80">
        <f>Y79*AF95</f>
        <v>4.181160575716214E-5</v>
      </c>
      <c r="Z80">
        <f>Z79*AG95</f>
        <v>2.8261976126638934E-6</v>
      </c>
      <c r="AB80">
        <f>AB79*AI95</f>
        <v>3.645352837837837E-3</v>
      </c>
    </row>
    <row r="82" spans="1:35">
      <c r="B82" t="s">
        <v>153</v>
      </c>
    </row>
    <row r="83" spans="1:35">
      <c r="B83" s="28" t="s">
        <v>106</v>
      </c>
      <c r="C83" s="28" t="s">
        <v>105</v>
      </c>
      <c r="D83" s="28" t="s">
        <v>104</v>
      </c>
      <c r="E83" s="28" t="s">
        <v>103</v>
      </c>
      <c r="F83" s="28" t="s">
        <v>102</v>
      </c>
      <c r="G83" s="28" t="s">
        <v>101</v>
      </c>
      <c r="H83" s="28" t="s">
        <v>100</v>
      </c>
      <c r="I83" s="28" t="s">
        <v>99</v>
      </c>
      <c r="J83" t="s">
        <v>45</v>
      </c>
      <c r="K83" t="s">
        <v>44</v>
      </c>
      <c r="L83" t="s">
        <v>43</v>
      </c>
      <c r="M83" t="s">
        <v>42</v>
      </c>
      <c r="N83" t="s">
        <v>41</v>
      </c>
      <c r="O83" t="s">
        <v>40</v>
      </c>
      <c r="P83" t="s">
        <v>39</v>
      </c>
      <c r="Q83" t="s">
        <v>38</v>
      </c>
      <c r="R83" t="s">
        <v>37</v>
      </c>
      <c r="S83" t="s">
        <v>36</v>
      </c>
      <c r="T83" t="s">
        <v>35</v>
      </c>
      <c r="U83" t="s">
        <v>34</v>
      </c>
      <c r="V83" t="s">
        <v>33</v>
      </c>
      <c r="W83" t="s">
        <v>32</v>
      </c>
      <c r="X83" t="s">
        <v>31</v>
      </c>
      <c r="Y83" t="s">
        <v>30</v>
      </c>
      <c r="Z83" t="s">
        <v>29</v>
      </c>
      <c r="AA83" t="s">
        <v>28</v>
      </c>
      <c r="AB83" t="s">
        <v>27</v>
      </c>
    </row>
    <row r="84" spans="1:35">
      <c r="A84" t="s">
        <v>154</v>
      </c>
      <c r="B84">
        <v>480788.63636363635</v>
      </c>
      <c r="C84">
        <v>72993.181818181823</v>
      </c>
      <c r="D84">
        <v>0</v>
      </c>
      <c r="E84">
        <v>127240.90909090909</v>
      </c>
      <c r="F84">
        <v>290447.72727272729</v>
      </c>
      <c r="G84">
        <v>229.54545454545453</v>
      </c>
      <c r="H84">
        <v>28156.81818181818</v>
      </c>
      <c r="I84">
        <v>0</v>
      </c>
      <c r="J84">
        <v>0.77006615022727265</v>
      </c>
      <c r="K84">
        <v>59929.165909090902</v>
      </c>
      <c r="L84">
        <v>0.77414444181818165</v>
      </c>
      <c r="M84">
        <v>124235.95909090909</v>
      </c>
      <c r="N84">
        <v>0.39818145909090907</v>
      </c>
      <c r="O84">
        <v>3.0818991818181818</v>
      </c>
      <c r="P84">
        <v>1.1426277681818184</v>
      </c>
      <c r="Q84">
        <v>10.512033159090908</v>
      </c>
      <c r="R84">
        <v>7.955236613636367E-2</v>
      </c>
      <c r="S84">
        <v>512.66563636363651</v>
      </c>
      <c r="T84">
        <v>504.79375000000005</v>
      </c>
      <c r="U84">
        <v>3.6199074090909091E-2</v>
      </c>
      <c r="V84">
        <v>1.3623458863636364E-2</v>
      </c>
      <c r="W84">
        <v>61.606338636363652</v>
      </c>
      <c r="X84">
        <v>0.84704171734090916</v>
      </c>
      <c r="Y84">
        <v>1.1507337419545456</v>
      </c>
      <c r="Z84">
        <v>9.3271497090909081E-2</v>
      </c>
      <c r="AA84">
        <v>0.64057695568181827</v>
      </c>
      <c r="AB84">
        <v>22.536350000000002</v>
      </c>
    </row>
    <row r="85" spans="1:35">
      <c r="A85" t="s">
        <v>155</v>
      </c>
      <c r="B85">
        <f>B84/10000</f>
        <v>48.078863636363636</v>
      </c>
      <c r="C85">
        <f t="shared" ref="C85:AB85" si="184">C84/10000</f>
        <v>7.2993181818181823</v>
      </c>
      <c r="D85">
        <f t="shared" si="184"/>
        <v>0</v>
      </c>
      <c r="E85">
        <f t="shared" si="184"/>
        <v>12.72409090909091</v>
      </c>
      <c r="F85">
        <f t="shared" si="184"/>
        <v>29.044772727272729</v>
      </c>
      <c r="G85">
        <f t="shared" si="184"/>
        <v>2.2954545454545453E-2</v>
      </c>
      <c r="H85">
        <f t="shared" si="184"/>
        <v>2.815681818181818</v>
      </c>
      <c r="I85">
        <f t="shared" si="184"/>
        <v>0</v>
      </c>
      <c r="J85">
        <f t="shared" si="184"/>
        <v>7.7006615022727259E-5</v>
      </c>
      <c r="K85">
        <f t="shared" si="184"/>
        <v>5.9929165909090898</v>
      </c>
      <c r="L85">
        <f t="shared" si="184"/>
        <v>7.7414444181818159E-5</v>
      </c>
      <c r="M85">
        <f t="shared" si="184"/>
        <v>12.42359590909091</v>
      </c>
      <c r="N85">
        <f t="shared" si="184"/>
        <v>3.9818145909090905E-5</v>
      </c>
      <c r="O85">
        <f t="shared" si="184"/>
        <v>3.0818991818181817E-4</v>
      </c>
      <c r="P85">
        <f t="shared" si="184"/>
        <v>1.1426277681818184E-4</v>
      </c>
      <c r="Q85">
        <f t="shared" si="184"/>
        <v>1.0512033159090909E-3</v>
      </c>
      <c r="R85">
        <f t="shared" si="184"/>
        <v>7.9552366136363676E-6</v>
      </c>
      <c r="S85">
        <f t="shared" si="184"/>
        <v>5.126656363636365E-2</v>
      </c>
      <c r="T85">
        <f t="shared" si="184"/>
        <v>5.0479375000000007E-2</v>
      </c>
      <c r="U85">
        <f t="shared" si="184"/>
        <v>3.619907409090909E-6</v>
      </c>
      <c r="V85">
        <f t="shared" si="184"/>
        <v>1.3623458863636364E-6</v>
      </c>
      <c r="W85">
        <f t="shared" si="184"/>
        <v>6.1606338636363651E-3</v>
      </c>
      <c r="X85">
        <f t="shared" si="184"/>
        <v>8.4704171734090918E-5</v>
      </c>
      <c r="Y85">
        <f t="shared" si="184"/>
        <v>1.1507337419545456E-4</v>
      </c>
      <c r="Z85">
        <f t="shared" si="184"/>
        <v>9.3271497090909076E-6</v>
      </c>
      <c r="AA85">
        <f t="shared" si="184"/>
        <v>6.4057695568181828E-5</v>
      </c>
      <c r="AB85">
        <f t="shared" si="184"/>
        <v>2.2536350000000004E-3</v>
      </c>
    </row>
    <row r="86" spans="1:35">
      <c r="A86" t="s">
        <v>156</v>
      </c>
      <c r="B86" t="s">
        <v>180</v>
      </c>
      <c r="C86">
        <f>C85*B101</f>
        <v>9.8393158092451269</v>
      </c>
      <c r="D86">
        <f t="shared" ref="D86" si="185">D85*C101</f>
        <v>0</v>
      </c>
      <c r="E86">
        <f t="shared" ref="E86" si="186">E85*D101</f>
        <v>24.042778152166587</v>
      </c>
      <c r="F86">
        <f t="shared" ref="F86" si="187">F85*E101</f>
        <v>62.122105569759533</v>
      </c>
      <c r="G86">
        <f>G85*F101</f>
        <v>2.7651127644733781E-2</v>
      </c>
      <c r="H86">
        <f>H85*G101</f>
        <v>3.9397064960987116</v>
      </c>
      <c r="I86">
        <f>I85*H101</f>
        <v>0</v>
      </c>
      <c r="J86">
        <f>J85*J101</f>
        <v>1.6577504732558291E-4</v>
      </c>
      <c r="K86">
        <f>K85*B101</f>
        <v>8.0783160135829792</v>
      </c>
      <c r="L86">
        <f>L85*C101</f>
        <v>1.2833410532814776E-4</v>
      </c>
      <c r="M86">
        <f>M85*D101</f>
        <v>23.474978482040566</v>
      </c>
      <c r="N86">
        <f>N85*O101</f>
        <v>6.6435665631065196E-5</v>
      </c>
      <c r="O86">
        <f>O85*R101</f>
        <v>3.979430796472185E-4</v>
      </c>
      <c r="P86">
        <f>T101*P85</f>
        <v>1.4222552428056959E-4</v>
      </c>
      <c r="Q86">
        <f>U101*Q85</f>
        <v>1.3084571099523069E-3</v>
      </c>
      <c r="R86">
        <f>R85*W101</f>
        <v>8.699847505283623E-6</v>
      </c>
      <c r="S86">
        <f>S85*X101</f>
        <v>6.0628182195845717E-2</v>
      </c>
      <c r="T86">
        <f>T85*Y101</f>
        <v>5.9697247631819231E-2</v>
      </c>
      <c r="U86">
        <f>U85*Z101</f>
        <v>4.5970503380998148E-6</v>
      </c>
      <c r="V86">
        <f>V85*AC101</f>
        <v>1.4443531631951569E-6</v>
      </c>
      <c r="W86">
        <f>W85*AD101</f>
        <v>6.8785518666821177E-3</v>
      </c>
      <c r="X86">
        <f>X85*AE101</f>
        <v>9.9339881752940308E-5</v>
      </c>
      <c r="Y86">
        <f>Y85*AF101</f>
        <v>1.4135708564623646E-4</v>
      </c>
      <c r="Z86">
        <f>Z85*AG101</f>
        <v>1.1268926795440564E-5</v>
      </c>
      <c r="AB86">
        <f>AB85*AI101</f>
        <v>2.4276608687258693E-3</v>
      </c>
    </row>
    <row r="93" spans="1:35">
      <c r="A93" s="9" t="s">
        <v>157</v>
      </c>
      <c r="B93" t="s">
        <v>128</v>
      </c>
      <c r="C93" t="s">
        <v>126</v>
      </c>
      <c r="D93" t="s">
        <v>123</v>
      </c>
      <c r="E93" t="s">
        <v>121</v>
      </c>
      <c r="F93" t="s">
        <v>129</v>
      </c>
      <c r="G93" t="s">
        <v>127</v>
      </c>
      <c r="H93" t="s">
        <v>125</v>
      </c>
      <c r="I93" t="s">
        <v>124</v>
      </c>
      <c r="J93" t="s">
        <v>160</v>
      </c>
      <c r="K93" t="s">
        <v>121</v>
      </c>
      <c r="L93" t="s">
        <v>127</v>
      </c>
      <c r="M93" t="s">
        <v>127</v>
      </c>
      <c r="N93" t="s">
        <v>161</v>
      </c>
      <c r="O93" t="s">
        <v>122</v>
      </c>
      <c r="P93" t="s">
        <v>162</v>
      </c>
      <c r="Q93" t="s">
        <v>163</v>
      </c>
      <c r="R93" t="s">
        <v>164</v>
      </c>
      <c r="S93" t="s">
        <v>165</v>
      </c>
      <c r="T93" t="s">
        <v>166</v>
      </c>
      <c r="U93" t="s">
        <v>166</v>
      </c>
      <c r="V93" t="s">
        <v>167</v>
      </c>
      <c r="W93" t="s">
        <v>168</v>
      </c>
      <c r="X93" t="s">
        <v>169</v>
      </c>
      <c r="Y93" t="s">
        <v>169</v>
      </c>
      <c r="Z93" t="s">
        <v>170</v>
      </c>
      <c r="AA93" t="s">
        <v>171</v>
      </c>
      <c r="AB93" t="s">
        <v>172</v>
      </c>
      <c r="AC93" t="s">
        <v>173</v>
      </c>
      <c r="AD93" t="s">
        <v>174</v>
      </c>
      <c r="AE93" t="s">
        <v>175</v>
      </c>
      <c r="AF93" t="s">
        <v>176</v>
      </c>
      <c r="AG93" t="s">
        <v>177</v>
      </c>
      <c r="AH93" t="s">
        <v>178</v>
      </c>
      <c r="AI93" t="s">
        <v>179</v>
      </c>
    </row>
    <row r="94" spans="1:35">
      <c r="A94" s="9" t="s">
        <v>158</v>
      </c>
      <c r="B94">
        <v>61.98</v>
      </c>
      <c r="C94">
        <v>40.299999999999997</v>
      </c>
      <c r="D94">
        <v>101.96</v>
      </c>
      <c r="E94">
        <v>60.08</v>
      </c>
      <c r="F94">
        <v>94.2</v>
      </c>
      <c r="G94">
        <v>56.08</v>
      </c>
      <c r="H94">
        <v>71.84</v>
      </c>
      <c r="I94">
        <v>159.69</v>
      </c>
      <c r="J94">
        <v>29.880000000000003</v>
      </c>
      <c r="K94">
        <v>60.09</v>
      </c>
      <c r="L94">
        <v>56.08</v>
      </c>
      <c r="M94">
        <v>56.08</v>
      </c>
      <c r="N94">
        <v>137.92000000000002</v>
      </c>
      <c r="O94">
        <v>79.87</v>
      </c>
      <c r="P94">
        <v>181.88</v>
      </c>
      <c r="Q94">
        <v>152</v>
      </c>
      <c r="R94">
        <v>70.94</v>
      </c>
      <c r="S94">
        <v>74.930000000000007</v>
      </c>
      <c r="T94">
        <v>81.38</v>
      </c>
      <c r="U94">
        <v>81.38</v>
      </c>
      <c r="V94">
        <v>187.44</v>
      </c>
      <c r="W94">
        <v>186.94</v>
      </c>
      <c r="X94">
        <v>103.62</v>
      </c>
      <c r="Y94">
        <v>103.62</v>
      </c>
      <c r="Z94">
        <v>225.82</v>
      </c>
      <c r="AA94">
        <v>123.22</v>
      </c>
      <c r="AB94">
        <v>265.82</v>
      </c>
      <c r="AC94">
        <v>281.8</v>
      </c>
      <c r="AD94">
        <v>153.30000000000001</v>
      </c>
      <c r="AE94">
        <v>325.8</v>
      </c>
      <c r="AF94">
        <v>172.1</v>
      </c>
      <c r="AG94">
        <v>1021.4000000000001</v>
      </c>
      <c r="AH94">
        <v>223</v>
      </c>
      <c r="AI94">
        <v>223.2</v>
      </c>
    </row>
    <row r="95" spans="1:35">
      <c r="A95" s="9" t="s">
        <v>159</v>
      </c>
      <c r="B95">
        <f>B94/22.99/2</f>
        <v>1.3479773814702045</v>
      </c>
      <c r="C95">
        <f>C94/24.31</f>
        <v>1.6577540106951871</v>
      </c>
      <c r="D95">
        <f>D94/26.98/2</f>
        <v>1.889547813194959</v>
      </c>
      <c r="E95">
        <f>E94/28.09</f>
        <v>2.1388394446422212</v>
      </c>
      <c r="F95">
        <f>F94/39.1/2</f>
        <v>1.2046035805626598</v>
      </c>
      <c r="G95">
        <f>G94/40.08</f>
        <v>1.3992015968063873</v>
      </c>
      <c r="H95">
        <f>H94/55.85</f>
        <v>1.2863025962399284</v>
      </c>
      <c r="I95">
        <f>I94/55.85/2</f>
        <v>1.4296329453894359</v>
      </c>
      <c r="J95">
        <v>2.1527377521613835</v>
      </c>
      <c r="K95">
        <v>2.1391954432182274</v>
      </c>
      <c r="L95">
        <v>1.3992015968063873</v>
      </c>
      <c r="M95">
        <v>1.3992015968063873</v>
      </c>
      <c r="N95">
        <v>1.5338078291814947</v>
      </c>
      <c r="O95">
        <v>1.6684771255483604</v>
      </c>
      <c r="P95">
        <v>1.7852375343541422</v>
      </c>
      <c r="Q95">
        <v>1.4615384615384615</v>
      </c>
      <c r="R95">
        <v>1.2912267928649437</v>
      </c>
      <c r="S95">
        <v>1.2715085694892245</v>
      </c>
      <c r="T95">
        <v>1.2447231569287245</v>
      </c>
      <c r="U95">
        <v>1.2447231569287245</v>
      </c>
      <c r="V95">
        <v>1.3442340791738383</v>
      </c>
      <c r="W95">
        <v>1.0936000936000936</v>
      </c>
      <c r="X95">
        <v>1.1826067107966218</v>
      </c>
      <c r="Y95">
        <v>1.1826067107966218</v>
      </c>
      <c r="Z95">
        <v>1.2699358902260713</v>
      </c>
      <c r="AA95">
        <v>1.3508002631001974</v>
      </c>
      <c r="AB95">
        <v>1.4305241631686578</v>
      </c>
      <c r="AC95">
        <v>1.0601956358164033</v>
      </c>
      <c r="AD95">
        <v>1.1165331391114348</v>
      </c>
      <c r="AE95">
        <v>1.1727861771058314</v>
      </c>
      <c r="AF95">
        <v>1.2284082798001428</v>
      </c>
      <c r="AG95">
        <v>1.2081854743316773</v>
      </c>
      <c r="AH95">
        <v>0.6445086705202312</v>
      </c>
      <c r="AI95">
        <v>1.0772200772200773</v>
      </c>
    </row>
    <row r="99" spans="1:35">
      <c r="A99" s="9" t="s">
        <v>157</v>
      </c>
      <c r="B99" t="s">
        <v>128</v>
      </c>
      <c r="C99" t="s">
        <v>126</v>
      </c>
      <c r="D99" t="s">
        <v>123</v>
      </c>
      <c r="E99" t="s">
        <v>121</v>
      </c>
      <c r="F99" t="s">
        <v>129</v>
      </c>
      <c r="G99" t="s">
        <v>127</v>
      </c>
      <c r="H99" t="s">
        <v>125</v>
      </c>
      <c r="I99" t="s">
        <v>124</v>
      </c>
      <c r="J99" t="s">
        <v>160</v>
      </c>
      <c r="K99" t="s">
        <v>121</v>
      </c>
      <c r="L99" t="s">
        <v>127</v>
      </c>
      <c r="M99" t="s">
        <v>127</v>
      </c>
      <c r="N99" t="s">
        <v>161</v>
      </c>
      <c r="O99" t="s">
        <v>122</v>
      </c>
      <c r="P99" t="s">
        <v>162</v>
      </c>
      <c r="Q99" t="s">
        <v>163</v>
      </c>
      <c r="R99" t="s">
        <v>164</v>
      </c>
      <c r="S99" t="s">
        <v>165</v>
      </c>
      <c r="T99" t="s">
        <v>166</v>
      </c>
      <c r="U99" t="s">
        <v>166</v>
      </c>
      <c r="V99" t="s">
        <v>167</v>
      </c>
      <c r="W99" t="s">
        <v>168</v>
      </c>
      <c r="X99" t="s">
        <v>169</v>
      </c>
      <c r="Y99" t="s">
        <v>169</v>
      </c>
      <c r="Z99" t="s">
        <v>170</v>
      </c>
      <c r="AA99" t="s">
        <v>171</v>
      </c>
      <c r="AB99" t="s">
        <v>172</v>
      </c>
      <c r="AC99" t="s">
        <v>173</v>
      </c>
      <c r="AD99" t="s">
        <v>174</v>
      </c>
      <c r="AE99" t="s">
        <v>175</v>
      </c>
      <c r="AF99" t="s">
        <v>176</v>
      </c>
      <c r="AG99" t="s">
        <v>177</v>
      </c>
      <c r="AH99" t="s">
        <v>178</v>
      </c>
      <c r="AI99" t="s">
        <v>179</v>
      </c>
    </row>
    <row r="100" spans="1:35">
      <c r="A100" s="9" t="s">
        <v>158</v>
      </c>
      <c r="B100">
        <v>61.98</v>
      </c>
      <c r="C100">
        <v>40.299999999999997</v>
      </c>
      <c r="D100">
        <v>101.96</v>
      </c>
      <c r="E100">
        <v>60.08</v>
      </c>
      <c r="F100">
        <v>94.2</v>
      </c>
      <c r="G100">
        <v>56.08</v>
      </c>
      <c r="H100">
        <v>71.84</v>
      </c>
      <c r="I100">
        <v>159.69</v>
      </c>
      <c r="J100">
        <v>29.880000000000003</v>
      </c>
      <c r="K100">
        <v>60.09</v>
      </c>
      <c r="L100">
        <v>56.08</v>
      </c>
      <c r="M100">
        <v>56.08</v>
      </c>
      <c r="N100">
        <v>137.92000000000002</v>
      </c>
      <c r="O100">
        <v>79.87</v>
      </c>
      <c r="P100">
        <v>181.88</v>
      </c>
      <c r="Q100">
        <v>152</v>
      </c>
      <c r="R100">
        <v>70.94</v>
      </c>
      <c r="S100">
        <v>74.930000000000007</v>
      </c>
      <c r="T100">
        <v>81.38</v>
      </c>
      <c r="U100">
        <v>81.38</v>
      </c>
      <c r="V100">
        <v>187.44</v>
      </c>
      <c r="W100">
        <v>186.94</v>
      </c>
      <c r="X100">
        <v>103.62</v>
      </c>
      <c r="Y100">
        <v>103.62</v>
      </c>
      <c r="Z100">
        <v>225.82</v>
      </c>
      <c r="AA100">
        <v>123.22</v>
      </c>
      <c r="AB100">
        <v>265.82</v>
      </c>
      <c r="AC100">
        <v>281.8</v>
      </c>
      <c r="AD100">
        <v>153.30000000000001</v>
      </c>
      <c r="AE100">
        <v>325.8</v>
      </c>
      <c r="AF100">
        <v>172.1</v>
      </c>
      <c r="AG100">
        <v>1021.4000000000001</v>
      </c>
      <c r="AH100">
        <v>223</v>
      </c>
      <c r="AI100">
        <v>223.2</v>
      </c>
    </row>
    <row r="101" spans="1:35">
      <c r="A101" s="9" t="s">
        <v>159</v>
      </c>
      <c r="B101">
        <f>B100/22.99/2</f>
        <v>1.3479773814702045</v>
      </c>
      <c r="C101">
        <f>C100/24.31</f>
        <v>1.6577540106951871</v>
      </c>
      <c r="D101">
        <f>D100/26.98/2</f>
        <v>1.889547813194959</v>
      </c>
      <c r="E101">
        <f>E100/28.09</f>
        <v>2.1388394446422212</v>
      </c>
      <c r="F101">
        <f>F100/39.1/2</f>
        <v>1.2046035805626598</v>
      </c>
      <c r="G101">
        <f>G100/40.08</f>
        <v>1.3992015968063873</v>
      </c>
      <c r="H101">
        <f>H100/55.85</f>
        <v>1.2863025962399284</v>
      </c>
      <c r="I101">
        <f>I100/55.85/2</f>
        <v>1.4296329453894359</v>
      </c>
      <c r="J101">
        <v>2.1527377521613835</v>
      </c>
      <c r="K101">
        <v>2.1391954432182274</v>
      </c>
      <c r="L101">
        <v>1.3992015968063873</v>
      </c>
      <c r="M101">
        <v>1.3992015968063873</v>
      </c>
      <c r="N101">
        <v>1.5338078291814947</v>
      </c>
      <c r="O101">
        <v>1.6684771255483604</v>
      </c>
      <c r="P101">
        <v>1.7852375343541422</v>
      </c>
      <c r="Q101">
        <v>1.4615384615384615</v>
      </c>
      <c r="R101">
        <v>1.2912267928649437</v>
      </c>
      <c r="S101">
        <v>1.2715085694892245</v>
      </c>
      <c r="T101">
        <v>1.2447231569287245</v>
      </c>
      <c r="U101">
        <v>1.2447231569287245</v>
      </c>
      <c r="V101">
        <v>1.3442340791738383</v>
      </c>
      <c r="W101">
        <v>1.0936000936000936</v>
      </c>
      <c r="X101">
        <v>1.1826067107966218</v>
      </c>
      <c r="Y101">
        <v>1.1826067107966218</v>
      </c>
      <c r="Z101">
        <v>1.2699358902260713</v>
      </c>
      <c r="AA101">
        <v>1.3508002631001974</v>
      </c>
      <c r="AB101">
        <v>1.4305241631686578</v>
      </c>
      <c r="AC101">
        <v>1.0601956358164033</v>
      </c>
      <c r="AD101">
        <v>1.1165331391114348</v>
      </c>
      <c r="AE101">
        <v>1.1727861771058314</v>
      </c>
      <c r="AF101">
        <v>1.2284082798001428</v>
      </c>
      <c r="AG101">
        <v>1.2081854743316773</v>
      </c>
      <c r="AH101">
        <v>0.6445086705202312</v>
      </c>
      <c r="AI101">
        <v>1.0772200772200773</v>
      </c>
    </row>
    <row r="106" spans="1:35">
      <c r="A106" t="s">
        <v>97</v>
      </c>
      <c r="B106" t="s">
        <v>185</v>
      </c>
    </row>
    <row r="107" spans="1:35">
      <c r="B107" s="29" t="s">
        <v>106</v>
      </c>
      <c r="C107" s="29" t="s">
        <v>105</v>
      </c>
      <c r="D107" s="29" t="s">
        <v>104</v>
      </c>
      <c r="E107" s="29" t="s">
        <v>103</v>
      </c>
      <c r="F107" s="29" t="s">
        <v>102</v>
      </c>
      <c r="G107" s="29" t="s">
        <v>101</v>
      </c>
      <c r="H107" s="29" t="s">
        <v>100</v>
      </c>
      <c r="I107" s="29" t="s">
        <v>99</v>
      </c>
      <c r="J107" s="10" t="s">
        <v>45</v>
      </c>
      <c r="K107" s="10" t="s">
        <v>44</v>
      </c>
      <c r="L107" s="10" t="s">
        <v>43</v>
      </c>
      <c r="M107" s="10" t="s">
        <v>42</v>
      </c>
      <c r="N107" s="10" t="s">
        <v>41</v>
      </c>
      <c r="O107" s="10" t="s">
        <v>40</v>
      </c>
      <c r="P107" s="10" t="s">
        <v>39</v>
      </c>
      <c r="Q107" s="10" t="s">
        <v>38</v>
      </c>
      <c r="R107" s="10" t="s">
        <v>37</v>
      </c>
      <c r="S107" s="10" t="s">
        <v>36</v>
      </c>
      <c r="T107" s="10" t="s">
        <v>35</v>
      </c>
      <c r="U107" s="10" t="s">
        <v>34</v>
      </c>
      <c r="V107" s="10" t="s">
        <v>33</v>
      </c>
      <c r="W107" s="10" t="s">
        <v>32</v>
      </c>
      <c r="X107" s="10" t="s">
        <v>31</v>
      </c>
      <c r="Y107" s="10" t="s">
        <v>30</v>
      </c>
      <c r="Z107" s="10" t="s">
        <v>29</v>
      </c>
      <c r="AA107" s="10" t="s">
        <v>28</v>
      </c>
      <c r="AB107" s="10" t="s">
        <v>27</v>
      </c>
    </row>
    <row r="108" spans="1:35">
      <c r="A108" t="s">
        <v>154</v>
      </c>
      <c r="B108">
        <v>476500</v>
      </c>
      <c r="C108">
        <v>51700</v>
      </c>
      <c r="D108">
        <v>0</v>
      </c>
      <c r="E108">
        <v>146900</v>
      </c>
      <c r="F108">
        <v>267800</v>
      </c>
      <c r="G108">
        <v>0</v>
      </c>
      <c r="H108">
        <v>57100</v>
      </c>
      <c r="I108">
        <v>0</v>
      </c>
      <c r="J108">
        <v>0.33141500000000002</v>
      </c>
      <c r="K108">
        <v>48230.6</v>
      </c>
      <c r="L108">
        <v>0</v>
      </c>
      <c r="M108">
        <v>153174</v>
      </c>
      <c r="N108">
        <v>0</v>
      </c>
      <c r="O108">
        <v>5.16655</v>
      </c>
      <c r="P108">
        <v>1.70286</v>
      </c>
      <c r="Q108">
        <v>13.2568</v>
      </c>
      <c r="R108">
        <v>0.298348</v>
      </c>
      <c r="S108">
        <v>880.548</v>
      </c>
      <c r="T108">
        <v>925.64800000000002</v>
      </c>
      <c r="U108">
        <v>0</v>
      </c>
      <c r="V108">
        <v>0.12681300000000001</v>
      </c>
      <c r="W108">
        <v>23.2774</v>
      </c>
      <c r="X108">
        <v>0</v>
      </c>
      <c r="Y108">
        <v>0</v>
      </c>
      <c r="Z108">
        <v>0</v>
      </c>
      <c r="AA108">
        <v>3.3019699999999999E-2</v>
      </c>
      <c r="AB108">
        <v>37.064</v>
      </c>
    </row>
    <row r="109" spans="1:35">
      <c r="A109" t="s">
        <v>155</v>
      </c>
      <c r="B109">
        <f>B108/10000</f>
        <v>47.65</v>
      </c>
      <c r="C109">
        <f t="shared" ref="C109" si="188">C108/10000</f>
        <v>5.17</v>
      </c>
      <c r="D109">
        <f t="shared" ref="D109" si="189">D108/10000</f>
        <v>0</v>
      </c>
      <c r="E109">
        <f t="shared" ref="E109" si="190">E108/10000</f>
        <v>14.69</v>
      </c>
      <c r="F109">
        <f t="shared" ref="F109" si="191">F108/10000</f>
        <v>26.78</v>
      </c>
      <c r="G109">
        <f t="shared" ref="G109" si="192">G108/10000</f>
        <v>0</v>
      </c>
      <c r="H109">
        <f t="shared" ref="H109" si="193">H108/10000</f>
        <v>5.71</v>
      </c>
      <c r="I109">
        <f t="shared" ref="I109" si="194">I108/10000</f>
        <v>0</v>
      </c>
      <c r="J109">
        <f t="shared" ref="J109" si="195">J108/10000</f>
        <v>3.3141500000000001E-5</v>
      </c>
      <c r="K109">
        <f t="shared" ref="K109" si="196">K108/10000</f>
        <v>4.8230599999999999</v>
      </c>
      <c r="L109">
        <f t="shared" ref="L109" si="197">L108/10000</f>
        <v>0</v>
      </c>
      <c r="M109">
        <f t="shared" ref="M109" si="198">M108/10000</f>
        <v>15.317399999999999</v>
      </c>
      <c r="N109">
        <f t="shared" ref="N109" si="199">N108/10000</f>
        <v>0</v>
      </c>
      <c r="O109">
        <f t="shared" ref="O109" si="200">O108/10000</f>
        <v>5.1665499999999998E-4</v>
      </c>
      <c r="P109">
        <f t="shared" ref="P109" si="201">P108/10000</f>
        <v>1.7028600000000002E-4</v>
      </c>
      <c r="Q109">
        <f t="shared" ref="Q109" si="202">Q108/10000</f>
        <v>1.3256800000000001E-3</v>
      </c>
      <c r="R109">
        <f t="shared" ref="R109" si="203">R108/10000</f>
        <v>2.9834800000000001E-5</v>
      </c>
      <c r="S109">
        <f t="shared" ref="S109" si="204">S108/10000</f>
        <v>8.8054800000000003E-2</v>
      </c>
      <c r="T109">
        <f t="shared" ref="T109" si="205">T108/10000</f>
        <v>9.2564800000000003E-2</v>
      </c>
      <c r="U109">
        <f t="shared" ref="U109" si="206">U108/10000</f>
        <v>0</v>
      </c>
      <c r="V109">
        <f t="shared" ref="V109" si="207">V108/10000</f>
        <v>1.2681300000000002E-5</v>
      </c>
      <c r="W109">
        <f t="shared" ref="W109" si="208">W108/10000</f>
        <v>2.32774E-3</v>
      </c>
      <c r="X109">
        <f t="shared" ref="X109" si="209">X108/10000</f>
        <v>0</v>
      </c>
      <c r="Y109">
        <f t="shared" ref="Y109" si="210">Y108/10000</f>
        <v>0</v>
      </c>
      <c r="Z109">
        <f t="shared" ref="Z109" si="211">Z108/10000</f>
        <v>0</v>
      </c>
      <c r="AA109">
        <f t="shared" ref="AA109" si="212">AA108/10000</f>
        <v>3.3019699999999999E-6</v>
      </c>
      <c r="AB109">
        <f t="shared" ref="AB109" si="213">AB108/10000</f>
        <v>3.7063999999999999E-3</v>
      </c>
    </row>
    <row r="110" spans="1:35">
      <c r="A110" t="s">
        <v>156</v>
      </c>
      <c r="B110" t="s">
        <v>180</v>
      </c>
      <c r="C110">
        <f>C109*B125</f>
        <v>6.9690430622009574</v>
      </c>
      <c r="D110">
        <f t="shared" ref="D110" si="214">D109*C125</f>
        <v>0</v>
      </c>
      <c r="E110">
        <f t="shared" ref="E110" si="215">E109*D125</f>
        <v>27.757457375833948</v>
      </c>
      <c r="F110">
        <f t="shared" ref="F110" si="216">F109*E125</f>
        <v>57.278120327518685</v>
      </c>
      <c r="G110">
        <f>G109*F125</f>
        <v>0</v>
      </c>
      <c r="H110">
        <f>H109*G125</f>
        <v>7.9894411177644713</v>
      </c>
      <c r="I110">
        <f>I109*H125</f>
        <v>0</v>
      </c>
      <c r="J110">
        <f>J109*J125</f>
        <v>7.134495821325649E-5</v>
      </c>
      <c r="K110">
        <f>K109*B125</f>
        <v>6.5013757894736841</v>
      </c>
      <c r="L110">
        <f>L109*C125</f>
        <v>0</v>
      </c>
      <c r="M110">
        <f>M109*D125</f>
        <v>28.942959673832465</v>
      </c>
      <c r="N110">
        <f>N109*O125</f>
        <v>0</v>
      </c>
      <c r="O110">
        <f>O109*R125</f>
        <v>6.6711877866763749E-4</v>
      </c>
      <c r="P110">
        <f>T125*P109</f>
        <v>2.119589275007648E-4</v>
      </c>
      <c r="Q110">
        <f>U125*Q109</f>
        <v>1.6501045946772715E-3</v>
      </c>
      <c r="R110">
        <f>R109*W125</f>
        <v>3.2627340072540072E-5</v>
      </c>
      <c r="S110">
        <f>S109*X125</f>
        <v>0.10413419739785437</v>
      </c>
      <c r="T110">
        <f>T109*Y125</f>
        <v>0.10946775366354715</v>
      </c>
      <c r="U110">
        <f>U109*Z125</f>
        <v>0</v>
      </c>
      <c r="V110">
        <f>V109*AC125</f>
        <v>1.3444658916478557E-5</v>
      </c>
      <c r="W110">
        <f>W109*AD125</f>
        <v>2.5989988492352515E-3</v>
      </c>
      <c r="X110">
        <f>X109*AE125</f>
        <v>0</v>
      </c>
      <c r="Y110">
        <f>Y109*AF125</f>
        <v>0</v>
      </c>
      <c r="Z110">
        <f>Z109*AG125</f>
        <v>0</v>
      </c>
      <c r="AB110">
        <f>AB109*AI125</f>
        <v>3.9926084942084944E-3</v>
      </c>
    </row>
    <row r="111" spans="1:35">
      <c r="B111" t="s">
        <v>186</v>
      </c>
    </row>
    <row r="112" spans="1:35">
      <c r="A112" t="s">
        <v>93</v>
      </c>
      <c r="B112" s="29" t="s">
        <v>106</v>
      </c>
      <c r="C112" s="29" t="s">
        <v>105</v>
      </c>
      <c r="D112" s="29" t="s">
        <v>104</v>
      </c>
      <c r="E112" s="29" t="s">
        <v>103</v>
      </c>
      <c r="F112" s="29" t="s">
        <v>102</v>
      </c>
      <c r="G112" s="29" t="s">
        <v>101</v>
      </c>
      <c r="H112" s="29" t="s">
        <v>100</v>
      </c>
      <c r="I112" s="29" t="s">
        <v>99</v>
      </c>
      <c r="J112" s="10" t="s">
        <v>45</v>
      </c>
      <c r="K112" s="10" t="s">
        <v>44</v>
      </c>
      <c r="L112" s="10" t="s">
        <v>43</v>
      </c>
      <c r="M112" s="10" t="s">
        <v>42</v>
      </c>
      <c r="N112" s="10" t="s">
        <v>41</v>
      </c>
      <c r="O112" s="10" t="s">
        <v>40</v>
      </c>
      <c r="P112" s="10" t="s">
        <v>39</v>
      </c>
      <c r="Q112" s="10" t="s">
        <v>38</v>
      </c>
      <c r="R112" s="10" t="s">
        <v>37</v>
      </c>
      <c r="S112" s="10" t="s">
        <v>36</v>
      </c>
      <c r="T112" s="10" t="s">
        <v>35</v>
      </c>
      <c r="U112" s="10" t="s">
        <v>34</v>
      </c>
      <c r="V112" s="10" t="s">
        <v>33</v>
      </c>
      <c r="W112" s="10" t="s">
        <v>32</v>
      </c>
      <c r="X112" s="10" t="s">
        <v>31</v>
      </c>
      <c r="Y112" s="10" t="s">
        <v>30</v>
      </c>
      <c r="Z112" s="10" t="s">
        <v>29</v>
      </c>
      <c r="AA112" s="10" t="s">
        <v>28</v>
      </c>
      <c r="AB112" s="10" t="s">
        <v>27</v>
      </c>
    </row>
    <row r="113" spans="1:35">
      <c r="A113" t="s">
        <v>154</v>
      </c>
      <c r="B113">
        <v>481200</v>
      </c>
      <c r="C113">
        <v>72400</v>
      </c>
      <c r="D113">
        <v>0</v>
      </c>
      <c r="E113">
        <v>125500</v>
      </c>
      <c r="F113">
        <v>292200</v>
      </c>
      <c r="G113">
        <v>0</v>
      </c>
      <c r="H113">
        <v>28700</v>
      </c>
      <c r="I113">
        <v>0</v>
      </c>
      <c r="J113">
        <v>1.3448</v>
      </c>
      <c r="K113">
        <v>63821.5</v>
      </c>
      <c r="L113">
        <v>0</v>
      </c>
      <c r="M113">
        <v>127250</v>
      </c>
      <c r="N113">
        <v>3.18167</v>
      </c>
      <c r="O113">
        <v>1.46269</v>
      </c>
      <c r="P113">
        <v>1.4972099999999999</v>
      </c>
      <c r="Q113">
        <v>1.9113100000000001</v>
      </c>
      <c r="R113">
        <v>0.19495499999999999</v>
      </c>
      <c r="S113">
        <v>675.22299999999996</v>
      </c>
      <c r="T113">
        <v>664.697</v>
      </c>
      <c r="U113">
        <v>0</v>
      </c>
      <c r="V113">
        <v>0.12596399999999999</v>
      </c>
      <c r="W113">
        <v>34.773800000000001</v>
      </c>
      <c r="X113">
        <v>0</v>
      </c>
      <c r="Y113">
        <v>1.08124E-3</v>
      </c>
      <c r="Z113">
        <v>0</v>
      </c>
      <c r="AA113">
        <v>0</v>
      </c>
      <c r="AB113">
        <v>28.347000000000001</v>
      </c>
    </row>
    <row r="114" spans="1:35">
      <c r="A114" t="s">
        <v>155</v>
      </c>
      <c r="B114">
        <f>B113/10000</f>
        <v>48.12</v>
      </c>
      <c r="C114">
        <f t="shared" ref="C114" si="217">C113/10000</f>
        <v>7.24</v>
      </c>
      <c r="D114">
        <f t="shared" ref="D114" si="218">D113/10000</f>
        <v>0</v>
      </c>
      <c r="E114">
        <f t="shared" ref="E114" si="219">E113/10000</f>
        <v>12.55</v>
      </c>
      <c r="F114">
        <f t="shared" ref="F114" si="220">F113/10000</f>
        <v>29.22</v>
      </c>
      <c r="G114">
        <f t="shared" ref="G114" si="221">G113/10000</f>
        <v>0</v>
      </c>
      <c r="H114">
        <f t="shared" ref="H114" si="222">H113/10000</f>
        <v>2.87</v>
      </c>
      <c r="I114">
        <f t="shared" ref="I114" si="223">I113/10000</f>
        <v>0</v>
      </c>
      <c r="J114">
        <f t="shared" ref="J114" si="224">J113/10000</f>
        <v>1.3448E-4</v>
      </c>
      <c r="K114">
        <f t="shared" ref="K114" si="225">K113/10000</f>
        <v>6.3821500000000002</v>
      </c>
      <c r="L114">
        <f t="shared" ref="L114" si="226">L113/10000</f>
        <v>0</v>
      </c>
      <c r="M114">
        <f t="shared" ref="M114" si="227">M113/10000</f>
        <v>12.725</v>
      </c>
      <c r="N114">
        <f t="shared" ref="N114" si="228">N113/10000</f>
        <v>3.18167E-4</v>
      </c>
      <c r="O114">
        <f t="shared" ref="O114" si="229">O113/10000</f>
        <v>1.4626900000000001E-4</v>
      </c>
      <c r="P114">
        <f t="shared" ref="P114" si="230">P113/10000</f>
        <v>1.4972099999999998E-4</v>
      </c>
      <c r="Q114">
        <f t="shared" ref="Q114" si="231">Q113/10000</f>
        <v>1.9113100000000001E-4</v>
      </c>
      <c r="R114">
        <f t="shared" ref="R114" si="232">R113/10000</f>
        <v>1.94955E-5</v>
      </c>
      <c r="S114">
        <f t="shared" ref="S114" si="233">S113/10000</f>
        <v>6.7522299999999993E-2</v>
      </c>
      <c r="T114">
        <f t="shared" ref="T114" si="234">T113/10000</f>
        <v>6.6469700000000007E-2</v>
      </c>
      <c r="U114">
        <f t="shared" ref="U114" si="235">U113/10000</f>
        <v>0</v>
      </c>
      <c r="V114">
        <f t="shared" ref="V114" si="236">V113/10000</f>
        <v>1.2596399999999999E-5</v>
      </c>
      <c r="W114">
        <f t="shared" ref="W114" si="237">W113/10000</f>
        <v>3.47738E-3</v>
      </c>
      <c r="X114">
        <f t="shared" ref="X114" si="238">X113/10000</f>
        <v>0</v>
      </c>
      <c r="Y114">
        <f t="shared" ref="Y114" si="239">Y113/10000</f>
        <v>1.08124E-7</v>
      </c>
      <c r="Z114">
        <f t="shared" ref="Z114" si="240">Z113/10000</f>
        <v>0</v>
      </c>
      <c r="AA114">
        <f t="shared" ref="AA114" si="241">AA113/10000</f>
        <v>0</v>
      </c>
      <c r="AB114">
        <f t="shared" ref="AB114" si="242">AB113/10000</f>
        <v>2.8347000000000003E-3</v>
      </c>
    </row>
    <row r="115" spans="1:35">
      <c r="A115" t="s">
        <v>156</v>
      </c>
      <c r="B115" t="s">
        <v>180</v>
      </c>
      <c r="C115">
        <f>C114*B130</f>
        <v>9.7593562418442819</v>
      </c>
      <c r="D115">
        <f t="shared" ref="D115" si="243">D114*C130</f>
        <v>0</v>
      </c>
      <c r="E115">
        <f t="shared" ref="E115" si="244">E114*D130</f>
        <v>23.713825055596736</v>
      </c>
      <c r="F115">
        <f t="shared" ref="F115" si="245">F114*E130</f>
        <v>62.496888572445698</v>
      </c>
      <c r="G115">
        <f>G114*F130</f>
        <v>0</v>
      </c>
      <c r="H115">
        <f>H114*G130</f>
        <v>4.015708582834332</v>
      </c>
      <c r="I115">
        <f>I114*H130</f>
        <v>0</v>
      </c>
      <c r="J115">
        <f>J114*J130</f>
        <v>2.8950017291066288E-4</v>
      </c>
      <c r="K115">
        <f>K114*B130</f>
        <v>8.6029938451500652</v>
      </c>
      <c r="L115">
        <f>L114*C130</f>
        <v>0</v>
      </c>
      <c r="M115">
        <f>M114*D130</f>
        <v>24.044495922905853</v>
      </c>
      <c r="N115">
        <f>N114*O130</f>
        <v>5.3085436160434519E-4</v>
      </c>
      <c r="O115">
        <f>O114*R130</f>
        <v>1.8886645176556245E-4</v>
      </c>
      <c r="P115">
        <f>T130*P114</f>
        <v>1.8636119577852554E-4</v>
      </c>
      <c r="Q115">
        <f>U130*Q114</f>
        <v>2.3790518170694404E-4</v>
      </c>
      <c r="R115">
        <f>R114*W130</f>
        <v>2.1320280624780625E-5</v>
      </c>
      <c r="S115">
        <f>S114*X130</f>
        <v>7.9852325108422731E-2</v>
      </c>
      <c r="T115">
        <f>T114*Y130</f>
        <v>7.860751328463822E-2</v>
      </c>
      <c r="U115">
        <f>U114*Z130</f>
        <v>0</v>
      </c>
      <c r="V115">
        <f>V114*AC130</f>
        <v>1.3354648306997741E-5</v>
      </c>
      <c r="W115">
        <f>W114*AD130</f>
        <v>3.882610007283321E-3</v>
      </c>
      <c r="X115">
        <f>X114*AE130</f>
        <v>0</v>
      </c>
      <c r="Y115">
        <f>Y114*AF130</f>
        <v>1.3282041684511063E-7</v>
      </c>
      <c r="Z115">
        <f>Z114*AG130</f>
        <v>0</v>
      </c>
      <c r="AB115">
        <f>AB114*AI130</f>
        <v>3.0535957528957536E-3</v>
      </c>
    </row>
    <row r="123" spans="1:35">
      <c r="A123" s="9" t="s">
        <v>157</v>
      </c>
      <c r="B123" t="s">
        <v>128</v>
      </c>
      <c r="C123" t="s">
        <v>126</v>
      </c>
      <c r="D123" t="s">
        <v>123</v>
      </c>
      <c r="E123" t="s">
        <v>121</v>
      </c>
      <c r="F123" t="s">
        <v>129</v>
      </c>
      <c r="G123" t="s">
        <v>127</v>
      </c>
      <c r="H123" t="s">
        <v>125</v>
      </c>
      <c r="I123" t="s">
        <v>124</v>
      </c>
      <c r="J123" t="s">
        <v>160</v>
      </c>
      <c r="K123" t="s">
        <v>121</v>
      </c>
      <c r="L123" t="s">
        <v>127</v>
      </c>
      <c r="M123" t="s">
        <v>127</v>
      </c>
      <c r="N123" t="s">
        <v>161</v>
      </c>
      <c r="O123" t="s">
        <v>122</v>
      </c>
      <c r="P123" t="s">
        <v>162</v>
      </c>
      <c r="Q123" t="s">
        <v>163</v>
      </c>
      <c r="R123" t="s">
        <v>164</v>
      </c>
      <c r="S123" t="s">
        <v>165</v>
      </c>
      <c r="T123" t="s">
        <v>166</v>
      </c>
      <c r="U123" t="s">
        <v>166</v>
      </c>
      <c r="V123" t="s">
        <v>167</v>
      </c>
      <c r="W123" t="s">
        <v>168</v>
      </c>
      <c r="X123" t="s">
        <v>169</v>
      </c>
      <c r="Y123" t="s">
        <v>169</v>
      </c>
      <c r="Z123" t="s">
        <v>170</v>
      </c>
      <c r="AA123" t="s">
        <v>171</v>
      </c>
      <c r="AB123" t="s">
        <v>172</v>
      </c>
      <c r="AC123" t="s">
        <v>173</v>
      </c>
      <c r="AD123" t="s">
        <v>174</v>
      </c>
      <c r="AE123" t="s">
        <v>175</v>
      </c>
      <c r="AF123" t="s">
        <v>176</v>
      </c>
      <c r="AG123" t="s">
        <v>177</v>
      </c>
      <c r="AH123" t="s">
        <v>178</v>
      </c>
      <c r="AI123" t="s">
        <v>179</v>
      </c>
    </row>
    <row r="124" spans="1:35">
      <c r="A124" s="9" t="s">
        <v>158</v>
      </c>
      <c r="B124">
        <v>61.98</v>
      </c>
      <c r="C124">
        <v>40.299999999999997</v>
      </c>
      <c r="D124">
        <v>101.96</v>
      </c>
      <c r="E124">
        <v>60.08</v>
      </c>
      <c r="F124">
        <v>94.2</v>
      </c>
      <c r="G124">
        <v>56.08</v>
      </c>
      <c r="H124">
        <v>71.84</v>
      </c>
      <c r="I124">
        <v>159.69</v>
      </c>
      <c r="J124">
        <v>29.880000000000003</v>
      </c>
      <c r="K124">
        <v>60.09</v>
      </c>
      <c r="L124">
        <v>56.08</v>
      </c>
      <c r="M124">
        <v>56.08</v>
      </c>
      <c r="N124">
        <v>137.92000000000002</v>
      </c>
      <c r="O124">
        <v>79.87</v>
      </c>
      <c r="P124">
        <v>181.88</v>
      </c>
      <c r="Q124">
        <v>152</v>
      </c>
      <c r="R124">
        <v>70.94</v>
      </c>
      <c r="S124">
        <v>74.930000000000007</v>
      </c>
      <c r="T124">
        <v>81.38</v>
      </c>
      <c r="U124">
        <v>81.38</v>
      </c>
      <c r="V124">
        <v>187.44</v>
      </c>
      <c r="W124">
        <v>186.94</v>
      </c>
      <c r="X124">
        <v>103.62</v>
      </c>
      <c r="Y124">
        <v>103.62</v>
      </c>
      <c r="Z124">
        <v>225.82</v>
      </c>
      <c r="AA124">
        <v>123.22</v>
      </c>
      <c r="AB124">
        <v>265.82</v>
      </c>
      <c r="AC124">
        <v>281.8</v>
      </c>
      <c r="AD124">
        <v>153.30000000000001</v>
      </c>
      <c r="AE124">
        <v>325.8</v>
      </c>
      <c r="AF124">
        <v>172.1</v>
      </c>
      <c r="AG124">
        <v>1021.4000000000001</v>
      </c>
      <c r="AH124">
        <v>223</v>
      </c>
      <c r="AI124">
        <v>223.2</v>
      </c>
    </row>
    <row r="125" spans="1:35">
      <c r="A125" s="9" t="s">
        <v>159</v>
      </c>
      <c r="B125">
        <f>B124/22.99/2</f>
        <v>1.3479773814702045</v>
      </c>
      <c r="C125">
        <f>C124/24.31</f>
        <v>1.6577540106951871</v>
      </c>
      <c r="D125">
        <f>D124/26.98/2</f>
        <v>1.889547813194959</v>
      </c>
      <c r="E125">
        <f>E124/28.09</f>
        <v>2.1388394446422212</v>
      </c>
      <c r="F125">
        <f>F124/39.1/2</f>
        <v>1.2046035805626598</v>
      </c>
      <c r="G125">
        <f>G124/40.08</f>
        <v>1.3992015968063873</v>
      </c>
      <c r="H125">
        <f>H124/55.85</f>
        <v>1.2863025962399284</v>
      </c>
      <c r="I125">
        <f>I124/55.85/2</f>
        <v>1.4296329453894359</v>
      </c>
      <c r="J125">
        <v>2.1527377521613835</v>
      </c>
      <c r="K125">
        <v>2.1391954432182274</v>
      </c>
      <c r="L125">
        <v>1.3992015968063873</v>
      </c>
      <c r="M125">
        <v>1.3992015968063873</v>
      </c>
      <c r="N125">
        <v>1.5338078291814947</v>
      </c>
      <c r="O125">
        <v>1.6684771255483604</v>
      </c>
      <c r="P125">
        <v>1.7852375343541422</v>
      </c>
      <c r="Q125">
        <v>1.4615384615384615</v>
      </c>
      <c r="R125">
        <v>1.2912267928649437</v>
      </c>
      <c r="S125">
        <v>1.2715085694892245</v>
      </c>
      <c r="T125">
        <v>1.2447231569287245</v>
      </c>
      <c r="U125">
        <v>1.2447231569287245</v>
      </c>
      <c r="V125">
        <v>1.3442340791738383</v>
      </c>
      <c r="W125">
        <v>1.0936000936000936</v>
      </c>
      <c r="X125">
        <v>1.1826067107966218</v>
      </c>
      <c r="Y125">
        <v>1.1826067107966218</v>
      </c>
      <c r="Z125">
        <v>1.2699358902260713</v>
      </c>
      <c r="AA125">
        <v>1.3508002631001974</v>
      </c>
      <c r="AB125">
        <v>1.4305241631686578</v>
      </c>
      <c r="AC125">
        <v>1.0601956358164033</v>
      </c>
      <c r="AD125">
        <v>1.1165331391114348</v>
      </c>
      <c r="AE125">
        <v>1.1727861771058314</v>
      </c>
      <c r="AF125">
        <v>1.2284082798001428</v>
      </c>
      <c r="AG125">
        <v>1.2081854743316773</v>
      </c>
      <c r="AH125">
        <v>0.6445086705202312</v>
      </c>
      <c r="AI125">
        <v>1.0772200772200773</v>
      </c>
    </row>
    <row r="128" spans="1:35">
      <c r="A128" s="9" t="s">
        <v>157</v>
      </c>
      <c r="B128" t="s">
        <v>128</v>
      </c>
      <c r="C128" t="s">
        <v>126</v>
      </c>
      <c r="D128" t="s">
        <v>123</v>
      </c>
      <c r="E128" t="s">
        <v>121</v>
      </c>
      <c r="F128" t="s">
        <v>129</v>
      </c>
      <c r="G128" t="s">
        <v>127</v>
      </c>
      <c r="H128" t="s">
        <v>125</v>
      </c>
      <c r="I128" t="s">
        <v>124</v>
      </c>
      <c r="J128" t="s">
        <v>160</v>
      </c>
      <c r="K128" t="s">
        <v>121</v>
      </c>
      <c r="L128" t="s">
        <v>127</v>
      </c>
      <c r="M128" t="s">
        <v>127</v>
      </c>
      <c r="N128" t="s">
        <v>161</v>
      </c>
      <c r="O128" t="s">
        <v>122</v>
      </c>
      <c r="P128" t="s">
        <v>162</v>
      </c>
      <c r="Q128" t="s">
        <v>163</v>
      </c>
      <c r="R128" t="s">
        <v>164</v>
      </c>
      <c r="S128" t="s">
        <v>165</v>
      </c>
      <c r="T128" t="s">
        <v>166</v>
      </c>
      <c r="U128" t="s">
        <v>166</v>
      </c>
      <c r="V128" t="s">
        <v>167</v>
      </c>
      <c r="W128" t="s">
        <v>168</v>
      </c>
      <c r="X128" t="s">
        <v>169</v>
      </c>
      <c r="Y128" t="s">
        <v>169</v>
      </c>
      <c r="Z128" t="s">
        <v>170</v>
      </c>
      <c r="AA128" t="s">
        <v>171</v>
      </c>
      <c r="AB128" t="s">
        <v>172</v>
      </c>
      <c r="AC128" t="s">
        <v>173</v>
      </c>
      <c r="AD128" t="s">
        <v>174</v>
      </c>
      <c r="AE128" t="s">
        <v>175</v>
      </c>
      <c r="AF128" t="s">
        <v>176</v>
      </c>
      <c r="AG128" t="s">
        <v>177</v>
      </c>
      <c r="AH128" t="s">
        <v>178</v>
      </c>
      <c r="AI128" t="s">
        <v>179</v>
      </c>
    </row>
    <row r="129" spans="1:35">
      <c r="A129" s="9" t="s">
        <v>158</v>
      </c>
      <c r="B129">
        <v>61.98</v>
      </c>
      <c r="C129">
        <v>40.299999999999997</v>
      </c>
      <c r="D129">
        <v>101.96</v>
      </c>
      <c r="E129">
        <v>60.08</v>
      </c>
      <c r="F129">
        <v>94.2</v>
      </c>
      <c r="G129">
        <v>56.08</v>
      </c>
      <c r="H129">
        <v>71.84</v>
      </c>
      <c r="I129">
        <v>159.69</v>
      </c>
      <c r="J129">
        <v>29.880000000000003</v>
      </c>
      <c r="K129">
        <v>60.09</v>
      </c>
      <c r="L129">
        <v>56.08</v>
      </c>
      <c r="M129">
        <v>56.08</v>
      </c>
      <c r="N129">
        <v>137.92000000000002</v>
      </c>
      <c r="O129">
        <v>79.87</v>
      </c>
      <c r="P129">
        <v>181.88</v>
      </c>
      <c r="Q129">
        <v>152</v>
      </c>
      <c r="R129">
        <v>70.94</v>
      </c>
      <c r="S129">
        <v>74.930000000000007</v>
      </c>
      <c r="T129">
        <v>81.38</v>
      </c>
      <c r="U129">
        <v>81.38</v>
      </c>
      <c r="V129">
        <v>187.44</v>
      </c>
      <c r="W129">
        <v>186.94</v>
      </c>
      <c r="X129">
        <v>103.62</v>
      </c>
      <c r="Y129">
        <v>103.62</v>
      </c>
      <c r="Z129">
        <v>225.82</v>
      </c>
      <c r="AA129">
        <v>123.22</v>
      </c>
      <c r="AB129">
        <v>265.82</v>
      </c>
      <c r="AC129">
        <v>281.8</v>
      </c>
      <c r="AD129">
        <v>153.30000000000001</v>
      </c>
      <c r="AE129">
        <v>325.8</v>
      </c>
      <c r="AF129">
        <v>172.1</v>
      </c>
      <c r="AG129">
        <v>1021.4000000000001</v>
      </c>
      <c r="AH129">
        <v>223</v>
      </c>
      <c r="AI129">
        <v>223.2</v>
      </c>
    </row>
    <row r="130" spans="1:35">
      <c r="A130" s="9" t="s">
        <v>159</v>
      </c>
      <c r="B130">
        <f>B129/22.99/2</f>
        <v>1.3479773814702045</v>
      </c>
      <c r="C130">
        <f>C129/24.31</f>
        <v>1.6577540106951871</v>
      </c>
      <c r="D130">
        <f>D129/26.98/2</f>
        <v>1.889547813194959</v>
      </c>
      <c r="E130">
        <f>E129/28.09</f>
        <v>2.1388394446422212</v>
      </c>
      <c r="F130">
        <f>F129/39.1/2</f>
        <v>1.2046035805626598</v>
      </c>
      <c r="G130">
        <f>G129/40.08</f>
        <v>1.3992015968063873</v>
      </c>
      <c r="H130">
        <f>H129/55.85</f>
        <v>1.2863025962399284</v>
      </c>
      <c r="I130">
        <f>I129/55.85/2</f>
        <v>1.4296329453894359</v>
      </c>
      <c r="J130">
        <v>2.1527377521613835</v>
      </c>
      <c r="K130">
        <v>2.1391954432182274</v>
      </c>
      <c r="L130">
        <v>1.3992015968063873</v>
      </c>
      <c r="M130">
        <v>1.3992015968063873</v>
      </c>
      <c r="N130">
        <v>1.5338078291814947</v>
      </c>
      <c r="O130">
        <v>1.6684771255483604</v>
      </c>
      <c r="P130">
        <v>1.7852375343541422</v>
      </c>
      <c r="Q130">
        <v>1.4615384615384615</v>
      </c>
      <c r="R130">
        <v>1.2912267928649437</v>
      </c>
      <c r="S130">
        <v>1.2715085694892245</v>
      </c>
      <c r="T130">
        <v>1.2447231569287245</v>
      </c>
      <c r="U130">
        <v>1.2447231569287245</v>
      </c>
      <c r="V130">
        <v>1.3442340791738383</v>
      </c>
      <c r="W130">
        <v>1.0936000936000936</v>
      </c>
      <c r="X130">
        <v>1.1826067107966218</v>
      </c>
      <c r="Y130">
        <v>1.1826067107966218</v>
      </c>
      <c r="Z130">
        <v>1.2699358902260713</v>
      </c>
      <c r="AA130">
        <v>1.3508002631001974</v>
      </c>
      <c r="AB130">
        <v>1.4305241631686578</v>
      </c>
      <c r="AC130">
        <v>1.0601956358164033</v>
      </c>
      <c r="AD130">
        <v>1.1165331391114348</v>
      </c>
      <c r="AE130">
        <v>1.1727861771058314</v>
      </c>
      <c r="AF130">
        <v>1.2284082798001428</v>
      </c>
      <c r="AG130">
        <v>1.2081854743316773</v>
      </c>
      <c r="AH130">
        <v>0.6445086705202312</v>
      </c>
      <c r="AI130">
        <v>1.0772200772200773</v>
      </c>
    </row>
    <row r="137" spans="1:35">
      <c r="A137" s="9" t="s">
        <v>105</v>
      </c>
      <c r="B137" s="9" t="s">
        <v>104</v>
      </c>
      <c r="C137" s="9" t="s">
        <v>103</v>
      </c>
      <c r="D137" s="9" t="s">
        <v>102</v>
      </c>
      <c r="E137" s="9" t="s">
        <v>101</v>
      </c>
      <c r="F137" s="9" t="s">
        <v>100</v>
      </c>
    </row>
    <row r="138" spans="1:35">
      <c r="A138">
        <v>62800</v>
      </c>
      <c r="B138">
        <v>0</v>
      </c>
      <c r="C138">
        <v>137700</v>
      </c>
      <c r="D138">
        <v>278600</v>
      </c>
      <c r="E138">
        <v>800</v>
      </c>
      <c r="F138">
        <v>41600</v>
      </c>
    </row>
    <row r="139" spans="1:35">
      <c r="A139">
        <v>51700</v>
      </c>
      <c r="B139">
        <v>0</v>
      </c>
      <c r="C139">
        <v>146900</v>
      </c>
      <c r="D139">
        <v>267800</v>
      </c>
      <c r="E139">
        <v>0</v>
      </c>
      <c r="F139">
        <v>57100</v>
      </c>
    </row>
    <row r="144" spans="1:35">
      <c r="A144" t="s">
        <v>244</v>
      </c>
      <c r="B144" s="28" t="s">
        <v>106</v>
      </c>
      <c r="C144" s="28" t="s">
        <v>105</v>
      </c>
      <c r="D144" s="28" t="s">
        <v>104</v>
      </c>
      <c r="E144" s="28" t="s">
        <v>103</v>
      </c>
      <c r="F144" s="28" t="s">
        <v>102</v>
      </c>
      <c r="G144" s="28" t="s">
        <v>101</v>
      </c>
      <c r="H144" s="28" t="s">
        <v>100</v>
      </c>
      <c r="I144" s="28" t="s">
        <v>99</v>
      </c>
    </row>
    <row r="145" spans="1:9">
      <c r="B145" s="28" t="s">
        <v>106</v>
      </c>
      <c r="C145" s="28" t="s">
        <v>105</v>
      </c>
      <c r="D145" s="28" t="s">
        <v>104</v>
      </c>
      <c r="E145" s="28" t="s">
        <v>103</v>
      </c>
      <c r="F145" s="28" t="s">
        <v>102</v>
      </c>
      <c r="G145" s="28" t="s">
        <v>101</v>
      </c>
      <c r="H145" s="28" t="s">
        <v>100</v>
      </c>
      <c r="I145" s="28" t="s">
        <v>99</v>
      </c>
    </row>
    <row r="146" spans="1:9">
      <c r="A146" t="s">
        <v>154</v>
      </c>
      <c r="B146">
        <v>476500</v>
      </c>
      <c r="C146">
        <v>51700</v>
      </c>
      <c r="D146">
        <v>0</v>
      </c>
      <c r="E146">
        <v>146900</v>
      </c>
      <c r="F146">
        <v>267800</v>
      </c>
      <c r="G146">
        <v>0</v>
      </c>
      <c r="H146">
        <v>57100</v>
      </c>
      <c r="I146">
        <v>0</v>
      </c>
    </row>
    <row r="147" spans="1:9">
      <c r="A147" t="s">
        <v>155</v>
      </c>
      <c r="B147">
        <f>B146/10000</f>
        <v>47.65</v>
      </c>
      <c r="C147">
        <f t="shared" ref="C147:I147" si="246">C146/10000</f>
        <v>5.17</v>
      </c>
      <c r="D147">
        <f t="shared" si="246"/>
        <v>0</v>
      </c>
      <c r="E147">
        <f t="shared" si="246"/>
        <v>14.69</v>
      </c>
      <c r="F147">
        <f t="shared" si="246"/>
        <v>26.78</v>
      </c>
      <c r="G147">
        <f t="shared" si="246"/>
        <v>0</v>
      </c>
      <c r="H147">
        <f t="shared" si="246"/>
        <v>5.71</v>
      </c>
      <c r="I147">
        <f t="shared" si="246"/>
        <v>0</v>
      </c>
    </row>
    <row r="148" spans="1:9">
      <c r="A148" t="s">
        <v>156</v>
      </c>
      <c r="B148" t="s">
        <v>180</v>
      </c>
      <c r="C148">
        <f>C147*B166</f>
        <v>6.9690430622009574</v>
      </c>
      <c r="D148">
        <f t="shared" ref="D148" si="247">D147*C166</f>
        <v>0</v>
      </c>
      <c r="E148">
        <f>E147*D166</f>
        <v>27.757457375833948</v>
      </c>
      <c r="F148">
        <f>F147*E166</f>
        <v>57.278120327518685</v>
      </c>
      <c r="G148">
        <f>G147*F166</f>
        <v>0</v>
      </c>
      <c r="H148">
        <f>H147*G166</f>
        <v>7.9894411177644713</v>
      </c>
      <c r="I148">
        <f>I147*H166</f>
        <v>0</v>
      </c>
    </row>
    <row r="150" spans="1:9">
      <c r="A150" t="s">
        <v>245</v>
      </c>
    </row>
    <row r="151" spans="1:9">
      <c r="B151" s="28" t="s">
        <v>106</v>
      </c>
      <c r="C151" s="28" t="s">
        <v>105</v>
      </c>
      <c r="D151" s="28" t="s">
        <v>104</v>
      </c>
      <c r="E151" s="28" t="s">
        <v>103</v>
      </c>
      <c r="F151" s="28" t="s">
        <v>102</v>
      </c>
      <c r="G151" s="28" t="s">
        <v>101</v>
      </c>
      <c r="H151" s="28" t="s">
        <v>100</v>
      </c>
      <c r="I151" s="28" t="s">
        <v>99</v>
      </c>
    </row>
    <row r="152" spans="1:9">
      <c r="A152" t="s">
        <v>154</v>
      </c>
      <c r="B152">
        <v>479300</v>
      </c>
      <c r="C152">
        <v>72400</v>
      </c>
      <c r="D152">
        <v>0</v>
      </c>
      <c r="E152">
        <v>126000</v>
      </c>
      <c r="F152">
        <v>289100</v>
      </c>
      <c r="G152">
        <v>1100</v>
      </c>
      <c r="H152">
        <v>28800</v>
      </c>
      <c r="I152">
        <v>3200</v>
      </c>
    </row>
    <row r="153" spans="1:9">
      <c r="A153" t="s">
        <v>155</v>
      </c>
      <c r="B153">
        <f>B152/10000</f>
        <v>47.93</v>
      </c>
      <c r="C153">
        <f t="shared" ref="C153:I153" si="248">C152/10000</f>
        <v>7.24</v>
      </c>
      <c r="D153">
        <f t="shared" si="248"/>
        <v>0</v>
      </c>
      <c r="E153">
        <f t="shared" si="248"/>
        <v>12.6</v>
      </c>
      <c r="F153">
        <f t="shared" si="248"/>
        <v>28.91</v>
      </c>
      <c r="G153">
        <f t="shared" si="248"/>
        <v>0.11</v>
      </c>
      <c r="H153">
        <f t="shared" si="248"/>
        <v>2.88</v>
      </c>
      <c r="I153">
        <f t="shared" si="248"/>
        <v>0.32</v>
      </c>
    </row>
    <row r="154" spans="1:9">
      <c r="A154" t="s">
        <v>156</v>
      </c>
      <c r="B154" t="s">
        <v>180</v>
      </c>
      <c r="C154">
        <f>C153*B169</f>
        <v>9.7593562418442819</v>
      </c>
      <c r="D154">
        <f t="shared" ref="D154" si="249">D153*C169</f>
        <v>0</v>
      </c>
      <c r="E154">
        <f t="shared" ref="E154" si="250">E153*D169</f>
        <v>23.808302446256484</v>
      </c>
      <c r="F154">
        <f t="shared" ref="F154" si="251">F153*E169</f>
        <v>61.833848344606615</v>
      </c>
      <c r="G154">
        <f>G153*F169</f>
        <v>0.13250639386189259</v>
      </c>
      <c r="H154">
        <f>H153*G169</f>
        <v>4.0297005988023953</v>
      </c>
      <c r="I154">
        <f>I153*H169</f>
        <v>0.41161683079677708</v>
      </c>
    </row>
    <row r="158" spans="1:9">
      <c r="A158" s="9" t="s">
        <v>157</v>
      </c>
      <c r="B158" t="s">
        <v>128</v>
      </c>
      <c r="C158" t="s">
        <v>126</v>
      </c>
      <c r="D158" t="s">
        <v>123</v>
      </c>
      <c r="E158" t="s">
        <v>121</v>
      </c>
      <c r="F158" t="s">
        <v>129</v>
      </c>
      <c r="G158" t="s">
        <v>127</v>
      </c>
      <c r="H158" t="s">
        <v>125</v>
      </c>
      <c r="I158" t="s">
        <v>124</v>
      </c>
    </row>
    <row r="159" spans="1:9">
      <c r="A159" s="9" t="s">
        <v>158</v>
      </c>
      <c r="B159">
        <v>61.98</v>
      </c>
      <c r="C159">
        <v>40.299999999999997</v>
      </c>
      <c r="D159">
        <v>101.96</v>
      </c>
      <c r="E159">
        <v>60.08</v>
      </c>
      <c r="F159">
        <v>94.2</v>
      </c>
      <c r="G159">
        <v>56.08</v>
      </c>
      <c r="H159">
        <v>71.84</v>
      </c>
      <c r="I159">
        <v>159.69</v>
      </c>
    </row>
    <row r="160" spans="1:9">
      <c r="A160" s="9" t="s">
        <v>159</v>
      </c>
      <c r="B160">
        <f>B159/22.99/2</f>
        <v>1.3479773814702045</v>
      </c>
      <c r="C160">
        <f>C159/24.31</f>
        <v>1.6577540106951871</v>
      </c>
      <c r="D160">
        <f>D159/26.98/2</f>
        <v>1.889547813194959</v>
      </c>
      <c r="E160">
        <f>E159/28.09</f>
        <v>2.1388394446422212</v>
      </c>
      <c r="F160">
        <f>F159/39.1/2</f>
        <v>1.2046035805626598</v>
      </c>
      <c r="G160">
        <f>G159/40.08</f>
        <v>1.3992015968063873</v>
      </c>
      <c r="H160">
        <f>H159/55.85</f>
        <v>1.2863025962399284</v>
      </c>
      <c r="I160">
        <f>I159/55.85/2</f>
        <v>1.4296329453894359</v>
      </c>
    </row>
    <row r="161" spans="1:28">
      <c r="A161" s="9"/>
    </row>
    <row r="162" spans="1:28">
      <c r="A162" s="9"/>
    </row>
    <row r="163" spans="1:28">
      <c r="A163" s="9"/>
    </row>
    <row r="164" spans="1:28">
      <c r="A164" s="9" t="s">
        <v>157</v>
      </c>
      <c r="B164" t="s">
        <v>128</v>
      </c>
      <c r="C164" t="s">
        <v>126</v>
      </c>
      <c r="D164" t="s">
        <v>123</v>
      </c>
      <c r="E164" t="s">
        <v>121</v>
      </c>
      <c r="F164" t="s">
        <v>129</v>
      </c>
      <c r="G164" t="s">
        <v>127</v>
      </c>
      <c r="H164" t="s">
        <v>125</v>
      </c>
      <c r="I164" t="s">
        <v>124</v>
      </c>
    </row>
    <row r="165" spans="1:28">
      <c r="A165" s="9" t="s">
        <v>158</v>
      </c>
      <c r="B165">
        <v>61.98</v>
      </c>
      <c r="C165">
        <v>40.299999999999997</v>
      </c>
      <c r="D165">
        <v>101.96</v>
      </c>
      <c r="E165">
        <v>60.08</v>
      </c>
      <c r="F165">
        <v>94.2</v>
      </c>
      <c r="G165">
        <v>56.08</v>
      </c>
      <c r="H165">
        <v>71.84</v>
      </c>
      <c r="I165">
        <v>159.69</v>
      </c>
    </row>
    <row r="166" spans="1:28">
      <c r="A166" s="9" t="s">
        <v>159</v>
      </c>
      <c r="B166">
        <f>B165/22.99/2</f>
        <v>1.3479773814702045</v>
      </c>
      <c r="C166">
        <f>C165/24.31</f>
        <v>1.6577540106951871</v>
      </c>
      <c r="D166">
        <f>D165/26.98/2</f>
        <v>1.889547813194959</v>
      </c>
      <c r="E166">
        <f>E165/28.09</f>
        <v>2.1388394446422212</v>
      </c>
      <c r="F166">
        <f>F165/39.1/2</f>
        <v>1.2046035805626598</v>
      </c>
      <c r="G166">
        <f>G165/40.08</f>
        <v>1.3992015968063873</v>
      </c>
      <c r="H166">
        <f>H165/55.85</f>
        <v>1.2863025962399284</v>
      </c>
      <c r="I166">
        <f>I165/55.85/2</f>
        <v>1.4296329453894359</v>
      </c>
    </row>
    <row r="167" spans="1:28">
      <c r="A167" s="9" t="s">
        <v>157</v>
      </c>
      <c r="B167" t="s">
        <v>128</v>
      </c>
      <c r="C167" t="s">
        <v>126</v>
      </c>
      <c r="D167" t="s">
        <v>123</v>
      </c>
      <c r="E167" t="s">
        <v>121</v>
      </c>
      <c r="F167" t="s">
        <v>129</v>
      </c>
      <c r="G167" t="s">
        <v>127</v>
      </c>
      <c r="H167" t="s">
        <v>125</v>
      </c>
      <c r="I167" t="s">
        <v>124</v>
      </c>
    </row>
    <row r="168" spans="1:28">
      <c r="A168" s="9" t="s">
        <v>158</v>
      </c>
      <c r="B168">
        <v>61.98</v>
      </c>
      <c r="C168">
        <v>40.299999999999997</v>
      </c>
      <c r="D168">
        <v>101.96</v>
      </c>
      <c r="E168">
        <v>60.08</v>
      </c>
      <c r="F168">
        <v>94.2</v>
      </c>
      <c r="G168">
        <v>56.08</v>
      </c>
      <c r="H168">
        <v>71.84</v>
      </c>
      <c r="I168">
        <v>159.69</v>
      </c>
    </row>
    <row r="169" spans="1:28">
      <c r="A169" s="9" t="s">
        <v>159</v>
      </c>
      <c r="B169">
        <f>B168/22.99/2</f>
        <v>1.3479773814702045</v>
      </c>
      <c r="C169">
        <f>C168/24.31</f>
        <v>1.6577540106951871</v>
      </c>
      <c r="D169">
        <f>D168/26.98/2</f>
        <v>1.889547813194959</v>
      </c>
      <c r="E169">
        <f>E168/28.09</f>
        <v>2.1388394446422212</v>
      </c>
      <c r="F169">
        <f>F168/39.1/2</f>
        <v>1.2046035805626598</v>
      </c>
      <c r="G169">
        <f>G168/40.08</f>
        <v>1.3992015968063873</v>
      </c>
      <c r="H169">
        <f>H168/55.85</f>
        <v>1.2863025962399284</v>
      </c>
      <c r="I169">
        <f>I168/55.85/2</f>
        <v>1.4296329453894359</v>
      </c>
    </row>
    <row r="171" spans="1:28">
      <c r="U171" t="s">
        <v>367</v>
      </c>
      <c r="V171" s="39" t="s">
        <v>259</v>
      </c>
      <c r="W171" s="42">
        <v>479000</v>
      </c>
      <c r="X171" s="42">
        <v>62000</v>
      </c>
      <c r="Y171" s="42">
        <v>137400</v>
      </c>
      <c r="Z171" s="42">
        <v>279500</v>
      </c>
      <c r="AA171" s="42"/>
      <c r="AB171" s="42">
        <v>42000</v>
      </c>
    </row>
    <row r="172" spans="1:28">
      <c r="M172" s="5" t="s">
        <v>106</v>
      </c>
      <c r="N172" s="5" t="s">
        <v>105</v>
      </c>
      <c r="O172" s="38" t="s">
        <v>103</v>
      </c>
      <c r="P172" s="5" t="s">
        <v>102</v>
      </c>
      <c r="Q172" s="5" t="s">
        <v>101</v>
      </c>
      <c r="R172" s="38" t="s">
        <v>100</v>
      </c>
      <c r="S172" s="49" t="s">
        <v>99</v>
      </c>
      <c r="V172" s="39"/>
      <c r="W172" s="39"/>
      <c r="X172" s="39"/>
      <c r="Y172" s="39"/>
      <c r="Z172" s="39"/>
      <c r="AA172" s="39"/>
      <c r="AB172" s="39"/>
    </row>
    <row r="173" spans="1:28">
      <c r="A173" t="s">
        <v>355</v>
      </c>
      <c r="L173" t="s">
        <v>354</v>
      </c>
      <c r="M173">
        <v>480360</v>
      </c>
      <c r="N173">
        <v>67670</v>
      </c>
      <c r="O173">
        <v>131390</v>
      </c>
      <c r="P173">
        <v>286450</v>
      </c>
      <c r="Q173" t="e">
        <v>#DIV/0!</v>
      </c>
      <c r="R173">
        <v>34130</v>
      </c>
      <c r="V173" s="39"/>
      <c r="W173" s="39"/>
      <c r="X173" s="39"/>
      <c r="Y173" s="39"/>
      <c r="Z173" s="39"/>
      <c r="AA173" s="39"/>
      <c r="AB173" s="39"/>
    </row>
    <row r="174" spans="1:28">
      <c r="A174" t="s">
        <v>356</v>
      </c>
      <c r="L174" t="s">
        <v>350</v>
      </c>
      <c r="M174">
        <v>480290.90909090912</v>
      </c>
      <c r="N174">
        <v>67909.090909090912</v>
      </c>
      <c r="O174">
        <v>131363.63636363635</v>
      </c>
      <c r="P174">
        <v>286290.90909090912</v>
      </c>
      <c r="Q174" t="e">
        <v>#DIV/0!</v>
      </c>
      <c r="R174">
        <v>34181.818181818184</v>
      </c>
      <c r="V174" s="39"/>
      <c r="W174" s="39"/>
      <c r="X174" s="39"/>
      <c r="Y174" s="39"/>
      <c r="Z174" s="39"/>
      <c r="AA174" s="39"/>
      <c r="AB174" s="39"/>
    </row>
    <row r="175" spans="1:28">
      <c r="A175" t="s">
        <v>357</v>
      </c>
      <c r="L175" t="s">
        <v>351</v>
      </c>
      <c r="M175">
        <v>480285.71428571426</v>
      </c>
      <c r="N175">
        <v>67364.28571428571</v>
      </c>
      <c r="O175">
        <v>131514.28571428571</v>
      </c>
      <c r="P175">
        <v>286185.71428571426</v>
      </c>
      <c r="Q175" t="e">
        <v>#DIV/0!</v>
      </c>
      <c r="R175">
        <v>34657.142857142855</v>
      </c>
      <c r="V175" s="39"/>
      <c r="W175" s="39"/>
      <c r="X175" s="39"/>
      <c r="Y175" s="39"/>
      <c r="Z175" s="39"/>
      <c r="AA175" s="39"/>
      <c r="AB175" s="39"/>
    </row>
    <row r="176" spans="1:28">
      <c r="A176" t="s">
        <v>358</v>
      </c>
      <c r="L176" s="10" t="s">
        <v>355</v>
      </c>
      <c r="M176">
        <v>480308.57142857142</v>
      </c>
      <c r="N176">
        <v>67622.857142857145</v>
      </c>
      <c r="O176">
        <v>131431.42857142858</v>
      </c>
      <c r="P176">
        <v>286294.28571428574</v>
      </c>
      <c r="Q176" t="e">
        <v>#DIV/0!</v>
      </c>
      <c r="R176">
        <v>34357.142857142855</v>
      </c>
      <c r="S176" t="e">
        <v>#DIV/0!</v>
      </c>
    </row>
    <row r="177" spans="1:28">
      <c r="A177" t="s">
        <v>359</v>
      </c>
      <c r="U177" t="s">
        <v>368</v>
      </c>
      <c r="V177" s="39" t="s">
        <v>247</v>
      </c>
      <c r="W177" s="42">
        <v>481200</v>
      </c>
      <c r="X177" s="42">
        <v>71600</v>
      </c>
      <c r="Y177" s="42">
        <v>127500</v>
      </c>
      <c r="Z177" s="42">
        <v>290900</v>
      </c>
      <c r="AA177" s="42">
        <v>28800</v>
      </c>
      <c r="AB177" s="39"/>
    </row>
    <row r="178" spans="1:28">
      <c r="A178" t="s">
        <v>360</v>
      </c>
      <c r="V178" s="39"/>
      <c r="W178" s="39"/>
      <c r="X178" s="39"/>
      <c r="Y178" s="39"/>
      <c r="Z178" s="39"/>
      <c r="AA178" s="39"/>
      <c r="AB178" s="39"/>
    </row>
    <row r="179" spans="1:28">
      <c r="V179" s="32"/>
      <c r="W179" s="32"/>
      <c r="X179" s="32"/>
      <c r="Y179" s="32"/>
      <c r="Z179" s="32"/>
      <c r="AA179" s="32"/>
      <c r="AB179" s="32"/>
    </row>
    <row r="181" spans="1:28">
      <c r="A181" t="s">
        <v>361</v>
      </c>
      <c r="B181" s="28" t="s">
        <v>106</v>
      </c>
      <c r="C181" s="28" t="s">
        <v>105</v>
      </c>
      <c r="D181" s="28" t="s">
        <v>104</v>
      </c>
      <c r="E181" s="28" t="s">
        <v>103</v>
      </c>
      <c r="F181" s="28" t="s">
        <v>102</v>
      </c>
      <c r="G181" s="28" t="s">
        <v>101</v>
      </c>
      <c r="H181" s="28" t="s">
        <v>100</v>
      </c>
      <c r="I181" s="28" t="s">
        <v>99</v>
      </c>
    </row>
    <row r="182" spans="1:28">
      <c r="B182" s="28" t="s">
        <v>106</v>
      </c>
      <c r="C182" s="28" t="s">
        <v>105</v>
      </c>
      <c r="D182" s="28" t="s">
        <v>104</v>
      </c>
      <c r="E182" s="28" t="s">
        <v>103</v>
      </c>
      <c r="F182" s="28" t="s">
        <v>102</v>
      </c>
      <c r="G182" s="28" t="s">
        <v>101</v>
      </c>
      <c r="H182" s="28" t="s">
        <v>100</v>
      </c>
      <c r="I182" s="28" t="s">
        <v>99</v>
      </c>
      <c r="J182" t="s">
        <v>45</v>
      </c>
      <c r="K182" t="s">
        <v>44</v>
      </c>
      <c r="L182" t="s">
        <v>43</v>
      </c>
      <c r="M182" t="s">
        <v>42</v>
      </c>
      <c r="N182" t="s">
        <v>41</v>
      </c>
      <c r="O182" t="s">
        <v>40</v>
      </c>
      <c r="P182" t="s">
        <v>39</v>
      </c>
      <c r="Q182" t="s">
        <v>38</v>
      </c>
      <c r="R182" t="s">
        <v>37</v>
      </c>
      <c r="S182" t="s">
        <v>36</v>
      </c>
      <c r="T182" t="s">
        <v>35</v>
      </c>
      <c r="U182" t="s">
        <v>34</v>
      </c>
      <c r="V182" t="s">
        <v>33</v>
      </c>
      <c r="W182" t="s">
        <v>32</v>
      </c>
      <c r="X182" t="s">
        <v>31</v>
      </c>
      <c r="Y182" t="s">
        <v>30</v>
      </c>
      <c r="Z182" t="s">
        <v>29</v>
      </c>
      <c r="AA182" t="s">
        <v>28</v>
      </c>
      <c r="AB182" t="s">
        <v>27</v>
      </c>
    </row>
    <row r="183" spans="1:28">
      <c r="A183" t="s">
        <v>154</v>
      </c>
      <c r="B183">
        <v>480308.57142857142</v>
      </c>
      <c r="C183">
        <v>67622.857142857145</v>
      </c>
      <c r="E183">
        <v>131431.42857142858</v>
      </c>
      <c r="F183">
        <v>286294.28571428574</v>
      </c>
      <c r="H183">
        <v>34357.142857142855</v>
      </c>
      <c r="J183">
        <v>2.6331816571428575</v>
      </c>
      <c r="K183">
        <v>53935.597142857143</v>
      </c>
      <c r="L183">
        <v>67.059394271428573</v>
      </c>
      <c r="M183">
        <v>143330.82857142857</v>
      </c>
      <c r="N183">
        <v>19.372535628571427</v>
      </c>
      <c r="O183">
        <v>2.3724213714285716</v>
      </c>
      <c r="P183">
        <v>4.0926911428571424</v>
      </c>
      <c r="Q183">
        <v>10.495447428571429</v>
      </c>
      <c r="R183">
        <v>0.68544423428571433</v>
      </c>
      <c r="S183">
        <v>946.60517142857134</v>
      </c>
      <c r="T183">
        <v>937.19102857142866</v>
      </c>
      <c r="U183">
        <v>-1.687976655065714E-3</v>
      </c>
      <c r="V183">
        <v>7.1827234000000004E-2</v>
      </c>
      <c r="W183">
        <v>20.463125714285717</v>
      </c>
      <c r="X183">
        <v>-3.667926144365714E-4</v>
      </c>
      <c r="Y183">
        <v>1.9286784660048001E-3</v>
      </c>
      <c r="Z183">
        <v>6.1844304042921563E-5</v>
      </c>
      <c r="AA183">
        <v>2.7217053730007431E-2</v>
      </c>
      <c r="AB183">
        <v>46.54254000000001</v>
      </c>
    </row>
    <row r="184" spans="1:28">
      <c r="A184" t="s">
        <v>155</v>
      </c>
      <c r="B184">
        <f>B183/10000</f>
        <v>48.030857142857144</v>
      </c>
      <c r="C184">
        <f t="shared" ref="C184:H184" si="252">C183/10000</f>
        <v>6.7622857142857145</v>
      </c>
      <c r="E184">
        <f t="shared" si="252"/>
        <v>13.143142857142857</v>
      </c>
      <c r="F184">
        <f t="shared" si="252"/>
        <v>28.629428571428573</v>
      </c>
      <c r="H184">
        <f t="shared" si="252"/>
        <v>3.4357142857142855</v>
      </c>
      <c r="J184">
        <f>J183/10000</f>
        <v>2.6331816571428573E-4</v>
      </c>
      <c r="K184">
        <f t="shared" ref="K184:AB184" si="253">K183/10000</f>
        <v>5.3935597142857139</v>
      </c>
      <c r="L184">
        <f t="shared" si="253"/>
        <v>6.7059394271428577E-3</v>
      </c>
      <c r="M184">
        <f t="shared" si="253"/>
        <v>14.333082857142857</v>
      </c>
      <c r="N184">
        <f t="shared" si="253"/>
        <v>1.9372535628571427E-3</v>
      </c>
      <c r="O184">
        <f t="shared" si="253"/>
        <v>2.3724213714285716E-4</v>
      </c>
      <c r="P184">
        <f t="shared" si="253"/>
        <v>4.0926911428571422E-4</v>
      </c>
      <c r="Q184">
        <f t="shared" si="253"/>
        <v>1.0495447428571429E-3</v>
      </c>
      <c r="R184">
        <f t="shared" si="253"/>
        <v>6.8544423428571434E-5</v>
      </c>
      <c r="S184">
        <f t="shared" si="253"/>
        <v>9.4660517142857128E-2</v>
      </c>
      <c r="T184">
        <f t="shared" si="253"/>
        <v>9.3719102857142869E-2</v>
      </c>
      <c r="U184">
        <f t="shared" si="253"/>
        <v>-1.6879766550657139E-7</v>
      </c>
      <c r="V184">
        <f t="shared" si="253"/>
        <v>7.1827234E-6</v>
      </c>
      <c r="W184">
        <f t="shared" si="253"/>
        <v>2.0463125714285718E-3</v>
      </c>
      <c r="X184">
        <f t="shared" si="253"/>
        <v>-3.6679261443657138E-8</v>
      </c>
      <c r="Y184">
        <f t="shared" si="253"/>
        <v>1.9286784660048003E-7</v>
      </c>
      <c r="Z184">
        <f t="shared" si="253"/>
        <v>6.1844304042921559E-9</v>
      </c>
      <c r="AA184">
        <f t="shared" si="253"/>
        <v>2.7217053730007433E-6</v>
      </c>
      <c r="AB184">
        <f t="shared" si="253"/>
        <v>4.6542540000000009E-3</v>
      </c>
    </row>
    <row r="185" spans="1:28">
      <c r="A185" t="s">
        <v>156</v>
      </c>
      <c r="B185" t="s">
        <v>180</v>
      </c>
      <c r="C185">
        <f>C184*B203</f>
        <v>9.1154081898962289</v>
      </c>
      <c r="E185">
        <f>E184*D203</f>
        <v>24.834596844223231</v>
      </c>
      <c r="F185">
        <f>F184*E203</f>
        <v>61.233751106138428</v>
      </c>
      <c r="H185">
        <f>H184*G203</f>
        <v>4.8072569147419451</v>
      </c>
      <c r="J185">
        <f>J184*J197</f>
        <v>5.6685495616303015E-4</v>
      </c>
      <c r="K185">
        <f>K184*B197</f>
        <v>7.2703965004660409</v>
      </c>
      <c r="L185">
        <f>L184*C197</f>
        <v>1.1116797980825058E-2</v>
      </c>
      <c r="M185">
        <f>M184*D197</f>
        <v>27.083045369056443</v>
      </c>
      <c r="N185">
        <f>N184*O197</f>
        <v>3.2322632560142055E-3</v>
      </c>
      <c r="O185">
        <f>O184*R197</f>
        <v>3.0633340387539661E-4</v>
      </c>
      <c r="P185">
        <f>T197*P184</f>
        <v>5.0942674396713713E-4</v>
      </c>
      <c r="Q185">
        <f>U197*Q184</f>
        <v>1.3063926456670892E-3</v>
      </c>
      <c r="R185">
        <f>R184*W197</f>
        <v>7.4960187877250162E-5</v>
      </c>
      <c r="S185">
        <f>S184*X197</f>
        <v>0.1119461628206215</v>
      </c>
      <c r="T185">
        <f t="shared" ref="T185:U185" si="254">T184*Y197</f>
        <v>0.11083283996869601</v>
      </c>
      <c r="U185">
        <f t="shared" si="254"/>
        <v>-2.1436221361317036E-7</v>
      </c>
      <c r="V185">
        <f>V184*AC197</f>
        <v>7.6150920019563581E-6</v>
      </c>
      <c r="W185">
        <f>W184*AD197</f>
        <v>2.2847757989803356E-3</v>
      </c>
      <c r="X185">
        <f>X184*AE197</f>
        <v>-4.3016930807571977E-8</v>
      </c>
      <c r="Y185">
        <f>Y184*AF197</f>
        <v>2.369204596712535E-7</v>
      </c>
      <c r="Z185">
        <f>Z184*AG197</f>
        <v>7.4719389814809657E-9</v>
      </c>
      <c r="AB185">
        <f>AB184*AI197</f>
        <v>5.0136558532818546E-3</v>
      </c>
    </row>
    <row r="187" spans="1:28">
      <c r="A187" t="s">
        <v>356</v>
      </c>
    </row>
    <row r="188" spans="1:28">
      <c r="B188" s="28" t="s">
        <v>106</v>
      </c>
      <c r="C188" s="28" t="s">
        <v>105</v>
      </c>
      <c r="D188" s="28" t="s">
        <v>104</v>
      </c>
      <c r="E188" s="28" t="s">
        <v>103</v>
      </c>
      <c r="F188" s="28" t="s">
        <v>102</v>
      </c>
      <c r="G188" s="28" t="s">
        <v>101</v>
      </c>
      <c r="H188" s="28" t="s">
        <v>100</v>
      </c>
      <c r="I188" s="28" t="s">
        <v>99</v>
      </c>
      <c r="J188" s="10" t="s">
        <v>45</v>
      </c>
      <c r="K188" s="10" t="s">
        <v>44</v>
      </c>
      <c r="L188" s="10" t="s">
        <v>43</v>
      </c>
      <c r="M188" s="10" t="s">
        <v>42</v>
      </c>
      <c r="N188" s="10" t="s">
        <v>41</v>
      </c>
      <c r="O188" s="10" t="s">
        <v>40</v>
      </c>
      <c r="P188" s="10" t="s">
        <v>39</v>
      </c>
      <c r="Q188" s="10" t="s">
        <v>38</v>
      </c>
      <c r="R188" s="10" t="s">
        <v>37</v>
      </c>
      <c r="S188" s="10" t="s">
        <v>36</v>
      </c>
      <c r="T188" s="10" t="s">
        <v>35</v>
      </c>
      <c r="U188" s="10" t="s">
        <v>34</v>
      </c>
      <c r="V188" s="10" t="s">
        <v>33</v>
      </c>
      <c r="W188" s="10" t="s">
        <v>32</v>
      </c>
      <c r="X188" s="10" t="s">
        <v>31</v>
      </c>
      <c r="Y188" s="10" t="s">
        <v>30</v>
      </c>
      <c r="Z188" s="10" t="s">
        <v>29</v>
      </c>
      <c r="AA188" s="10" t="s">
        <v>28</v>
      </c>
      <c r="AB188" s="10" t="s">
        <v>27</v>
      </c>
    </row>
    <row r="189" spans="1:28">
      <c r="A189" t="s">
        <v>154</v>
      </c>
      <c r="B189">
        <v>480360</v>
      </c>
      <c r="C189">
        <v>67670</v>
      </c>
      <c r="E189">
        <v>131390</v>
      </c>
      <c r="F189">
        <v>286450</v>
      </c>
      <c r="H189">
        <v>34130</v>
      </c>
      <c r="J189">
        <v>3.0519899999999995</v>
      </c>
      <c r="K189">
        <v>54322.819999999992</v>
      </c>
      <c r="L189">
        <v>-0.64824039999999983</v>
      </c>
      <c r="M189">
        <v>143084.6</v>
      </c>
      <c r="N189">
        <v>-0.89537570000000033</v>
      </c>
      <c r="O189">
        <v>2.7421321000000001</v>
      </c>
      <c r="P189">
        <v>11.2765129</v>
      </c>
      <c r="Q189">
        <v>9.2892589999999995</v>
      </c>
      <c r="R189">
        <v>2.9531790000000009E-2</v>
      </c>
      <c r="S189">
        <v>982.93029999999999</v>
      </c>
      <c r="T189">
        <v>975.04660000000001</v>
      </c>
      <c r="U189">
        <v>-3.0364655260499999E-3</v>
      </c>
      <c r="V189">
        <v>7.0928369999999991E-2</v>
      </c>
      <c r="W189">
        <v>19.482850000000003</v>
      </c>
      <c r="X189">
        <v>1.3469874591649999E-3</v>
      </c>
      <c r="Y189">
        <v>1.2528091465172999E-3</v>
      </c>
      <c r="Z189">
        <v>1.0912873840379998E-4</v>
      </c>
      <c r="AA189">
        <v>2.8620269024359001E-2</v>
      </c>
      <c r="AB189">
        <v>46.956510000000002</v>
      </c>
    </row>
    <row r="190" spans="1:28">
      <c r="A190" t="s">
        <v>155</v>
      </c>
      <c r="B190">
        <f>B189/10000</f>
        <v>48.036000000000001</v>
      </c>
      <c r="C190">
        <f t="shared" ref="C190:AB190" si="255">C189/10000</f>
        <v>6.7670000000000003</v>
      </c>
      <c r="E190">
        <f>E189/10000</f>
        <v>13.138999999999999</v>
      </c>
      <c r="F190">
        <f t="shared" ref="F190:H190" si="256">F189/10000</f>
        <v>28.645</v>
      </c>
      <c r="G190">
        <f t="shared" si="256"/>
        <v>0</v>
      </c>
      <c r="H190">
        <f t="shared" si="256"/>
        <v>3.4129999999999998</v>
      </c>
      <c r="I190">
        <f t="shared" si="255"/>
        <v>0</v>
      </c>
      <c r="J190">
        <f>J189/10000</f>
        <v>3.0519899999999998E-4</v>
      </c>
      <c r="K190">
        <f t="shared" si="255"/>
        <v>5.4322819999999989</v>
      </c>
      <c r="L190">
        <f t="shared" si="255"/>
        <v>-6.4824039999999977E-5</v>
      </c>
      <c r="M190">
        <f t="shared" si="255"/>
        <v>14.30846</v>
      </c>
      <c r="N190">
        <f t="shared" si="255"/>
        <v>-8.9537570000000033E-5</v>
      </c>
      <c r="O190">
        <f t="shared" si="255"/>
        <v>2.7421321000000001E-4</v>
      </c>
      <c r="P190">
        <f t="shared" si="255"/>
        <v>1.1276512900000001E-3</v>
      </c>
      <c r="Q190">
        <f t="shared" si="255"/>
        <v>9.2892589999999991E-4</v>
      </c>
      <c r="R190">
        <f t="shared" si="255"/>
        <v>2.9531790000000009E-6</v>
      </c>
      <c r="S190">
        <f t="shared" si="255"/>
        <v>9.8293030000000003E-2</v>
      </c>
      <c r="T190">
        <f t="shared" si="255"/>
        <v>9.7504660000000007E-2</v>
      </c>
      <c r="U190">
        <f t="shared" si="255"/>
        <v>-3.0364655260499999E-7</v>
      </c>
      <c r="V190">
        <f t="shared" si="255"/>
        <v>7.0928369999999988E-6</v>
      </c>
      <c r="W190">
        <f t="shared" si="255"/>
        <v>1.9482850000000003E-3</v>
      </c>
      <c r="X190">
        <f t="shared" si="255"/>
        <v>1.3469874591649998E-7</v>
      </c>
      <c r="Y190">
        <f t="shared" si="255"/>
        <v>1.2528091465172999E-7</v>
      </c>
      <c r="Z190">
        <f t="shared" si="255"/>
        <v>1.0912873840379999E-8</v>
      </c>
      <c r="AA190">
        <f t="shared" si="255"/>
        <v>2.8620269024358999E-6</v>
      </c>
      <c r="AB190">
        <f t="shared" si="255"/>
        <v>4.6956510000000003E-3</v>
      </c>
    </row>
    <row r="191" spans="1:28">
      <c r="A191" t="s">
        <v>156</v>
      </c>
      <c r="B191" t="s">
        <v>180</v>
      </c>
      <c r="C191">
        <f>C190*B206</f>
        <v>9.1217629404088747</v>
      </c>
      <c r="D191">
        <v>0</v>
      </c>
      <c r="E191">
        <f>E190*D206</f>
        <v>24.826768717568566</v>
      </c>
      <c r="F191">
        <f>F190*E206</f>
        <v>61.267055891776423</v>
      </c>
      <c r="G191">
        <f>G190*F206</f>
        <v>0</v>
      </c>
      <c r="H191">
        <f>H190*G206</f>
        <v>4.7754750499001997</v>
      </c>
      <c r="I191">
        <f>I190*H206</f>
        <v>0</v>
      </c>
      <c r="J191">
        <f>J190*J206</f>
        <v>6.5701340922190204E-4</v>
      </c>
      <c r="K191">
        <f>K190*B206</f>
        <v>7.3225932657677237</v>
      </c>
      <c r="L191">
        <f>L190*C206</f>
        <v>-1.074623122994652E-4</v>
      </c>
      <c r="M191">
        <f>M190*D206</f>
        <v>27.036519303187543</v>
      </c>
      <c r="N191">
        <f>N190*O206</f>
        <v>-1.4939138742218515E-4</v>
      </c>
      <c r="O191">
        <f>O190*R206</f>
        <v>3.5407144370950134E-4</v>
      </c>
      <c r="P191">
        <f>T206*P190</f>
        <v>1.4036136736035488E-3</v>
      </c>
      <c r="Q191">
        <f>U206*Q190</f>
        <v>1.1562555788008565E-3</v>
      </c>
      <c r="R191">
        <f>R190*W206</f>
        <v>3.2295968308178316E-6</v>
      </c>
      <c r="S191">
        <f>S190*X206</f>
        <v>0.11624199690253367</v>
      </c>
      <c r="T191">
        <f>T190*Y206</f>
        <v>0.11530966524994295</v>
      </c>
      <c r="U191">
        <f>U190*Z206</f>
        <v>-3.8561165509650828E-7</v>
      </c>
      <c r="V191">
        <f>V190*AC206</f>
        <v>7.5197948329571094E-6</v>
      </c>
      <c r="W191">
        <f>W190*AD206</f>
        <v>2.175324766933722E-3</v>
      </c>
      <c r="X191">
        <f>X190*AE206</f>
        <v>1.5797282728436173E-7</v>
      </c>
      <c r="Y191">
        <f>Y190*AF206</f>
        <v>1.5389611285912013E-7</v>
      </c>
      <c r="Z191">
        <f>Z190*AG206</f>
        <v>1.3184775657161262E-8</v>
      </c>
      <c r="AB191">
        <f>AB190*AI206</f>
        <v>5.0582495328185331E-3</v>
      </c>
    </row>
    <row r="195" spans="1:35">
      <c r="A195" s="9" t="s">
        <v>157</v>
      </c>
      <c r="B195" t="s">
        <v>128</v>
      </c>
      <c r="C195" t="s">
        <v>126</v>
      </c>
      <c r="D195" t="s">
        <v>123</v>
      </c>
      <c r="E195" t="s">
        <v>121</v>
      </c>
      <c r="F195" t="s">
        <v>129</v>
      </c>
      <c r="G195" t="s">
        <v>127</v>
      </c>
      <c r="H195" t="s">
        <v>125</v>
      </c>
      <c r="I195" t="s">
        <v>124</v>
      </c>
      <c r="J195" t="s">
        <v>160</v>
      </c>
      <c r="K195" t="s">
        <v>121</v>
      </c>
      <c r="L195" t="s">
        <v>127</v>
      </c>
      <c r="M195" t="s">
        <v>127</v>
      </c>
      <c r="N195" t="s">
        <v>161</v>
      </c>
      <c r="O195" t="s">
        <v>122</v>
      </c>
      <c r="P195" t="s">
        <v>162</v>
      </c>
      <c r="Q195" t="s">
        <v>163</v>
      </c>
      <c r="R195" t="s">
        <v>164</v>
      </c>
      <c r="S195" t="s">
        <v>165</v>
      </c>
      <c r="T195" t="s">
        <v>166</v>
      </c>
      <c r="U195" t="s">
        <v>166</v>
      </c>
      <c r="V195" t="s">
        <v>167</v>
      </c>
      <c r="W195" t="s">
        <v>168</v>
      </c>
      <c r="X195" t="s">
        <v>169</v>
      </c>
      <c r="Y195" t="s">
        <v>169</v>
      </c>
      <c r="Z195" t="s">
        <v>170</v>
      </c>
      <c r="AA195" t="s">
        <v>171</v>
      </c>
      <c r="AB195" t="s">
        <v>172</v>
      </c>
      <c r="AC195" t="s">
        <v>173</v>
      </c>
      <c r="AD195" t="s">
        <v>174</v>
      </c>
      <c r="AE195" t="s">
        <v>175</v>
      </c>
      <c r="AF195" t="s">
        <v>176</v>
      </c>
      <c r="AG195" t="s">
        <v>177</v>
      </c>
      <c r="AH195" t="s">
        <v>178</v>
      </c>
      <c r="AI195" t="s">
        <v>179</v>
      </c>
    </row>
    <row r="196" spans="1:35">
      <c r="A196" s="9" t="s">
        <v>158</v>
      </c>
      <c r="B196">
        <v>61.98</v>
      </c>
      <c r="C196">
        <v>40.299999999999997</v>
      </c>
      <c r="D196">
        <v>101.96</v>
      </c>
      <c r="E196">
        <v>60.08</v>
      </c>
      <c r="F196">
        <v>94.2</v>
      </c>
      <c r="G196">
        <v>56.08</v>
      </c>
      <c r="H196">
        <v>71.84</v>
      </c>
      <c r="I196">
        <v>159.69</v>
      </c>
      <c r="J196">
        <v>29.880000000000003</v>
      </c>
      <c r="K196">
        <v>60.09</v>
      </c>
      <c r="L196">
        <v>56.08</v>
      </c>
      <c r="M196">
        <v>56.08</v>
      </c>
      <c r="N196">
        <v>137.92000000000002</v>
      </c>
      <c r="O196">
        <v>79.87</v>
      </c>
      <c r="P196">
        <v>181.88</v>
      </c>
      <c r="Q196">
        <v>152</v>
      </c>
      <c r="R196">
        <v>70.94</v>
      </c>
      <c r="S196">
        <v>74.930000000000007</v>
      </c>
      <c r="T196">
        <v>81.38</v>
      </c>
      <c r="U196">
        <v>81.38</v>
      </c>
      <c r="V196">
        <v>187.44</v>
      </c>
      <c r="W196">
        <v>186.94</v>
      </c>
      <c r="X196">
        <v>103.62</v>
      </c>
      <c r="Y196">
        <v>103.62</v>
      </c>
      <c r="Z196">
        <v>225.82</v>
      </c>
      <c r="AA196">
        <v>123.22</v>
      </c>
      <c r="AB196">
        <v>265.82</v>
      </c>
      <c r="AC196">
        <v>281.8</v>
      </c>
      <c r="AD196">
        <v>153.30000000000001</v>
      </c>
      <c r="AE196">
        <v>325.8</v>
      </c>
      <c r="AF196">
        <v>172.1</v>
      </c>
      <c r="AG196">
        <v>1021.4000000000001</v>
      </c>
      <c r="AH196">
        <v>223</v>
      </c>
      <c r="AI196">
        <v>223.2</v>
      </c>
    </row>
    <row r="197" spans="1:35">
      <c r="A197" s="9" t="s">
        <v>159</v>
      </c>
      <c r="B197">
        <f>B196/22.99/2</f>
        <v>1.3479773814702045</v>
      </c>
      <c r="C197">
        <f>C196/24.31</f>
        <v>1.6577540106951871</v>
      </c>
      <c r="D197">
        <f>D196/26.98/2</f>
        <v>1.889547813194959</v>
      </c>
      <c r="E197">
        <f>E196/28.09</f>
        <v>2.1388394446422212</v>
      </c>
      <c r="F197">
        <f>F196/39.1/2</f>
        <v>1.2046035805626598</v>
      </c>
      <c r="G197">
        <f>G196/40.08</f>
        <v>1.3992015968063873</v>
      </c>
      <c r="H197">
        <f>H196/55.85</f>
        <v>1.2863025962399284</v>
      </c>
      <c r="I197">
        <f>I196/55.85/2</f>
        <v>1.4296329453894359</v>
      </c>
      <c r="J197">
        <v>2.1527377521613835</v>
      </c>
      <c r="K197">
        <v>2.1391954432182274</v>
      </c>
      <c r="L197">
        <v>1.3992015968063873</v>
      </c>
      <c r="M197">
        <v>1.3992015968063873</v>
      </c>
      <c r="N197">
        <v>1.5338078291814947</v>
      </c>
      <c r="O197">
        <v>1.6684771255483604</v>
      </c>
      <c r="P197">
        <v>1.7852375343541422</v>
      </c>
      <c r="Q197">
        <v>1.4615384615384615</v>
      </c>
      <c r="R197">
        <v>1.2912267928649437</v>
      </c>
      <c r="S197">
        <v>1.2715085694892245</v>
      </c>
      <c r="T197">
        <v>1.2447231569287245</v>
      </c>
      <c r="U197">
        <v>1.2447231569287245</v>
      </c>
      <c r="V197">
        <v>1.3442340791738383</v>
      </c>
      <c r="W197">
        <v>1.0936000936000936</v>
      </c>
      <c r="X197">
        <v>1.1826067107966218</v>
      </c>
      <c r="Y197">
        <v>1.1826067107966218</v>
      </c>
      <c r="Z197">
        <v>1.2699358902260713</v>
      </c>
      <c r="AA197">
        <v>1.3508002631001974</v>
      </c>
      <c r="AB197">
        <v>1.4305241631686578</v>
      </c>
      <c r="AC197">
        <v>1.0601956358164033</v>
      </c>
      <c r="AD197">
        <v>1.1165331391114348</v>
      </c>
      <c r="AE197">
        <v>1.1727861771058314</v>
      </c>
      <c r="AF197">
        <v>1.2284082798001428</v>
      </c>
      <c r="AG197">
        <v>1.2081854743316773</v>
      </c>
      <c r="AH197">
        <v>0.6445086705202312</v>
      </c>
      <c r="AI197">
        <v>1.0772200772200773</v>
      </c>
    </row>
    <row r="198" spans="1:35">
      <c r="A198" s="9"/>
    </row>
    <row r="199" spans="1:35">
      <c r="A199" s="9"/>
    </row>
    <row r="200" spans="1:35">
      <c r="A200" s="9"/>
    </row>
    <row r="201" spans="1:35">
      <c r="A201" s="9" t="s">
        <v>157</v>
      </c>
      <c r="B201" t="s">
        <v>128</v>
      </c>
      <c r="C201" t="s">
        <v>126</v>
      </c>
      <c r="D201" t="s">
        <v>123</v>
      </c>
      <c r="E201" t="s">
        <v>121</v>
      </c>
      <c r="F201" t="s">
        <v>129</v>
      </c>
      <c r="G201" t="s">
        <v>127</v>
      </c>
      <c r="H201" t="s">
        <v>125</v>
      </c>
      <c r="I201" t="s">
        <v>124</v>
      </c>
      <c r="J201" t="s">
        <v>160</v>
      </c>
      <c r="K201" t="s">
        <v>121</v>
      </c>
      <c r="L201" t="s">
        <v>127</v>
      </c>
      <c r="M201" t="s">
        <v>127</v>
      </c>
      <c r="N201" t="s">
        <v>161</v>
      </c>
      <c r="O201" t="s">
        <v>122</v>
      </c>
      <c r="P201" t="s">
        <v>162</v>
      </c>
      <c r="Q201" t="s">
        <v>163</v>
      </c>
      <c r="R201" t="s">
        <v>164</v>
      </c>
      <c r="S201" t="s">
        <v>165</v>
      </c>
      <c r="T201" t="s">
        <v>166</v>
      </c>
      <c r="U201" t="s">
        <v>166</v>
      </c>
      <c r="V201" t="s">
        <v>167</v>
      </c>
      <c r="W201" t="s">
        <v>168</v>
      </c>
      <c r="X201" t="s">
        <v>169</v>
      </c>
      <c r="Y201" t="s">
        <v>169</v>
      </c>
      <c r="Z201" t="s">
        <v>170</v>
      </c>
      <c r="AA201" t="s">
        <v>171</v>
      </c>
      <c r="AB201" t="s">
        <v>172</v>
      </c>
      <c r="AC201" t="s">
        <v>173</v>
      </c>
      <c r="AD201" t="s">
        <v>174</v>
      </c>
      <c r="AE201" t="s">
        <v>175</v>
      </c>
      <c r="AF201" t="s">
        <v>176</v>
      </c>
      <c r="AG201" t="s">
        <v>177</v>
      </c>
      <c r="AH201" t="s">
        <v>178</v>
      </c>
      <c r="AI201" t="s">
        <v>179</v>
      </c>
    </row>
    <row r="202" spans="1:35">
      <c r="A202" s="9" t="s">
        <v>158</v>
      </c>
      <c r="B202">
        <v>61.98</v>
      </c>
      <c r="C202">
        <v>40.299999999999997</v>
      </c>
      <c r="D202">
        <v>101.96</v>
      </c>
      <c r="E202">
        <v>60.08</v>
      </c>
      <c r="F202">
        <v>94.2</v>
      </c>
      <c r="G202">
        <v>56.08</v>
      </c>
      <c r="H202">
        <v>71.84</v>
      </c>
      <c r="I202">
        <v>159.69</v>
      </c>
      <c r="J202">
        <v>29.880000000000003</v>
      </c>
      <c r="K202">
        <v>60.09</v>
      </c>
      <c r="L202">
        <v>56.08</v>
      </c>
      <c r="M202">
        <v>56.08</v>
      </c>
      <c r="N202">
        <v>137.92000000000002</v>
      </c>
      <c r="O202">
        <v>79.87</v>
      </c>
      <c r="P202">
        <v>181.88</v>
      </c>
      <c r="Q202">
        <v>152</v>
      </c>
      <c r="R202">
        <v>70.94</v>
      </c>
      <c r="S202">
        <v>74.930000000000007</v>
      </c>
      <c r="T202">
        <v>81.38</v>
      </c>
      <c r="U202">
        <v>81.38</v>
      </c>
      <c r="V202">
        <v>187.44</v>
      </c>
      <c r="W202">
        <v>186.94</v>
      </c>
      <c r="X202">
        <v>103.62</v>
      </c>
      <c r="Y202">
        <v>103.62</v>
      </c>
      <c r="Z202">
        <v>225.82</v>
      </c>
      <c r="AA202">
        <v>123.22</v>
      </c>
      <c r="AB202">
        <v>265.82</v>
      </c>
      <c r="AC202">
        <v>281.8</v>
      </c>
      <c r="AD202">
        <v>153.30000000000001</v>
      </c>
      <c r="AE202">
        <v>325.8</v>
      </c>
      <c r="AF202">
        <v>172.1</v>
      </c>
      <c r="AG202">
        <v>1021.4000000000001</v>
      </c>
      <c r="AH202">
        <v>223</v>
      </c>
      <c r="AI202">
        <v>223.2</v>
      </c>
    </row>
    <row r="203" spans="1:35">
      <c r="A203" s="9" t="s">
        <v>159</v>
      </c>
      <c r="B203">
        <f>B202/22.99/2</f>
        <v>1.3479773814702045</v>
      </c>
      <c r="C203">
        <f>C202/24.31</f>
        <v>1.6577540106951871</v>
      </c>
      <c r="D203">
        <f>D202/26.98/2</f>
        <v>1.889547813194959</v>
      </c>
      <c r="E203">
        <f>E202/28.09</f>
        <v>2.1388394446422212</v>
      </c>
      <c r="F203">
        <f>F202/39.1/2</f>
        <v>1.2046035805626598</v>
      </c>
      <c r="G203">
        <f>G202/40.08</f>
        <v>1.3992015968063873</v>
      </c>
      <c r="H203">
        <f>H202/55.85</f>
        <v>1.2863025962399284</v>
      </c>
      <c r="I203">
        <f>I202/55.85/2</f>
        <v>1.4296329453894359</v>
      </c>
      <c r="J203">
        <v>2.1527377521613835</v>
      </c>
      <c r="K203">
        <v>2.1391954432182274</v>
      </c>
      <c r="L203">
        <v>1.3992015968063873</v>
      </c>
      <c r="M203">
        <v>1.3992015968063873</v>
      </c>
      <c r="N203">
        <v>1.5338078291814947</v>
      </c>
      <c r="O203">
        <v>1.6684771255483604</v>
      </c>
      <c r="P203">
        <v>1.7852375343541422</v>
      </c>
      <c r="Q203">
        <v>1.4615384615384615</v>
      </c>
      <c r="R203">
        <v>1.2912267928649437</v>
      </c>
      <c r="S203">
        <v>1.2715085694892245</v>
      </c>
      <c r="T203">
        <v>1.2447231569287245</v>
      </c>
      <c r="U203">
        <v>1.2447231569287245</v>
      </c>
      <c r="V203">
        <v>1.3442340791738383</v>
      </c>
      <c r="W203">
        <v>1.0936000936000936</v>
      </c>
      <c r="X203">
        <v>1.1826067107966218</v>
      </c>
      <c r="Y203">
        <v>1.1826067107966218</v>
      </c>
      <c r="Z203">
        <v>1.2699358902260713</v>
      </c>
      <c r="AA203">
        <v>1.3508002631001974</v>
      </c>
      <c r="AB203">
        <v>1.4305241631686578</v>
      </c>
      <c r="AC203">
        <v>1.0601956358164033</v>
      </c>
      <c r="AD203">
        <v>1.1165331391114348</v>
      </c>
      <c r="AE203">
        <v>1.1727861771058314</v>
      </c>
      <c r="AF203">
        <v>1.2284082798001428</v>
      </c>
      <c r="AG203">
        <v>1.2081854743316773</v>
      </c>
      <c r="AH203">
        <v>0.6445086705202312</v>
      </c>
      <c r="AI203">
        <v>1.0772200772200773</v>
      </c>
    </row>
    <row r="204" spans="1:35">
      <c r="A204" s="9" t="s">
        <v>157</v>
      </c>
      <c r="B204" t="s">
        <v>128</v>
      </c>
      <c r="C204" t="s">
        <v>126</v>
      </c>
      <c r="D204" t="s">
        <v>123</v>
      </c>
      <c r="E204" t="s">
        <v>121</v>
      </c>
      <c r="F204" t="s">
        <v>129</v>
      </c>
      <c r="G204" t="s">
        <v>127</v>
      </c>
      <c r="H204" t="s">
        <v>125</v>
      </c>
      <c r="I204" t="s">
        <v>124</v>
      </c>
      <c r="J204" t="s">
        <v>160</v>
      </c>
      <c r="K204" t="s">
        <v>121</v>
      </c>
      <c r="L204" t="s">
        <v>127</v>
      </c>
      <c r="M204" t="s">
        <v>127</v>
      </c>
      <c r="N204" t="s">
        <v>161</v>
      </c>
      <c r="O204" t="s">
        <v>122</v>
      </c>
      <c r="P204" t="s">
        <v>162</v>
      </c>
      <c r="Q204" t="s">
        <v>163</v>
      </c>
      <c r="R204" t="s">
        <v>164</v>
      </c>
      <c r="S204" t="s">
        <v>165</v>
      </c>
      <c r="T204" t="s">
        <v>166</v>
      </c>
      <c r="U204" t="s">
        <v>166</v>
      </c>
      <c r="V204" t="s">
        <v>167</v>
      </c>
      <c r="W204" t="s">
        <v>168</v>
      </c>
      <c r="X204" t="s">
        <v>169</v>
      </c>
      <c r="Y204" t="s">
        <v>169</v>
      </c>
      <c r="Z204" t="s">
        <v>170</v>
      </c>
      <c r="AA204" t="s">
        <v>171</v>
      </c>
      <c r="AB204" t="s">
        <v>172</v>
      </c>
      <c r="AC204" t="s">
        <v>173</v>
      </c>
      <c r="AD204" t="s">
        <v>174</v>
      </c>
      <c r="AE204" t="s">
        <v>175</v>
      </c>
      <c r="AF204" t="s">
        <v>176</v>
      </c>
      <c r="AG204" t="s">
        <v>177</v>
      </c>
      <c r="AH204" t="s">
        <v>178</v>
      </c>
      <c r="AI204" t="s">
        <v>179</v>
      </c>
    </row>
    <row r="205" spans="1:35">
      <c r="A205" s="9" t="s">
        <v>158</v>
      </c>
      <c r="B205">
        <v>61.98</v>
      </c>
      <c r="C205">
        <v>40.299999999999997</v>
      </c>
      <c r="D205">
        <v>101.96</v>
      </c>
      <c r="E205">
        <v>60.08</v>
      </c>
      <c r="F205">
        <v>94.2</v>
      </c>
      <c r="G205">
        <v>56.08</v>
      </c>
      <c r="H205">
        <v>71.84</v>
      </c>
      <c r="I205">
        <v>159.69</v>
      </c>
      <c r="J205">
        <v>29.880000000000003</v>
      </c>
      <c r="K205">
        <v>60.09</v>
      </c>
      <c r="L205">
        <v>56.08</v>
      </c>
      <c r="M205">
        <v>56.08</v>
      </c>
      <c r="N205">
        <v>137.92000000000002</v>
      </c>
      <c r="O205">
        <v>79.87</v>
      </c>
      <c r="P205">
        <v>181.88</v>
      </c>
      <c r="Q205">
        <v>152</v>
      </c>
      <c r="R205">
        <v>70.94</v>
      </c>
      <c r="S205">
        <v>74.930000000000007</v>
      </c>
      <c r="T205">
        <v>81.38</v>
      </c>
      <c r="U205">
        <v>81.38</v>
      </c>
      <c r="V205">
        <v>187.44</v>
      </c>
      <c r="W205">
        <v>186.94</v>
      </c>
      <c r="X205">
        <v>103.62</v>
      </c>
      <c r="Y205">
        <v>103.62</v>
      </c>
      <c r="Z205">
        <v>225.82</v>
      </c>
      <c r="AA205">
        <v>123.22</v>
      </c>
      <c r="AB205">
        <v>265.82</v>
      </c>
      <c r="AC205">
        <v>281.8</v>
      </c>
      <c r="AD205">
        <v>153.30000000000001</v>
      </c>
      <c r="AE205">
        <v>325.8</v>
      </c>
      <c r="AF205">
        <v>172.1</v>
      </c>
      <c r="AG205">
        <v>1021.4000000000001</v>
      </c>
      <c r="AH205">
        <v>223</v>
      </c>
      <c r="AI205">
        <v>223.2</v>
      </c>
    </row>
    <row r="206" spans="1:35">
      <c r="A206" s="9" t="s">
        <v>159</v>
      </c>
      <c r="B206">
        <f>B205/22.99/2</f>
        <v>1.3479773814702045</v>
      </c>
      <c r="C206">
        <f>C205/24.31</f>
        <v>1.6577540106951871</v>
      </c>
      <c r="D206">
        <f>D205/26.98/2</f>
        <v>1.889547813194959</v>
      </c>
      <c r="E206">
        <f>E205/28.09</f>
        <v>2.1388394446422212</v>
      </c>
      <c r="F206">
        <f>F205/39.1/2</f>
        <v>1.2046035805626598</v>
      </c>
      <c r="G206">
        <f>G205/40.08</f>
        <v>1.3992015968063873</v>
      </c>
      <c r="H206">
        <f>H205/55.85</f>
        <v>1.2863025962399284</v>
      </c>
      <c r="I206">
        <f>I205/55.85/2</f>
        <v>1.4296329453894359</v>
      </c>
      <c r="J206">
        <v>2.1527377521613835</v>
      </c>
      <c r="K206">
        <v>2.1391954432182274</v>
      </c>
      <c r="L206">
        <v>1.3992015968063873</v>
      </c>
      <c r="M206">
        <v>1.3992015968063873</v>
      </c>
      <c r="N206">
        <v>1.5338078291814947</v>
      </c>
      <c r="O206">
        <v>1.6684771255483604</v>
      </c>
      <c r="P206">
        <v>1.7852375343541422</v>
      </c>
      <c r="Q206">
        <v>1.4615384615384615</v>
      </c>
      <c r="R206">
        <v>1.2912267928649437</v>
      </c>
      <c r="S206">
        <v>1.2715085694892245</v>
      </c>
      <c r="T206">
        <v>1.2447231569287245</v>
      </c>
      <c r="U206">
        <v>1.2447231569287245</v>
      </c>
      <c r="V206">
        <v>1.3442340791738383</v>
      </c>
      <c r="W206">
        <v>1.0936000936000936</v>
      </c>
      <c r="X206">
        <v>1.1826067107966218</v>
      </c>
      <c r="Y206">
        <v>1.1826067107966218</v>
      </c>
      <c r="Z206">
        <v>1.2699358902260713</v>
      </c>
      <c r="AA206">
        <v>1.3508002631001974</v>
      </c>
      <c r="AB206">
        <v>1.4305241631686578</v>
      </c>
      <c r="AC206">
        <v>1.0601956358164033</v>
      </c>
      <c r="AD206">
        <v>1.1165331391114348</v>
      </c>
      <c r="AE206">
        <v>1.1727861771058314</v>
      </c>
      <c r="AF206">
        <v>1.2284082798001428</v>
      </c>
      <c r="AG206">
        <v>1.2081854743316773</v>
      </c>
      <c r="AH206">
        <v>0.6445086705202312</v>
      </c>
      <c r="AI206">
        <v>1.0772200772200773</v>
      </c>
    </row>
    <row r="209" spans="1:35">
      <c r="A209" t="s">
        <v>363</v>
      </c>
      <c r="B209" s="28" t="s">
        <v>106</v>
      </c>
      <c r="C209" s="28" t="s">
        <v>105</v>
      </c>
      <c r="D209" s="28" t="s">
        <v>104</v>
      </c>
      <c r="E209" s="28" t="s">
        <v>103</v>
      </c>
      <c r="F209" s="28" t="s">
        <v>102</v>
      </c>
      <c r="G209" s="28" t="s">
        <v>101</v>
      </c>
      <c r="H209" s="28" t="s">
        <v>100</v>
      </c>
      <c r="I209" s="28" t="s">
        <v>99</v>
      </c>
    </row>
    <row r="210" spans="1:35">
      <c r="B210" s="28" t="s">
        <v>106</v>
      </c>
      <c r="C210" s="28" t="s">
        <v>105</v>
      </c>
      <c r="D210" s="28" t="s">
        <v>104</v>
      </c>
      <c r="E210" s="28" t="s">
        <v>103</v>
      </c>
      <c r="F210" s="28" t="s">
        <v>102</v>
      </c>
      <c r="G210" s="28" t="s">
        <v>101</v>
      </c>
      <c r="H210" s="28" t="s">
        <v>100</v>
      </c>
      <c r="I210" s="28" t="s">
        <v>99</v>
      </c>
      <c r="J210" s="10" t="s">
        <v>45</v>
      </c>
      <c r="K210" s="10" t="s">
        <v>44</v>
      </c>
      <c r="L210" s="10" t="s">
        <v>43</v>
      </c>
      <c r="M210" s="10" t="s">
        <v>42</v>
      </c>
      <c r="N210" s="10" t="s">
        <v>41</v>
      </c>
      <c r="O210" s="10" t="s">
        <v>40</v>
      </c>
      <c r="P210" s="10" t="s">
        <v>39</v>
      </c>
      <c r="Q210" s="10" t="s">
        <v>38</v>
      </c>
      <c r="R210" s="10" t="s">
        <v>37</v>
      </c>
      <c r="S210" s="10" t="s">
        <v>36</v>
      </c>
      <c r="T210" s="10" t="s">
        <v>35</v>
      </c>
      <c r="U210" s="10" t="s">
        <v>34</v>
      </c>
      <c r="V210" s="10" t="s">
        <v>33</v>
      </c>
      <c r="W210" s="10" t="s">
        <v>32</v>
      </c>
      <c r="X210" s="10" t="s">
        <v>31</v>
      </c>
      <c r="Y210" s="10" t="s">
        <v>30</v>
      </c>
      <c r="Z210" s="10" t="s">
        <v>29</v>
      </c>
      <c r="AA210" s="10" t="s">
        <v>28</v>
      </c>
      <c r="AB210" s="10" t="s">
        <v>27</v>
      </c>
    </row>
    <row r="211" spans="1:35">
      <c r="A211" t="s">
        <v>154</v>
      </c>
      <c r="B211">
        <v>480290.90909090912</v>
      </c>
      <c r="C211">
        <v>67909.090909090912</v>
      </c>
      <c r="E211">
        <v>131363.63636363635</v>
      </c>
      <c r="F211">
        <v>286290.90909090912</v>
      </c>
      <c r="H211">
        <v>34181.818181818184</v>
      </c>
      <c r="J211">
        <v>2.0775423636363635</v>
      </c>
      <c r="K211">
        <v>51661.63636363636</v>
      </c>
      <c r="L211">
        <v>0.2370331818181817</v>
      </c>
      <c r="M211">
        <v>141373.72727272726</v>
      </c>
      <c r="N211">
        <v>-1.5866800000000003</v>
      </c>
      <c r="O211">
        <v>1.3274185454545455</v>
      </c>
      <c r="P211">
        <v>-1.5354381272727275</v>
      </c>
      <c r="Q211">
        <v>9.6937781818181818</v>
      </c>
      <c r="R211">
        <v>8.4374163636363644E-2</v>
      </c>
      <c r="S211">
        <v>905.46281818181819</v>
      </c>
      <c r="T211">
        <v>903.88027272727265</v>
      </c>
      <c r="U211">
        <v>-6.2737715443636358E-4</v>
      </c>
      <c r="V211">
        <v>1.5797215454545457E-2</v>
      </c>
      <c r="W211">
        <v>19.661645454545457</v>
      </c>
      <c r="X211">
        <v>-8.7148959278454566E-4</v>
      </c>
      <c r="Y211">
        <v>2.4887703658840912E-3</v>
      </c>
      <c r="Z211">
        <v>5.5859338275621751E-6</v>
      </c>
      <c r="AA211">
        <v>2.4212188996171814E-2</v>
      </c>
      <c r="AB211">
        <v>45.532109090909096</v>
      </c>
    </row>
    <row r="212" spans="1:35">
      <c r="A212" t="s">
        <v>155</v>
      </c>
      <c r="B212">
        <f>B211/10000</f>
        <v>48.029090909090911</v>
      </c>
      <c r="C212">
        <f t="shared" ref="C212" si="257">C211/10000</f>
        <v>6.790909090909091</v>
      </c>
      <c r="D212">
        <f>D211/10000</f>
        <v>0</v>
      </c>
      <c r="E212">
        <f>E211/10000</f>
        <v>13.136363636363635</v>
      </c>
      <c r="F212">
        <f t="shared" ref="F212:I212" si="258">F211/10000</f>
        <v>28.629090909090912</v>
      </c>
      <c r="G212">
        <f t="shared" si="258"/>
        <v>0</v>
      </c>
      <c r="H212">
        <f t="shared" si="258"/>
        <v>3.4181818181818184</v>
      </c>
      <c r="I212">
        <f t="shared" si="258"/>
        <v>0</v>
      </c>
      <c r="J212">
        <f>J211/10000</f>
        <v>2.0775423636363634E-4</v>
      </c>
      <c r="K212">
        <f t="shared" ref="K212:AB212" si="259">K211/10000</f>
        <v>5.1661636363636356</v>
      </c>
      <c r="L212">
        <f t="shared" si="259"/>
        <v>2.370331818181817E-5</v>
      </c>
      <c r="M212">
        <f t="shared" si="259"/>
        <v>14.137372727272727</v>
      </c>
      <c r="N212">
        <f t="shared" si="259"/>
        <v>-1.5866800000000002E-4</v>
      </c>
      <c r="O212">
        <f t="shared" si="259"/>
        <v>1.3274185454545455E-4</v>
      </c>
      <c r="P212">
        <f t="shared" si="259"/>
        <v>-1.5354381272727276E-4</v>
      </c>
      <c r="Q212">
        <f t="shared" si="259"/>
        <v>9.6937781818181819E-4</v>
      </c>
      <c r="R212">
        <f t="shared" si="259"/>
        <v>8.4374163636363641E-6</v>
      </c>
      <c r="S212">
        <f t="shared" si="259"/>
        <v>9.054628181818182E-2</v>
      </c>
      <c r="T212">
        <f t="shared" si="259"/>
        <v>9.0388027272727267E-2</v>
      </c>
      <c r="U212">
        <f t="shared" si="259"/>
        <v>-6.2737715443636352E-8</v>
      </c>
      <c r="V212">
        <f t="shared" si="259"/>
        <v>1.5797215454545456E-6</v>
      </c>
      <c r="W212">
        <f t="shared" si="259"/>
        <v>1.9661645454545455E-3</v>
      </c>
      <c r="X212">
        <f t="shared" si="259"/>
        <v>-8.7148959278454569E-8</v>
      </c>
      <c r="Y212">
        <f t="shared" si="259"/>
        <v>2.488770365884091E-7</v>
      </c>
      <c r="Z212">
        <f t="shared" si="259"/>
        <v>5.5859338275621749E-10</v>
      </c>
      <c r="AA212">
        <f t="shared" si="259"/>
        <v>2.4212188996171815E-6</v>
      </c>
      <c r="AB212">
        <f t="shared" si="259"/>
        <v>4.5532109090909096E-3</v>
      </c>
    </row>
    <row r="213" spans="1:35">
      <c r="A213" t="s">
        <v>156</v>
      </c>
      <c r="B213" t="s">
        <v>180</v>
      </c>
      <c r="C213">
        <f>C212*B231</f>
        <v>9.1539918541658434</v>
      </c>
      <c r="D213">
        <f t="shared" ref="D213" si="260">D212*C231</f>
        <v>0</v>
      </c>
      <c r="E213">
        <f t="shared" ref="E213" si="261">E212*D231</f>
        <v>24.821787182424686</v>
      </c>
      <c r="F213">
        <f t="shared" ref="F213" si="262">F212*E231</f>
        <v>61.233028900611671</v>
      </c>
      <c r="G213">
        <f>G212*F231</f>
        <v>0</v>
      </c>
      <c r="H213">
        <f>H212*G231</f>
        <v>4.7827254581745606</v>
      </c>
      <c r="I213">
        <v>0</v>
      </c>
      <c r="J213">
        <f>J212*J225</f>
        <v>4.4724038779145927E-4</v>
      </c>
      <c r="K213">
        <f>K212*B225</f>
        <v>6.963871730792043</v>
      </c>
      <c r="L213">
        <f>L212*C225</f>
        <v>3.9294270782693225E-5</v>
      </c>
      <c r="M213">
        <f>M212*D225</f>
        <v>26.713241721140236</v>
      </c>
      <c r="N213">
        <f>N212*O225</f>
        <v>-2.6473392855650725E-4</v>
      </c>
      <c r="O213">
        <f>O212*R225</f>
        <v>1.7139983912367213E-4</v>
      </c>
      <c r="P213">
        <f>T225*P212</f>
        <v>-1.9111953930476381E-4</v>
      </c>
      <c r="Q213">
        <f>U225*Q212</f>
        <v>1.2066070181039519E-3</v>
      </c>
      <c r="R213">
        <f>R212*W225</f>
        <v>9.2271593250156897E-6</v>
      </c>
      <c r="S213">
        <f>S212*X225</f>
        <v>0.10708064051586397</v>
      </c>
      <c r="T213">
        <f t="shared" ref="T213" si="263">T212*Y225</f>
        <v>0.10689348762839535</v>
      </c>
      <c r="U213">
        <f t="shared" ref="U213" si="264">U212*Z225</f>
        <v>-7.9672876512664271E-8</v>
      </c>
      <c r="V213">
        <f>V212*AC225</f>
        <v>1.6748138882960533E-6</v>
      </c>
      <c r="W213">
        <f>W212*AD225</f>
        <v>2.1952878719459709E-3</v>
      </c>
      <c r="X213">
        <f>X212*AE225</f>
        <v>-1.0220709479093051E-7</v>
      </c>
      <c r="Y213">
        <f>Y212*AF225</f>
        <v>3.057226123973248E-7</v>
      </c>
      <c r="Z213">
        <f>Z212*AG225</f>
        <v>6.7488441110385686E-10</v>
      </c>
      <c r="AB213">
        <f>AB212*AI225</f>
        <v>4.9048102070902077E-3</v>
      </c>
    </row>
    <row r="215" spans="1:35">
      <c r="A215" t="s">
        <v>364</v>
      </c>
    </row>
    <row r="216" spans="1:35">
      <c r="B216" s="28" t="s">
        <v>106</v>
      </c>
      <c r="C216" s="28" t="s">
        <v>105</v>
      </c>
      <c r="D216" s="28" t="s">
        <v>104</v>
      </c>
      <c r="E216" s="28" t="s">
        <v>103</v>
      </c>
      <c r="F216" s="28" t="s">
        <v>102</v>
      </c>
      <c r="G216" s="28" t="s">
        <v>101</v>
      </c>
      <c r="H216" s="28" t="s">
        <v>100</v>
      </c>
      <c r="I216" s="28" t="s">
        <v>99</v>
      </c>
      <c r="J216" s="10" t="s">
        <v>45</v>
      </c>
      <c r="K216" s="10" t="s">
        <v>44</v>
      </c>
      <c r="L216" s="10" t="s">
        <v>43</v>
      </c>
      <c r="M216" s="10" t="s">
        <v>42</v>
      </c>
      <c r="N216" s="10" t="s">
        <v>41</v>
      </c>
      <c r="O216" s="10" t="s">
        <v>40</v>
      </c>
      <c r="P216" s="10" t="s">
        <v>39</v>
      </c>
      <c r="Q216" s="10" t="s">
        <v>38</v>
      </c>
      <c r="R216" s="10" t="s">
        <v>37</v>
      </c>
      <c r="S216" s="10" t="s">
        <v>36</v>
      </c>
      <c r="T216" s="10" t="s">
        <v>35</v>
      </c>
      <c r="U216" s="10" t="s">
        <v>34</v>
      </c>
      <c r="V216" s="10" t="s">
        <v>33</v>
      </c>
      <c r="W216" s="10" t="s">
        <v>32</v>
      </c>
      <c r="X216" s="10" t="s">
        <v>31</v>
      </c>
      <c r="Y216" s="10" t="s">
        <v>30</v>
      </c>
      <c r="Z216" s="10" t="s">
        <v>29</v>
      </c>
      <c r="AA216" s="10" t="s">
        <v>28</v>
      </c>
      <c r="AB216" s="10" t="s">
        <v>27</v>
      </c>
    </row>
    <row r="217" spans="1:35">
      <c r="A217" t="s">
        <v>154</v>
      </c>
      <c r="B217">
        <v>480285.71428571426</v>
      </c>
      <c r="C217">
        <v>67364.28571428571</v>
      </c>
      <c r="E217">
        <v>131514.28571428571</v>
      </c>
      <c r="F217">
        <v>286185.71428571426</v>
      </c>
      <c r="H217">
        <v>34657.142857142855</v>
      </c>
      <c r="J217">
        <v>2.7706065714285715</v>
      </c>
      <c r="K217">
        <v>55445.692857142865</v>
      </c>
      <c r="L217">
        <v>167.92527417857147</v>
      </c>
      <c r="M217">
        <v>145044.42857142858</v>
      </c>
      <c r="N217">
        <v>50.317570285714282</v>
      </c>
      <c r="O217">
        <v>2.9294159285714292</v>
      </c>
      <c r="P217">
        <v>3.3834914571428567</v>
      </c>
      <c r="Q217">
        <v>11.98689357142857</v>
      </c>
      <c r="R217">
        <v>1.6262224642857144</v>
      </c>
      <c r="S217">
        <v>952.98478571428564</v>
      </c>
      <c r="T217">
        <v>936.32407142857141</v>
      </c>
      <c r="U217">
        <v>-1.5580984977142857E-3</v>
      </c>
      <c r="V217">
        <v>0.11649286571428571</v>
      </c>
      <c r="W217">
        <v>21.793057142857144</v>
      </c>
      <c r="X217">
        <v>-1.1943736125928574E-3</v>
      </c>
      <c r="Y217">
        <v>1.9713700585907144E-3</v>
      </c>
      <c r="Z217">
        <v>7.2272713240076526E-5</v>
      </c>
      <c r="AA217">
        <v>2.8575722239198575E-2</v>
      </c>
      <c r="AB217">
        <v>47.040757142857146</v>
      </c>
    </row>
    <row r="218" spans="1:35">
      <c r="A218" t="s">
        <v>155</v>
      </c>
      <c r="B218">
        <f>B217/10000</f>
        <v>48.028571428571425</v>
      </c>
      <c r="C218">
        <f t="shared" ref="C218:I218" si="265">C217/10000</f>
        <v>6.7364285714285712</v>
      </c>
      <c r="D218">
        <f>D217/10000</f>
        <v>0</v>
      </c>
      <c r="E218">
        <f>E217/10000</f>
        <v>13.151428571428571</v>
      </c>
      <c r="F218">
        <f t="shared" ref="F218:H218" si="266">F217/10000</f>
        <v>28.618571428571425</v>
      </c>
      <c r="G218">
        <f t="shared" si="266"/>
        <v>0</v>
      </c>
      <c r="H218">
        <f t="shared" si="266"/>
        <v>3.4657142857142853</v>
      </c>
      <c r="I218">
        <f t="shared" si="265"/>
        <v>0</v>
      </c>
      <c r="J218">
        <f>J217/10000</f>
        <v>2.7706065714285715E-4</v>
      </c>
      <c r="K218">
        <f t="shared" ref="K218:AB218" si="267">K217/10000</f>
        <v>5.5445692857142861</v>
      </c>
      <c r="L218">
        <f t="shared" si="267"/>
        <v>1.6792527417857146E-2</v>
      </c>
      <c r="M218">
        <f t="shared" si="267"/>
        <v>14.504442857142857</v>
      </c>
      <c r="N218">
        <f t="shared" si="267"/>
        <v>5.0317570285714286E-3</v>
      </c>
      <c r="O218">
        <f t="shared" si="267"/>
        <v>2.9294159285714289E-4</v>
      </c>
      <c r="P218">
        <f t="shared" si="267"/>
        <v>3.3834914571428569E-4</v>
      </c>
      <c r="Q218">
        <f t="shared" si="267"/>
        <v>1.1986893571428571E-3</v>
      </c>
      <c r="R218">
        <f t="shared" si="267"/>
        <v>1.6262224642857144E-4</v>
      </c>
      <c r="S218">
        <f t="shared" si="267"/>
        <v>9.5298478571428563E-2</v>
      </c>
      <c r="T218">
        <f t="shared" si="267"/>
        <v>9.3632407142857144E-2</v>
      </c>
      <c r="U218">
        <f t="shared" si="267"/>
        <v>-1.5580984977142858E-7</v>
      </c>
      <c r="V218">
        <f t="shared" si="267"/>
        <v>1.1649286571428571E-5</v>
      </c>
      <c r="W218">
        <f t="shared" si="267"/>
        <v>2.1793057142857142E-3</v>
      </c>
      <c r="X218">
        <f t="shared" si="267"/>
        <v>-1.1943736125928573E-7</v>
      </c>
      <c r="Y218">
        <f t="shared" si="267"/>
        <v>1.9713700585907145E-7</v>
      </c>
      <c r="Z218">
        <f t="shared" si="267"/>
        <v>7.2272713240076529E-9</v>
      </c>
      <c r="AA218">
        <f t="shared" si="267"/>
        <v>2.8575722239198576E-6</v>
      </c>
      <c r="AB218">
        <f t="shared" si="267"/>
        <v>4.7040757142857142E-3</v>
      </c>
    </row>
    <row r="219" spans="1:35">
      <c r="A219" t="s">
        <v>156</v>
      </c>
      <c r="B219" t="s">
        <v>180</v>
      </c>
      <c r="C219">
        <f>C218*B234</f>
        <v>9.0805533461753551</v>
      </c>
      <c r="D219">
        <f t="shared" ref="D219" si="268">D218*C234</f>
        <v>0</v>
      </c>
      <c r="E219">
        <f t="shared" ref="E219" si="269">E218*D234</f>
        <v>24.850253097532562</v>
      </c>
      <c r="F219">
        <f t="shared" ref="F219" si="270">F218*E234</f>
        <v>61.210529420739448</v>
      </c>
      <c r="G219">
        <f>G218*F234</f>
        <v>0</v>
      </c>
      <c r="H219">
        <f>H218*G234</f>
        <v>4.8492329626461359</v>
      </c>
      <c r="I219">
        <f>I218*H234</f>
        <v>0</v>
      </c>
      <c r="J219">
        <f>J218*J234</f>
        <v>5.9643893627007007E-4</v>
      </c>
      <c r="K219">
        <f>K218*B234</f>
        <v>7.473953987137266</v>
      </c>
      <c r="L219">
        <f>L218*C234</f>
        <v>2.783787967666158E-2</v>
      </c>
      <c r="M219">
        <f>M218*D234</f>
        <v>27.406838282325531</v>
      </c>
      <c r="N219">
        <f>N218*O234</f>
        <v>8.3953715034886158E-3</v>
      </c>
      <c r="O219">
        <f>O218*R234</f>
        <v>3.7825403344167669E-4</v>
      </c>
      <c r="P219">
        <f>T234*P218</f>
        <v>4.2115101679762268E-4</v>
      </c>
      <c r="Q219">
        <f>U234*Q218</f>
        <v>1.4920364007997204E-3</v>
      </c>
      <c r="R219">
        <f>R218*W234</f>
        <v>1.778437039157432E-4</v>
      </c>
      <c r="S219">
        <f>S218*X234</f>
        <v>0.11270062028727948</v>
      </c>
      <c r="T219">
        <f>T218*Y234</f>
        <v>0.11073031303518441</v>
      </c>
      <c r="U219">
        <f>U218*Z234</f>
        <v>-1.9786852027546961E-7</v>
      </c>
      <c r="V219">
        <f>V218*AC234</f>
        <v>1.2350522783403202E-5</v>
      </c>
      <c r="W219">
        <f>W218*AD234</f>
        <v>2.4332670502549164E-3</v>
      </c>
      <c r="X219">
        <f>X218*AE234</f>
        <v>-1.4007448631488585E-7</v>
      </c>
      <c r="Y219">
        <f>Y218*AF234</f>
        <v>2.4216473025229263E-7</v>
      </c>
      <c r="Z219">
        <f>Z218*AG234</f>
        <v>8.7318842327199161E-9</v>
      </c>
      <c r="AB219">
        <f>AB218*AI234</f>
        <v>5.0673248041919472E-3</v>
      </c>
    </row>
    <row r="223" spans="1:35">
      <c r="A223" s="9" t="s">
        <v>157</v>
      </c>
      <c r="B223" t="s">
        <v>128</v>
      </c>
      <c r="C223" t="s">
        <v>126</v>
      </c>
      <c r="D223" t="s">
        <v>123</v>
      </c>
      <c r="E223" t="s">
        <v>121</v>
      </c>
      <c r="F223" t="s">
        <v>129</v>
      </c>
      <c r="G223" t="s">
        <v>127</v>
      </c>
      <c r="H223" t="s">
        <v>125</v>
      </c>
      <c r="I223" t="s">
        <v>124</v>
      </c>
      <c r="J223" t="s">
        <v>160</v>
      </c>
      <c r="K223" t="s">
        <v>121</v>
      </c>
      <c r="L223" t="s">
        <v>127</v>
      </c>
      <c r="M223" t="s">
        <v>127</v>
      </c>
      <c r="N223" t="s">
        <v>161</v>
      </c>
      <c r="O223" t="s">
        <v>122</v>
      </c>
      <c r="P223" t="s">
        <v>162</v>
      </c>
      <c r="Q223" t="s">
        <v>163</v>
      </c>
      <c r="R223" t="s">
        <v>164</v>
      </c>
      <c r="S223" t="s">
        <v>165</v>
      </c>
      <c r="T223" t="s">
        <v>166</v>
      </c>
      <c r="U223" t="s">
        <v>166</v>
      </c>
      <c r="V223" t="s">
        <v>167</v>
      </c>
      <c r="W223" t="s">
        <v>168</v>
      </c>
      <c r="X223" t="s">
        <v>169</v>
      </c>
      <c r="Y223" t="s">
        <v>169</v>
      </c>
      <c r="Z223" t="s">
        <v>170</v>
      </c>
      <c r="AA223" t="s">
        <v>171</v>
      </c>
      <c r="AB223" t="s">
        <v>172</v>
      </c>
      <c r="AC223" t="s">
        <v>173</v>
      </c>
      <c r="AD223" t="s">
        <v>174</v>
      </c>
      <c r="AE223" t="s">
        <v>175</v>
      </c>
      <c r="AF223" t="s">
        <v>176</v>
      </c>
      <c r="AG223" t="s">
        <v>177</v>
      </c>
      <c r="AH223" t="s">
        <v>178</v>
      </c>
      <c r="AI223" t="s">
        <v>179</v>
      </c>
    </row>
    <row r="224" spans="1:35">
      <c r="A224" s="9" t="s">
        <v>158</v>
      </c>
      <c r="B224">
        <v>61.98</v>
      </c>
      <c r="C224">
        <v>40.299999999999997</v>
      </c>
      <c r="D224">
        <v>101.96</v>
      </c>
      <c r="E224">
        <v>60.08</v>
      </c>
      <c r="F224">
        <v>94.2</v>
      </c>
      <c r="G224">
        <v>56.08</v>
      </c>
      <c r="H224">
        <v>71.84</v>
      </c>
      <c r="I224">
        <v>159.69</v>
      </c>
      <c r="J224">
        <v>29.880000000000003</v>
      </c>
      <c r="K224">
        <v>60.09</v>
      </c>
      <c r="L224">
        <v>56.08</v>
      </c>
      <c r="M224">
        <v>56.08</v>
      </c>
      <c r="N224">
        <v>137.92000000000002</v>
      </c>
      <c r="O224">
        <v>79.87</v>
      </c>
      <c r="P224">
        <v>181.88</v>
      </c>
      <c r="Q224">
        <v>152</v>
      </c>
      <c r="R224">
        <v>70.94</v>
      </c>
      <c r="S224">
        <v>74.930000000000007</v>
      </c>
      <c r="T224">
        <v>81.38</v>
      </c>
      <c r="U224">
        <v>81.38</v>
      </c>
      <c r="V224">
        <v>187.44</v>
      </c>
      <c r="W224">
        <v>186.94</v>
      </c>
      <c r="X224">
        <v>103.62</v>
      </c>
      <c r="Y224">
        <v>103.62</v>
      </c>
      <c r="Z224">
        <v>225.82</v>
      </c>
      <c r="AA224">
        <v>123.22</v>
      </c>
      <c r="AB224">
        <v>265.82</v>
      </c>
      <c r="AC224">
        <v>281.8</v>
      </c>
      <c r="AD224">
        <v>153.30000000000001</v>
      </c>
      <c r="AE224">
        <v>325.8</v>
      </c>
      <c r="AF224">
        <v>172.1</v>
      </c>
      <c r="AG224">
        <v>1021.4000000000001</v>
      </c>
      <c r="AH224">
        <v>223</v>
      </c>
      <c r="AI224">
        <v>223.2</v>
      </c>
    </row>
    <row r="225" spans="1:35">
      <c r="A225" s="9" t="s">
        <v>159</v>
      </c>
      <c r="B225">
        <f>B224/22.99/2</f>
        <v>1.3479773814702045</v>
      </c>
      <c r="C225">
        <f>C224/24.31</f>
        <v>1.6577540106951871</v>
      </c>
      <c r="D225">
        <f>D224/26.98/2</f>
        <v>1.889547813194959</v>
      </c>
      <c r="E225">
        <f>E224/28.09</f>
        <v>2.1388394446422212</v>
      </c>
      <c r="F225">
        <f>F224/39.1/2</f>
        <v>1.2046035805626598</v>
      </c>
      <c r="G225">
        <f>G224/40.08</f>
        <v>1.3992015968063873</v>
      </c>
      <c r="H225">
        <f>H224/55.85</f>
        <v>1.2863025962399284</v>
      </c>
      <c r="I225">
        <f>I224/55.85/2</f>
        <v>1.4296329453894359</v>
      </c>
      <c r="J225">
        <v>2.1527377521613835</v>
      </c>
      <c r="K225">
        <v>2.1391954432182274</v>
      </c>
      <c r="L225">
        <v>1.3992015968063873</v>
      </c>
      <c r="M225">
        <v>1.3992015968063873</v>
      </c>
      <c r="N225">
        <v>1.5338078291814947</v>
      </c>
      <c r="O225">
        <v>1.6684771255483604</v>
      </c>
      <c r="P225">
        <v>1.7852375343541422</v>
      </c>
      <c r="Q225">
        <v>1.4615384615384615</v>
      </c>
      <c r="R225">
        <v>1.2912267928649437</v>
      </c>
      <c r="S225">
        <v>1.2715085694892245</v>
      </c>
      <c r="T225">
        <v>1.2447231569287245</v>
      </c>
      <c r="U225">
        <v>1.2447231569287245</v>
      </c>
      <c r="V225">
        <v>1.3442340791738383</v>
      </c>
      <c r="W225">
        <v>1.0936000936000936</v>
      </c>
      <c r="X225">
        <v>1.1826067107966218</v>
      </c>
      <c r="Y225">
        <v>1.1826067107966218</v>
      </c>
      <c r="Z225">
        <v>1.2699358902260713</v>
      </c>
      <c r="AA225">
        <v>1.3508002631001974</v>
      </c>
      <c r="AB225">
        <v>1.4305241631686578</v>
      </c>
      <c r="AC225">
        <v>1.0601956358164033</v>
      </c>
      <c r="AD225">
        <v>1.1165331391114348</v>
      </c>
      <c r="AE225">
        <v>1.1727861771058314</v>
      </c>
      <c r="AF225">
        <v>1.2284082798001428</v>
      </c>
      <c r="AG225">
        <v>1.2081854743316773</v>
      </c>
      <c r="AH225">
        <v>0.6445086705202312</v>
      </c>
      <c r="AI225">
        <v>1.0772200772200773</v>
      </c>
    </row>
    <row r="226" spans="1:35">
      <c r="A226" s="9"/>
    </row>
    <row r="227" spans="1:35">
      <c r="A227" s="9"/>
    </row>
    <row r="228" spans="1:35">
      <c r="A228" s="9"/>
    </row>
    <row r="229" spans="1:35">
      <c r="A229" s="9" t="s">
        <v>157</v>
      </c>
      <c r="B229" t="s">
        <v>128</v>
      </c>
      <c r="C229" t="s">
        <v>126</v>
      </c>
      <c r="D229" t="s">
        <v>123</v>
      </c>
      <c r="E229" t="s">
        <v>121</v>
      </c>
      <c r="F229" t="s">
        <v>129</v>
      </c>
      <c r="G229" t="s">
        <v>127</v>
      </c>
      <c r="H229" t="s">
        <v>125</v>
      </c>
      <c r="I229" t="s">
        <v>124</v>
      </c>
      <c r="J229" t="s">
        <v>160</v>
      </c>
      <c r="K229" t="s">
        <v>121</v>
      </c>
      <c r="L229" t="s">
        <v>127</v>
      </c>
      <c r="M229" t="s">
        <v>127</v>
      </c>
      <c r="N229" t="s">
        <v>161</v>
      </c>
      <c r="O229" t="s">
        <v>122</v>
      </c>
      <c r="P229" t="s">
        <v>162</v>
      </c>
      <c r="Q229" t="s">
        <v>163</v>
      </c>
      <c r="R229" t="s">
        <v>164</v>
      </c>
      <c r="S229" t="s">
        <v>165</v>
      </c>
      <c r="T229" t="s">
        <v>166</v>
      </c>
      <c r="U229" t="s">
        <v>166</v>
      </c>
      <c r="V229" t="s">
        <v>167</v>
      </c>
      <c r="W229" t="s">
        <v>168</v>
      </c>
      <c r="X229" t="s">
        <v>169</v>
      </c>
      <c r="Y229" t="s">
        <v>169</v>
      </c>
      <c r="Z229" t="s">
        <v>170</v>
      </c>
      <c r="AA229" t="s">
        <v>171</v>
      </c>
      <c r="AB229" t="s">
        <v>172</v>
      </c>
      <c r="AC229" t="s">
        <v>173</v>
      </c>
      <c r="AD229" t="s">
        <v>174</v>
      </c>
      <c r="AE229" t="s">
        <v>175</v>
      </c>
      <c r="AF229" t="s">
        <v>176</v>
      </c>
      <c r="AG229" t="s">
        <v>177</v>
      </c>
      <c r="AH229" t="s">
        <v>178</v>
      </c>
      <c r="AI229" t="s">
        <v>179</v>
      </c>
    </row>
    <row r="230" spans="1:35">
      <c r="A230" s="9" t="s">
        <v>158</v>
      </c>
      <c r="B230">
        <v>61.98</v>
      </c>
      <c r="C230">
        <v>40.299999999999997</v>
      </c>
      <c r="D230">
        <v>101.96</v>
      </c>
      <c r="E230">
        <v>60.08</v>
      </c>
      <c r="F230">
        <v>94.2</v>
      </c>
      <c r="G230">
        <v>56.08</v>
      </c>
      <c r="H230">
        <v>71.84</v>
      </c>
      <c r="I230">
        <v>159.69</v>
      </c>
      <c r="J230">
        <v>29.880000000000003</v>
      </c>
      <c r="K230">
        <v>60.09</v>
      </c>
      <c r="L230">
        <v>56.08</v>
      </c>
      <c r="M230">
        <v>56.08</v>
      </c>
      <c r="N230">
        <v>137.92000000000002</v>
      </c>
      <c r="O230">
        <v>79.87</v>
      </c>
      <c r="P230">
        <v>181.88</v>
      </c>
      <c r="Q230">
        <v>152</v>
      </c>
      <c r="R230">
        <v>70.94</v>
      </c>
      <c r="S230">
        <v>74.930000000000007</v>
      </c>
      <c r="T230">
        <v>81.38</v>
      </c>
      <c r="U230">
        <v>81.38</v>
      </c>
      <c r="V230">
        <v>187.44</v>
      </c>
      <c r="W230">
        <v>186.94</v>
      </c>
      <c r="X230">
        <v>103.62</v>
      </c>
      <c r="Y230">
        <v>103.62</v>
      </c>
      <c r="Z230">
        <v>225.82</v>
      </c>
      <c r="AA230">
        <v>123.22</v>
      </c>
      <c r="AB230">
        <v>265.82</v>
      </c>
      <c r="AC230">
        <v>281.8</v>
      </c>
      <c r="AD230">
        <v>153.30000000000001</v>
      </c>
      <c r="AE230">
        <v>325.8</v>
      </c>
      <c r="AF230">
        <v>172.1</v>
      </c>
      <c r="AG230">
        <v>1021.4000000000001</v>
      </c>
      <c r="AH230">
        <v>223</v>
      </c>
      <c r="AI230">
        <v>223.2</v>
      </c>
    </row>
    <row r="231" spans="1:35">
      <c r="A231" s="9" t="s">
        <v>159</v>
      </c>
      <c r="B231">
        <f>B230/22.99/2</f>
        <v>1.3479773814702045</v>
      </c>
      <c r="C231">
        <f>C230/24.31</f>
        <v>1.6577540106951871</v>
      </c>
      <c r="D231">
        <f>D230/26.98/2</f>
        <v>1.889547813194959</v>
      </c>
      <c r="E231">
        <f>E230/28.09</f>
        <v>2.1388394446422212</v>
      </c>
      <c r="F231">
        <f>F230/39.1/2</f>
        <v>1.2046035805626598</v>
      </c>
      <c r="G231">
        <f>G230/40.08</f>
        <v>1.3992015968063873</v>
      </c>
      <c r="H231">
        <f>H230/55.85</f>
        <v>1.2863025962399284</v>
      </c>
      <c r="I231">
        <f>I230/55.85/2</f>
        <v>1.4296329453894359</v>
      </c>
      <c r="J231">
        <v>2.1527377521613835</v>
      </c>
      <c r="K231">
        <v>2.1391954432182274</v>
      </c>
      <c r="L231">
        <v>1.3992015968063873</v>
      </c>
      <c r="M231">
        <v>1.3992015968063873</v>
      </c>
      <c r="N231">
        <v>1.5338078291814947</v>
      </c>
      <c r="O231">
        <v>1.6684771255483604</v>
      </c>
      <c r="P231">
        <v>1.7852375343541422</v>
      </c>
      <c r="Q231">
        <v>1.4615384615384615</v>
      </c>
      <c r="R231">
        <v>1.2912267928649437</v>
      </c>
      <c r="S231">
        <v>1.2715085694892245</v>
      </c>
      <c r="T231">
        <v>1.2447231569287245</v>
      </c>
      <c r="U231">
        <v>1.2447231569287245</v>
      </c>
      <c r="V231">
        <v>1.3442340791738383</v>
      </c>
      <c r="W231">
        <v>1.0936000936000936</v>
      </c>
      <c r="X231">
        <v>1.1826067107966218</v>
      </c>
      <c r="Y231">
        <v>1.1826067107966218</v>
      </c>
      <c r="Z231">
        <v>1.2699358902260713</v>
      </c>
      <c r="AA231">
        <v>1.3508002631001974</v>
      </c>
      <c r="AB231">
        <v>1.4305241631686578</v>
      </c>
      <c r="AC231">
        <v>1.0601956358164033</v>
      </c>
      <c r="AD231">
        <v>1.1165331391114348</v>
      </c>
      <c r="AE231">
        <v>1.1727861771058314</v>
      </c>
      <c r="AF231">
        <v>1.2284082798001428</v>
      </c>
      <c r="AG231">
        <v>1.2081854743316773</v>
      </c>
      <c r="AH231">
        <v>0.6445086705202312</v>
      </c>
      <c r="AI231">
        <v>1.0772200772200773</v>
      </c>
    </row>
    <row r="232" spans="1:35">
      <c r="A232" s="9" t="s">
        <v>157</v>
      </c>
      <c r="B232" t="s">
        <v>128</v>
      </c>
      <c r="C232" t="s">
        <v>126</v>
      </c>
      <c r="D232" t="s">
        <v>123</v>
      </c>
      <c r="E232" t="s">
        <v>121</v>
      </c>
      <c r="F232" t="s">
        <v>129</v>
      </c>
      <c r="G232" t="s">
        <v>127</v>
      </c>
      <c r="H232" t="s">
        <v>125</v>
      </c>
      <c r="I232" t="s">
        <v>124</v>
      </c>
      <c r="J232" t="s">
        <v>160</v>
      </c>
      <c r="K232" t="s">
        <v>121</v>
      </c>
      <c r="L232" t="s">
        <v>127</v>
      </c>
      <c r="M232" t="s">
        <v>127</v>
      </c>
      <c r="N232" t="s">
        <v>161</v>
      </c>
      <c r="O232" t="s">
        <v>122</v>
      </c>
      <c r="P232" t="s">
        <v>162</v>
      </c>
      <c r="Q232" t="s">
        <v>163</v>
      </c>
      <c r="R232" t="s">
        <v>164</v>
      </c>
      <c r="S232" t="s">
        <v>165</v>
      </c>
      <c r="T232" t="s">
        <v>166</v>
      </c>
      <c r="U232" t="s">
        <v>166</v>
      </c>
      <c r="V232" t="s">
        <v>167</v>
      </c>
      <c r="W232" t="s">
        <v>168</v>
      </c>
      <c r="X232" t="s">
        <v>169</v>
      </c>
      <c r="Y232" t="s">
        <v>169</v>
      </c>
      <c r="Z232" t="s">
        <v>170</v>
      </c>
      <c r="AA232" t="s">
        <v>171</v>
      </c>
      <c r="AB232" t="s">
        <v>172</v>
      </c>
      <c r="AC232" t="s">
        <v>173</v>
      </c>
      <c r="AD232" t="s">
        <v>174</v>
      </c>
      <c r="AE232" t="s">
        <v>175</v>
      </c>
      <c r="AF232" t="s">
        <v>176</v>
      </c>
      <c r="AG232" t="s">
        <v>177</v>
      </c>
      <c r="AH232" t="s">
        <v>178</v>
      </c>
      <c r="AI232" t="s">
        <v>179</v>
      </c>
    </row>
    <row r="233" spans="1:35">
      <c r="A233" s="9" t="s">
        <v>158</v>
      </c>
      <c r="B233">
        <v>61.98</v>
      </c>
      <c r="C233">
        <v>40.299999999999997</v>
      </c>
      <c r="D233">
        <v>101.96</v>
      </c>
      <c r="E233">
        <v>60.08</v>
      </c>
      <c r="F233">
        <v>94.2</v>
      </c>
      <c r="G233">
        <v>56.08</v>
      </c>
      <c r="H233">
        <v>71.84</v>
      </c>
      <c r="I233">
        <v>159.69</v>
      </c>
      <c r="J233">
        <v>29.880000000000003</v>
      </c>
      <c r="K233">
        <v>60.09</v>
      </c>
      <c r="L233">
        <v>56.08</v>
      </c>
      <c r="M233">
        <v>56.08</v>
      </c>
      <c r="N233">
        <v>137.92000000000002</v>
      </c>
      <c r="O233">
        <v>79.87</v>
      </c>
      <c r="P233">
        <v>181.88</v>
      </c>
      <c r="Q233">
        <v>152</v>
      </c>
      <c r="R233">
        <v>70.94</v>
      </c>
      <c r="S233">
        <v>74.930000000000007</v>
      </c>
      <c r="T233">
        <v>81.38</v>
      </c>
      <c r="U233">
        <v>81.38</v>
      </c>
      <c r="V233">
        <v>187.44</v>
      </c>
      <c r="W233">
        <v>186.94</v>
      </c>
      <c r="X233">
        <v>103.62</v>
      </c>
      <c r="Y233">
        <v>103.62</v>
      </c>
      <c r="Z233">
        <v>225.82</v>
      </c>
      <c r="AA233">
        <v>123.22</v>
      </c>
      <c r="AB233">
        <v>265.82</v>
      </c>
      <c r="AC233">
        <v>281.8</v>
      </c>
      <c r="AD233">
        <v>153.30000000000001</v>
      </c>
      <c r="AE233">
        <v>325.8</v>
      </c>
      <c r="AF233">
        <v>172.1</v>
      </c>
      <c r="AG233">
        <v>1021.4000000000001</v>
      </c>
      <c r="AH233">
        <v>223</v>
      </c>
      <c r="AI233">
        <v>223.2</v>
      </c>
    </row>
    <row r="234" spans="1:35">
      <c r="A234" s="9" t="s">
        <v>159</v>
      </c>
      <c r="B234">
        <f>B233/22.99/2</f>
        <v>1.3479773814702045</v>
      </c>
      <c r="C234">
        <f>C233/24.31</f>
        <v>1.6577540106951871</v>
      </c>
      <c r="D234">
        <f>D233/26.98/2</f>
        <v>1.889547813194959</v>
      </c>
      <c r="E234">
        <f>E233/28.09</f>
        <v>2.1388394446422212</v>
      </c>
      <c r="F234">
        <f>F233/39.1/2</f>
        <v>1.2046035805626598</v>
      </c>
      <c r="G234">
        <f>G233/40.08</f>
        <v>1.3992015968063873</v>
      </c>
      <c r="H234">
        <f>H233/55.85</f>
        <v>1.2863025962399284</v>
      </c>
      <c r="I234">
        <f>I233/55.85/2</f>
        <v>1.4296329453894359</v>
      </c>
      <c r="J234">
        <v>2.1527377521613835</v>
      </c>
      <c r="K234">
        <v>2.1391954432182274</v>
      </c>
      <c r="L234">
        <v>1.3992015968063873</v>
      </c>
      <c r="M234">
        <v>1.3992015968063873</v>
      </c>
      <c r="N234">
        <v>1.5338078291814947</v>
      </c>
      <c r="O234">
        <v>1.6684771255483604</v>
      </c>
      <c r="P234">
        <v>1.7852375343541422</v>
      </c>
      <c r="Q234">
        <v>1.4615384615384615</v>
      </c>
      <c r="R234">
        <v>1.2912267928649437</v>
      </c>
      <c r="S234">
        <v>1.2715085694892245</v>
      </c>
      <c r="T234">
        <v>1.2447231569287245</v>
      </c>
      <c r="U234">
        <v>1.2447231569287245</v>
      </c>
      <c r="V234">
        <v>1.3442340791738383</v>
      </c>
      <c r="W234">
        <v>1.0936000936000936</v>
      </c>
      <c r="X234">
        <v>1.1826067107966218</v>
      </c>
      <c r="Y234">
        <v>1.1826067107966218</v>
      </c>
      <c r="Z234">
        <v>1.2699358902260713</v>
      </c>
      <c r="AA234">
        <v>1.3508002631001974</v>
      </c>
      <c r="AB234">
        <v>1.4305241631686578</v>
      </c>
      <c r="AC234">
        <v>1.0601956358164033</v>
      </c>
      <c r="AD234">
        <v>1.1165331391114348</v>
      </c>
      <c r="AE234">
        <v>1.1727861771058314</v>
      </c>
      <c r="AF234">
        <v>1.2284082798001428</v>
      </c>
      <c r="AG234">
        <v>1.2081854743316773</v>
      </c>
      <c r="AH234">
        <v>0.6445086705202312</v>
      </c>
      <c r="AI234">
        <v>1.0772200772200773</v>
      </c>
    </row>
    <row r="236" spans="1:35">
      <c r="B236" s="39" t="s">
        <v>259</v>
      </c>
    </row>
    <row r="237" spans="1:35">
      <c r="A237" t="s">
        <v>365</v>
      </c>
      <c r="B237" s="28" t="s">
        <v>106</v>
      </c>
      <c r="C237" s="28" t="s">
        <v>105</v>
      </c>
      <c r="D237" s="28" t="s">
        <v>104</v>
      </c>
      <c r="E237" s="28" t="s">
        <v>103</v>
      </c>
      <c r="F237" s="28" t="s">
        <v>102</v>
      </c>
      <c r="G237" s="28" t="s">
        <v>101</v>
      </c>
      <c r="H237" s="28" t="s">
        <v>100</v>
      </c>
      <c r="I237" s="28" t="s">
        <v>99</v>
      </c>
    </row>
    <row r="238" spans="1:35">
      <c r="B238" s="28" t="s">
        <v>106</v>
      </c>
      <c r="C238" s="28" t="s">
        <v>105</v>
      </c>
      <c r="D238" s="28" t="s">
        <v>104</v>
      </c>
      <c r="E238" s="28" t="s">
        <v>103</v>
      </c>
      <c r="F238" s="28" t="s">
        <v>102</v>
      </c>
      <c r="G238" s="28" t="s">
        <v>101</v>
      </c>
      <c r="H238" s="28" t="s">
        <v>100</v>
      </c>
      <c r="I238" s="28" t="s">
        <v>99</v>
      </c>
      <c r="J238" s="10" t="s">
        <v>45</v>
      </c>
      <c r="K238" s="10" t="s">
        <v>44</v>
      </c>
      <c r="L238" s="10" t="s">
        <v>43</v>
      </c>
      <c r="M238" s="10" t="s">
        <v>42</v>
      </c>
      <c r="N238" s="10" t="s">
        <v>41</v>
      </c>
      <c r="O238" s="10" t="s">
        <v>40</v>
      </c>
      <c r="P238" s="10" t="s">
        <v>39</v>
      </c>
      <c r="Q238" s="10" t="s">
        <v>38</v>
      </c>
      <c r="R238" s="10" t="s">
        <v>37</v>
      </c>
      <c r="S238" s="10" t="s">
        <v>36</v>
      </c>
      <c r="T238" s="10" t="s">
        <v>35</v>
      </c>
      <c r="U238" s="10" t="s">
        <v>34</v>
      </c>
      <c r="V238" s="10" t="s">
        <v>33</v>
      </c>
      <c r="W238" s="10" t="s">
        <v>32</v>
      </c>
      <c r="X238" s="10" t="s">
        <v>31</v>
      </c>
      <c r="Y238" s="10" t="s">
        <v>30</v>
      </c>
      <c r="Z238" s="10" t="s">
        <v>29</v>
      </c>
      <c r="AA238" s="10" t="s">
        <v>28</v>
      </c>
      <c r="AB238" s="10" t="s">
        <v>27</v>
      </c>
    </row>
    <row r="239" spans="1:35">
      <c r="A239" t="s">
        <v>154</v>
      </c>
      <c r="B239">
        <v>479000</v>
      </c>
      <c r="C239">
        <v>62000</v>
      </c>
      <c r="E239">
        <v>137400</v>
      </c>
      <c r="F239">
        <v>279500</v>
      </c>
      <c r="H239">
        <v>42000</v>
      </c>
      <c r="J239" s="39">
        <v>3.3807999999999998</v>
      </c>
      <c r="K239" s="39">
        <v>54105.7</v>
      </c>
      <c r="L239">
        <v>-1.4096599999999999</v>
      </c>
      <c r="M239" s="39">
        <v>157284</v>
      </c>
      <c r="N239">
        <v>-0.84780699999999998</v>
      </c>
      <c r="O239" s="39">
        <v>16.3169</v>
      </c>
      <c r="P239" s="40">
        <v>1.92761</v>
      </c>
      <c r="Q239" s="40">
        <v>3.7728999999999999</v>
      </c>
      <c r="R239" s="40">
        <v>8.5361900000000004E-2</v>
      </c>
      <c r="S239" s="39">
        <v>1313.82</v>
      </c>
      <c r="T239" s="39">
        <v>1237.57</v>
      </c>
      <c r="U239" s="2">
        <v>-4.1312300000000001E-5</v>
      </c>
      <c r="V239" s="40">
        <v>3.6695800000000001E-2</v>
      </c>
      <c r="W239" s="39">
        <v>20.532499999999999</v>
      </c>
      <c r="X239" s="39">
        <v>7.83411E-3</v>
      </c>
      <c r="Y239" s="39">
        <v>1.1792199999999999E-2</v>
      </c>
      <c r="Z239" s="41">
        <v>9.9556799999999995E-5</v>
      </c>
      <c r="AA239" s="39">
        <v>5.7248500000000001E-2</v>
      </c>
      <c r="AB239" s="39">
        <v>58.816800000000001</v>
      </c>
    </row>
    <row r="240" spans="1:35">
      <c r="A240" t="s">
        <v>155</v>
      </c>
      <c r="B240">
        <f>B239/10000</f>
        <v>47.9</v>
      </c>
      <c r="C240">
        <f t="shared" ref="C240" si="271">C239/10000</f>
        <v>6.2</v>
      </c>
      <c r="D240">
        <f>D239/10000</f>
        <v>0</v>
      </c>
      <c r="E240">
        <f t="shared" ref="E240:I240" si="272">E239/10000</f>
        <v>13.74</v>
      </c>
      <c r="F240">
        <f t="shared" si="272"/>
        <v>27.95</v>
      </c>
      <c r="G240">
        <f t="shared" si="272"/>
        <v>0</v>
      </c>
      <c r="H240">
        <f t="shared" si="272"/>
        <v>4.2</v>
      </c>
      <c r="I240">
        <f t="shared" si="272"/>
        <v>0</v>
      </c>
      <c r="J240">
        <f>J239/10000</f>
        <v>3.3807999999999999E-4</v>
      </c>
      <c r="K240">
        <f t="shared" ref="K240:AB240" si="273">K239/10000</f>
        <v>5.4105699999999999</v>
      </c>
      <c r="L240">
        <f t="shared" si="273"/>
        <v>-1.4096599999999999E-4</v>
      </c>
      <c r="M240">
        <f t="shared" si="273"/>
        <v>15.728400000000001</v>
      </c>
      <c r="N240">
        <f t="shared" si="273"/>
        <v>-8.4780699999999993E-5</v>
      </c>
      <c r="O240">
        <f t="shared" si="273"/>
        <v>1.6316900000000001E-3</v>
      </c>
      <c r="P240">
        <f t="shared" si="273"/>
        <v>1.9276100000000001E-4</v>
      </c>
      <c r="Q240">
        <f t="shared" si="273"/>
        <v>3.7729000000000001E-4</v>
      </c>
      <c r="R240">
        <f t="shared" si="273"/>
        <v>8.5361900000000007E-6</v>
      </c>
      <c r="S240">
        <f t="shared" si="273"/>
        <v>0.131382</v>
      </c>
      <c r="T240">
        <f t="shared" si="273"/>
        <v>0.12375699999999999</v>
      </c>
      <c r="U240">
        <f t="shared" si="273"/>
        <v>-4.1312300000000004E-9</v>
      </c>
      <c r="V240">
        <f t="shared" si="273"/>
        <v>3.6695799999999999E-6</v>
      </c>
      <c r="W240">
        <f t="shared" si="273"/>
        <v>2.05325E-3</v>
      </c>
      <c r="X240">
        <f t="shared" si="273"/>
        <v>7.8341099999999997E-7</v>
      </c>
      <c r="Y240">
        <f t="shared" si="273"/>
        <v>1.17922E-6</v>
      </c>
      <c r="Z240">
        <f t="shared" si="273"/>
        <v>9.9556799999999989E-9</v>
      </c>
      <c r="AA240">
        <f t="shared" si="273"/>
        <v>5.7248499999999999E-6</v>
      </c>
      <c r="AB240">
        <f t="shared" si="273"/>
        <v>5.8816800000000002E-3</v>
      </c>
    </row>
    <row r="241" spans="1:35">
      <c r="A241" t="s">
        <v>156</v>
      </c>
      <c r="B241" t="s">
        <v>180</v>
      </c>
      <c r="C241">
        <f>C240*B259</f>
        <v>8.3574597651152676</v>
      </c>
      <c r="D241">
        <f t="shared" ref="D241" si="274">D240*C259</f>
        <v>0</v>
      </c>
      <c r="E241">
        <f t="shared" ref="E241" si="275">E240*D259</f>
        <v>25.962386953298736</v>
      </c>
      <c r="F241">
        <f>F240*E259</f>
        <v>59.780562477750081</v>
      </c>
      <c r="G241">
        <f>G240*F259</f>
        <v>0</v>
      </c>
      <c r="H241">
        <f>H240*G259</f>
        <v>5.8766467065868273</v>
      </c>
      <c r="I241">
        <f>I240*H259</f>
        <v>0</v>
      </c>
      <c r="J241">
        <f>J240*J253</f>
        <v>7.2779757925072049E-4</v>
      </c>
      <c r="K241">
        <f>K240*B253</f>
        <v>7.2933259808612441</v>
      </c>
      <c r="L241">
        <f>L240*C253</f>
        <v>-2.3368695187165773E-4</v>
      </c>
      <c r="M241">
        <f>M240*D253</f>
        <v>29.719563825055594</v>
      </c>
      <c r="N241">
        <f>N240*O253</f>
        <v>-1.4145465863797788E-4</v>
      </c>
      <c r="O241">
        <f>O240*R253</f>
        <v>2.1068818456497999E-3</v>
      </c>
      <c r="P241">
        <f>T253*P240</f>
        <v>2.3993408045273787E-4</v>
      </c>
      <c r="Q241">
        <f>U253*Q240</f>
        <v>4.6962159987763848E-4</v>
      </c>
      <c r="R241">
        <f>R240*W253</f>
        <v>9.3351781829881832E-6</v>
      </c>
      <c r="S241">
        <f>S240*X253</f>
        <v>0.15537323487788177</v>
      </c>
      <c r="T241">
        <f t="shared" ref="T241" si="276">T240*Y253</f>
        <v>0.14635585870805751</v>
      </c>
      <c r="U241">
        <f t="shared" ref="U241" si="277">U240*Z253</f>
        <v>-5.2463972477786531E-9</v>
      </c>
      <c r="V241">
        <f>V240*AC253</f>
        <v>3.8904727012791569E-6</v>
      </c>
      <c r="W241">
        <f>W240*AD253</f>
        <v>2.2925216678805534E-3</v>
      </c>
      <c r="X241">
        <f>X240*AE253</f>
        <v>9.1877359179265652E-7</v>
      </c>
      <c r="Y241">
        <f>Y240*AF253</f>
        <v>1.4485636117059243E-6</v>
      </c>
      <c r="Z241">
        <f>Z240*AG253</f>
        <v>1.2028307963094391E-8</v>
      </c>
      <c r="AB241">
        <f>AB240*AI253</f>
        <v>6.3358637837837841E-3</v>
      </c>
    </row>
    <row r="243" spans="1:35">
      <c r="A243" t="s">
        <v>366</v>
      </c>
      <c r="B243" s="39" t="s">
        <v>247</v>
      </c>
    </row>
    <row r="244" spans="1:35">
      <c r="B244" s="28" t="s">
        <v>106</v>
      </c>
      <c r="C244" s="28" t="s">
        <v>105</v>
      </c>
      <c r="D244" s="28" t="s">
        <v>104</v>
      </c>
      <c r="E244" s="28" t="s">
        <v>103</v>
      </c>
      <c r="F244" s="28" t="s">
        <v>102</v>
      </c>
      <c r="G244" s="28" t="s">
        <v>101</v>
      </c>
      <c r="H244" s="28" t="s">
        <v>100</v>
      </c>
      <c r="I244" s="28" t="s">
        <v>99</v>
      </c>
      <c r="J244" s="10" t="s">
        <v>45</v>
      </c>
      <c r="K244" s="10" t="s">
        <v>44</v>
      </c>
      <c r="L244" s="10" t="s">
        <v>43</v>
      </c>
      <c r="M244" s="10" t="s">
        <v>42</v>
      </c>
      <c r="N244" s="10" t="s">
        <v>41</v>
      </c>
      <c r="O244" s="10" t="s">
        <v>40</v>
      </c>
      <c r="P244" s="10" t="s">
        <v>39</v>
      </c>
      <c r="Q244" s="10" t="s">
        <v>38</v>
      </c>
      <c r="R244" s="10" t="s">
        <v>37</v>
      </c>
      <c r="S244" s="10" t="s">
        <v>36</v>
      </c>
      <c r="T244" s="10" t="s">
        <v>35</v>
      </c>
      <c r="U244" s="10" t="s">
        <v>34</v>
      </c>
      <c r="V244" s="10" t="s">
        <v>33</v>
      </c>
      <c r="W244" s="10" t="s">
        <v>32</v>
      </c>
      <c r="X244" s="10" t="s">
        <v>31</v>
      </c>
      <c r="Y244" s="10" t="s">
        <v>30</v>
      </c>
      <c r="Z244" s="10" t="s">
        <v>29</v>
      </c>
      <c r="AA244" s="10" t="s">
        <v>28</v>
      </c>
      <c r="AB244" s="10" t="s">
        <v>27</v>
      </c>
    </row>
    <row r="245" spans="1:35">
      <c r="A245" t="s">
        <v>154</v>
      </c>
      <c r="B245" s="42">
        <v>481200</v>
      </c>
      <c r="C245" s="42">
        <v>71600</v>
      </c>
      <c r="E245" s="42">
        <v>127500</v>
      </c>
      <c r="F245" s="42">
        <v>290900</v>
      </c>
      <c r="H245" s="42">
        <v>28800</v>
      </c>
      <c r="J245" s="40">
        <v>1.53555</v>
      </c>
      <c r="K245" s="39">
        <v>57057.9</v>
      </c>
      <c r="L245">
        <v>-0.182868</v>
      </c>
      <c r="M245" s="39">
        <v>145688</v>
      </c>
      <c r="N245">
        <v>-3.2626300000000001</v>
      </c>
      <c r="O245" s="39">
        <v>2.26295</v>
      </c>
      <c r="P245" s="40">
        <v>0.49946600000000002</v>
      </c>
      <c r="Q245" s="39">
        <v>13.8346</v>
      </c>
      <c r="R245" s="40">
        <v>0.113819</v>
      </c>
      <c r="S245" s="39">
        <v>838.94399999999996</v>
      </c>
      <c r="T245" s="39">
        <v>856.31100000000004</v>
      </c>
      <c r="U245" s="2">
        <v>-1.47035E-8</v>
      </c>
      <c r="V245" s="40">
        <v>7.2212200000000004E-2</v>
      </c>
      <c r="W245" s="39">
        <v>18.074400000000001</v>
      </c>
      <c r="X245" s="41">
        <v>2.00715E-9</v>
      </c>
      <c r="Y245" s="2">
        <v>-1.3219499999999999E-6</v>
      </c>
      <c r="Z245" s="41">
        <v>3.7243200000000002E-8</v>
      </c>
      <c r="AA245" s="41">
        <v>2.8229800000000001E-8</v>
      </c>
      <c r="AB245" s="39">
        <v>44.157800000000002</v>
      </c>
    </row>
    <row r="246" spans="1:35">
      <c r="A246" t="s">
        <v>155</v>
      </c>
      <c r="B246">
        <f>B245/10000</f>
        <v>48.12</v>
      </c>
      <c r="C246">
        <f t="shared" ref="C246" si="278">C245/10000</f>
        <v>7.16</v>
      </c>
      <c r="D246">
        <f>D245/10000</f>
        <v>0</v>
      </c>
      <c r="E246">
        <f t="shared" ref="E246:I246" si="279">E245/10000</f>
        <v>12.75</v>
      </c>
      <c r="F246">
        <f t="shared" si="279"/>
        <v>29.09</v>
      </c>
      <c r="G246">
        <f t="shared" si="279"/>
        <v>0</v>
      </c>
      <c r="H246">
        <f t="shared" si="279"/>
        <v>2.88</v>
      </c>
      <c r="I246">
        <f t="shared" si="279"/>
        <v>0</v>
      </c>
      <c r="J246">
        <f>J245/10000</f>
        <v>1.5355499999999999E-4</v>
      </c>
      <c r="K246">
        <f t="shared" ref="K246:AB246" si="280">K245/10000</f>
        <v>5.7057900000000004</v>
      </c>
      <c r="L246">
        <f t="shared" si="280"/>
        <v>-1.8286799999999999E-5</v>
      </c>
      <c r="M246">
        <f t="shared" si="280"/>
        <v>14.5688</v>
      </c>
      <c r="N246">
        <f t="shared" si="280"/>
        <v>-3.2626300000000003E-4</v>
      </c>
      <c r="O246">
        <f t="shared" si="280"/>
        <v>2.26295E-4</v>
      </c>
      <c r="P246">
        <f t="shared" si="280"/>
        <v>4.9946600000000001E-5</v>
      </c>
      <c r="Q246">
        <f t="shared" si="280"/>
        <v>1.38346E-3</v>
      </c>
      <c r="R246">
        <f t="shared" si="280"/>
        <v>1.13819E-5</v>
      </c>
      <c r="S246">
        <f t="shared" si="280"/>
        <v>8.3894399999999994E-2</v>
      </c>
      <c r="T246">
        <f t="shared" si="280"/>
        <v>8.5631100000000002E-2</v>
      </c>
      <c r="U246">
        <f t="shared" si="280"/>
        <v>-1.4703500000000001E-12</v>
      </c>
      <c r="V246">
        <f t="shared" si="280"/>
        <v>7.2212200000000001E-6</v>
      </c>
      <c r="W246">
        <f t="shared" si="280"/>
        <v>1.80744E-3</v>
      </c>
      <c r="X246">
        <f t="shared" si="280"/>
        <v>2.0071499999999999E-13</v>
      </c>
      <c r="Y246">
        <f t="shared" si="280"/>
        <v>-1.32195E-10</v>
      </c>
      <c r="Z246">
        <f t="shared" si="280"/>
        <v>3.7243200000000004E-12</v>
      </c>
      <c r="AA246">
        <f t="shared" si="280"/>
        <v>2.8229800000000002E-12</v>
      </c>
      <c r="AB246">
        <f t="shared" si="280"/>
        <v>4.4157800000000002E-3</v>
      </c>
    </row>
    <row r="247" spans="1:35">
      <c r="A247" t="s">
        <v>156</v>
      </c>
      <c r="B247" t="s">
        <v>180</v>
      </c>
      <c r="C247">
        <f>C246*B262</f>
        <v>9.651518051326665</v>
      </c>
      <c r="D247">
        <f t="shared" ref="D247" si="281">D246*C262</f>
        <v>0</v>
      </c>
      <c r="E247">
        <f t="shared" ref="E247" si="282">E246*D262</f>
        <v>24.091734618235726</v>
      </c>
      <c r="F247">
        <f t="shared" ref="F247" si="283">F246*E262</f>
        <v>62.218839444642214</v>
      </c>
      <c r="G247">
        <f>G246*F262</f>
        <v>0</v>
      </c>
      <c r="H247">
        <f>H246*G262</f>
        <v>4.0297005988023953</v>
      </c>
      <c r="I247">
        <f>I246*H262</f>
        <v>0</v>
      </c>
      <c r="J247">
        <f>J246*J262</f>
        <v>3.3056364553314124E-4</v>
      </c>
      <c r="K247">
        <f>K246*B262</f>
        <v>7.6912758634188787</v>
      </c>
      <c r="L247">
        <f>L246*C262</f>
        <v>-3.0315016042780748E-5</v>
      </c>
      <c r="M247">
        <f>M246*D262</f>
        <v>27.528444180874718</v>
      </c>
      <c r="N247">
        <f>N246*O262</f>
        <v>-5.4436235241278478E-4</v>
      </c>
      <c r="O247">
        <f>O246*R262</f>
        <v>2.9219816709137245E-4</v>
      </c>
      <c r="P247">
        <f>T262*P246</f>
        <v>6.2169689629856226E-5</v>
      </c>
      <c r="Q247">
        <f>U262*Q246</f>
        <v>1.7220246986846132E-3</v>
      </c>
      <c r="R247">
        <f>R246*W262</f>
        <v>1.2447246905346906E-5</v>
      </c>
      <c r="S247">
        <f>S246*X262</f>
        <v>9.9214080438256108E-2</v>
      </c>
      <c r="T247">
        <f>T246*Y262</f>
        <v>0.1012679135128966</v>
      </c>
      <c r="U247">
        <f>U246*Z262</f>
        <v>-1.8672502361939043E-12</v>
      </c>
      <c r="V247">
        <f>V246*AC262</f>
        <v>7.6559059292701286E-6</v>
      </c>
      <c r="W247">
        <f>W246*AD262</f>
        <v>2.0180666569555718E-3</v>
      </c>
      <c r="X247">
        <f>X246*AE262</f>
        <v>2.3539577753779696E-13</v>
      </c>
      <c r="Y247">
        <f>Y246*AF262</f>
        <v>-1.6238943254817988E-10</v>
      </c>
      <c r="Z247">
        <f>Z246*AG262</f>
        <v>4.4996693257629533E-12</v>
      </c>
      <c r="AB247">
        <f>AB246*AI262</f>
        <v>4.7567668725868734E-3</v>
      </c>
    </row>
    <row r="251" spans="1:35">
      <c r="A251" s="9" t="s">
        <v>157</v>
      </c>
      <c r="B251" t="s">
        <v>128</v>
      </c>
      <c r="C251" t="s">
        <v>126</v>
      </c>
      <c r="D251" t="s">
        <v>123</v>
      </c>
      <c r="E251" t="s">
        <v>121</v>
      </c>
      <c r="F251" t="s">
        <v>129</v>
      </c>
      <c r="G251" t="s">
        <v>127</v>
      </c>
      <c r="H251" t="s">
        <v>125</v>
      </c>
      <c r="I251" t="s">
        <v>124</v>
      </c>
      <c r="J251" t="s">
        <v>160</v>
      </c>
      <c r="K251" t="s">
        <v>121</v>
      </c>
      <c r="L251" t="s">
        <v>127</v>
      </c>
      <c r="M251" t="s">
        <v>127</v>
      </c>
      <c r="N251" t="s">
        <v>161</v>
      </c>
      <c r="O251" t="s">
        <v>122</v>
      </c>
      <c r="P251" t="s">
        <v>162</v>
      </c>
      <c r="Q251" t="s">
        <v>163</v>
      </c>
      <c r="R251" t="s">
        <v>164</v>
      </c>
      <c r="S251" t="s">
        <v>165</v>
      </c>
      <c r="T251" t="s">
        <v>166</v>
      </c>
      <c r="U251" t="s">
        <v>166</v>
      </c>
      <c r="V251" t="s">
        <v>167</v>
      </c>
      <c r="W251" t="s">
        <v>168</v>
      </c>
      <c r="X251" t="s">
        <v>169</v>
      </c>
      <c r="Y251" t="s">
        <v>169</v>
      </c>
      <c r="Z251" t="s">
        <v>170</v>
      </c>
      <c r="AA251" t="s">
        <v>171</v>
      </c>
      <c r="AB251" t="s">
        <v>172</v>
      </c>
      <c r="AC251" t="s">
        <v>173</v>
      </c>
      <c r="AD251" t="s">
        <v>174</v>
      </c>
      <c r="AE251" t="s">
        <v>175</v>
      </c>
      <c r="AF251" t="s">
        <v>176</v>
      </c>
      <c r="AG251" t="s">
        <v>177</v>
      </c>
      <c r="AH251" t="s">
        <v>178</v>
      </c>
      <c r="AI251" t="s">
        <v>179</v>
      </c>
    </row>
    <row r="252" spans="1:35">
      <c r="A252" s="9" t="s">
        <v>158</v>
      </c>
      <c r="B252">
        <v>61.98</v>
      </c>
      <c r="C252">
        <v>40.299999999999997</v>
      </c>
      <c r="D252">
        <v>101.96</v>
      </c>
      <c r="E252">
        <v>60.08</v>
      </c>
      <c r="F252">
        <v>94.2</v>
      </c>
      <c r="G252">
        <v>56.08</v>
      </c>
      <c r="H252">
        <v>71.84</v>
      </c>
      <c r="I252">
        <v>159.69</v>
      </c>
      <c r="J252">
        <v>29.880000000000003</v>
      </c>
      <c r="K252">
        <v>60.09</v>
      </c>
      <c r="L252">
        <v>56.08</v>
      </c>
      <c r="M252">
        <v>56.08</v>
      </c>
      <c r="N252">
        <v>137.92000000000002</v>
      </c>
      <c r="O252">
        <v>79.87</v>
      </c>
      <c r="P252">
        <v>181.88</v>
      </c>
      <c r="Q252">
        <v>152</v>
      </c>
      <c r="R252">
        <v>70.94</v>
      </c>
      <c r="S252">
        <v>74.930000000000007</v>
      </c>
      <c r="T252">
        <v>81.38</v>
      </c>
      <c r="U252">
        <v>81.38</v>
      </c>
      <c r="V252">
        <v>187.44</v>
      </c>
      <c r="W252">
        <v>186.94</v>
      </c>
      <c r="X252">
        <v>103.62</v>
      </c>
      <c r="Y252">
        <v>103.62</v>
      </c>
      <c r="Z252">
        <v>225.82</v>
      </c>
      <c r="AA252">
        <v>123.22</v>
      </c>
      <c r="AB252">
        <v>265.82</v>
      </c>
      <c r="AC252">
        <v>281.8</v>
      </c>
      <c r="AD252">
        <v>153.30000000000001</v>
      </c>
      <c r="AE252">
        <v>325.8</v>
      </c>
      <c r="AF252">
        <v>172.1</v>
      </c>
      <c r="AG252">
        <v>1021.4000000000001</v>
      </c>
      <c r="AH252">
        <v>223</v>
      </c>
      <c r="AI252">
        <v>223.2</v>
      </c>
    </row>
    <row r="253" spans="1:35">
      <c r="A253" s="9" t="s">
        <v>159</v>
      </c>
      <c r="B253">
        <f>B252/22.99/2</f>
        <v>1.3479773814702045</v>
      </c>
      <c r="C253">
        <f>C252/24.31</f>
        <v>1.6577540106951871</v>
      </c>
      <c r="D253">
        <f>D252/26.98/2</f>
        <v>1.889547813194959</v>
      </c>
      <c r="E253">
        <f>E252/28.09</f>
        <v>2.1388394446422212</v>
      </c>
      <c r="F253">
        <f>F252/39.1/2</f>
        <v>1.2046035805626598</v>
      </c>
      <c r="G253">
        <f>G252/40.08</f>
        <v>1.3992015968063873</v>
      </c>
      <c r="H253">
        <f>H252/55.85</f>
        <v>1.2863025962399284</v>
      </c>
      <c r="I253">
        <f>I252/55.85/2</f>
        <v>1.4296329453894359</v>
      </c>
      <c r="J253">
        <v>2.1527377521613835</v>
      </c>
      <c r="K253">
        <v>2.1391954432182274</v>
      </c>
      <c r="L253">
        <v>1.3992015968063873</v>
      </c>
      <c r="M253">
        <v>1.3992015968063873</v>
      </c>
      <c r="N253">
        <v>1.5338078291814947</v>
      </c>
      <c r="O253">
        <v>1.6684771255483604</v>
      </c>
      <c r="P253">
        <v>1.7852375343541422</v>
      </c>
      <c r="Q253">
        <v>1.4615384615384615</v>
      </c>
      <c r="R253">
        <v>1.2912267928649437</v>
      </c>
      <c r="S253">
        <v>1.2715085694892245</v>
      </c>
      <c r="T253">
        <v>1.2447231569287245</v>
      </c>
      <c r="U253">
        <v>1.2447231569287245</v>
      </c>
      <c r="V253">
        <v>1.3442340791738383</v>
      </c>
      <c r="W253">
        <v>1.0936000936000936</v>
      </c>
      <c r="X253">
        <v>1.1826067107966218</v>
      </c>
      <c r="Y253">
        <v>1.1826067107966218</v>
      </c>
      <c r="Z253">
        <v>1.2699358902260713</v>
      </c>
      <c r="AA253">
        <v>1.3508002631001974</v>
      </c>
      <c r="AB253">
        <v>1.4305241631686578</v>
      </c>
      <c r="AC253">
        <v>1.0601956358164033</v>
      </c>
      <c r="AD253">
        <v>1.1165331391114348</v>
      </c>
      <c r="AE253">
        <v>1.1727861771058314</v>
      </c>
      <c r="AF253">
        <v>1.2284082798001428</v>
      </c>
      <c r="AG253">
        <v>1.2081854743316773</v>
      </c>
      <c r="AH253">
        <v>0.6445086705202312</v>
      </c>
      <c r="AI253">
        <v>1.0772200772200773</v>
      </c>
    </row>
    <row r="254" spans="1:35">
      <c r="A254" s="9"/>
    </row>
    <row r="255" spans="1:35">
      <c r="A255" s="9"/>
    </row>
    <row r="256" spans="1:35">
      <c r="A256" s="9"/>
    </row>
    <row r="257" spans="1:35">
      <c r="A257" s="9" t="s">
        <v>157</v>
      </c>
      <c r="B257" t="s">
        <v>128</v>
      </c>
      <c r="C257" t="s">
        <v>126</v>
      </c>
      <c r="D257" t="s">
        <v>123</v>
      </c>
      <c r="E257" t="s">
        <v>121</v>
      </c>
      <c r="F257" t="s">
        <v>129</v>
      </c>
      <c r="G257" t="s">
        <v>127</v>
      </c>
      <c r="H257" t="s">
        <v>125</v>
      </c>
      <c r="I257" t="s">
        <v>124</v>
      </c>
      <c r="J257" t="s">
        <v>160</v>
      </c>
      <c r="K257" t="s">
        <v>121</v>
      </c>
      <c r="L257" t="s">
        <v>127</v>
      </c>
      <c r="M257" t="s">
        <v>127</v>
      </c>
      <c r="N257" t="s">
        <v>161</v>
      </c>
      <c r="O257" t="s">
        <v>122</v>
      </c>
      <c r="P257" t="s">
        <v>162</v>
      </c>
      <c r="Q257" t="s">
        <v>163</v>
      </c>
      <c r="R257" t="s">
        <v>164</v>
      </c>
      <c r="S257" t="s">
        <v>165</v>
      </c>
      <c r="T257" t="s">
        <v>166</v>
      </c>
      <c r="U257" t="s">
        <v>166</v>
      </c>
      <c r="V257" t="s">
        <v>167</v>
      </c>
      <c r="W257" t="s">
        <v>168</v>
      </c>
      <c r="X257" t="s">
        <v>169</v>
      </c>
      <c r="Y257" t="s">
        <v>169</v>
      </c>
      <c r="Z257" t="s">
        <v>170</v>
      </c>
      <c r="AA257" t="s">
        <v>171</v>
      </c>
      <c r="AB257" t="s">
        <v>172</v>
      </c>
      <c r="AC257" t="s">
        <v>173</v>
      </c>
      <c r="AD257" t="s">
        <v>174</v>
      </c>
      <c r="AE257" t="s">
        <v>175</v>
      </c>
      <c r="AF257" t="s">
        <v>176</v>
      </c>
      <c r="AG257" t="s">
        <v>177</v>
      </c>
      <c r="AH257" t="s">
        <v>178</v>
      </c>
      <c r="AI257" t="s">
        <v>179</v>
      </c>
    </row>
    <row r="258" spans="1:35">
      <c r="A258" s="9" t="s">
        <v>158</v>
      </c>
      <c r="B258">
        <v>61.98</v>
      </c>
      <c r="C258">
        <v>40.299999999999997</v>
      </c>
      <c r="D258">
        <v>101.96</v>
      </c>
      <c r="E258">
        <v>60.08</v>
      </c>
      <c r="F258">
        <v>94.2</v>
      </c>
      <c r="G258">
        <v>56.08</v>
      </c>
      <c r="H258">
        <v>71.84</v>
      </c>
      <c r="I258">
        <v>159.69</v>
      </c>
      <c r="J258">
        <v>29.880000000000003</v>
      </c>
      <c r="K258">
        <v>60.09</v>
      </c>
      <c r="L258">
        <v>56.08</v>
      </c>
      <c r="M258">
        <v>56.08</v>
      </c>
      <c r="N258">
        <v>137.92000000000002</v>
      </c>
      <c r="O258">
        <v>79.87</v>
      </c>
      <c r="P258">
        <v>181.88</v>
      </c>
      <c r="Q258">
        <v>152</v>
      </c>
      <c r="R258">
        <v>70.94</v>
      </c>
      <c r="S258">
        <v>74.930000000000007</v>
      </c>
      <c r="T258">
        <v>81.38</v>
      </c>
      <c r="U258">
        <v>81.38</v>
      </c>
      <c r="V258">
        <v>187.44</v>
      </c>
      <c r="W258">
        <v>186.94</v>
      </c>
      <c r="X258">
        <v>103.62</v>
      </c>
      <c r="Y258">
        <v>103.62</v>
      </c>
      <c r="Z258">
        <v>225.82</v>
      </c>
      <c r="AA258">
        <v>123.22</v>
      </c>
      <c r="AB258">
        <v>265.82</v>
      </c>
      <c r="AC258">
        <v>281.8</v>
      </c>
      <c r="AD258">
        <v>153.30000000000001</v>
      </c>
      <c r="AE258">
        <v>325.8</v>
      </c>
      <c r="AF258">
        <v>172.1</v>
      </c>
      <c r="AG258">
        <v>1021.4000000000001</v>
      </c>
      <c r="AH258">
        <v>223</v>
      </c>
      <c r="AI258">
        <v>223.2</v>
      </c>
    </row>
    <row r="259" spans="1:35">
      <c r="A259" s="9" t="s">
        <v>159</v>
      </c>
      <c r="B259">
        <f>B258/22.99/2</f>
        <v>1.3479773814702045</v>
      </c>
      <c r="C259">
        <f>C258/24.31</f>
        <v>1.6577540106951871</v>
      </c>
      <c r="D259">
        <f>D258/26.98/2</f>
        <v>1.889547813194959</v>
      </c>
      <c r="E259">
        <f>E258/28.09</f>
        <v>2.1388394446422212</v>
      </c>
      <c r="F259">
        <f>F258/39.1/2</f>
        <v>1.2046035805626598</v>
      </c>
      <c r="G259">
        <f>G258/40.08</f>
        <v>1.3992015968063873</v>
      </c>
      <c r="H259">
        <f>H258/55.85</f>
        <v>1.2863025962399284</v>
      </c>
      <c r="I259">
        <f>I258/55.85/2</f>
        <v>1.4296329453894359</v>
      </c>
      <c r="J259">
        <v>2.1527377521613835</v>
      </c>
      <c r="K259">
        <v>2.1391954432182274</v>
      </c>
      <c r="L259">
        <v>1.3992015968063873</v>
      </c>
      <c r="M259">
        <v>1.3992015968063873</v>
      </c>
      <c r="N259">
        <v>1.5338078291814947</v>
      </c>
      <c r="O259">
        <v>1.6684771255483604</v>
      </c>
      <c r="P259">
        <v>1.7852375343541422</v>
      </c>
      <c r="Q259">
        <v>1.4615384615384615</v>
      </c>
      <c r="R259">
        <v>1.2912267928649437</v>
      </c>
      <c r="S259">
        <v>1.2715085694892245</v>
      </c>
      <c r="T259">
        <v>1.2447231569287245</v>
      </c>
      <c r="U259">
        <v>1.2447231569287245</v>
      </c>
      <c r="V259">
        <v>1.3442340791738383</v>
      </c>
      <c r="W259">
        <v>1.0936000936000936</v>
      </c>
      <c r="X259">
        <v>1.1826067107966218</v>
      </c>
      <c r="Y259">
        <v>1.1826067107966218</v>
      </c>
      <c r="Z259">
        <v>1.2699358902260713</v>
      </c>
      <c r="AA259">
        <v>1.3508002631001974</v>
      </c>
      <c r="AB259">
        <v>1.4305241631686578</v>
      </c>
      <c r="AC259">
        <v>1.0601956358164033</v>
      </c>
      <c r="AD259">
        <v>1.1165331391114348</v>
      </c>
      <c r="AE259">
        <v>1.1727861771058314</v>
      </c>
      <c r="AF259">
        <v>1.2284082798001428</v>
      </c>
      <c r="AG259">
        <v>1.2081854743316773</v>
      </c>
      <c r="AH259">
        <v>0.6445086705202312</v>
      </c>
      <c r="AI259">
        <v>1.0772200772200773</v>
      </c>
    </row>
    <row r="260" spans="1:35">
      <c r="A260" s="9" t="s">
        <v>157</v>
      </c>
      <c r="B260" t="s">
        <v>128</v>
      </c>
      <c r="C260" t="s">
        <v>126</v>
      </c>
      <c r="D260" t="s">
        <v>123</v>
      </c>
      <c r="E260" t="s">
        <v>121</v>
      </c>
      <c r="F260" t="s">
        <v>129</v>
      </c>
      <c r="G260" t="s">
        <v>127</v>
      </c>
      <c r="H260" t="s">
        <v>125</v>
      </c>
      <c r="I260" t="s">
        <v>124</v>
      </c>
      <c r="J260" t="s">
        <v>160</v>
      </c>
      <c r="K260" t="s">
        <v>121</v>
      </c>
      <c r="L260" t="s">
        <v>127</v>
      </c>
      <c r="M260" t="s">
        <v>127</v>
      </c>
      <c r="N260" t="s">
        <v>161</v>
      </c>
      <c r="O260" t="s">
        <v>122</v>
      </c>
      <c r="P260" t="s">
        <v>162</v>
      </c>
      <c r="Q260" t="s">
        <v>163</v>
      </c>
      <c r="R260" t="s">
        <v>164</v>
      </c>
      <c r="S260" t="s">
        <v>165</v>
      </c>
      <c r="T260" t="s">
        <v>166</v>
      </c>
      <c r="U260" t="s">
        <v>166</v>
      </c>
      <c r="V260" t="s">
        <v>167</v>
      </c>
      <c r="W260" t="s">
        <v>168</v>
      </c>
      <c r="X260" t="s">
        <v>169</v>
      </c>
      <c r="Y260" t="s">
        <v>169</v>
      </c>
      <c r="Z260" t="s">
        <v>170</v>
      </c>
      <c r="AA260" t="s">
        <v>171</v>
      </c>
      <c r="AB260" t="s">
        <v>172</v>
      </c>
      <c r="AC260" t="s">
        <v>173</v>
      </c>
      <c r="AD260" t="s">
        <v>174</v>
      </c>
      <c r="AE260" t="s">
        <v>175</v>
      </c>
      <c r="AF260" t="s">
        <v>176</v>
      </c>
      <c r="AG260" t="s">
        <v>177</v>
      </c>
      <c r="AH260" t="s">
        <v>178</v>
      </c>
      <c r="AI260" t="s">
        <v>179</v>
      </c>
    </row>
    <row r="261" spans="1:35">
      <c r="A261" s="9" t="s">
        <v>158</v>
      </c>
      <c r="B261">
        <v>61.98</v>
      </c>
      <c r="C261">
        <v>40.299999999999997</v>
      </c>
      <c r="D261">
        <v>101.96</v>
      </c>
      <c r="E261">
        <v>60.08</v>
      </c>
      <c r="F261">
        <v>94.2</v>
      </c>
      <c r="G261">
        <v>56.08</v>
      </c>
      <c r="H261">
        <v>71.84</v>
      </c>
      <c r="I261">
        <v>159.69</v>
      </c>
      <c r="J261">
        <v>29.880000000000003</v>
      </c>
      <c r="K261">
        <v>60.09</v>
      </c>
      <c r="L261">
        <v>56.08</v>
      </c>
      <c r="M261">
        <v>56.08</v>
      </c>
      <c r="N261">
        <v>137.92000000000002</v>
      </c>
      <c r="O261">
        <v>79.87</v>
      </c>
      <c r="P261">
        <v>181.88</v>
      </c>
      <c r="Q261">
        <v>152</v>
      </c>
      <c r="R261">
        <v>70.94</v>
      </c>
      <c r="S261">
        <v>74.930000000000007</v>
      </c>
      <c r="T261">
        <v>81.38</v>
      </c>
      <c r="U261">
        <v>81.38</v>
      </c>
      <c r="V261">
        <v>187.44</v>
      </c>
      <c r="W261">
        <v>186.94</v>
      </c>
      <c r="X261">
        <v>103.62</v>
      </c>
      <c r="Y261">
        <v>103.62</v>
      </c>
      <c r="Z261">
        <v>225.82</v>
      </c>
      <c r="AA261">
        <v>123.22</v>
      </c>
      <c r="AB261">
        <v>265.82</v>
      </c>
      <c r="AC261">
        <v>281.8</v>
      </c>
      <c r="AD261">
        <v>153.30000000000001</v>
      </c>
      <c r="AE261">
        <v>325.8</v>
      </c>
      <c r="AF261">
        <v>172.1</v>
      </c>
      <c r="AG261">
        <v>1021.4000000000001</v>
      </c>
      <c r="AH261">
        <v>223</v>
      </c>
      <c r="AI261">
        <v>223.2</v>
      </c>
    </row>
    <row r="262" spans="1:35">
      <c r="A262" s="9" t="s">
        <v>159</v>
      </c>
      <c r="B262">
        <f>B261/22.99/2</f>
        <v>1.3479773814702045</v>
      </c>
      <c r="C262">
        <f>C261/24.31</f>
        <v>1.6577540106951871</v>
      </c>
      <c r="D262">
        <f>D261/26.98/2</f>
        <v>1.889547813194959</v>
      </c>
      <c r="E262">
        <f>E261/28.09</f>
        <v>2.1388394446422212</v>
      </c>
      <c r="F262">
        <f>F261/39.1/2</f>
        <v>1.2046035805626598</v>
      </c>
      <c r="G262">
        <f>G261/40.08</f>
        <v>1.3992015968063873</v>
      </c>
      <c r="H262">
        <f>H261/55.85</f>
        <v>1.2863025962399284</v>
      </c>
      <c r="I262">
        <f>I261/55.85/2</f>
        <v>1.4296329453894359</v>
      </c>
      <c r="J262">
        <v>2.1527377521613835</v>
      </c>
      <c r="K262">
        <v>2.1391954432182274</v>
      </c>
      <c r="L262">
        <v>1.3992015968063873</v>
      </c>
      <c r="M262">
        <v>1.3992015968063873</v>
      </c>
      <c r="N262">
        <v>1.5338078291814947</v>
      </c>
      <c r="O262">
        <v>1.6684771255483604</v>
      </c>
      <c r="P262">
        <v>1.7852375343541422</v>
      </c>
      <c r="Q262">
        <v>1.4615384615384615</v>
      </c>
      <c r="R262">
        <v>1.2912267928649437</v>
      </c>
      <c r="S262">
        <v>1.2715085694892245</v>
      </c>
      <c r="T262">
        <v>1.2447231569287245</v>
      </c>
      <c r="U262">
        <v>1.2447231569287245</v>
      </c>
      <c r="V262">
        <v>1.3442340791738383</v>
      </c>
      <c r="W262">
        <v>1.0936000936000936</v>
      </c>
      <c r="X262">
        <v>1.1826067107966218</v>
      </c>
      <c r="Y262">
        <v>1.1826067107966218</v>
      </c>
      <c r="Z262">
        <v>1.2699358902260713</v>
      </c>
      <c r="AA262">
        <v>1.3508002631001974</v>
      </c>
      <c r="AB262">
        <v>1.4305241631686578</v>
      </c>
      <c r="AC262">
        <v>1.0601956358164033</v>
      </c>
      <c r="AD262">
        <v>1.1165331391114348</v>
      </c>
      <c r="AE262">
        <v>1.1727861771058314</v>
      </c>
      <c r="AF262">
        <v>1.2284082798001428</v>
      </c>
      <c r="AG262">
        <v>1.2081854743316773</v>
      </c>
      <c r="AH262">
        <v>0.6445086705202312</v>
      </c>
      <c r="AI262">
        <v>1.0772200772200773</v>
      </c>
    </row>
    <row r="265" spans="1:35">
      <c r="A265" s="39" t="s">
        <v>11</v>
      </c>
    </row>
    <row r="266" spans="1:35">
      <c r="A266" s="10" t="s">
        <v>376</v>
      </c>
      <c r="B266" s="9" t="s">
        <v>106</v>
      </c>
      <c r="C266" s="9" t="s">
        <v>105</v>
      </c>
      <c r="D266" s="9" t="s">
        <v>104</v>
      </c>
      <c r="E266" s="9" t="s">
        <v>103</v>
      </c>
      <c r="F266" s="9" t="s">
        <v>102</v>
      </c>
      <c r="G266" s="9" t="s">
        <v>101</v>
      </c>
      <c r="H266" s="9" t="s">
        <v>100</v>
      </c>
      <c r="I266" s="10" t="s">
        <v>99</v>
      </c>
      <c r="J266" s="10" t="s">
        <v>45</v>
      </c>
      <c r="K266" s="10" t="s">
        <v>44</v>
      </c>
      <c r="L266" s="10" t="s">
        <v>43</v>
      </c>
      <c r="M266" s="10" t="s">
        <v>42</v>
      </c>
      <c r="N266" s="10" t="s">
        <v>41</v>
      </c>
      <c r="O266" s="10" t="s">
        <v>40</v>
      </c>
      <c r="P266" s="10" t="s">
        <v>39</v>
      </c>
      <c r="Q266" s="10" t="s">
        <v>38</v>
      </c>
      <c r="R266" s="10" t="s">
        <v>37</v>
      </c>
      <c r="S266" s="10" t="s">
        <v>36</v>
      </c>
      <c r="T266" s="10" t="s">
        <v>35</v>
      </c>
      <c r="U266" s="10" t="s">
        <v>34</v>
      </c>
      <c r="V266" s="10" t="s">
        <v>33</v>
      </c>
      <c r="W266" s="10" t="s">
        <v>32</v>
      </c>
      <c r="X266" s="10" t="s">
        <v>31</v>
      </c>
      <c r="Y266" s="10" t="s">
        <v>30</v>
      </c>
      <c r="Z266" s="10" t="s">
        <v>29</v>
      </c>
      <c r="AA266" s="10" t="s">
        <v>28</v>
      </c>
      <c r="AB266" s="10" t="s">
        <v>27</v>
      </c>
      <c r="AC266" s="11" t="s">
        <v>319</v>
      </c>
    </row>
    <row r="267" spans="1:35">
      <c r="A267" t="s">
        <v>154</v>
      </c>
      <c r="B267" s="39">
        <v>481200</v>
      </c>
      <c r="C267" s="39">
        <v>67700</v>
      </c>
      <c r="D267" s="39"/>
      <c r="E267" s="39">
        <v>130399.99999999999</v>
      </c>
      <c r="F267" s="39">
        <v>288800</v>
      </c>
      <c r="G267" s="39">
        <v>0</v>
      </c>
      <c r="H267" s="39">
        <v>31900</v>
      </c>
      <c r="I267" s="39"/>
      <c r="J267" t="s">
        <v>235</v>
      </c>
      <c r="K267" s="39">
        <v>77154.2</v>
      </c>
      <c r="L267" t="s">
        <v>212</v>
      </c>
      <c r="M267" s="39">
        <v>165654</v>
      </c>
      <c r="N267" t="s">
        <v>212</v>
      </c>
      <c r="O267" s="39">
        <v>5.8697100000000004</v>
      </c>
      <c r="P267" t="s">
        <v>235</v>
      </c>
      <c r="Q267" t="s">
        <v>235</v>
      </c>
      <c r="R267" t="s">
        <v>235</v>
      </c>
      <c r="S267" s="39">
        <v>697.6</v>
      </c>
      <c r="T267" s="39">
        <v>687.98299999999995</v>
      </c>
      <c r="U267" t="s">
        <v>212</v>
      </c>
      <c r="V267" t="s">
        <v>212</v>
      </c>
      <c r="W267" s="39">
        <v>100.167</v>
      </c>
      <c r="X267" s="39">
        <v>3.0225300000000002</v>
      </c>
      <c r="Y267" s="39">
        <v>4.7010199999999998</v>
      </c>
      <c r="Z267" s="39">
        <v>0.31755899999999998</v>
      </c>
      <c r="AA267" s="39">
        <v>1.5479700000000001</v>
      </c>
      <c r="AB267" s="39">
        <v>25.999600000000001</v>
      </c>
      <c r="AC267" s="39"/>
    </row>
    <row r="268" spans="1:35">
      <c r="A268" t="s">
        <v>155</v>
      </c>
      <c r="B268">
        <f>B267/10000</f>
        <v>48.12</v>
      </c>
      <c r="C268">
        <f t="shared" ref="C268" si="284">C267/10000</f>
        <v>6.77</v>
      </c>
      <c r="D268">
        <f>D267/10000</f>
        <v>0</v>
      </c>
      <c r="E268">
        <f t="shared" ref="E268" si="285">E267/10000</f>
        <v>13.04</v>
      </c>
      <c r="F268">
        <f t="shared" ref="F268" si="286">F267/10000</f>
        <v>28.88</v>
      </c>
      <c r="G268">
        <f t="shared" ref="G268" si="287">G267/10000</f>
        <v>0</v>
      </c>
      <c r="H268">
        <f t="shared" ref="H268" si="288">H267/10000</f>
        <v>3.19</v>
      </c>
      <c r="I268">
        <f t="shared" ref="I268" si="289">I267/10000</f>
        <v>0</v>
      </c>
      <c r="J268" t="e">
        <f>J267/10000</f>
        <v>#VALUE!</v>
      </c>
      <c r="K268">
        <f t="shared" ref="K268:AB268" si="290">K267/10000</f>
        <v>7.7154199999999999</v>
      </c>
      <c r="L268" t="e">
        <f t="shared" si="290"/>
        <v>#VALUE!</v>
      </c>
      <c r="M268">
        <f t="shared" si="290"/>
        <v>16.5654</v>
      </c>
      <c r="N268" t="e">
        <f t="shared" si="290"/>
        <v>#VALUE!</v>
      </c>
      <c r="O268">
        <f t="shared" si="290"/>
        <v>5.8697100000000004E-4</v>
      </c>
      <c r="P268" t="e">
        <f t="shared" si="290"/>
        <v>#VALUE!</v>
      </c>
      <c r="Q268" t="e">
        <f t="shared" si="290"/>
        <v>#VALUE!</v>
      </c>
      <c r="R268" t="e">
        <f t="shared" si="290"/>
        <v>#VALUE!</v>
      </c>
      <c r="S268">
        <f t="shared" si="290"/>
        <v>6.9760000000000003E-2</v>
      </c>
      <c r="T268">
        <f t="shared" si="290"/>
        <v>6.8798299999999993E-2</v>
      </c>
      <c r="U268" t="e">
        <f t="shared" si="290"/>
        <v>#VALUE!</v>
      </c>
      <c r="V268" t="e">
        <f t="shared" si="290"/>
        <v>#VALUE!</v>
      </c>
      <c r="W268">
        <f t="shared" si="290"/>
        <v>1.00167E-2</v>
      </c>
      <c r="X268">
        <f t="shared" si="290"/>
        <v>3.0225299999999999E-4</v>
      </c>
      <c r="Y268">
        <f t="shared" si="290"/>
        <v>4.7010199999999997E-4</v>
      </c>
      <c r="Z268">
        <f t="shared" si="290"/>
        <v>3.1755899999999999E-5</v>
      </c>
      <c r="AA268">
        <f t="shared" si="290"/>
        <v>1.54797E-4</v>
      </c>
      <c r="AB268">
        <f t="shared" si="290"/>
        <v>2.5999600000000001E-3</v>
      </c>
    </row>
    <row r="269" spans="1:35">
      <c r="A269" t="s">
        <v>156</v>
      </c>
      <c r="B269" t="s">
        <v>180</v>
      </c>
      <c r="C269">
        <f>C268*B287</f>
        <v>9.1258068725532837</v>
      </c>
      <c r="D269">
        <f t="shared" ref="D269" si="291">D268*C287</f>
        <v>0</v>
      </c>
      <c r="E269">
        <f t="shared" ref="E269" si="292">E268*D287</f>
        <v>24.639703484062263</v>
      </c>
      <c r="F269">
        <f>F268*E287</f>
        <v>61.769683161267345</v>
      </c>
      <c r="G269">
        <f>G268*F287</f>
        <v>0</v>
      </c>
      <c r="H269">
        <f>H268*G287</f>
        <v>4.4634530938123751</v>
      </c>
      <c r="I269">
        <f>I268*H287</f>
        <v>0</v>
      </c>
      <c r="J269" t="e">
        <f>J268*J281</f>
        <v>#VALUE!</v>
      </c>
      <c r="K269">
        <f>K268*B281</f>
        <v>10.400211648542845</v>
      </c>
      <c r="L269" t="e">
        <f>L268*C281</f>
        <v>#VALUE!</v>
      </c>
      <c r="M269">
        <f>M268*D281</f>
        <v>31.301115344699774</v>
      </c>
      <c r="N269" t="e">
        <f>N268*O281</f>
        <v>#VALUE!</v>
      </c>
      <c r="O269">
        <f>O268*R281</f>
        <v>7.5791268183472889E-4</v>
      </c>
      <c r="P269" t="e">
        <f>T281*P268</f>
        <v>#VALUE!</v>
      </c>
      <c r="Q269" t="e">
        <f>U281*Q268</f>
        <v>#VALUE!</v>
      </c>
      <c r="R269" t="e">
        <f>R268*W281</f>
        <v>#VALUE!</v>
      </c>
      <c r="S269">
        <f>S268*X281</f>
        <v>8.2498644145172342E-2</v>
      </c>
      <c r="T269">
        <f t="shared" ref="T269" si="293">T268*Y281</f>
        <v>8.1361331271399218E-2</v>
      </c>
      <c r="U269" t="e">
        <f t="shared" ref="U269" si="294">U268*Z281</f>
        <v>#VALUE!</v>
      </c>
      <c r="V269" t="e">
        <f>V268*AC281</f>
        <v>#VALUE!</v>
      </c>
      <c r="W269">
        <f>W268*AD281</f>
        <v>1.1183977494537509E-2</v>
      </c>
      <c r="X269">
        <f>X268*AE281</f>
        <v>3.5447814038876884E-4</v>
      </c>
      <c r="Y269">
        <f>Y268*AF281</f>
        <v>5.774771891506067E-4</v>
      </c>
      <c r="Z269">
        <f>Z268*AG281</f>
        <v>3.8367017104329313E-5</v>
      </c>
      <c r="AB269">
        <f>AB268*AI281</f>
        <v>2.8007291119691124E-3</v>
      </c>
    </row>
    <row r="271" spans="1:35">
      <c r="A271" s="39" t="s">
        <v>62</v>
      </c>
    </row>
    <row r="272" spans="1:35">
      <c r="A272" s="10" t="s">
        <v>371</v>
      </c>
      <c r="B272" s="9" t="s">
        <v>106</v>
      </c>
      <c r="C272" s="9" t="s">
        <v>105</v>
      </c>
      <c r="D272" s="9" t="s">
        <v>104</v>
      </c>
      <c r="E272" s="9" t="s">
        <v>103</v>
      </c>
      <c r="F272" s="9" t="s">
        <v>102</v>
      </c>
      <c r="G272" s="9" t="s">
        <v>101</v>
      </c>
      <c r="H272" s="9" t="s">
        <v>100</v>
      </c>
      <c r="I272" s="9" t="s">
        <v>99</v>
      </c>
      <c r="J272" s="10" t="s">
        <v>45</v>
      </c>
      <c r="K272" s="10" t="s">
        <v>44</v>
      </c>
      <c r="L272" s="10" t="s">
        <v>43</v>
      </c>
      <c r="M272" s="10" t="s">
        <v>42</v>
      </c>
      <c r="N272" s="10" t="s">
        <v>41</v>
      </c>
      <c r="O272" s="10" t="s">
        <v>40</v>
      </c>
      <c r="P272" s="10" t="s">
        <v>39</v>
      </c>
      <c r="Q272" s="10" t="s">
        <v>38</v>
      </c>
      <c r="R272" s="10" t="s">
        <v>37</v>
      </c>
      <c r="S272" s="10" t="s">
        <v>36</v>
      </c>
      <c r="T272" s="10" t="s">
        <v>35</v>
      </c>
      <c r="U272" s="10" t="s">
        <v>34</v>
      </c>
      <c r="V272" s="10" t="s">
        <v>33</v>
      </c>
      <c r="W272" s="10" t="s">
        <v>32</v>
      </c>
      <c r="X272" s="10" t="s">
        <v>31</v>
      </c>
      <c r="Y272" s="10" t="s">
        <v>30</v>
      </c>
      <c r="Z272" s="10" t="s">
        <v>29</v>
      </c>
      <c r="AA272" s="10" t="s">
        <v>28</v>
      </c>
      <c r="AB272" s="10" t="s">
        <v>27</v>
      </c>
      <c r="AC272" s="11" t="s">
        <v>319</v>
      </c>
    </row>
    <row r="273" spans="1:35">
      <c r="A273" t="s">
        <v>154</v>
      </c>
      <c r="B273" s="39">
        <v>480400</v>
      </c>
      <c r="C273" s="39">
        <v>75600</v>
      </c>
      <c r="D273" s="39"/>
      <c r="E273" s="39">
        <v>128100</v>
      </c>
      <c r="F273" s="39">
        <v>289600</v>
      </c>
      <c r="G273" s="39">
        <v>0</v>
      </c>
      <c r="H273" s="39">
        <v>25299.999999999996</v>
      </c>
      <c r="I273" s="39">
        <v>0</v>
      </c>
      <c r="J273" t="s">
        <v>235</v>
      </c>
      <c r="K273" s="39">
        <v>49432.7</v>
      </c>
      <c r="L273" t="s">
        <v>235</v>
      </c>
      <c r="M273" s="39">
        <v>91616.2</v>
      </c>
      <c r="N273" t="s">
        <v>212</v>
      </c>
      <c r="O273" t="s">
        <v>235</v>
      </c>
      <c r="P273" t="s">
        <v>212</v>
      </c>
      <c r="Q273" t="s">
        <v>235</v>
      </c>
      <c r="R273" t="s">
        <v>212</v>
      </c>
      <c r="S273" s="39">
        <v>377.95499999999998</v>
      </c>
      <c r="T273" s="39">
        <v>406.09699999999998</v>
      </c>
      <c r="U273" t="s">
        <v>235</v>
      </c>
      <c r="V273" t="s">
        <v>235</v>
      </c>
      <c r="W273" s="39">
        <v>37.316800000000001</v>
      </c>
      <c r="X273" s="39">
        <v>0.42469299999999999</v>
      </c>
      <c r="Y273" s="39">
        <v>0.57594599999999996</v>
      </c>
      <c r="Z273" t="s">
        <v>235</v>
      </c>
      <c r="AA273" s="39">
        <v>0.56645900000000005</v>
      </c>
      <c r="AB273" s="39">
        <v>17.9954</v>
      </c>
      <c r="AC273" s="39"/>
    </row>
    <row r="274" spans="1:35">
      <c r="A274" t="s">
        <v>155</v>
      </c>
      <c r="B274">
        <f>B273/10000</f>
        <v>48.04</v>
      </c>
      <c r="C274">
        <f t="shared" ref="C274" si="295">C273/10000</f>
        <v>7.56</v>
      </c>
      <c r="D274">
        <f>D273/10000</f>
        <v>0</v>
      </c>
      <c r="E274">
        <f t="shared" ref="E274" si="296">E273/10000</f>
        <v>12.81</v>
      </c>
      <c r="F274">
        <f t="shared" ref="F274" si="297">F273/10000</f>
        <v>28.96</v>
      </c>
      <c r="G274">
        <f t="shared" ref="G274" si="298">G273/10000</f>
        <v>0</v>
      </c>
      <c r="H274">
        <f t="shared" ref="H274" si="299">H273/10000</f>
        <v>2.5299999999999998</v>
      </c>
      <c r="I274">
        <f t="shared" ref="I274" si="300">I273/10000</f>
        <v>0</v>
      </c>
      <c r="J274" t="e">
        <f>J273/10000</f>
        <v>#VALUE!</v>
      </c>
      <c r="K274">
        <f t="shared" ref="K274:AB274" si="301">K273/10000</f>
        <v>4.9432700000000001</v>
      </c>
      <c r="L274" t="e">
        <f t="shared" si="301"/>
        <v>#VALUE!</v>
      </c>
      <c r="M274">
        <f t="shared" si="301"/>
        <v>9.1616199999999992</v>
      </c>
      <c r="N274" t="e">
        <f t="shared" si="301"/>
        <v>#VALUE!</v>
      </c>
      <c r="O274" t="e">
        <f t="shared" si="301"/>
        <v>#VALUE!</v>
      </c>
      <c r="P274" t="e">
        <f t="shared" si="301"/>
        <v>#VALUE!</v>
      </c>
      <c r="Q274" t="e">
        <f t="shared" si="301"/>
        <v>#VALUE!</v>
      </c>
      <c r="R274" t="e">
        <f t="shared" si="301"/>
        <v>#VALUE!</v>
      </c>
      <c r="S274">
        <f t="shared" si="301"/>
        <v>3.7795499999999996E-2</v>
      </c>
      <c r="T274">
        <f t="shared" si="301"/>
        <v>4.0609699999999999E-2</v>
      </c>
      <c r="U274" t="e">
        <f t="shared" si="301"/>
        <v>#VALUE!</v>
      </c>
      <c r="V274" t="e">
        <f t="shared" si="301"/>
        <v>#VALUE!</v>
      </c>
      <c r="W274">
        <f t="shared" si="301"/>
        <v>3.7316800000000002E-3</v>
      </c>
      <c r="X274">
        <f t="shared" si="301"/>
        <v>4.2469299999999997E-5</v>
      </c>
      <c r="Y274">
        <f t="shared" si="301"/>
        <v>5.7594599999999999E-5</v>
      </c>
      <c r="Z274" t="e">
        <f t="shared" si="301"/>
        <v>#VALUE!</v>
      </c>
      <c r="AA274">
        <f t="shared" si="301"/>
        <v>5.6645900000000006E-5</v>
      </c>
      <c r="AB274">
        <f t="shared" si="301"/>
        <v>1.7995400000000001E-3</v>
      </c>
    </row>
    <row r="275" spans="1:35">
      <c r="A275" t="s">
        <v>156</v>
      </c>
      <c r="B275" t="s">
        <v>180</v>
      </c>
      <c r="C275">
        <f>C274*B290</f>
        <v>10.190709003914746</v>
      </c>
      <c r="D275">
        <f t="shared" ref="D275" si="302">D274*C290</f>
        <v>0</v>
      </c>
      <c r="E275">
        <f t="shared" ref="E275" si="303">E274*D290</f>
        <v>24.205107487027426</v>
      </c>
      <c r="F275">
        <f t="shared" ref="F275" si="304">F274*E290</f>
        <v>61.940790316838729</v>
      </c>
      <c r="G275">
        <f>G274*F290</f>
        <v>0</v>
      </c>
      <c r="H275">
        <f>H274*G290</f>
        <v>3.5399800399201595</v>
      </c>
      <c r="I275">
        <f>I274*H290</f>
        <v>0</v>
      </c>
      <c r="J275" t="e">
        <f>J274*J290</f>
        <v>#VALUE!</v>
      </c>
      <c r="K275">
        <f>K274*B290</f>
        <v>6.6634161505002183</v>
      </c>
      <c r="L275" t="e">
        <f>L274*C290</f>
        <v>#VALUE!</v>
      </c>
      <c r="M275">
        <f>M274*D290</f>
        <v>17.311319036323198</v>
      </c>
      <c r="N275" t="e">
        <f>N274*O290</f>
        <v>#VALUE!</v>
      </c>
      <c r="O275" t="e">
        <f>O274*R290</f>
        <v>#VALUE!</v>
      </c>
      <c r="P275" t="e">
        <f>T290*P274</f>
        <v>#VALUE!</v>
      </c>
      <c r="Q275" t="e">
        <f>U290*Q274</f>
        <v>#VALUE!</v>
      </c>
      <c r="R275" t="e">
        <f>R274*W290</f>
        <v>#VALUE!</v>
      </c>
      <c r="S275">
        <f>S274*X290</f>
        <v>4.4697211937913713E-2</v>
      </c>
      <c r="T275">
        <f>T274*Y290</f>
        <v>4.8025303743437574E-2</v>
      </c>
      <c r="U275" t="e">
        <f>U274*Z290</f>
        <v>#VALUE!</v>
      </c>
      <c r="V275" t="e">
        <f>V274*AC290</f>
        <v>#VALUE!</v>
      </c>
      <c r="W275">
        <f>W274*AD290</f>
        <v>4.1665443845593595E-3</v>
      </c>
      <c r="X275">
        <f>X274*AE290</f>
        <v>4.9807407991360686E-5</v>
      </c>
      <c r="Y275">
        <f>Y274*AF290</f>
        <v>7.0749683511777298E-5</v>
      </c>
      <c r="Z275" t="e">
        <f>Z274*AG290</f>
        <v>#VALUE!</v>
      </c>
      <c r="AB275">
        <f>AB274*AI290</f>
        <v>1.938500617760618E-3</v>
      </c>
    </row>
    <row r="279" spans="1:35">
      <c r="A279" s="9" t="s">
        <v>157</v>
      </c>
      <c r="B279" t="s">
        <v>128</v>
      </c>
      <c r="C279" t="s">
        <v>126</v>
      </c>
      <c r="D279" t="s">
        <v>123</v>
      </c>
      <c r="E279" t="s">
        <v>121</v>
      </c>
      <c r="F279" t="s">
        <v>129</v>
      </c>
      <c r="G279" t="s">
        <v>127</v>
      </c>
      <c r="H279" t="s">
        <v>125</v>
      </c>
      <c r="I279" t="s">
        <v>124</v>
      </c>
      <c r="J279" t="s">
        <v>160</v>
      </c>
      <c r="K279" t="s">
        <v>121</v>
      </c>
      <c r="L279" t="s">
        <v>127</v>
      </c>
      <c r="M279" t="s">
        <v>127</v>
      </c>
      <c r="N279" t="s">
        <v>161</v>
      </c>
      <c r="O279" t="s">
        <v>122</v>
      </c>
      <c r="P279" t="s">
        <v>162</v>
      </c>
      <c r="Q279" t="s">
        <v>163</v>
      </c>
      <c r="R279" t="s">
        <v>164</v>
      </c>
      <c r="S279" t="s">
        <v>165</v>
      </c>
      <c r="T279" t="s">
        <v>166</v>
      </c>
      <c r="U279" t="s">
        <v>166</v>
      </c>
      <c r="V279" t="s">
        <v>167</v>
      </c>
      <c r="W279" t="s">
        <v>168</v>
      </c>
      <c r="X279" t="s">
        <v>169</v>
      </c>
      <c r="Y279" t="s">
        <v>169</v>
      </c>
      <c r="Z279" t="s">
        <v>170</v>
      </c>
      <c r="AA279" t="s">
        <v>171</v>
      </c>
      <c r="AB279" t="s">
        <v>172</v>
      </c>
      <c r="AC279" t="s">
        <v>173</v>
      </c>
      <c r="AD279" t="s">
        <v>174</v>
      </c>
      <c r="AE279" t="s">
        <v>175</v>
      </c>
      <c r="AF279" t="s">
        <v>176</v>
      </c>
      <c r="AG279" t="s">
        <v>177</v>
      </c>
      <c r="AH279" t="s">
        <v>178</v>
      </c>
      <c r="AI279" t="s">
        <v>179</v>
      </c>
    </row>
    <row r="280" spans="1:35">
      <c r="A280" s="9" t="s">
        <v>158</v>
      </c>
      <c r="B280">
        <v>61.98</v>
      </c>
      <c r="C280">
        <v>40.299999999999997</v>
      </c>
      <c r="D280">
        <v>101.96</v>
      </c>
      <c r="E280">
        <v>60.08</v>
      </c>
      <c r="F280">
        <v>94.2</v>
      </c>
      <c r="G280">
        <v>56.08</v>
      </c>
      <c r="H280">
        <v>71.84</v>
      </c>
      <c r="I280">
        <v>159.69</v>
      </c>
      <c r="J280">
        <v>29.880000000000003</v>
      </c>
      <c r="K280">
        <v>60.09</v>
      </c>
      <c r="L280">
        <v>56.08</v>
      </c>
      <c r="M280">
        <v>56.08</v>
      </c>
      <c r="N280">
        <v>137.92000000000002</v>
      </c>
      <c r="O280">
        <v>79.87</v>
      </c>
      <c r="P280">
        <v>181.88</v>
      </c>
      <c r="Q280">
        <v>152</v>
      </c>
      <c r="R280">
        <v>70.94</v>
      </c>
      <c r="S280">
        <v>74.930000000000007</v>
      </c>
      <c r="T280">
        <v>81.38</v>
      </c>
      <c r="U280">
        <v>81.38</v>
      </c>
      <c r="V280">
        <v>187.44</v>
      </c>
      <c r="W280">
        <v>186.94</v>
      </c>
      <c r="X280">
        <v>103.62</v>
      </c>
      <c r="Y280">
        <v>103.62</v>
      </c>
      <c r="Z280">
        <v>225.82</v>
      </c>
      <c r="AA280">
        <v>123.22</v>
      </c>
      <c r="AB280">
        <v>265.82</v>
      </c>
      <c r="AC280">
        <v>281.8</v>
      </c>
      <c r="AD280">
        <v>153.30000000000001</v>
      </c>
      <c r="AE280">
        <v>325.8</v>
      </c>
      <c r="AF280">
        <v>172.1</v>
      </c>
      <c r="AG280">
        <v>1021.4000000000001</v>
      </c>
      <c r="AH280">
        <v>223</v>
      </c>
      <c r="AI280">
        <v>223.2</v>
      </c>
    </row>
    <row r="281" spans="1:35">
      <c r="A281" s="9" t="s">
        <v>159</v>
      </c>
      <c r="B281">
        <f>B280/22.99/2</f>
        <v>1.3479773814702045</v>
      </c>
      <c r="C281">
        <f>C280/24.31</f>
        <v>1.6577540106951871</v>
      </c>
      <c r="D281">
        <f>D280/26.98/2</f>
        <v>1.889547813194959</v>
      </c>
      <c r="E281">
        <f>E280/28.09</f>
        <v>2.1388394446422212</v>
      </c>
      <c r="F281">
        <f>F280/39.1/2</f>
        <v>1.2046035805626598</v>
      </c>
      <c r="G281">
        <f>G280/40.08</f>
        <v>1.3992015968063873</v>
      </c>
      <c r="H281">
        <f>H280/55.85</f>
        <v>1.2863025962399284</v>
      </c>
      <c r="I281">
        <f>I280/55.85/2</f>
        <v>1.4296329453894359</v>
      </c>
      <c r="J281">
        <v>2.1527377521613835</v>
      </c>
      <c r="K281">
        <v>2.1391954432182274</v>
      </c>
      <c r="L281">
        <v>1.3992015968063873</v>
      </c>
      <c r="M281">
        <v>1.3992015968063873</v>
      </c>
      <c r="N281">
        <v>1.5338078291814947</v>
      </c>
      <c r="O281">
        <v>1.6684771255483604</v>
      </c>
      <c r="P281">
        <v>1.7852375343541422</v>
      </c>
      <c r="Q281">
        <v>1.4615384615384615</v>
      </c>
      <c r="R281">
        <v>1.2912267928649437</v>
      </c>
      <c r="S281">
        <v>1.2715085694892245</v>
      </c>
      <c r="T281">
        <v>1.2447231569287245</v>
      </c>
      <c r="U281">
        <v>1.2447231569287245</v>
      </c>
      <c r="V281">
        <v>1.3442340791738383</v>
      </c>
      <c r="W281">
        <v>1.0936000936000936</v>
      </c>
      <c r="X281">
        <v>1.1826067107966218</v>
      </c>
      <c r="Y281">
        <v>1.1826067107966218</v>
      </c>
      <c r="Z281">
        <v>1.2699358902260713</v>
      </c>
      <c r="AA281">
        <v>1.3508002631001974</v>
      </c>
      <c r="AB281">
        <v>1.4305241631686578</v>
      </c>
      <c r="AC281">
        <v>1.0601956358164033</v>
      </c>
      <c r="AD281">
        <v>1.1165331391114348</v>
      </c>
      <c r="AE281">
        <v>1.1727861771058314</v>
      </c>
      <c r="AF281">
        <v>1.2284082798001428</v>
      </c>
      <c r="AG281">
        <v>1.2081854743316773</v>
      </c>
      <c r="AH281">
        <v>0.6445086705202312</v>
      </c>
      <c r="AI281">
        <v>1.0772200772200773</v>
      </c>
    </row>
    <row r="282" spans="1:35">
      <c r="A282" s="9"/>
    </row>
    <row r="283" spans="1:35">
      <c r="A283" s="9"/>
    </row>
    <row r="284" spans="1:35">
      <c r="A284" s="9"/>
    </row>
    <row r="285" spans="1:35">
      <c r="A285" s="9" t="s">
        <v>157</v>
      </c>
      <c r="B285" t="s">
        <v>128</v>
      </c>
      <c r="C285" t="s">
        <v>126</v>
      </c>
      <c r="D285" t="s">
        <v>123</v>
      </c>
      <c r="E285" t="s">
        <v>121</v>
      </c>
      <c r="F285" t="s">
        <v>129</v>
      </c>
      <c r="G285" t="s">
        <v>127</v>
      </c>
      <c r="H285" t="s">
        <v>125</v>
      </c>
      <c r="I285" t="s">
        <v>124</v>
      </c>
      <c r="J285" t="s">
        <v>160</v>
      </c>
      <c r="K285" t="s">
        <v>121</v>
      </c>
      <c r="L285" t="s">
        <v>127</v>
      </c>
      <c r="M285" t="s">
        <v>127</v>
      </c>
      <c r="N285" t="s">
        <v>161</v>
      </c>
      <c r="O285" t="s">
        <v>122</v>
      </c>
      <c r="P285" t="s">
        <v>162</v>
      </c>
      <c r="Q285" t="s">
        <v>163</v>
      </c>
      <c r="R285" t="s">
        <v>164</v>
      </c>
      <c r="S285" t="s">
        <v>165</v>
      </c>
      <c r="T285" t="s">
        <v>166</v>
      </c>
      <c r="U285" t="s">
        <v>166</v>
      </c>
      <c r="V285" t="s">
        <v>167</v>
      </c>
      <c r="W285" t="s">
        <v>168</v>
      </c>
      <c r="X285" t="s">
        <v>169</v>
      </c>
      <c r="Y285" t="s">
        <v>169</v>
      </c>
      <c r="Z285" t="s">
        <v>170</v>
      </c>
      <c r="AA285" t="s">
        <v>171</v>
      </c>
      <c r="AB285" t="s">
        <v>172</v>
      </c>
      <c r="AC285" t="s">
        <v>173</v>
      </c>
      <c r="AD285" t="s">
        <v>174</v>
      </c>
      <c r="AE285" t="s">
        <v>175</v>
      </c>
      <c r="AF285" t="s">
        <v>176</v>
      </c>
      <c r="AG285" t="s">
        <v>177</v>
      </c>
      <c r="AH285" t="s">
        <v>178</v>
      </c>
      <c r="AI285" t="s">
        <v>179</v>
      </c>
    </row>
    <row r="286" spans="1:35">
      <c r="A286" s="9" t="s">
        <v>158</v>
      </c>
      <c r="B286">
        <v>61.98</v>
      </c>
      <c r="C286">
        <v>40.299999999999997</v>
      </c>
      <c r="D286">
        <v>101.96</v>
      </c>
      <c r="E286">
        <v>60.08</v>
      </c>
      <c r="F286">
        <v>94.2</v>
      </c>
      <c r="G286">
        <v>56.08</v>
      </c>
      <c r="H286">
        <v>71.84</v>
      </c>
      <c r="I286">
        <v>159.69</v>
      </c>
      <c r="J286">
        <v>29.880000000000003</v>
      </c>
      <c r="K286">
        <v>60.09</v>
      </c>
      <c r="L286">
        <v>56.08</v>
      </c>
      <c r="M286">
        <v>56.08</v>
      </c>
      <c r="N286">
        <v>137.92000000000002</v>
      </c>
      <c r="O286">
        <v>79.87</v>
      </c>
      <c r="P286">
        <v>181.88</v>
      </c>
      <c r="Q286">
        <v>152</v>
      </c>
      <c r="R286">
        <v>70.94</v>
      </c>
      <c r="S286">
        <v>74.930000000000007</v>
      </c>
      <c r="T286">
        <v>81.38</v>
      </c>
      <c r="U286">
        <v>81.38</v>
      </c>
      <c r="V286">
        <v>187.44</v>
      </c>
      <c r="W286">
        <v>186.94</v>
      </c>
      <c r="X286">
        <v>103.62</v>
      </c>
      <c r="Y286">
        <v>103.62</v>
      </c>
      <c r="Z286">
        <v>225.82</v>
      </c>
      <c r="AA286">
        <v>123.22</v>
      </c>
      <c r="AB286">
        <v>265.82</v>
      </c>
      <c r="AC286">
        <v>281.8</v>
      </c>
      <c r="AD286">
        <v>153.30000000000001</v>
      </c>
      <c r="AE286">
        <v>325.8</v>
      </c>
      <c r="AF286">
        <v>172.1</v>
      </c>
      <c r="AG286">
        <v>1021.4000000000001</v>
      </c>
      <c r="AH286">
        <v>223</v>
      </c>
      <c r="AI286">
        <v>223.2</v>
      </c>
    </row>
    <row r="287" spans="1:35">
      <c r="A287" s="9" t="s">
        <v>159</v>
      </c>
      <c r="B287">
        <f>B286/22.99/2</f>
        <v>1.3479773814702045</v>
      </c>
      <c r="C287">
        <f>C286/24.31</f>
        <v>1.6577540106951871</v>
      </c>
      <c r="D287">
        <f>D286/26.98/2</f>
        <v>1.889547813194959</v>
      </c>
      <c r="E287">
        <f>E286/28.09</f>
        <v>2.1388394446422212</v>
      </c>
      <c r="F287">
        <f>F286/39.1/2</f>
        <v>1.2046035805626598</v>
      </c>
      <c r="G287">
        <f>G286/40.08</f>
        <v>1.3992015968063873</v>
      </c>
      <c r="H287">
        <f>H286/55.85</f>
        <v>1.2863025962399284</v>
      </c>
      <c r="I287">
        <f>I286/55.85/2</f>
        <v>1.4296329453894359</v>
      </c>
      <c r="J287">
        <v>2.1527377521613835</v>
      </c>
      <c r="K287">
        <v>2.1391954432182274</v>
      </c>
      <c r="L287">
        <v>1.3992015968063873</v>
      </c>
      <c r="M287">
        <v>1.3992015968063873</v>
      </c>
      <c r="N287">
        <v>1.5338078291814947</v>
      </c>
      <c r="O287">
        <v>1.6684771255483604</v>
      </c>
      <c r="P287">
        <v>1.7852375343541422</v>
      </c>
      <c r="Q287">
        <v>1.4615384615384615</v>
      </c>
      <c r="R287">
        <v>1.2912267928649437</v>
      </c>
      <c r="S287">
        <v>1.2715085694892245</v>
      </c>
      <c r="T287">
        <v>1.2447231569287245</v>
      </c>
      <c r="U287">
        <v>1.2447231569287245</v>
      </c>
      <c r="V287">
        <v>1.3442340791738383</v>
      </c>
      <c r="W287">
        <v>1.0936000936000936</v>
      </c>
      <c r="X287">
        <v>1.1826067107966218</v>
      </c>
      <c r="Y287">
        <v>1.1826067107966218</v>
      </c>
      <c r="Z287">
        <v>1.2699358902260713</v>
      </c>
      <c r="AA287">
        <v>1.3508002631001974</v>
      </c>
      <c r="AB287">
        <v>1.4305241631686578</v>
      </c>
      <c r="AC287">
        <v>1.0601956358164033</v>
      </c>
      <c r="AD287">
        <v>1.1165331391114348</v>
      </c>
      <c r="AE287">
        <v>1.1727861771058314</v>
      </c>
      <c r="AF287">
        <v>1.2284082798001428</v>
      </c>
      <c r="AG287">
        <v>1.2081854743316773</v>
      </c>
      <c r="AH287">
        <v>0.6445086705202312</v>
      </c>
      <c r="AI287">
        <v>1.0772200772200773</v>
      </c>
    </row>
    <row r="288" spans="1:35">
      <c r="A288" s="9" t="s">
        <v>157</v>
      </c>
      <c r="B288" t="s">
        <v>128</v>
      </c>
      <c r="C288" t="s">
        <v>126</v>
      </c>
      <c r="D288" t="s">
        <v>123</v>
      </c>
      <c r="E288" t="s">
        <v>121</v>
      </c>
      <c r="F288" t="s">
        <v>129</v>
      </c>
      <c r="G288" t="s">
        <v>127</v>
      </c>
      <c r="H288" t="s">
        <v>125</v>
      </c>
      <c r="I288" t="s">
        <v>124</v>
      </c>
      <c r="J288" t="s">
        <v>160</v>
      </c>
      <c r="K288" t="s">
        <v>121</v>
      </c>
      <c r="L288" t="s">
        <v>127</v>
      </c>
      <c r="M288" t="s">
        <v>127</v>
      </c>
      <c r="N288" t="s">
        <v>161</v>
      </c>
      <c r="O288" t="s">
        <v>122</v>
      </c>
      <c r="P288" t="s">
        <v>162</v>
      </c>
      <c r="Q288" t="s">
        <v>163</v>
      </c>
      <c r="R288" t="s">
        <v>164</v>
      </c>
      <c r="S288" t="s">
        <v>165</v>
      </c>
      <c r="T288" t="s">
        <v>166</v>
      </c>
      <c r="U288" t="s">
        <v>166</v>
      </c>
      <c r="V288" t="s">
        <v>167</v>
      </c>
      <c r="W288" t="s">
        <v>168</v>
      </c>
      <c r="X288" t="s">
        <v>169</v>
      </c>
      <c r="Y288" t="s">
        <v>169</v>
      </c>
      <c r="Z288" t="s">
        <v>170</v>
      </c>
      <c r="AA288" t="s">
        <v>171</v>
      </c>
      <c r="AB288" t="s">
        <v>172</v>
      </c>
      <c r="AC288" t="s">
        <v>173</v>
      </c>
      <c r="AD288" t="s">
        <v>174</v>
      </c>
      <c r="AE288" t="s">
        <v>175</v>
      </c>
      <c r="AF288" t="s">
        <v>176</v>
      </c>
      <c r="AG288" t="s">
        <v>177</v>
      </c>
      <c r="AH288" t="s">
        <v>178</v>
      </c>
      <c r="AI288" t="s">
        <v>179</v>
      </c>
    </row>
    <row r="289" spans="1:36">
      <c r="A289" s="9" t="s">
        <v>158</v>
      </c>
      <c r="B289">
        <v>61.98</v>
      </c>
      <c r="C289">
        <v>40.299999999999997</v>
      </c>
      <c r="D289">
        <v>101.96</v>
      </c>
      <c r="E289">
        <v>60.08</v>
      </c>
      <c r="F289">
        <v>94.2</v>
      </c>
      <c r="G289">
        <v>56.08</v>
      </c>
      <c r="H289">
        <v>71.84</v>
      </c>
      <c r="I289">
        <v>159.69</v>
      </c>
      <c r="J289">
        <v>29.880000000000003</v>
      </c>
      <c r="K289">
        <v>60.09</v>
      </c>
      <c r="L289">
        <v>56.08</v>
      </c>
      <c r="M289">
        <v>56.08</v>
      </c>
      <c r="N289">
        <v>137.92000000000002</v>
      </c>
      <c r="O289">
        <v>79.87</v>
      </c>
      <c r="P289">
        <v>181.88</v>
      </c>
      <c r="Q289">
        <v>152</v>
      </c>
      <c r="R289">
        <v>70.94</v>
      </c>
      <c r="S289">
        <v>74.930000000000007</v>
      </c>
      <c r="T289">
        <v>81.38</v>
      </c>
      <c r="U289">
        <v>81.38</v>
      </c>
      <c r="V289">
        <v>187.44</v>
      </c>
      <c r="W289">
        <v>186.94</v>
      </c>
      <c r="X289">
        <v>103.62</v>
      </c>
      <c r="Y289">
        <v>103.62</v>
      </c>
      <c r="Z289">
        <v>225.82</v>
      </c>
      <c r="AA289">
        <v>123.22</v>
      </c>
      <c r="AB289">
        <v>265.82</v>
      </c>
      <c r="AC289">
        <v>281.8</v>
      </c>
      <c r="AD289">
        <v>153.30000000000001</v>
      </c>
      <c r="AE289">
        <v>325.8</v>
      </c>
      <c r="AF289">
        <v>172.1</v>
      </c>
      <c r="AG289">
        <v>1021.4000000000001</v>
      </c>
      <c r="AH289">
        <v>223</v>
      </c>
      <c r="AI289">
        <v>223.2</v>
      </c>
      <c r="AJ289" s="9"/>
    </row>
    <row r="290" spans="1:36">
      <c r="A290" s="9" t="s">
        <v>159</v>
      </c>
      <c r="B290">
        <f>B289/22.99/2</f>
        <v>1.3479773814702045</v>
      </c>
      <c r="C290">
        <f>C289/24.31</f>
        <v>1.6577540106951871</v>
      </c>
      <c r="D290">
        <f>D289/26.98/2</f>
        <v>1.889547813194959</v>
      </c>
      <c r="E290">
        <f>E289/28.09</f>
        <v>2.1388394446422212</v>
      </c>
      <c r="F290">
        <f>F289/39.1/2</f>
        <v>1.2046035805626598</v>
      </c>
      <c r="G290">
        <f>G289/40.08</f>
        <v>1.3992015968063873</v>
      </c>
      <c r="H290">
        <f>H289/55.85</f>
        <v>1.2863025962399284</v>
      </c>
      <c r="I290">
        <f>I289/55.85/2</f>
        <v>1.4296329453894359</v>
      </c>
      <c r="J290">
        <v>2.1527377521613835</v>
      </c>
      <c r="K290">
        <v>2.1391954432182274</v>
      </c>
      <c r="L290">
        <v>1.3992015968063873</v>
      </c>
      <c r="M290">
        <v>1.3992015968063873</v>
      </c>
      <c r="N290">
        <v>1.5338078291814947</v>
      </c>
      <c r="O290">
        <v>1.6684771255483604</v>
      </c>
      <c r="P290">
        <v>1.7852375343541422</v>
      </c>
      <c r="Q290">
        <v>1.4615384615384615</v>
      </c>
      <c r="R290">
        <v>1.2912267928649437</v>
      </c>
      <c r="S290">
        <v>1.2715085694892245</v>
      </c>
      <c r="T290">
        <v>1.2447231569287245</v>
      </c>
      <c r="U290">
        <v>1.2447231569287245</v>
      </c>
      <c r="V290">
        <v>1.3442340791738383</v>
      </c>
      <c r="W290">
        <v>1.0936000936000936</v>
      </c>
      <c r="X290">
        <v>1.1826067107966218</v>
      </c>
      <c r="Y290">
        <v>1.1826067107966218</v>
      </c>
      <c r="Z290">
        <v>1.2699358902260713</v>
      </c>
      <c r="AA290">
        <v>1.3508002631001974</v>
      </c>
      <c r="AB290">
        <v>1.4305241631686578</v>
      </c>
      <c r="AC290">
        <v>1.0601956358164033</v>
      </c>
      <c r="AD290">
        <v>1.1165331391114348</v>
      </c>
      <c r="AE290">
        <v>1.1727861771058314</v>
      </c>
      <c r="AF290">
        <v>1.2284082798001428</v>
      </c>
      <c r="AG290">
        <v>1.2081854743316773</v>
      </c>
      <c r="AH290">
        <v>0.6445086705202312</v>
      </c>
      <c r="AI290">
        <v>1.0772200772200773</v>
      </c>
    </row>
    <row r="293" spans="1:36">
      <c r="B293" s="37"/>
      <c r="C293" s="37"/>
      <c r="D293" s="37"/>
      <c r="E293" s="37"/>
      <c r="F293" s="37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63"/>
      <c r="W293" s="63"/>
      <c r="X293" s="63"/>
      <c r="Y293" s="63"/>
      <c r="Z293" s="63"/>
      <c r="AA293" s="63"/>
      <c r="AB293" s="63"/>
      <c r="AC293" s="63"/>
    </row>
    <row r="297" spans="1:36">
      <c r="A297" t="s">
        <v>372</v>
      </c>
      <c r="B297" s="9" t="s">
        <v>106</v>
      </c>
      <c r="C297" s="9" t="s">
        <v>105</v>
      </c>
      <c r="D297" s="9" t="s">
        <v>104</v>
      </c>
      <c r="E297" s="9" t="s">
        <v>103</v>
      </c>
      <c r="F297" s="9" t="s">
        <v>102</v>
      </c>
      <c r="G297" s="9" t="s">
        <v>101</v>
      </c>
      <c r="H297" s="9" t="s">
        <v>100</v>
      </c>
      <c r="I297" s="9" t="s">
        <v>99</v>
      </c>
      <c r="J297" s="10" t="s">
        <v>45</v>
      </c>
      <c r="K297" s="10" t="s">
        <v>44</v>
      </c>
      <c r="L297" s="10" t="s">
        <v>43</v>
      </c>
      <c r="M297" s="10" t="s">
        <v>42</v>
      </c>
      <c r="N297" s="10" t="s">
        <v>41</v>
      </c>
      <c r="O297" s="10" t="s">
        <v>40</v>
      </c>
      <c r="P297" s="10" t="s">
        <v>39</v>
      </c>
      <c r="Q297" s="10" t="s">
        <v>38</v>
      </c>
      <c r="R297" s="10" t="s">
        <v>37</v>
      </c>
      <c r="S297" s="10" t="s">
        <v>36</v>
      </c>
      <c r="T297" s="10" t="s">
        <v>35</v>
      </c>
      <c r="U297" s="10" t="s">
        <v>34</v>
      </c>
      <c r="V297" s="10" t="s">
        <v>33</v>
      </c>
      <c r="W297" s="10" t="s">
        <v>32</v>
      </c>
      <c r="X297" s="10" t="s">
        <v>31</v>
      </c>
      <c r="Y297" s="10" t="s">
        <v>30</v>
      </c>
      <c r="Z297" s="10" t="s">
        <v>29</v>
      </c>
      <c r="AA297" s="10" t="s">
        <v>28</v>
      </c>
      <c r="AB297" s="10" t="s">
        <v>27</v>
      </c>
      <c r="AC297" s="11" t="s">
        <v>319</v>
      </c>
      <c r="AD297" s="9"/>
      <c r="AE297" s="9"/>
      <c r="AF297" s="9"/>
      <c r="AG297" s="9"/>
      <c r="AH297" s="9"/>
      <c r="AI297" s="9"/>
    </row>
    <row r="298" spans="1:36">
      <c r="A298" t="s">
        <v>154</v>
      </c>
      <c r="B298">
        <v>480570.5882352941</v>
      </c>
      <c r="C298">
        <v>72529.411764705888</v>
      </c>
      <c r="E298">
        <v>128088.23529411765</v>
      </c>
      <c r="F298">
        <v>289494.1176470588</v>
      </c>
      <c r="G298">
        <v>276.47058823529414</v>
      </c>
      <c r="H298">
        <v>28800</v>
      </c>
      <c r="I298">
        <v>0</v>
      </c>
      <c r="K298">
        <v>59805.076470588239</v>
      </c>
      <c r="L298">
        <v>3.3458899999999998</v>
      </c>
      <c r="M298">
        <v>123570.71764705883</v>
      </c>
      <c r="N298" t="e">
        <v>#DIV/0!</v>
      </c>
      <c r="O298">
        <v>3.8739220000000003</v>
      </c>
      <c r="P298">
        <v>3.4893900000000002</v>
      </c>
      <c r="Q298">
        <v>29.702500000000001</v>
      </c>
      <c r="R298" t="e">
        <v>#DIV/0!</v>
      </c>
      <c r="S298">
        <v>498.06794117647075</v>
      </c>
      <c r="T298">
        <v>488.40070588235307</v>
      </c>
      <c r="U298">
        <v>0.13640033333333335</v>
      </c>
      <c r="V298" t="e">
        <v>#DIV/0!</v>
      </c>
      <c r="W298">
        <v>72.449994117647051</v>
      </c>
      <c r="X298">
        <v>1.5096838588235295</v>
      </c>
      <c r="Y298">
        <v>2.1175763352941175</v>
      </c>
      <c r="Z298">
        <v>0.22527509999999998</v>
      </c>
      <c r="AA298">
        <v>0.88791627294117648</v>
      </c>
      <c r="AB298">
        <v>21.214723529411764</v>
      </c>
      <c r="AC298" t="e">
        <v>#DIV/0!</v>
      </c>
    </row>
    <row r="299" spans="1:36">
      <c r="A299" t="s">
        <v>155</v>
      </c>
      <c r="B299">
        <f>B298/10000</f>
        <v>48.05705882352941</v>
      </c>
      <c r="C299">
        <f t="shared" ref="C299" si="305">C298/10000</f>
        <v>7.2529411764705891</v>
      </c>
      <c r="D299">
        <f>D298/10000</f>
        <v>0</v>
      </c>
      <c r="E299">
        <f t="shared" ref="E299" si="306">E298/10000</f>
        <v>12.808823529411764</v>
      </c>
      <c r="F299">
        <f t="shared" ref="F299" si="307">F298/10000</f>
        <v>28.949411764705879</v>
      </c>
      <c r="G299">
        <f t="shared" ref="G299" si="308">G298/10000</f>
        <v>2.7647058823529413E-2</v>
      </c>
      <c r="H299">
        <f t="shared" ref="H299" si="309">H298/10000</f>
        <v>2.88</v>
      </c>
      <c r="I299">
        <f t="shared" ref="I299" si="310">I298/10000</f>
        <v>0</v>
      </c>
      <c r="J299">
        <f>J298/10000</f>
        <v>0</v>
      </c>
      <c r="K299">
        <f t="shared" ref="K299:AB299" si="311">K298/10000</f>
        <v>5.9805076470588237</v>
      </c>
      <c r="L299">
        <f t="shared" si="311"/>
        <v>3.3458899999999999E-4</v>
      </c>
      <c r="M299">
        <f t="shared" si="311"/>
        <v>12.357071764705884</v>
      </c>
      <c r="N299" t="e">
        <f t="shared" si="311"/>
        <v>#DIV/0!</v>
      </c>
      <c r="O299">
        <f t="shared" si="311"/>
        <v>3.8739220000000003E-4</v>
      </c>
      <c r="P299">
        <f t="shared" si="311"/>
        <v>3.4893900000000004E-4</v>
      </c>
      <c r="Q299">
        <f t="shared" si="311"/>
        <v>2.9702500000000002E-3</v>
      </c>
      <c r="R299" t="e">
        <f t="shared" si="311"/>
        <v>#DIV/0!</v>
      </c>
      <c r="S299">
        <f t="shared" si="311"/>
        <v>4.9806794117647074E-2</v>
      </c>
      <c r="T299">
        <f t="shared" si="311"/>
        <v>4.8840070588235307E-2</v>
      </c>
      <c r="U299">
        <f t="shared" si="311"/>
        <v>1.3640033333333335E-5</v>
      </c>
      <c r="V299" t="e">
        <f t="shared" si="311"/>
        <v>#DIV/0!</v>
      </c>
      <c r="W299">
        <f t="shared" si="311"/>
        <v>7.244999411764705E-3</v>
      </c>
      <c r="X299">
        <f t="shared" si="311"/>
        <v>1.5096838588235295E-4</v>
      </c>
      <c r="Y299">
        <f t="shared" si="311"/>
        <v>2.1175763352941174E-4</v>
      </c>
      <c r="Z299">
        <f t="shared" si="311"/>
        <v>2.2527509999999998E-5</v>
      </c>
      <c r="AA299">
        <f t="shared" si="311"/>
        <v>8.8791627294117648E-5</v>
      </c>
      <c r="AB299">
        <f t="shared" si="311"/>
        <v>2.1214723529411764E-3</v>
      </c>
    </row>
    <row r="300" spans="1:36">
      <c r="A300" t="s">
        <v>156</v>
      </c>
      <c r="B300" t="s">
        <v>180</v>
      </c>
      <c r="C300">
        <f>C299*B318</f>
        <v>9.776800655016249</v>
      </c>
      <c r="D300">
        <f t="shared" ref="D300" si="312">D299*C318</f>
        <v>0</v>
      </c>
      <c r="E300">
        <f t="shared" ref="E300" si="313">E299*D318</f>
        <v>24.202884489600137</v>
      </c>
      <c r="F300">
        <f>F299*E318</f>
        <v>61.918143781542504</v>
      </c>
      <c r="G300">
        <f>G299*F318</f>
        <v>3.3303746050850007E-2</v>
      </c>
      <c r="H300">
        <f>H299*G318</f>
        <v>4.0297005988023953</v>
      </c>
      <c r="I300">
        <f>I299*H318</f>
        <v>0</v>
      </c>
      <c r="J300">
        <f>J299*J312</f>
        <v>0</v>
      </c>
      <c r="K300">
        <f>K299*B312</f>
        <v>8.0615890379448878</v>
      </c>
      <c r="L300">
        <f>L299*C312</f>
        <v>5.546662566844919E-4</v>
      </c>
      <c r="M300">
        <f>M299*D312</f>
        <v>23.349277930493177</v>
      </c>
      <c r="N300" t="e">
        <f>N299*O312</f>
        <v>#DIV/0!</v>
      </c>
      <c r="O300">
        <f>O299*R312</f>
        <v>5.002111879868949E-4</v>
      </c>
      <c r="P300">
        <f>T312*P299</f>
        <v>4.3433245365555225E-4</v>
      </c>
      <c r="Q300">
        <f>U312*Q299</f>
        <v>3.6971389568675444E-3</v>
      </c>
      <c r="R300" t="e">
        <f>R299*W312</f>
        <v>#DIV/0!</v>
      </c>
      <c r="S300">
        <f>S299*X312</f>
        <v>5.8901848966795137E-2</v>
      </c>
      <c r="T300">
        <f t="shared" ref="T300" si="314">T299*Y312</f>
        <v>5.7758595233427787E-2</v>
      </c>
      <c r="U300">
        <f t="shared" ref="U300" si="315">U299*Z312</f>
        <v>1.7321967873879956E-5</v>
      </c>
      <c r="V300" t="e">
        <f>V299*AC312</f>
        <v>#DIV/0!</v>
      </c>
      <c r="W300">
        <f>W299*AD312</f>
        <v>8.0892819360781441E-3</v>
      </c>
      <c r="X300">
        <f>X299*AE312</f>
        <v>1.770536361428027E-4</v>
      </c>
      <c r="Y300">
        <f>Y299*AF312</f>
        <v>2.6012483033841373E-4</v>
      </c>
      <c r="Z300">
        <f>Z299*AG312</f>
        <v>2.7217410354861602E-5</v>
      </c>
      <c r="AB300">
        <f>AB299*AI312</f>
        <v>2.2852926118555532E-3</v>
      </c>
    </row>
    <row r="303" spans="1:36">
      <c r="A303" t="s">
        <v>373</v>
      </c>
      <c r="B303" s="9" t="s">
        <v>106</v>
      </c>
      <c r="C303" s="9" t="s">
        <v>105</v>
      </c>
      <c r="D303" s="9" t="s">
        <v>104</v>
      </c>
      <c r="E303" s="9" t="s">
        <v>103</v>
      </c>
      <c r="F303" s="9" t="s">
        <v>102</v>
      </c>
      <c r="G303" s="9" t="s">
        <v>101</v>
      </c>
      <c r="H303" s="9" t="s">
        <v>100</v>
      </c>
      <c r="I303" s="9" t="s">
        <v>99</v>
      </c>
      <c r="J303" s="10" t="s">
        <v>45</v>
      </c>
      <c r="K303" s="10" t="s">
        <v>44</v>
      </c>
      <c r="L303" s="10" t="s">
        <v>43</v>
      </c>
      <c r="M303" s="10" t="s">
        <v>42</v>
      </c>
      <c r="N303" s="10" t="s">
        <v>41</v>
      </c>
      <c r="O303" s="10" t="s">
        <v>40</v>
      </c>
      <c r="P303" s="10" t="s">
        <v>39</v>
      </c>
      <c r="Q303" s="10" t="s">
        <v>38</v>
      </c>
      <c r="R303" s="10" t="s">
        <v>37</v>
      </c>
      <c r="S303" s="10" t="s">
        <v>36</v>
      </c>
      <c r="T303" s="10" t="s">
        <v>35</v>
      </c>
      <c r="U303" s="10" t="s">
        <v>34</v>
      </c>
      <c r="V303" s="10" t="s">
        <v>33</v>
      </c>
      <c r="W303" s="10" t="s">
        <v>32</v>
      </c>
      <c r="X303" s="10" t="s">
        <v>31</v>
      </c>
      <c r="Y303" s="10" t="s">
        <v>30</v>
      </c>
      <c r="Z303" s="10" t="s">
        <v>29</v>
      </c>
      <c r="AA303" s="10" t="s">
        <v>28</v>
      </c>
      <c r="AB303" s="10" t="s">
        <v>27</v>
      </c>
      <c r="AC303" s="11" t="s">
        <v>319</v>
      </c>
    </row>
    <row r="304" spans="1:36">
      <c r="A304" t="s">
        <v>154</v>
      </c>
      <c r="B304">
        <v>480711.76470588235</v>
      </c>
      <c r="C304">
        <v>73705.882352941175</v>
      </c>
      <c r="E304">
        <v>127000</v>
      </c>
      <c r="F304">
        <v>290470.5882352941</v>
      </c>
      <c r="G304">
        <v>100.00000000000001</v>
      </c>
      <c r="H304">
        <v>27876.470588235294</v>
      </c>
      <c r="K304">
        <v>60580.052941176473</v>
      </c>
      <c r="L304">
        <v>28.671234999999999</v>
      </c>
      <c r="M304">
        <v>125649.88235294117</v>
      </c>
      <c r="N304">
        <v>13.2628</v>
      </c>
      <c r="O304">
        <v>4.6153658333333336</v>
      </c>
      <c r="P304">
        <v>3.2550699999999999</v>
      </c>
      <c r="Q304">
        <v>59.049500000000002</v>
      </c>
      <c r="R304">
        <v>1.85514</v>
      </c>
      <c r="S304">
        <v>538.82988235294124</v>
      </c>
      <c r="T304">
        <v>528.97858823529418</v>
      </c>
      <c r="U304">
        <v>0.32955135000000002</v>
      </c>
      <c r="V304" t="e">
        <v>#DIV/0!</v>
      </c>
      <c r="W304">
        <v>56.342582352941172</v>
      </c>
      <c r="X304">
        <v>0.83586574545454551</v>
      </c>
      <c r="Y304">
        <v>0.86530010307692318</v>
      </c>
      <c r="Z304">
        <v>0.11042927888888888</v>
      </c>
      <c r="AA304">
        <v>0.65970913076923077</v>
      </c>
      <c r="AB304">
        <v>24.800847058823528</v>
      </c>
      <c r="AC304" t="e">
        <v>#DIV/0!</v>
      </c>
    </row>
    <row r="305" spans="1:35">
      <c r="A305" t="s">
        <v>155</v>
      </c>
      <c r="B305">
        <f>B304/10000</f>
        <v>48.071176470588235</v>
      </c>
      <c r="C305">
        <f t="shared" ref="C305" si="316">C304/10000</f>
        <v>7.3705882352941172</v>
      </c>
      <c r="D305">
        <f>D304/10000</f>
        <v>0</v>
      </c>
      <c r="E305">
        <f t="shared" ref="E305" si="317">E304/10000</f>
        <v>12.7</v>
      </c>
      <c r="F305">
        <f t="shared" ref="F305" si="318">F304/10000</f>
        <v>29.047058823529408</v>
      </c>
      <c r="G305">
        <f t="shared" ref="G305" si="319">G304/10000</f>
        <v>1.0000000000000002E-2</v>
      </c>
      <c r="H305">
        <f t="shared" ref="H305" si="320">H304/10000</f>
        <v>2.7876470588235294</v>
      </c>
      <c r="I305">
        <f t="shared" ref="I305" si="321">I304/10000</f>
        <v>0</v>
      </c>
      <c r="J305">
        <f>J304/10000</f>
        <v>0</v>
      </c>
      <c r="K305">
        <f t="shared" ref="K305:AB305" si="322">K304/10000</f>
        <v>6.0580052941176472</v>
      </c>
      <c r="L305">
        <f t="shared" si="322"/>
        <v>2.8671234999999998E-3</v>
      </c>
      <c r="M305">
        <f t="shared" si="322"/>
        <v>12.564988235294118</v>
      </c>
      <c r="N305">
        <f t="shared" si="322"/>
        <v>1.32628E-3</v>
      </c>
      <c r="O305">
        <f t="shared" si="322"/>
        <v>4.6153658333333337E-4</v>
      </c>
      <c r="P305">
        <f t="shared" si="322"/>
        <v>3.25507E-4</v>
      </c>
      <c r="Q305">
        <f t="shared" si="322"/>
        <v>5.90495E-3</v>
      </c>
      <c r="R305">
        <f t="shared" si="322"/>
        <v>1.8551400000000001E-4</v>
      </c>
      <c r="S305">
        <f t="shared" si="322"/>
        <v>5.3882988235294124E-2</v>
      </c>
      <c r="T305">
        <f t="shared" si="322"/>
        <v>5.2897858823529417E-2</v>
      </c>
      <c r="U305">
        <f t="shared" si="322"/>
        <v>3.2955135000000001E-5</v>
      </c>
      <c r="V305" t="e">
        <f t="shared" si="322"/>
        <v>#DIV/0!</v>
      </c>
      <c r="W305">
        <f t="shared" si="322"/>
        <v>5.6342582352941172E-3</v>
      </c>
      <c r="X305">
        <f t="shared" si="322"/>
        <v>8.3586574545454557E-5</v>
      </c>
      <c r="Y305">
        <f t="shared" si="322"/>
        <v>8.6530010307692322E-5</v>
      </c>
      <c r="Z305">
        <f t="shared" si="322"/>
        <v>1.1042927888888888E-5</v>
      </c>
      <c r="AA305">
        <f t="shared" si="322"/>
        <v>6.5970913076923078E-5</v>
      </c>
      <c r="AB305">
        <f t="shared" si="322"/>
        <v>2.480084705882353E-3</v>
      </c>
    </row>
    <row r="306" spans="1:35">
      <c r="A306" t="s">
        <v>156</v>
      </c>
      <c r="B306" t="s">
        <v>180</v>
      </c>
      <c r="C306">
        <f>C305*B321</f>
        <v>9.9353862293068591</v>
      </c>
      <c r="D306">
        <f t="shared" ref="D306" si="323">D305*C321</f>
        <v>0</v>
      </c>
      <c r="E306">
        <f t="shared" ref="E306" si="324">E305*D321</f>
        <v>23.997257227575979</v>
      </c>
      <c r="F306">
        <f t="shared" ref="F306" si="325">F305*E321</f>
        <v>62.126995162607571</v>
      </c>
      <c r="G306">
        <f>G305*F321</f>
        <v>1.20460358056266E-2</v>
      </c>
      <c r="H306">
        <f>H305*G321</f>
        <v>3.9004802160385115</v>
      </c>
      <c r="I306">
        <f>I305*H321</f>
        <v>0</v>
      </c>
      <c r="J306">
        <f>J305*J321</f>
        <v>0</v>
      </c>
      <c r="K306">
        <f>K305*B321</f>
        <v>8.1660541132973421</v>
      </c>
      <c r="L306">
        <f>L305*C321</f>
        <v>4.7529854812834223E-3</v>
      </c>
      <c r="M306">
        <f>M305*D321</f>
        <v>23.742146042820387</v>
      </c>
      <c r="N306">
        <f>N305*O321</f>
        <v>2.2128678420722794E-3</v>
      </c>
      <c r="O306">
        <f>O305*R321</f>
        <v>5.9594840228734385E-4</v>
      </c>
      <c r="P306">
        <f>T321*P305</f>
        <v>4.0516610064239832E-4</v>
      </c>
      <c r="Q306">
        <f>U321*Q305</f>
        <v>7.3500280055062714E-3</v>
      </c>
      <c r="R306">
        <f>R305*W321</f>
        <v>2.0287812776412779E-4</v>
      </c>
      <c r="S306">
        <f>S305*X321</f>
        <v>6.372238348483425E-2</v>
      </c>
      <c r="T306">
        <f>T305*Y321</f>
        <v>6.2557362831478183E-2</v>
      </c>
      <c r="U306">
        <f>U305*Z321</f>
        <v>4.1850908703745362E-5</v>
      </c>
      <c r="V306" t="e">
        <f>V305*AC321</f>
        <v>#DIV/0!</v>
      </c>
      <c r="W306">
        <f>W305*AD321</f>
        <v>6.2908360340173941E-3</v>
      </c>
      <c r="X306">
        <f>X305*AE321</f>
        <v>9.8029179218535255E-5</v>
      </c>
      <c r="Y306">
        <f>Y305*AF321</f>
        <v>1.0629418111316095E-4</v>
      </c>
      <c r="Z306">
        <f>Z305*AG321</f>
        <v>1.334190506944773E-5</v>
      </c>
      <c r="AB306">
        <f>AB305*AI321</f>
        <v>2.6715970383829209E-3</v>
      </c>
    </row>
    <row r="310" spans="1:35">
      <c r="A310" s="9" t="s">
        <v>157</v>
      </c>
      <c r="B310" t="s">
        <v>128</v>
      </c>
      <c r="C310" t="s">
        <v>126</v>
      </c>
      <c r="D310" t="s">
        <v>123</v>
      </c>
      <c r="E310" t="s">
        <v>121</v>
      </c>
      <c r="F310" t="s">
        <v>129</v>
      </c>
      <c r="G310" t="s">
        <v>127</v>
      </c>
      <c r="H310" t="s">
        <v>125</v>
      </c>
      <c r="I310" t="s">
        <v>124</v>
      </c>
      <c r="J310" t="s">
        <v>160</v>
      </c>
      <c r="K310" t="s">
        <v>121</v>
      </c>
      <c r="L310" t="s">
        <v>127</v>
      </c>
      <c r="M310" t="s">
        <v>127</v>
      </c>
      <c r="N310" t="s">
        <v>161</v>
      </c>
      <c r="O310" t="s">
        <v>122</v>
      </c>
      <c r="P310" t="s">
        <v>162</v>
      </c>
      <c r="Q310" t="s">
        <v>163</v>
      </c>
      <c r="R310" t="s">
        <v>164</v>
      </c>
      <c r="S310" t="s">
        <v>165</v>
      </c>
      <c r="T310" t="s">
        <v>166</v>
      </c>
      <c r="U310" t="s">
        <v>166</v>
      </c>
      <c r="V310" t="s">
        <v>167</v>
      </c>
      <c r="W310" t="s">
        <v>168</v>
      </c>
      <c r="X310" t="s">
        <v>169</v>
      </c>
      <c r="Y310" t="s">
        <v>169</v>
      </c>
      <c r="Z310" t="s">
        <v>170</v>
      </c>
      <c r="AA310" t="s">
        <v>171</v>
      </c>
      <c r="AB310" t="s">
        <v>172</v>
      </c>
      <c r="AC310" t="s">
        <v>173</v>
      </c>
      <c r="AD310" t="s">
        <v>174</v>
      </c>
      <c r="AE310" t="s">
        <v>175</v>
      </c>
      <c r="AF310" t="s">
        <v>176</v>
      </c>
      <c r="AG310" t="s">
        <v>177</v>
      </c>
      <c r="AH310" t="s">
        <v>178</v>
      </c>
      <c r="AI310" t="s">
        <v>179</v>
      </c>
    </row>
    <row r="311" spans="1:35">
      <c r="A311" s="9" t="s">
        <v>158</v>
      </c>
      <c r="B311">
        <v>61.98</v>
      </c>
      <c r="C311">
        <v>40.299999999999997</v>
      </c>
      <c r="D311">
        <v>101.96</v>
      </c>
      <c r="E311">
        <v>60.08</v>
      </c>
      <c r="F311">
        <v>94.2</v>
      </c>
      <c r="G311">
        <v>56.08</v>
      </c>
      <c r="H311">
        <v>71.84</v>
      </c>
      <c r="I311">
        <v>159.69</v>
      </c>
      <c r="J311">
        <v>29.880000000000003</v>
      </c>
      <c r="K311">
        <v>60.09</v>
      </c>
      <c r="L311">
        <v>56.08</v>
      </c>
      <c r="M311">
        <v>56.08</v>
      </c>
      <c r="N311">
        <v>137.92000000000002</v>
      </c>
      <c r="O311">
        <v>79.87</v>
      </c>
      <c r="P311">
        <v>181.88</v>
      </c>
      <c r="Q311">
        <v>152</v>
      </c>
      <c r="R311">
        <v>70.94</v>
      </c>
      <c r="S311">
        <v>74.930000000000007</v>
      </c>
      <c r="T311">
        <v>81.38</v>
      </c>
      <c r="U311">
        <v>81.38</v>
      </c>
      <c r="V311">
        <v>187.44</v>
      </c>
      <c r="W311">
        <v>186.94</v>
      </c>
      <c r="X311">
        <v>103.62</v>
      </c>
      <c r="Y311">
        <v>103.62</v>
      </c>
      <c r="Z311">
        <v>225.82</v>
      </c>
      <c r="AA311">
        <v>123.22</v>
      </c>
      <c r="AB311">
        <v>265.82</v>
      </c>
      <c r="AC311">
        <v>281.8</v>
      </c>
      <c r="AD311">
        <v>153.30000000000001</v>
      </c>
      <c r="AE311">
        <v>325.8</v>
      </c>
      <c r="AF311">
        <v>172.1</v>
      </c>
      <c r="AG311">
        <v>1021.4000000000001</v>
      </c>
      <c r="AH311">
        <v>223</v>
      </c>
      <c r="AI311">
        <v>223.2</v>
      </c>
    </row>
    <row r="312" spans="1:35">
      <c r="A312" s="9" t="s">
        <v>159</v>
      </c>
      <c r="B312">
        <f>B311/22.99/2</f>
        <v>1.3479773814702045</v>
      </c>
      <c r="C312">
        <f>C311/24.31</f>
        <v>1.6577540106951871</v>
      </c>
      <c r="D312">
        <f>D311/26.98/2</f>
        <v>1.889547813194959</v>
      </c>
      <c r="E312">
        <f>E311/28.09</f>
        <v>2.1388394446422212</v>
      </c>
      <c r="F312">
        <f>F311/39.1/2</f>
        <v>1.2046035805626598</v>
      </c>
      <c r="G312">
        <f>G311/40.08</f>
        <v>1.3992015968063873</v>
      </c>
      <c r="H312">
        <f>H311/55.85</f>
        <v>1.2863025962399284</v>
      </c>
      <c r="I312">
        <f>I311/55.85/2</f>
        <v>1.4296329453894359</v>
      </c>
      <c r="J312">
        <v>2.1527377521613835</v>
      </c>
      <c r="K312">
        <v>2.1391954432182274</v>
      </c>
      <c r="L312">
        <v>1.3992015968063873</v>
      </c>
      <c r="M312">
        <v>1.3992015968063873</v>
      </c>
      <c r="N312">
        <v>1.5338078291814947</v>
      </c>
      <c r="O312">
        <v>1.6684771255483604</v>
      </c>
      <c r="P312">
        <v>1.7852375343541422</v>
      </c>
      <c r="Q312">
        <v>1.4615384615384615</v>
      </c>
      <c r="R312">
        <v>1.2912267928649437</v>
      </c>
      <c r="S312">
        <v>1.2715085694892245</v>
      </c>
      <c r="T312">
        <v>1.2447231569287245</v>
      </c>
      <c r="U312">
        <v>1.2447231569287245</v>
      </c>
      <c r="V312">
        <v>1.3442340791738383</v>
      </c>
      <c r="W312">
        <v>1.0936000936000936</v>
      </c>
      <c r="X312">
        <v>1.1826067107966218</v>
      </c>
      <c r="Y312">
        <v>1.1826067107966218</v>
      </c>
      <c r="Z312">
        <v>1.2699358902260713</v>
      </c>
      <c r="AA312">
        <v>1.3508002631001974</v>
      </c>
      <c r="AB312">
        <v>1.4305241631686578</v>
      </c>
      <c r="AC312">
        <v>1.0601956358164033</v>
      </c>
      <c r="AD312">
        <v>1.1165331391114348</v>
      </c>
      <c r="AE312">
        <v>1.1727861771058314</v>
      </c>
      <c r="AF312">
        <v>1.2284082798001428</v>
      </c>
      <c r="AG312">
        <v>1.2081854743316773</v>
      </c>
      <c r="AH312">
        <v>0.6445086705202312</v>
      </c>
      <c r="AI312">
        <v>1.0772200772200773</v>
      </c>
    </row>
    <row r="313" spans="1:35">
      <c r="A313" s="9"/>
    </row>
    <row r="314" spans="1:35">
      <c r="A314" s="9"/>
    </row>
    <row r="315" spans="1:35">
      <c r="A315" s="9"/>
    </row>
    <row r="316" spans="1:35">
      <c r="A316" s="9" t="s">
        <v>157</v>
      </c>
      <c r="B316" t="s">
        <v>128</v>
      </c>
      <c r="C316" t="s">
        <v>126</v>
      </c>
      <c r="D316" t="s">
        <v>123</v>
      </c>
      <c r="E316" t="s">
        <v>121</v>
      </c>
      <c r="F316" t="s">
        <v>129</v>
      </c>
      <c r="G316" t="s">
        <v>127</v>
      </c>
      <c r="H316" t="s">
        <v>125</v>
      </c>
      <c r="I316" t="s">
        <v>124</v>
      </c>
      <c r="J316" t="s">
        <v>160</v>
      </c>
      <c r="K316" t="s">
        <v>121</v>
      </c>
      <c r="L316" t="s">
        <v>127</v>
      </c>
      <c r="M316" t="s">
        <v>127</v>
      </c>
      <c r="N316" t="s">
        <v>161</v>
      </c>
      <c r="O316" t="s">
        <v>122</v>
      </c>
      <c r="P316" t="s">
        <v>162</v>
      </c>
      <c r="Q316" t="s">
        <v>163</v>
      </c>
      <c r="R316" t="s">
        <v>164</v>
      </c>
      <c r="S316" t="s">
        <v>165</v>
      </c>
      <c r="T316" t="s">
        <v>166</v>
      </c>
      <c r="U316" t="s">
        <v>166</v>
      </c>
      <c r="V316" t="s">
        <v>167</v>
      </c>
      <c r="W316" t="s">
        <v>168</v>
      </c>
      <c r="X316" t="s">
        <v>169</v>
      </c>
      <c r="Y316" t="s">
        <v>169</v>
      </c>
      <c r="Z316" t="s">
        <v>170</v>
      </c>
      <c r="AA316" t="s">
        <v>171</v>
      </c>
      <c r="AB316" t="s">
        <v>172</v>
      </c>
      <c r="AC316" t="s">
        <v>173</v>
      </c>
      <c r="AD316" t="s">
        <v>174</v>
      </c>
      <c r="AE316" t="s">
        <v>175</v>
      </c>
      <c r="AF316" t="s">
        <v>176</v>
      </c>
      <c r="AG316" t="s">
        <v>177</v>
      </c>
      <c r="AH316" t="s">
        <v>178</v>
      </c>
      <c r="AI316" t="s">
        <v>179</v>
      </c>
    </row>
    <row r="317" spans="1:35">
      <c r="A317" s="9" t="s">
        <v>158</v>
      </c>
      <c r="B317">
        <v>61.98</v>
      </c>
      <c r="C317">
        <v>40.299999999999997</v>
      </c>
      <c r="D317">
        <v>101.96</v>
      </c>
      <c r="E317">
        <v>60.08</v>
      </c>
      <c r="F317">
        <v>94.2</v>
      </c>
      <c r="G317">
        <v>56.08</v>
      </c>
      <c r="H317">
        <v>71.84</v>
      </c>
      <c r="I317">
        <v>159.69</v>
      </c>
      <c r="J317">
        <v>29.880000000000003</v>
      </c>
      <c r="K317">
        <v>60.09</v>
      </c>
      <c r="L317">
        <v>56.08</v>
      </c>
      <c r="M317">
        <v>56.08</v>
      </c>
      <c r="N317">
        <v>137.92000000000002</v>
      </c>
      <c r="O317">
        <v>79.87</v>
      </c>
      <c r="P317">
        <v>181.88</v>
      </c>
      <c r="Q317">
        <v>152</v>
      </c>
      <c r="R317">
        <v>70.94</v>
      </c>
      <c r="S317">
        <v>74.930000000000007</v>
      </c>
      <c r="T317">
        <v>81.38</v>
      </c>
      <c r="U317">
        <v>81.38</v>
      </c>
      <c r="V317">
        <v>187.44</v>
      </c>
      <c r="W317">
        <v>186.94</v>
      </c>
      <c r="X317">
        <v>103.62</v>
      </c>
      <c r="Y317">
        <v>103.62</v>
      </c>
      <c r="Z317">
        <v>225.82</v>
      </c>
      <c r="AA317">
        <v>123.22</v>
      </c>
      <c r="AB317">
        <v>265.82</v>
      </c>
      <c r="AC317">
        <v>281.8</v>
      </c>
      <c r="AD317">
        <v>153.30000000000001</v>
      </c>
      <c r="AE317">
        <v>325.8</v>
      </c>
      <c r="AF317">
        <v>172.1</v>
      </c>
      <c r="AG317">
        <v>1021.4000000000001</v>
      </c>
      <c r="AH317">
        <v>223</v>
      </c>
      <c r="AI317">
        <v>223.2</v>
      </c>
    </row>
    <row r="318" spans="1:35">
      <c r="A318" s="9" t="s">
        <v>159</v>
      </c>
      <c r="B318">
        <f>B317/22.99/2</f>
        <v>1.3479773814702045</v>
      </c>
      <c r="C318">
        <f>C317/24.31</f>
        <v>1.6577540106951871</v>
      </c>
      <c r="D318">
        <f>D317/26.98/2</f>
        <v>1.889547813194959</v>
      </c>
      <c r="E318">
        <f>E317/28.09</f>
        <v>2.1388394446422212</v>
      </c>
      <c r="F318">
        <f>F317/39.1/2</f>
        <v>1.2046035805626598</v>
      </c>
      <c r="G318">
        <f>G317/40.08</f>
        <v>1.3992015968063873</v>
      </c>
      <c r="H318">
        <f>H317/55.85</f>
        <v>1.2863025962399284</v>
      </c>
      <c r="I318">
        <f>I317/55.85/2</f>
        <v>1.4296329453894359</v>
      </c>
      <c r="J318">
        <v>2.1527377521613835</v>
      </c>
      <c r="K318">
        <v>2.1391954432182274</v>
      </c>
      <c r="L318">
        <v>1.3992015968063873</v>
      </c>
      <c r="M318">
        <v>1.3992015968063873</v>
      </c>
      <c r="N318">
        <v>1.5338078291814947</v>
      </c>
      <c r="O318">
        <v>1.6684771255483604</v>
      </c>
      <c r="P318">
        <v>1.7852375343541422</v>
      </c>
      <c r="Q318">
        <v>1.4615384615384615</v>
      </c>
      <c r="R318">
        <v>1.2912267928649437</v>
      </c>
      <c r="S318">
        <v>1.2715085694892245</v>
      </c>
      <c r="T318">
        <v>1.2447231569287245</v>
      </c>
      <c r="U318">
        <v>1.2447231569287245</v>
      </c>
      <c r="V318">
        <v>1.3442340791738383</v>
      </c>
      <c r="W318">
        <v>1.0936000936000936</v>
      </c>
      <c r="X318">
        <v>1.1826067107966218</v>
      </c>
      <c r="Y318">
        <v>1.1826067107966218</v>
      </c>
      <c r="Z318">
        <v>1.2699358902260713</v>
      </c>
      <c r="AA318">
        <v>1.3508002631001974</v>
      </c>
      <c r="AB318">
        <v>1.4305241631686578</v>
      </c>
      <c r="AC318">
        <v>1.0601956358164033</v>
      </c>
      <c r="AD318">
        <v>1.1165331391114348</v>
      </c>
      <c r="AE318">
        <v>1.1727861771058314</v>
      </c>
      <c r="AF318">
        <v>1.2284082798001428</v>
      </c>
      <c r="AG318">
        <v>1.2081854743316773</v>
      </c>
      <c r="AH318">
        <v>0.6445086705202312</v>
      </c>
      <c r="AI318">
        <v>1.0772200772200773</v>
      </c>
    </row>
    <row r="319" spans="1:35">
      <c r="A319" s="9" t="s">
        <v>157</v>
      </c>
      <c r="B319" t="s">
        <v>128</v>
      </c>
      <c r="C319" t="s">
        <v>126</v>
      </c>
      <c r="D319" t="s">
        <v>123</v>
      </c>
      <c r="E319" t="s">
        <v>121</v>
      </c>
      <c r="F319" t="s">
        <v>129</v>
      </c>
      <c r="G319" t="s">
        <v>127</v>
      </c>
      <c r="H319" t="s">
        <v>125</v>
      </c>
      <c r="I319" t="s">
        <v>124</v>
      </c>
      <c r="J319" t="s">
        <v>160</v>
      </c>
      <c r="K319" t="s">
        <v>121</v>
      </c>
      <c r="L319" t="s">
        <v>127</v>
      </c>
      <c r="M319" t="s">
        <v>127</v>
      </c>
      <c r="N319" t="s">
        <v>161</v>
      </c>
      <c r="O319" t="s">
        <v>122</v>
      </c>
      <c r="P319" t="s">
        <v>162</v>
      </c>
      <c r="Q319" t="s">
        <v>163</v>
      </c>
      <c r="R319" t="s">
        <v>164</v>
      </c>
      <c r="S319" t="s">
        <v>165</v>
      </c>
      <c r="T319" t="s">
        <v>166</v>
      </c>
      <c r="U319" t="s">
        <v>166</v>
      </c>
      <c r="V319" t="s">
        <v>167</v>
      </c>
      <c r="W319" t="s">
        <v>168</v>
      </c>
      <c r="X319" t="s">
        <v>169</v>
      </c>
      <c r="Y319" t="s">
        <v>169</v>
      </c>
      <c r="Z319" t="s">
        <v>170</v>
      </c>
      <c r="AA319" t="s">
        <v>171</v>
      </c>
      <c r="AB319" t="s">
        <v>172</v>
      </c>
      <c r="AC319" t="s">
        <v>173</v>
      </c>
      <c r="AD319" t="s">
        <v>174</v>
      </c>
      <c r="AE319" t="s">
        <v>175</v>
      </c>
      <c r="AF319" t="s">
        <v>176</v>
      </c>
      <c r="AG319" t="s">
        <v>177</v>
      </c>
      <c r="AH319" t="s">
        <v>178</v>
      </c>
      <c r="AI319" t="s">
        <v>179</v>
      </c>
    </row>
    <row r="320" spans="1:35">
      <c r="A320" s="9" t="s">
        <v>158</v>
      </c>
      <c r="B320">
        <v>61.98</v>
      </c>
      <c r="C320">
        <v>40.299999999999997</v>
      </c>
      <c r="D320">
        <v>101.96</v>
      </c>
      <c r="E320">
        <v>60.08</v>
      </c>
      <c r="F320">
        <v>94.2</v>
      </c>
      <c r="G320">
        <v>56.08</v>
      </c>
      <c r="H320">
        <v>71.84</v>
      </c>
      <c r="I320">
        <v>159.69</v>
      </c>
      <c r="J320">
        <v>29.880000000000003</v>
      </c>
      <c r="K320">
        <v>60.09</v>
      </c>
      <c r="L320">
        <v>56.08</v>
      </c>
      <c r="M320">
        <v>56.08</v>
      </c>
      <c r="N320">
        <v>137.92000000000002</v>
      </c>
      <c r="O320">
        <v>79.87</v>
      </c>
      <c r="P320">
        <v>181.88</v>
      </c>
      <c r="Q320">
        <v>152</v>
      </c>
      <c r="R320">
        <v>70.94</v>
      </c>
      <c r="S320">
        <v>74.930000000000007</v>
      </c>
      <c r="T320">
        <v>81.38</v>
      </c>
      <c r="U320">
        <v>81.38</v>
      </c>
      <c r="V320">
        <v>187.44</v>
      </c>
      <c r="W320">
        <v>186.94</v>
      </c>
      <c r="X320">
        <v>103.62</v>
      </c>
      <c r="Y320">
        <v>103.62</v>
      </c>
      <c r="Z320">
        <v>225.82</v>
      </c>
      <c r="AA320">
        <v>123.22</v>
      </c>
      <c r="AB320">
        <v>265.82</v>
      </c>
      <c r="AC320">
        <v>281.8</v>
      </c>
      <c r="AD320">
        <v>153.30000000000001</v>
      </c>
      <c r="AE320">
        <v>325.8</v>
      </c>
      <c r="AF320">
        <v>172.1</v>
      </c>
      <c r="AG320">
        <v>1021.4000000000001</v>
      </c>
      <c r="AH320">
        <v>223</v>
      </c>
      <c r="AI320">
        <v>223.2</v>
      </c>
    </row>
    <row r="321" spans="1:35">
      <c r="A321" s="9" t="s">
        <v>159</v>
      </c>
      <c r="B321">
        <f>B320/22.99/2</f>
        <v>1.3479773814702045</v>
      </c>
      <c r="C321">
        <f>C320/24.31</f>
        <v>1.6577540106951871</v>
      </c>
      <c r="D321">
        <f>D320/26.98/2</f>
        <v>1.889547813194959</v>
      </c>
      <c r="E321">
        <f>E320/28.09</f>
        <v>2.1388394446422212</v>
      </c>
      <c r="F321">
        <f>F320/39.1/2</f>
        <v>1.2046035805626598</v>
      </c>
      <c r="G321">
        <f>G320/40.08</f>
        <v>1.3992015968063873</v>
      </c>
      <c r="H321">
        <f>H320/55.85</f>
        <v>1.2863025962399284</v>
      </c>
      <c r="I321">
        <f>I320/55.85/2</f>
        <v>1.4296329453894359</v>
      </c>
      <c r="J321">
        <v>2.1527377521613835</v>
      </c>
      <c r="K321">
        <v>2.1391954432182274</v>
      </c>
      <c r="L321">
        <v>1.3992015968063873</v>
      </c>
      <c r="M321">
        <v>1.3992015968063873</v>
      </c>
      <c r="N321">
        <v>1.5338078291814947</v>
      </c>
      <c r="O321">
        <v>1.6684771255483604</v>
      </c>
      <c r="P321">
        <v>1.7852375343541422</v>
      </c>
      <c r="Q321">
        <v>1.4615384615384615</v>
      </c>
      <c r="R321">
        <v>1.2912267928649437</v>
      </c>
      <c r="S321">
        <v>1.2715085694892245</v>
      </c>
      <c r="T321">
        <v>1.2447231569287245</v>
      </c>
      <c r="U321">
        <v>1.2447231569287245</v>
      </c>
      <c r="V321">
        <v>1.3442340791738383</v>
      </c>
      <c r="W321">
        <v>1.0936000936000936</v>
      </c>
      <c r="X321">
        <v>1.1826067107966218</v>
      </c>
      <c r="Y321">
        <v>1.1826067107966218</v>
      </c>
      <c r="Z321">
        <v>1.2699358902260713</v>
      </c>
      <c r="AA321">
        <v>1.3508002631001974</v>
      </c>
      <c r="AB321">
        <v>1.4305241631686578</v>
      </c>
      <c r="AC321">
        <v>1.0601956358164033</v>
      </c>
      <c r="AD321">
        <v>1.1165331391114348</v>
      </c>
      <c r="AE321">
        <v>1.1727861771058314</v>
      </c>
      <c r="AF321">
        <v>1.2284082798001428</v>
      </c>
      <c r="AG321">
        <v>1.2081854743316773</v>
      </c>
      <c r="AH321">
        <v>0.6445086705202312</v>
      </c>
      <c r="AI321">
        <v>1.0772200772200773</v>
      </c>
    </row>
    <row r="327" spans="1:35">
      <c r="A327" t="s">
        <v>374</v>
      </c>
      <c r="B327" s="9" t="s">
        <v>106</v>
      </c>
      <c r="C327" s="9" t="s">
        <v>105</v>
      </c>
      <c r="D327" s="9" t="s">
        <v>104</v>
      </c>
      <c r="E327" s="9" t="s">
        <v>103</v>
      </c>
      <c r="F327" s="9" t="s">
        <v>102</v>
      </c>
      <c r="G327" s="9" t="s">
        <v>101</v>
      </c>
      <c r="H327" s="9" t="s">
        <v>100</v>
      </c>
      <c r="I327" s="9" t="s">
        <v>99</v>
      </c>
      <c r="J327" s="10" t="s">
        <v>45</v>
      </c>
      <c r="K327" s="10" t="s">
        <v>44</v>
      </c>
      <c r="L327" s="10" t="s">
        <v>43</v>
      </c>
      <c r="M327" s="10" t="s">
        <v>42</v>
      </c>
      <c r="N327" s="10" t="s">
        <v>41</v>
      </c>
      <c r="O327" s="10" t="s">
        <v>40</v>
      </c>
      <c r="P327" s="10" t="s">
        <v>39</v>
      </c>
      <c r="Q327" s="10" t="s">
        <v>38</v>
      </c>
      <c r="R327" s="10" t="s">
        <v>37</v>
      </c>
      <c r="S327" s="10" t="s">
        <v>36</v>
      </c>
      <c r="T327" s="10" t="s">
        <v>35</v>
      </c>
      <c r="U327" s="10" t="s">
        <v>34</v>
      </c>
      <c r="V327" s="10" t="s">
        <v>33</v>
      </c>
      <c r="W327" s="10" t="s">
        <v>32</v>
      </c>
      <c r="X327" s="10" t="s">
        <v>31</v>
      </c>
      <c r="Y327" s="10" t="s">
        <v>30</v>
      </c>
      <c r="Z327" s="10" t="s">
        <v>29</v>
      </c>
      <c r="AA327" s="10" t="s">
        <v>28</v>
      </c>
      <c r="AB327" s="10" t="s">
        <v>27</v>
      </c>
      <c r="AC327" s="11" t="s">
        <v>319</v>
      </c>
    </row>
    <row r="328" spans="1:35">
      <c r="A328" t="s">
        <v>154</v>
      </c>
      <c r="B328">
        <v>481290</v>
      </c>
      <c r="C328">
        <v>72570</v>
      </c>
      <c r="E328">
        <v>126210</v>
      </c>
      <c r="F328">
        <v>292030</v>
      </c>
      <c r="G328">
        <v>370</v>
      </c>
      <c r="H328">
        <v>27540</v>
      </c>
      <c r="K328">
        <v>59033.61</v>
      </c>
      <c r="L328" t="e">
        <v>#DIV/0!</v>
      </c>
      <c r="M328">
        <v>122963.2</v>
      </c>
      <c r="N328" t="e">
        <v>#DIV/0!</v>
      </c>
      <c r="O328">
        <v>3.514866</v>
      </c>
      <c r="P328">
        <v>2.2858100000000001</v>
      </c>
      <c r="Q328" t="e">
        <v>#DIV/0!</v>
      </c>
      <c r="R328" t="e">
        <v>#DIV/0!</v>
      </c>
      <c r="S328">
        <v>493.00250000000005</v>
      </c>
      <c r="T328">
        <v>491.54769999999996</v>
      </c>
      <c r="U328" t="e">
        <v>#DIV/0!</v>
      </c>
      <c r="V328" t="e">
        <v>#DIV/0!</v>
      </c>
      <c r="W328">
        <v>52.120509999999989</v>
      </c>
      <c r="X328">
        <v>0.2703789155555556</v>
      </c>
      <c r="Y328">
        <v>0.37768022222222225</v>
      </c>
      <c r="Z328">
        <v>7.6375880000000007E-2</v>
      </c>
      <c r="AA328">
        <v>0.4462448</v>
      </c>
      <c r="AB328">
        <v>20.93347</v>
      </c>
      <c r="AC328" t="e">
        <v>#DIV/0!</v>
      </c>
    </row>
    <row r="329" spans="1:35">
      <c r="A329" t="s">
        <v>155</v>
      </c>
      <c r="B329">
        <f>B328/10000</f>
        <v>48.128999999999998</v>
      </c>
      <c r="C329">
        <f t="shared" ref="C329" si="326">C328/10000</f>
        <v>7.2569999999999997</v>
      </c>
      <c r="D329">
        <f>D328/10000</f>
        <v>0</v>
      </c>
      <c r="E329">
        <f t="shared" ref="E329" si="327">E328/10000</f>
        <v>12.621</v>
      </c>
      <c r="F329">
        <f t="shared" ref="F329" si="328">F328/10000</f>
        <v>29.202999999999999</v>
      </c>
      <c r="G329">
        <f t="shared" ref="G329" si="329">G328/10000</f>
        <v>3.6999999999999998E-2</v>
      </c>
      <c r="H329">
        <f t="shared" ref="H329" si="330">H328/10000</f>
        <v>2.754</v>
      </c>
      <c r="I329">
        <f t="shared" ref="I329" si="331">I328/10000</f>
        <v>0</v>
      </c>
      <c r="J329">
        <f>J328/10000</f>
        <v>0</v>
      </c>
      <c r="K329">
        <f t="shared" ref="K329:AB329" si="332">K328/10000</f>
        <v>5.9033610000000003</v>
      </c>
      <c r="L329" t="e">
        <f t="shared" si="332"/>
        <v>#DIV/0!</v>
      </c>
      <c r="M329">
        <f t="shared" si="332"/>
        <v>12.29632</v>
      </c>
      <c r="N329" t="e">
        <f t="shared" si="332"/>
        <v>#DIV/0!</v>
      </c>
      <c r="O329">
        <f t="shared" si="332"/>
        <v>3.5148660000000002E-4</v>
      </c>
      <c r="P329">
        <f t="shared" si="332"/>
        <v>2.28581E-4</v>
      </c>
      <c r="Q329" t="e">
        <f t="shared" si="332"/>
        <v>#DIV/0!</v>
      </c>
      <c r="R329" t="e">
        <f t="shared" si="332"/>
        <v>#DIV/0!</v>
      </c>
      <c r="S329">
        <f t="shared" si="332"/>
        <v>4.9300250000000004E-2</v>
      </c>
      <c r="T329">
        <f t="shared" si="332"/>
        <v>4.9154769999999993E-2</v>
      </c>
      <c r="U329" t="e">
        <f t="shared" si="332"/>
        <v>#DIV/0!</v>
      </c>
      <c r="V329" t="e">
        <f t="shared" si="332"/>
        <v>#DIV/0!</v>
      </c>
      <c r="W329">
        <f t="shared" si="332"/>
        <v>5.2120509999999988E-3</v>
      </c>
      <c r="X329">
        <f t="shared" si="332"/>
        <v>2.703789155555556E-5</v>
      </c>
      <c r="Y329">
        <f t="shared" si="332"/>
        <v>3.7768022222222226E-5</v>
      </c>
      <c r="Z329">
        <f t="shared" si="332"/>
        <v>7.637588E-6</v>
      </c>
      <c r="AA329">
        <f t="shared" si="332"/>
        <v>4.4624479999999998E-5</v>
      </c>
      <c r="AB329">
        <f t="shared" si="332"/>
        <v>2.0933470000000002E-3</v>
      </c>
    </row>
    <row r="330" spans="1:35">
      <c r="A330" t="s">
        <v>156</v>
      </c>
      <c r="B330" t="s">
        <v>180</v>
      </c>
      <c r="C330">
        <f>C329*B348</f>
        <v>9.782271857329274</v>
      </c>
      <c r="D330">
        <f t="shared" ref="D330" si="333">D329*C348</f>
        <v>0</v>
      </c>
      <c r="E330">
        <f t="shared" ref="E330" si="334">E329*D348</f>
        <v>23.847982950333577</v>
      </c>
      <c r="F330">
        <f>F329*E348</f>
        <v>62.460528301886782</v>
      </c>
      <c r="G330">
        <f>G329*F348</f>
        <v>4.457033248081841E-2</v>
      </c>
      <c r="H330">
        <f>H329*G348</f>
        <v>3.8534011976047906</v>
      </c>
      <c r="I330">
        <f>I329*H348</f>
        <v>0</v>
      </c>
      <c r="J330">
        <f>J329*J342</f>
        <v>0</v>
      </c>
      <c r="K330">
        <f>K329*B342</f>
        <v>7.9575971026533283</v>
      </c>
      <c r="L330" t="e">
        <f>L329*C342</f>
        <v>#DIV/0!</v>
      </c>
      <c r="M330">
        <f>M329*D342</f>
        <v>23.234484566345436</v>
      </c>
      <c r="N330" t="e">
        <f>N329*O342</f>
        <v>#DIV/0!</v>
      </c>
      <c r="O330">
        <f>O329*R342</f>
        <v>4.5384891525300335E-4</v>
      </c>
      <c r="P330">
        <f>T342*P329</f>
        <v>2.8452006393392474E-4</v>
      </c>
      <c r="Q330" t="e">
        <f>U342*Q329</f>
        <v>#DIV/0!</v>
      </c>
      <c r="R330" t="e">
        <f>R329*W342</f>
        <v>#DIV/0!</v>
      </c>
      <c r="S330">
        <f>S329*X342</f>
        <v>5.8302806493951156E-2</v>
      </c>
      <c r="T330">
        <f t="shared" ref="T330" si="335">T329*Y342</f>
        <v>5.8130760869664455E-2</v>
      </c>
      <c r="U330" t="e">
        <f t="shared" ref="U330" si="336">U329*Z342</f>
        <v>#DIV/0!</v>
      </c>
      <c r="V330" t="e">
        <f>V329*AC342</f>
        <v>#DIV/0!</v>
      </c>
      <c r="W330">
        <f>W329*AD342</f>
        <v>5.8194276642388916E-3</v>
      </c>
      <c r="X330">
        <f>X329*AE342</f>
        <v>3.1709665474442049E-5</v>
      </c>
      <c r="Y330">
        <f>Y329*AF342</f>
        <v>4.6394551209453573E-5</v>
      </c>
      <c r="Z330">
        <f>Z329*AG342</f>
        <v>9.2276228805299271E-6</v>
      </c>
      <c r="AB330">
        <f>AB329*AI342</f>
        <v>2.2549954169884174E-3</v>
      </c>
    </row>
    <row r="333" spans="1:35">
      <c r="A333" t="s">
        <v>362</v>
      </c>
      <c r="B333" s="9" t="s">
        <v>106</v>
      </c>
      <c r="C333" s="9" t="s">
        <v>105</v>
      </c>
      <c r="D333" s="9" t="s">
        <v>104</v>
      </c>
      <c r="E333" s="9" t="s">
        <v>103</v>
      </c>
      <c r="F333" s="9" t="s">
        <v>102</v>
      </c>
      <c r="G333" s="9" t="s">
        <v>101</v>
      </c>
      <c r="H333" s="9" t="s">
        <v>100</v>
      </c>
      <c r="I333" s="9" t="s">
        <v>99</v>
      </c>
      <c r="J333" s="10" t="s">
        <v>45</v>
      </c>
      <c r="K333" s="10" t="s">
        <v>44</v>
      </c>
      <c r="L333" s="10" t="s">
        <v>43</v>
      </c>
      <c r="M333" s="10" t="s">
        <v>42</v>
      </c>
      <c r="N333" s="10" t="s">
        <v>41</v>
      </c>
      <c r="O333" s="10" t="s">
        <v>40</v>
      </c>
      <c r="P333" s="10" t="s">
        <v>39</v>
      </c>
      <c r="Q333" s="10" t="s">
        <v>38</v>
      </c>
      <c r="R333" s="10" t="s">
        <v>37</v>
      </c>
      <c r="S333" s="10" t="s">
        <v>36</v>
      </c>
      <c r="T333" s="10" t="s">
        <v>35</v>
      </c>
      <c r="U333" s="10" t="s">
        <v>34</v>
      </c>
      <c r="V333" s="10" t="s">
        <v>33</v>
      </c>
      <c r="W333" s="10" t="s">
        <v>32</v>
      </c>
      <c r="X333" s="10" t="s">
        <v>31</v>
      </c>
      <c r="Y333" s="10" t="s">
        <v>30</v>
      </c>
      <c r="Z333" s="10" t="s">
        <v>29</v>
      </c>
      <c r="AA333" s="10" t="s">
        <v>28</v>
      </c>
      <c r="AB333" s="10" t="s">
        <v>27</v>
      </c>
      <c r="AC333" s="11" t="s">
        <v>319</v>
      </c>
    </row>
    <row r="334" spans="1:35">
      <c r="A334" t="s">
        <v>154</v>
      </c>
      <c r="B334">
        <v>477308.33333333331</v>
      </c>
      <c r="C334">
        <v>58116.666666666664</v>
      </c>
      <c r="E334">
        <v>139841.66666666666</v>
      </c>
      <c r="F334">
        <v>274866.66666666669</v>
      </c>
      <c r="G334">
        <v>900</v>
      </c>
      <c r="H334">
        <v>47000</v>
      </c>
      <c r="J334">
        <v>2.3970500000000001</v>
      </c>
      <c r="K334">
        <v>50836.433333333327</v>
      </c>
      <c r="L334" t="e">
        <v>#DIV/0!</v>
      </c>
      <c r="M334">
        <v>134498</v>
      </c>
      <c r="N334">
        <v>11.215226666666666</v>
      </c>
      <c r="O334">
        <v>5.1154391666666674</v>
      </c>
      <c r="P334">
        <v>2.498516</v>
      </c>
      <c r="Q334">
        <v>28.942699999999999</v>
      </c>
      <c r="R334">
        <v>0.63619999999999999</v>
      </c>
      <c r="S334">
        <v>756.31633333333332</v>
      </c>
      <c r="T334">
        <v>761.66700000000003</v>
      </c>
      <c r="U334">
        <v>0.12651327500000001</v>
      </c>
      <c r="V334" t="e">
        <v>#DIV/0!</v>
      </c>
      <c r="W334">
        <v>36.890733333333337</v>
      </c>
      <c r="X334">
        <v>0.37726300454545458</v>
      </c>
      <c r="Y334">
        <v>0.62924161818181823</v>
      </c>
      <c r="Z334">
        <v>8.5806305200000016E-2</v>
      </c>
      <c r="AA334">
        <v>0.78252241666666666</v>
      </c>
      <c r="AB334">
        <v>34.485808333333331</v>
      </c>
      <c r="AC334" t="e">
        <v>#DIV/0!</v>
      </c>
    </row>
    <row r="335" spans="1:35">
      <c r="A335" t="s">
        <v>155</v>
      </c>
      <c r="B335">
        <f>B334/10000</f>
        <v>47.730833333333329</v>
      </c>
      <c r="C335">
        <f t="shared" ref="C335" si="337">C334/10000</f>
        <v>5.8116666666666665</v>
      </c>
      <c r="D335">
        <f>D334/10000</f>
        <v>0</v>
      </c>
      <c r="E335">
        <f t="shared" ref="E335" si="338">E334/10000</f>
        <v>13.984166666666665</v>
      </c>
      <c r="F335">
        <f t="shared" ref="F335" si="339">F334/10000</f>
        <v>27.486666666666668</v>
      </c>
      <c r="G335">
        <f t="shared" ref="G335" si="340">G334/10000</f>
        <v>0.09</v>
      </c>
      <c r="H335">
        <f t="shared" ref="H335" si="341">H334/10000</f>
        <v>4.7</v>
      </c>
      <c r="I335">
        <f t="shared" ref="I335" si="342">I334/10000</f>
        <v>0</v>
      </c>
      <c r="J335">
        <f>J334/10000</f>
        <v>2.3970500000000002E-4</v>
      </c>
      <c r="K335">
        <f t="shared" ref="K335:AB335" si="343">K334/10000</f>
        <v>5.0836433333333328</v>
      </c>
      <c r="L335" t="e">
        <f t="shared" si="343"/>
        <v>#DIV/0!</v>
      </c>
      <c r="M335">
        <f t="shared" si="343"/>
        <v>13.4498</v>
      </c>
      <c r="N335">
        <f t="shared" si="343"/>
        <v>1.1215226666666665E-3</v>
      </c>
      <c r="O335">
        <f t="shared" si="343"/>
        <v>5.1154391666666677E-4</v>
      </c>
      <c r="P335">
        <f t="shared" si="343"/>
        <v>2.4985159999999998E-4</v>
      </c>
      <c r="Q335">
        <f t="shared" si="343"/>
        <v>2.89427E-3</v>
      </c>
      <c r="R335">
        <f t="shared" si="343"/>
        <v>6.3620000000000004E-5</v>
      </c>
      <c r="S335">
        <f t="shared" si="343"/>
        <v>7.5631633333333337E-2</v>
      </c>
      <c r="T335">
        <f t="shared" si="343"/>
        <v>7.6166700000000004E-2</v>
      </c>
      <c r="U335">
        <f t="shared" si="343"/>
        <v>1.2651327500000001E-5</v>
      </c>
      <c r="V335" t="e">
        <f t="shared" si="343"/>
        <v>#DIV/0!</v>
      </c>
      <c r="W335">
        <f t="shared" si="343"/>
        <v>3.6890733333333338E-3</v>
      </c>
      <c r="X335">
        <f t="shared" si="343"/>
        <v>3.7726300454545457E-5</v>
      </c>
      <c r="Y335">
        <f t="shared" si="343"/>
        <v>6.2924161818181829E-5</v>
      </c>
      <c r="Z335">
        <f t="shared" si="343"/>
        <v>8.5806305200000019E-6</v>
      </c>
      <c r="AA335">
        <f t="shared" si="343"/>
        <v>7.8252241666666668E-5</v>
      </c>
      <c r="AB335">
        <f t="shared" si="343"/>
        <v>3.448580833333333E-3</v>
      </c>
    </row>
    <row r="336" spans="1:35">
      <c r="A336" t="s">
        <v>156</v>
      </c>
      <c r="B336" t="s">
        <v>180</v>
      </c>
      <c r="C336">
        <f>C335*B351</f>
        <v>7.8339952153110053</v>
      </c>
      <c r="D336">
        <f t="shared" ref="D336" si="344">D335*C351</f>
        <v>0</v>
      </c>
      <c r="E336">
        <f t="shared" ref="E336" si="345">E335*D351</f>
        <v>26.423751544353838</v>
      </c>
      <c r="F336">
        <f t="shared" ref="F336" si="346">F335*E351</f>
        <v>58.789566868399191</v>
      </c>
      <c r="G336">
        <f>G335*F351</f>
        <v>0.10841432225063938</v>
      </c>
      <c r="H336">
        <f>H335*G351</f>
        <v>6.5762475049900209</v>
      </c>
      <c r="I336">
        <f>I335*H351</f>
        <v>0</v>
      </c>
      <c r="J336">
        <f>J335*J351</f>
        <v>5.1602200288184449E-4</v>
      </c>
      <c r="K336">
        <f>K335*B351</f>
        <v>6.8526362287951281</v>
      </c>
      <c r="L336" t="e">
        <f>L335*C351</f>
        <v>#DIV/0!</v>
      </c>
      <c r="M336">
        <f>M335*D351</f>
        <v>25.414040177909559</v>
      </c>
      <c r="N336">
        <f>N335*O351</f>
        <v>1.8712349151173318E-3</v>
      </c>
      <c r="O336">
        <f>O335*R351</f>
        <v>6.6051921092707218E-4</v>
      </c>
      <c r="P336">
        <f>T351*P335</f>
        <v>3.1099607231569289E-4</v>
      </c>
      <c r="Q336">
        <f>U351*Q335</f>
        <v>3.6025648914040993E-3</v>
      </c>
      <c r="R336">
        <f>R335*W351</f>
        <v>6.9574837954837959E-5</v>
      </c>
      <c r="S336">
        <f>S335*X351</f>
        <v>8.9442477128509487E-2</v>
      </c>
      <c r="T336">
        <f>T335*Y351</f>
        <v>9.0075250559233058E-2</v>
      </c>
      <c r="U336">
        <f>U335*Z351</f>
        <v>1.606637485125408E-5</v>
      </c>
      <c r="V336" t="e">
        <f>V335*AC351</f>
        <v>#DIV/0!</v>
      </c>
      <c r="W336">
        <f>W335*AD351</f>
        <v>4.1189726292789513E-3</v>
      </c>
      <c r="X336">
        <f>X335*AE351</f>
        <v>4.4244883686432357E-5</v>
      </c>
      <c r="Y336">
        <f>Y335*AF351</f>
        <v>7.729656137693856E-5</v>
      </c>
      <c r="Z336">
        <f>Z335*AG351</f>
        <v>1.0366993154871069E-5</v>
      </c>
      <c r="AB336">
        <f>AB335*AI351</f>
        <v>3.7148805115830115E-3</v>
      </c>
    </row>
    <row r="340" spans="1:35">
      <c r="A340" s="9" t="s">
        <v>157</v>
      </c>
      <c r="B340" t="s">
        <v>128</v>
      </c>
      <c r="C340" t="s">
        <v>126</v>
      </c>
      <c r="D340" t="s">
        <v>123</v>
      </c>
      <c r="E340" t="s">
        <v>121</v>
      </c>
      <c r="F340" t="s">
        <v>129</v>
      </c>
      <c r="G340" t="s">
        <v>127</v>
      </c>
      <c r="H340" t="s">
        <v>125</v>
      </c>
      <c r="I340" t="s">
        <v>124</v>
      </c>
      <c r="J340" t="s">
        <v>160</v>
      </c>
      <c r="K340" t="s">
        <v>121</v>
      </c>
      <c r="L340" t="s">
        <v>127</v>
      </c>
      <c r="M340" t="s">
        <v>127</v>
      </c>
      <c r="N340" t="s">
        <v>161</v>
      </c>
      <c r="O340" t="s">
        <v>122</v>
      </c>
      <c r="P340" t="s">
        <v>162</v>
      </c>
      <c r="Q340" t="s">
        <v>163</v>
      </c>
      <c r="R340" t="s">
        <v>164</v>
      </c>
      <c r="S340" t="s">
        <v>165</v>
      </c>
      <c r="T340" t="s">
        <v>166</v>
      </c>
      <c r="U340" t="s">
        <v>166</v>
      </c>
      <c r="V340" t="s">
        <v>167</v>
      </c>
      <c r="W340" t="s">
        <v>168</v>
      </c>
      <c r="X340" t="s">
        <v>169</v>
      </c>
      <c r="Y340" t="s">
        <v>169</v>
      </c>
      <c r="Z340" t="s">
        <v>170</v>
      </c>
      <c r="AA340" t="s">
        <v>171</v>
      </c>
      <c r="AB340" t="s">
        <v>172</v>
      </c>
      <c r="AC340" t="s">
        <v>173</v>
      </c>
      <c r="AD340" t="s">
        <v>174</v>
      </c>
      <c r="AE340" t="s">
        <v>175</v>
      </c>
      <c r="AF340" t="s">
        <v>176</v>
      </c>
      <c r="AG340" t="s">
        <v>177</v>
      </c>
      <c r="AH340" t="s">
        <v>178</v>
      </c>
      <c r="AI340" t="s">
        <v>179</v>
      </c>
    </row>
    <row r="341" spans="1:35">
      <c r="A341" s="9" t="s">
        <v>158</v>
      </c>
      <c r="B341">
        <v>61.98</v>
      </c>
      <c r="C341">
        <v>40.299999999999997</v>
      </c>
      <c r="D341">
        <v>101.96</v>
      </c>
      <c r="E341">
        <v>60.08</v>
      </c>
      <c r="F341">
        <v>94.2</v>
      </c>
      <c r="G341">
        <v>56.08</v>
      </c>
      <c r="H341">
        <v>71.84</v>
      </c>
      <c r="I341">
        <v>159.69</v>
      </c>
      <c r="J341">
        <v>29.880000000000003</v>
      </c>
      <c r="K341">
        <v>60.09</v>
      </c>
      <c r="L341">
        <v>56.08</v>
      </c>
      <c r="M341">
        <v>56.08</v>
      </c>
      <c r="N341">
        <v>137.92000000000002</v>
      </c>
      <c r="O341">
        <v>79.87</v>
      </c>
      <c r="P341">
        <v>181.88</v>
      </c>
      <c r="Q341">
        <v>152</v>
      </c>
      <c r="R341">
        <v>70.94</v>
      </c>
      <c r="S341">
        <v>74.930000000000007</v>
      </c>
      <c r="T341">
        <v>81.38</v>
      </c>
      <c r="U341">
        <v>81.38</v>
      </c>
      <c r="V341">
        <v>187.44</v>
      </c>
      <c r="W341">
        <v>186.94</v>
      </c>
      <c r="X341">
        <v>103.62</v>
      </c>
      <c r="Y341">
        <v>103.62</v>
      </c>
      <c r="Z341">
        <v>225.82</v>
      </c>
      <c r="AA341">
        <v>123.22</v>
      </c>
      <c r="AB341">
        <v>265.82</v>
      </c>
      <c r="AC341">
        <v>281.8</v>
      </c>
      <c r="AD341">
        <v>153.30000000000001</v>
      </c>
      <c r="AE341">
        <v>325.8</v>
      </c>
      <c r="AF341">
        <v>172.1</v>
      </c>
      <c r="AG341">
        <v>1021.4000000000001</v>
      </c>
      <c r="AH341">
        <v>223</v>
      </c>
      <c r="AI341">
        <v>223.2</v>
      </c>
    </row>
    <row r="342" spans="1:35">
      <c r="A342" s="9" t="s">
        <v>159</v>
      </c>
      <c r="B342">
        <f>B341/22.99/2</f>
        <v>1.3479773814702045</v>
      </c>
      <c r="C342">
        <f>C341/24.31</f>
        <v>1.6577540106951871</v>
      </c>
      <c r="D342">
        <f>D341/26.98/2</f>
        <v>1.889547813194959</v>
      </c>
      <c r="E342">
        <f>E341/28.09</f>
        <v>2.1388394446422212</v>
      </c>
      <c r="F342">
        <f>F341/39.1/2</f>
        <v>1.2046035805626598</v>
      </c>
      <c r="G342">
        <f>G341/40.08</f>
        <v>1.3992015968063873</v>
      </c>
      <c r="H342">
        <f>H341/55.85</f>
        <v>1.2863025962399284</v>
      </c>
      <c r="I342">
        <f>I341/55.85/2</f>
        <v>1.4296329453894359</v>
      </c>
      <c r="J342">
        <v>2.1527377521613835</v>
      </c>
      <c r="K342">
        <v>2.1391954432182274</v>
      </c>
      <c r="L342">
        <v>1.3992015968063873</v>
      </c>
      <c r="M342">
        <v>1.3992015968063873</v>
      </c>
      <c r="N342">
        <v>1.5338078291814947</v>
      </c>
      <c r="O342">
        <v>1.6684771255483604</v>
      </c>
      <c r="P342">
        <v>1.7852375343541422</v>
      </c>
      <c r="Q342">
        <v>1.4615384615384615</v>
      </c>
      <c r="R342">
        <v>1.2912267928649437</v>
      </c>
      <c r="S342">
        <v>1.2715085694892245</v>
      </c>
      <c r="T342">
        <v>1.2447231569287245</v>
      </c>
      <c r="U342">
        <v>1.2447231569287245</v>
      </c>
      <c r="V342">
        <v>1.3442340791738383</v>
      </c>
      <c r="W342">
        <v>1.0936000936000936</v>
      </c>
      <c r="X342">
        <v>1.1826067107966218</v>
      </c>
      <c r="Y342">
        <v>1.1826067107966218</v>
      </c>
      <c r="Z342">
        <v>1.2699358902260713</v>
      </c>
      <c r="AA342">
        <v>1.3508002631001974</v>
      </c>
      <c r="AB342">
        <v>1.4305241631686578</v>
      </c>
      <c r="AC342">
        <v>1.0601956358164033</v>
      </c>
      <c r="AD342">
        <v>1.1165331391114348</v>
      </c>
      <c r="AE342">
        <v>1.1727861771058314</v>
      </c>
      <c r="AF342">
        <v>1.2284082798001428</v>
      </c>
      <c r="AG342">
        <v>1.2081854743316773</v>
      </c>
      <c r="AH342">
        <v>0.6445086705202312</v>
      </c>
      <c r="AI342">
        <v>1.0772200772200773</v>
      </c>
    </row>
    <row r="343" spans="1:35">
      <c r="A343" s="9"/>
    </row>
    <row r="344" spans="1:35">
      <c r="A344" s="9"/>
    </row>
    <row r="345" spans="1:35">
      <c r="A345" s="9"/>
    </row>
    <row r="346" spans="1:35">
      <c r="A346" s="9" t="s">
        <v>157</v>
      </c>
      <c r="B346" t="s">
        <v>128</v>
      </c>
      <c r="C346" t="s">
        <v>126</v>
      </c>
      <c r="D346" t="s">
        <v>123</v>
      </c>
      <c r="E346" t="s">
        <v>121</v>
      </c>
      <c r="F346" t="s">
        <v>129</v>
      </c>
      <c r="G346" t="s">
        <v>127</v>
      </c>
      <c r="H346" t="s">
        <v>125</v>
      </c>
      <c r="I346" t="s">
        <v>124</v>
      </c>
      <c r="J346" t="s">
        <v>160</v>
      </c>
      <c r="K346" t="s">
        <v>121</v>
      </c>
      <c r="L346" t="s">
        <v>127</v>
      </c>
      <c r="M346" t="s">
        <v>127</v>
      </c>
      <c r="N346" t="s">
        <v>161</v>
      </c>
      <c r="O346" t="s">
        <v>122</v>
      </c>
      <c r="P346" t="s">
        <v>162</v>
      </c>
      <c r="Q346" t="s">
        <v>163</v>
      </c>
      <c r="R346" t="s">
        <v>164</v>
      </c>
      <c r="S346" t="s">
        <v>165</v>
      </c>
      <c r="T346" t="s">
        <v>166</v>
      </c>
      <c r="U346" t="s">
        <v>166</v>
      </c>
      <c r="V346" t="s">
        <v>167</v>
      </c>
      <c r="W346" t="s">
        <v>168</v>
      </c>
      <c r="X346" t="s">
        <v>169</v>
      </c>
      <c r="Y346" t="s">
        <v>169</v>
      </c>
      <c r="Z346" t="s">
        <v>170</v>
      </c>
      <c r="AA346" t="s">
        <v>171</v>
      </c>
      <c r="AB346" t="s">
        <v>172</v>
      </c>
      <c r="AC346" t="s">
        <v>173</v>
      </c>
      <c r="AD346" t="s">
        <v>174</v>
      </c>
      <c r="AE346" t="s">
        <v>175</v>
      </c>
      <c r="AF346" t="s">
        <v>176</v>
      </c>
      <c r="AG346" t="s">
        <v>177</v>
      </c>
      <c r="AH346" t="s">
        <v>178</v>
      </c>
      <c r="AI346" t="s">
        <v>179</v>
      </c>
    </row>
    <row r="347" spans="1:35">
      <c r="A347" s="9" t="s">
        <v>158</v>
      </c>
      <c r="B347">
        <v>61.98</v>
      </c>
      <c r="C347">
        <v>40.299999999999997</v>
      </c>
      <c r="D347">
        <v>101.96</v>
      </c>
      <c r="E347">
        <v>60.08</v>
      </c>
      <c r="F347">
        <v>94.2</v>
      </c>
      <c r="G347">
        <v>56.08</v>
      </c>
      <c r="H347">
        <v>71.84</v>
      </c>
      <c r="I347">
        <v>159.69</v>
      </c>
      <c r="J347">
        <v>29.880000000000003</v>
      </c>
      <c r="K347">
        <v>60.09</v>
      </c>
      <c r="L347">
        <v>56.08</v>
      </c>
      <c r="M347">
        <v>56.08</v>
      </c>
      <c r="N347">
        <v>137.92000000000002</v>
      </c>
      <c r="O347">
        <v>79.87</v>
      </c>
      <c r="P347">
        <v>181.88</v>
      </c>
      <c r="Q347">
        <v>152</v>
      </c>
      <c r="R347">
        <v>70.94</v>
      </c>
      <c r="S347">
        <v>74.930000000000007</v>
      </c>
      <c r="T347">
        <v>81.38</v>
      </c>
      <c r="U347">
        <v>81.38</v>
      </c>
      <c r="V347">
        <v>187.44</v>
      </c>
      <c r="W347">
        <v>186.94</v>
      </c>
      <c r="X347">
        <v>103.62</v>
      </c>
      <c r="Y347">
        <v>103.62</v>
      </c>
      <c r="Z347">
        <v>225.82</v>
      </c>
      <c r="AA347">
        <v>123.22</v>
      </c>
      <c r="AB347">
        <v>265.82</v>
      </c>
      <c r="AC347">
        <v>281.8</v>
      </c>
      <c r="AD347">
        <v>153.30000000000001</v>
      </c>
      <c r="AE347">
        <v>325.8</v>
      </c>
      <c r="AF347">
        <v>172.1</v>
      </c>
      <c r="AG347">
        <v>1021.4000000000001</v>
      </c>
      <c r="AH347">
        <v>223</v>
      </c>
      <c r="AI347">
        <v>223.2</v>
      </c>
    </row>
    <row r="348" spans="1:35">
      <c r="A348" s="9" t="s">
        <v>159</v>
      </c>
      <c r="B348">
        <f>B347/22.99/2</f>
        <v>1.3479773814702045</v>
      </c>
      <c r="C348">
        <f>C347/24.31</f>
        <v>1.6577540106951871</v>
      </c>
      <c r="D348">
        <f>D347/26.98/2</f>
        <v>1.889547813194959</v>
      </c>
      <c r="E348">
        <f>E347/28.09</f>
        <v>2.1388394446422212</v>
      </c>
      <c r="F348">
        <f>F347/39.1/2</f>
        <v>1.2046035805626598</v>
      </c>
      <c r="G348">
        <f>G347/40.08</f>
        <v>1.3992015968063873</v>
      </c>
      <c r="H348">
        <f>H347/55.85</f>
        <v>1.2863025962399284</v>
      </c>
      <c r="I348">
        <f>I347/55.85/2</f>
        <v>1.4296329453894359</v>
      </c>
      <c r="J348">
        <v>2.1527377521613835</v>
      </c>
      <c r="K348">
        <v>2.1391954432182274</v>
      </c>
      <c r="L348">
        <v>1.3992015968063873</v>
      </c>
      <c r="M348">
        <v>1.3992015968063873</v>
      </c>
      <c r="N348">
        <v>1.5338078291814947</v>
      </c>
      <c r="O348">
        <v>1.6684771255483604</v>
      </c>
      <c r="P348">
        <v>1.7852375343541422</v>
      </c>
      <c r="Q348">
        <v>1.4615384615384615</v>
      </c>
      <c r="R348">
        <v>1.2912267928649437</v>
      </c>
      <c r="S348">
        <v>1.2715085694892245</v>
      </c>
      <c r="T348">
        <v>1.2447231569287245</v>
      </c>
      <c r="U348">
        <v>1.2447231569287245</v>
      </c>
      <c r="V348">
        <v>1.3442340791738383</v>
      </c>
      <c r="W348">
        <v>1.0936000936000936</v>
      </c>
      <c r="X348">
        <v>1.1826067107966218</v>
      </c>
      <c r="Y348">
        <v>1.1826067107966218</v>
      </c>
      <c r="Z348">
        <v>1.2699358902260713</v>
      </c>
      <c r="AA348">
        <v>1.3508002631001974</v>
      </c>
      <c r="AB348">
        <v>1.4305241631686578</v>
      </c>
      <c r="AC348">
        <v>1.0601956358164033</v>
      </c>
      <c r="AD348">
        <v>1.1165331391114348</v>
      </c>
      <c r="AE348">
        <v>1.1727861771058314</v>
      </c>
      <c r="AF348">
        <v>1.2284082798001428</v>
      </c>
      <c r="AG348">
        <v>1.2081854743316773</v>
      </c>
      <c r="AH348">
        <v>0.6445086705202312</v>
      </c>
      <c r="AI348">
        <v>1.0772200772200773</v>
      </c>
    </row>
    <row r="349" spans="1:35">
      <c r="A349" s="9" t="s">
        <v>157</v>
      </c>
      <c r="B349" t="s">
        <v>128</v>
      </c>
      <c r="C349" t="s">
        <v>126</v>
      </c>
      <c r="D349" t="s">
        <v>123</v>
      </c>
      <c r="E349" t="s">
        <v>121</v>
      </c>
      <c r="F349" t="s">
        <v>129</v>
      </c>
      <c r="G349" t="s">
        <v>127</v>
      </c>
      <c r="H349" t="s">
        <v>125</v>
      </c>
      <c r="I349" t="s">
        <v>124</v>
      </c>
      <c r="J349" t="s">
        <v>160</v>
      </c>
      <c r="K349" t="s">
        <v>121</v>
      </c>
      <c r="L349" t="s">
        <v>127</v>
      </c>
      <c r="M349" t="s">
        <v>127</v>
      </c>
      <c r="N349" t="s">
        <v>161</v>
      </c>
      <c r="O349" t="s">
        <v>122</v>
      </c>
      <c r="P349" t="s">
        <v>162</v>
      </c>
      <c r="Q349" t="s">
        <v>163</v>
      </c>
      <c r="R349" t="s">
        <v>164</v>
      </c>
      <c r="S349" t="s">
        <v>165</v>
      </c>
      <c r="T349" t="s">
        <v>166</v>
      </c>
      <c r="U349" t="s">
        <v>166</v>
      </c>
      <c r="V349" t="s">
        <v>167</v>
      </c>
      <c r="W349" t="s">
        <v>168</v>
      </c>
      <c r="X349" t="s">
        <v>169</v>
      </c>
      <c r="Y349" t="s">
        <v>169</v>
      </c>
      <c r="Z349" t="s">
        <v>170</v>
      </c>
      <c r="AA349" t="s">
        <v>171</v>
      </c>
      <c r="AB349" t="s">
        <v>172</v>
      </c>
      <c r="AC349" t="s">
        <v>173</v>
      </c>
      <c r="AD349" t="s">
        <v>174</v>
      </c>
      <c r="AE349" t="s">
        <v>175</v>
      </c>
      <c r="AF349" t="s">
        <v>176</v>
      </c>
      <c r="AG349" t="s">
        <v>177</v>
      </c>
      <c r="AH349" t="s">
        <v>178</v>
      </c>
      <c r="AI349" t="s">
        <v>179</v>
      </c>
    </row>
    <row r="350" spans="1:35">
      <c r="A350" s="9" t="s">
        <v>158</v>
      </c>
      <c r="B350">
        <v>61.98</v>
      </c>
      <c r="C350">
        <v>40.299999999999997</v>
      </c>
      <c r="D350">
        <v>101.96</v>
      </c>
      <c r="E350">
        <v>60.08</v>
      </c>
      <c r="F350">
        <v>94.2</v>
      </c>
      <c r="G350">
        <v>56.08</v>
      </c>
      <c r="H350">
        <v>71.84</v>
      </c>
      <c r="I350">
        <v>159.69</v>
      </c>
      <c r="J350">
        <v>29.880000000000003</v>
      </c>
      <c r="K350">
        <v>60.09</v>
      </c>
      <c r="L350">
        <v>56.08</v>
      </c>
      <c r="M350">
        <v>56.08</v>
      </c>
      <c r="N350">
        <v>137.92000000000002</v>
      </c>
      <c r="O350">
        <v>79.87</v>
      </c>
      <c r="P350">
        <v>181.88</v>
      </c>
      <c r="Q350">
        <v>152</v>
      </c>
      <c r="R350">
        <v>70.94</v>
      </c>
      <c r="S350">
        <v>74.930000000000007</v>
      </c>
      <c r="T350">
        <v>81.38</v>
      </c>
      <c r="U350">
        <v>81.38</v>
      </c>
      <c r="V350">
        <v>187.44</v>
      </c>
      <c r="W350">
        <v>186.94</v>
      </c>
      <c r="X350">
        <v>103.62</v>
      </c>
      <c r="Y350">
        <v>103.62</v>
      </c>
      <c r="Z350">
        <v>225.82</v>
      </c>
      <c r="AA350">
        <v>123.22</v>
      </c>
      <c r="AB350">
        <v>265.82</v>
      </c>
      <c r="AC350">
        <v>281.8</v>
      </c>
      <c r="AD350">
        <v>153.30000000000001</v>
      </c>
      <c r="AE350">
        <v>325.8</v>
      </c>
      <c r="AF350">
        <v>172.1</v>
      </c>
      <c r="AG350">
        <v>1021.4000000000001</v>
      </c>
      <c r="AH350">
        <v>223</v>
      </c>
      <c r="AI350">
        <v>223.2</v>
      </c>
    </row>
    <row r="351" spans="1:35">
      <c r="A351" s="9" t="s">
        <v>159</v>
      </c>
      <c r="B351">
        <f>B350/22.99/2</f>
        <v>1.3479773814702045</v>
      </c>
      <c r="C351">
        <f>C350/24.31</f>
        <v>1.6577540106951871</v>
      </c>
      <c r="D351">
        <f>D350/26.98/2</f>
        <v>1.889547813194959</v>
      </c>
      <c r="E351">
        <f>E350/28.09</f>
        <v>2.1388394446422212</v>
      </c>
      <c r="F351">
        <f>F350/39.1/2</f>
        <v>1.2046035805626598</v>
      </c>
      <c r="G351">
        <f>G350/40.08</f>
        <v>1.3992015968063873</v>
      </c>
      <c r="H351">
        <f>H350/55.85</f>
        <v>1.2863025962399284</v>
      </c>
      <c r="I351">
        <f>I350/55.85/2</f>
        <v>1.4296329453894359</v>
      </c>
      <c r="J351">
        <v>2.1527377521613835</v>
      </c>
      <c r="K351">
        <v>2.1391954432182274</v>
      </c>
      <c r="L351">
        <v>1.3992015968063873</v>
      </c>
      <c r="M351">
        <v>1.3992015968063873</v>
      </c>
      <c r="N351">
        <v>1.5338078291814947</v>
      </c>
      <c r="O351">
        <v>1.6684771255483604</v>
      </c>
      <c r="P351">
        <v>1.7852375343541422</v>
      </c>
      <c r="Q351">
        <v>1.4615384615384615</v>
      </c>
      <c r="R351">
        <v>1.2912267928649437</v>
      </c>
      <c r="S351">
        <v>1.2715085694892245</v>
      </c>
      <c r="T351">
        <v>1.2447231569287245</v>
      </c>
      <c r="U351">
        <v>1.2447231569287245</v>
      </c>
      <c r="V351">
        <v>1.3442340791738383</v>
      </c>
      <c r="W351">
        <v>1.0936000936000936</v>
      </c>
      <c r="X351">
        <v>1.1826067107966218</v>
      </c>
      <c r="Y351">
        <v>1.1826067107966218</v>
      </c>
      <c r="Z351">
        <v>1.2699358902260713</v>
      </c>
      <c r="AA351">
        <v>1.3508002631001974</v>
      </c>
      <c r="AB351">
        <v>1.4305241631686578</v>
      </c>
      <c r="AC351">
        <v>1.0601956358164033</v>
      </c>
      <c r="AD351">
        <v>1.1165331391114348</v>
      </c>
      <c r="AE351">
        <v>1.1727861771058314</v>
      </c>
      <c r="AF351">
        <v>1.2284082798001428</v>
      </c>
      <c r="AG351">
        <v>1.2081854743316773</v>
      </c>
      <c r="AH351">
        <v>0.6445086705202312</v>
      </c>
      <c r="AI351">
        <v>1.0772200772200773</v>
      </c>
    </row>
    <row r="355" spans="1:35">
      <c r="A355" t="s">
        <v>375</v>
      </c>
      <c r="B355" s="9" t="s">
        <v>106</v>
      </c>
      <c r="C355" s="9" t="s">
        <v>105</v>
      </c>
      <c r="D355" s="9" t="s">
        <v>104</v>
      </c>
      <c r="E355" s="9" t="s">
        <v>103</v>
      </c>
      <c r="F355" s="9" t="s">
        <v>102</v>
      </c>
      <c r="G355" s="9" t="s">
        <v>101</v>
      </c>
      <c r="H355" s="9" t="s">
        <v>100</v>
      </c>
      <c r="I355" s="9" t="s">
        <v>99</v>
      </c>
      <c r="J355" s="10" t="s">
        <v>45</v>
      </c>
      <c r="K355" s="10" t="s">
        <v>44</v>
      </c>
      <c r="L355" s="10" t="s">
        <v>43</v>
      </c>
      <c r="M355" s="10" t="s">
        <v>42</v>
      </c>
      <c r="N355" s="10" t="s">
        <v>41</v>
      </c>
      <c r="O355" s="10" t="s">
        <v>40</v>
      </c>
      <c r="P355" s="10" t="s">
        <v>39</v>
      </c>
      <c r="Q355" s="10" t="s">
        <v>38</v>
      </c>
      <c r="R355" s="10" t="s">
        <v>37</v>
      </c>
      <c r="S355" s="10" t="s">
        <v>36</v>
      </c>
      <c r="T355" s="10" t="s">
        <v>35</v>
      </c>
      <c r="U355" s="10" t="s">
        <v>34</v>
      </c>
      <c r="V355" s="10" t="s">
        <v>33</v>
      </c>
      <c r="W355" s="10" t="s">
        <v>32</v>
      </c>
      <c r="X355" s="10" t="s">
        <v>31</v>
      </c>
      <c r="Y355" s="10" t="s">
        <v>30</v>
      </c>
      <c r="Z355" s="10" t="s">
        <v>29</v>
      </c>
      <c r="AA355" s="10" t="s">
        <v>28</v>
      </c>
      <c r="AB355" s="10" t="s">
        <v>27</v>
      </c>
      <c r="AC355" s="11" t="s">
        <v>319</v>
      </c>
    </row>
    <row r="356" spans="1:35">
      <c r="A356" t="s">
        <v>154</v>
      </c>
      <c r="B356">
        <v>478872.72727272729</v>
      </c>
      <c r="C356">
        <v>64145.454545454544</v>
      </c>
      <c r="E356">
        <v>134090.90909090909</v>
      </c>
      <c r="F356">
        <v>281927.27272727271</v>
      </c>
      <c r="G356">
        <v>354.54545454545456</v>
      </c>
      <c r="H356">
        <v>38963.63636363636</v>
      </c>
      <c r="J356">
        <v>26.834400000000002</v>
      </c>
      <c r="K356">
        <v>58034.645454545454</v>
      </c>
      <c r="L356">
        <v>6104.79</v>
      </c>
      <c r="M356">
        <v>136431</v>
      </c>
      <c r="N356">
        <v>1840.2049999999999</v>
      </c>
      <c r="O356">
        <v>55.930591000000007</v>
      </c>
      <c r="P356">
        <v>31.926991666666666</v>
      </c>
      <c r="Q356">
        <v>105.71525</v>
      </c>
      <c r="R356">
        <v>85.245900000000006</v>
      </c>
      <c r="S356">
        <v>748.4858181818181</v>
      </c>
      <c r="T356">
        <v>740.99381818181826</v>
      </c>
      <c r="U356">
        <v>0.30640943333333331</v>
      </c>
      <c r="V356">
        <v>3.775255</v>
      </c>
      <c r="W356">
        <v>68.353000000000009</v>
      </c>
      <c r="X356">
        <v>0.11385003666666667</v>
      </c>
      <c r="Y356">
        <v>0.21436069129999999</v>
      </c>
      <c r="Z356">
        <v>3.0041053999999994E-2</v>
      </c>
      <c r="AA356">
        <v>0.36225898499999998</v>
      </c>
      <c r="AB356">
        <v>32.830754545454539</v>
      </c>
      <c r="AC356" t="e">
        <v>#DIV/0!</v>
      </c>
    </row>
    <row r="357" spans="1:35">
      <c r="A357" t="s">
        <v>155</v>
      </c>
      <c r="B357">
        <f>B356/10000</f>
        <v>47.88727272727273</v>
      </c>
      <c r="C357">
        <f t="shared" ref="C357" si="347">C356/10000</f>
        <v>6.4145454545454541</v>
      </c>
      <c r="D357">
        <f>D356/10000</f>
        <v>0</v>
      </c>
      <c r="E357">
        <f t="shared" ref="E357" si="348">E356/10000</f>
        <v>13.409090909090908</v>
      </c>
      <c r="F357">
        <f t="shared" ref="F357" si="349">F356/10000</f>
        <v>28.192727272727272</v>
      </c>
      <c r="G357">
        <f t="shared" ref="G357" si="350">G356/10000</f>
        <v>3.5454545454545454E-2</v>
      </c>
      <c r="H357">
        <f t="shared" ref="H357" si="351">H356/10000</f>
        <v>3.896363636363636</v>
      </c>
      <c r="I357">
        <f t="shared" ref="I357" si="352">I356/10000</f>
        <v>0</v>
      </c>
      <c r="J357">
        <f>J356/10000</f>
        <v>2.68344E-3</v>
      </c>
      <c r="K357">
        <f t="shared" ref="K357:AB357" si="353">K356/10000</f>
        <v>5.8034645454545455</v>
      </c>
      <c r="L357">
        <f t="shared" si="353"/>
        <v>0.61047899999999999</v>
      </c>
      <c r="M357">
        <f t="shared" si="353"/>
        <v>13.6431</v>
      </c>
      <c r="N357">
        <f t="shared" si="353"/>
        <v>0.1840205</v>
      </c>
      <c r="O357">
        <f t="shared" si="353"/>
        <v>5.5930591000000005E-3</v>
      </c>
      <c r="P357">
        <f t="shared" si="353"/>
        <v>3.1926991666666668E-3</v>
      </c>
      <c r="Q357">
        <f t="shared" si="353"/>
        <v>1.0571525E-2</v>
      </c>
      <c r="R357">
        <f t="shared" si="353"/>
        <v>8.5245900000000003E-3</v>
      </c>
      <c r="S357">
        <f t="shared" si="353"/>
        <v>7.4848581818181811E-2</v>
      </c>
      <c r="T357">
        <f t="shared" si="353"/>
        <v>7.409938181818182E-2</v>
      </c>
      <c r="U357">
        <f t="shared" si="353"/>
        <v>3.0640943333333334E-5</v>
      </c>
      <c r="V357">
        <f t="shared" si="353"/>
        <v>3.7752549999999998E-4</v>
      </c>
      <c r="W357">
        <f t="shared" si="353"/>
        <v>6.8353000000000008E-3</v>
      </c>
      <c r="X357">
        <f t="shared" si="353"/>
        <v>1.1385003666666666E-5</v>
      </c>
      <c r="Y357">
        <f t="shared" si="353"/>
        <v>2.1436069129999999E-5</v>
      </c>
      <c r="Z357">
        <f t="shared" si="353"/>
        <v>3.0041053999999994E-6</v>
      </c>
      <c r="AA357">
        <f t="shared" si="353"/>
        <v>3.6225898500000001E-5</v>
      </c>
      <c r="AB357">
        <f t="shared" si="353"/>
        <v>3.2830754545454541E-3</v>
      </c>
    </row>
    <row r="358" spans="1:35">
      <c r="A358" t="s">
        <v>156</v>
      </c>
      <c r="B358" t="s">
        <v>180</v>
      </c>
      <c r="C358">
        <f>C357*B376</f>
        <v>8.6466621851397836</v>
      </c>
      <c r="D358">
        <f t="shared" ref="D358" si="354">D357*C376</f>
        <v>0</v>
      </c>
      <c r="E358">
        <f t="shared" ref="E358" si="355">E357*D376</f>
        <v>25.337118404205132</v>
      </c>
      <c r="F358">
        <f>F357*E376</f>
        <v>60.299717142949603</v>
      </c>
      <c r="G358">
        <f>G357*F376</f>
        <v>4.2708672401767026E-2</v>
      </c>
      <c r="H358">
        <f>H357*G376</f>
        <v>5.4517982217383416</v>
      </c>
      <c r="I358">
        <f>I357*H376</f>
        <v>0</v>
      </c>
      <c r="J358">
        <f>J357*J370</f>
        <v>5.7767425936599429E-3</v>
      </c>
      <c r="K358">
        <f>K357*B370</f>
        <v>7.8229389414369885</v>
      </c>
      <c r="L358">
        <f>L357*C370</f>
        <v>1.0120240106951872</v>
      </c>
      <c r="M358">
        <f>M357*D370</f>
        <v>25.779289770200148</v>
      </c>
      <c r="N358">
        <f>N357*O370</f>
        <v>0.30703399488197203</v>
      </c>
      <c r="O358">
        <f>O357*R370</f>
        <v>7.2219077639970892E-3</v>
      </c>
      <c r="P358">
        <f>T370*P357</f>
        <v>3.9740265858570411E-3</v>
      </c>
      <c r="Q358">
        <f>U370*Q357</f>
        <v>1.3158621971550934E-2</v>
      </c>
      <c r="R358">
        <f>R357*W370</f>
        <v>9.3224924219024227E-3</v>
      </c>
      <c r="S358">
        <f>S357*X370</f>
        <v>8.851643515179182E-2</v>
      </c>
      <c r="T358">
        <f t="shared" ref="T358" si="356">T357*Y370</f>
        <v>8.7630426204063E-2</v>
      </c>
      <c r="U358">
        <f t="shared" ref="U358" si="357">U357*Z370</f>
        <v>3.891203364938327E-5</v>
      </c>
      <c r="V358">
        <f>V357*AC370</f>
        <v>4.0025088750940554E-4</v>
      </c>
      <c r="W358">
        <f>W357*AD370</f>
        <v>7.6318389657683916E-3</v>
      </c>
      <c r="X358">
        <f>X357*AE370</f>
        <v>1.3352174926565873E-5</v>
      </c>
      <c r="Y358">
        <f>Y357*AF370</f>
        <v>2.6332244805660242E-5</v>
      </c>
      <c r="Z358">
        <f>Z357*AG370</f>
        <v>3.6295165076413526E-6</v>
      </c>
      <c r="AB358">
        <f>AB357*AI370</f>
        <v>3.5365947946647946E-3</v>
      </c>
    </row>
    <row r="361" spans="1:35">
      <c r="A361" t="s">
        <v>364</v>
      </c>
      <c r="B361" s="9" t="s">
        <v>106</v>
      </c>
      <c r="C361" s="9" t="s">
        <v>105</v>
      </c>
      <c r="D361" s="9" t="s">
        <v>377</v>
      </c>
      <c r="E361" s="9" t="s">
        <v>103</v>
      </c>
      <c r="F361" s="9" t="s">
        <v>102</v>
      </c>
      <c r="G361" s="9" t="s">
        <v>101</v>
      </c>
      <c r="H361" s="9" t="s">
        <v>100</v>
      </c>
      <c r="I361" s="9" t="s">
        <v>99</v>
      </c>
      <c r="J361" s="10" t="s">
        <v>45</v>
      </c>
      <c r="K361" s="10" t="s">
        <v>44</v>
      </c>
      <c r="L361" s="10" t="s">
        <v>43</v>
      </c>
      <c r="M361" s="10" t="s">
        <v>42</v>
      </c>
      <c r="N361" s="10" t="s">
        <v>41</v>
      </c>
      <c r="O361" s="10" t="s">
        <v>40</v>
      </c>
      <c r="P361" s="10" t="s">
        <v>39</v>
      </c>
      <c r="Q361" s="10" t="s">
        <v>38</v>
      </c>
      <c r="R361" s="10" t="s">
        <v>37</v>
      </c>
      <c r="S361" s="10" t="s">
        <v>36</v>
      </c>
      <c r="T361" s="10" t="s">
        <v>35</v>
      </c>
      <c r="U361" s="10" t="s">
        <v>34</v>
      </c>
      <c r="V361" s="10" t="s">
        <v>33</v>
      </c>
      <c r="W361" s="10" t="s">
        <v>32</v>
      </c>
      <c r="X361" s="10" t="s">
        <v>31</v>
      </c>
      <c r="Y361" s="10" t="s">
        <v>30</v>
      </c>
      <c r="Z361" s="10" t="s">
        <v>29</v>
      </c>
      <c r="AA361" s="10" t="s">
        <v>28</v>
      </c>
      <c r="AB361" s="10" t="s">
        <v>27</v>
      </c>
      <c r="AC361" s="11" t="s">
        <v>319</v>
      </c>
    </row>
    <row r="362" spans="1:35">
      <c r="A362" t="s">
        <v>154</v>
      </c>
      <c r="B362">
        <v>480537.5</v>
      </c>
      <c r="C362">
        <v>66212.5</v>
      </c>
      <c r="E362">
        <v>128562.5</v>
      </c>
      <c r="F362">
        <v>288762.5</v>
      </c>
      <c r="G362">
        <v>350</v>
      </c>
      <c r="H362">
        <v>34562.5</v>
      </c>
      <c r="J362">
        <v>7.2489650000000001</v>
      </c>
      <c r="K362">
        <v>62956.037499999991</v>
      </c>
      <c r="L362">
        <v>915.99830799999995</v>
      </c>
      <c r="M362">
        <v>134050</v>
      </c>
      <c r="N362">
        <v>150.295905</v>
      </c>
      <c r="O362">
        <v>36.625464285714294</v>
      </c>
      <c r="P362">
        <v>15.523223333333334</v>
      </c>
      <c r="Q362">
        <v>30.217500000000001</v>
      </c>
      <c r="R362">
        <v>14.704788799999999</v>
      </c>
      <c r="S362">
        <v>668.60337499999991</v>
      </c>
      <c r="T362">
        <v>662.84024999999997</v>
      </c>
      <c r="U362">
        <v>0.50459699999999996</v>
      </c>
      <c r="V362">
        <v>1.5881099999999999</v>
      </c>
      <c r="W362">
        <v>62.927550000000011</v>
      </c>
      <c r="X362">
        <v>0.40823719999999997</v>
      </c>
      <c r="Y362">
        <v>0.48940257218333333</v>
      </c>
      <c r="Z362">
        <v>9.3314736999999995E-2</v>
      </c>
      <c r="AA362">
        <v>0.64151212999999996</v>
      </c>
      <c r="AB362">
        <v>33.927837500000003</v>
      </c>
      <c r="AC362" t="e">
        <v>#DIV/0!</v>
      </c>
    </row>
    <row r="363" spans="1:35">
      <c r="A363" t="s">
        <v>155</v>
      </c>
      <c r="B363">
        <f>B362/10000</f>
        <v>48.053750000000001</v>
      </c>
      <c r="C363">
        <f t="shared" ref="C363" si="358">C362/10000</f>
        <v>6.6212499999999999</v>
      </c>
      <c r="D363">
        <f>D362/10000</f>
        <v>0</v>
      </c>
      <c r="E363">
        <f t="shared" ref="E363" si="359">E362/10000</f>
        <v>12.856249999999999</v>
      </c>
      <c r="F363">
        <f t="shared" ref="F363" si="360">F362/10000</f>
        <v>28.876249999999999</v>
      </c>
      <c r="G363">
        <f t="shared" ref="G363" si="361">G362/10000</f>
        <v>3.5000000000000003E-2</v>
      </c>
      <c r="H363">
        <f t="shared" ref="H363" si="362">H362/10000</f>
        <v>3.4562499999999998</v>
      </c>
      <c r="I363">
        <f t="shared" ref="I363" si="363">I362/10000</f>
        <v>0</v>
      </c>
      <c r="J363">
        <f>J362/10000</f>
        <v>7.248965E-4</v>
      </c>
      <c r="K363">
        <f t="shared" ref="K363:AB363" si="364">K362/10000</f>
        <v>6.2956037499999988</v>
      </c>
      <c r="L363">
        <f t="shared" si="364"/>
        <v>9.159983079999999E-2</v>
      </c>
      <c r="M363">
        <f t="shared" si="364"/>
        <v>13.404999999999999</v>
      </c>
      <c r="N363">
        <f t="shared" si="364"/>
        <v>1.50295905E-2</v>
      </c>
      <c r="O363">
        <f t="shared" si="364"/>
        <v>3.6625464285714292E-3</v>
      </c>
      <c r="P363">
        <f t="shared" si="364"/>
        <v>1.5523223333333335E-3</v>
      </c>
      <c r="Q363">
        <f t="shared" si="364"/>
        <v>3.0217500000000001E-3</v>
      </c>
      <c r="R363">
        <f t="shared" si="364"/>
        <v>1.4704788799999998E-3</v>
      </c>
      <c r="S363">
        <f t="shared" si="364"/>
        <v>6.6860337499999992E-2</v>
      </c>
      <c r="T363">
        <f t="shared" si="364"/>
        <v>6.6284024999999996E-2</v>
      </c>
      <c r="U363">
        <f t="shared" si="364"/>
        <v>5.0459699999999994E-5</v>
      </c>
      <c r="V363">
        <f t="shared" si="364"/>
        <v>1.5881099999999999E-4</v>
      </c>
      <c r="W363">
        <f t="shared" si="364"/>
        <v>6.2927550000000014E-3</v>
      </c>
      <c r="X363">
        <f t="shared" si="364"/>
        <v>4.0823719999999995E-5</v>
      </c>
      <c r="Y363">
        <f t="shared" si="364"/>
        <v>4.8940257218333332E-5</v>
      </c>
      <c r="Z363">
        <f t="shared" si="364"/>
        <v>9.3314736999999994E-6</v>
      </c>
      <c r="AA363">
        <f t="shared" si="364"/>
        <v>6.4151212999999992E-5</v>
      </c>
      <c r="AB363">
        <f t="shared" si="364"/>
        <v>3.3927837500000004E-3</v>
      </c>
    </row>
    <row r="364" spans="1:35">
      <c r="A364" t="s">
        <v>156</v>
      </c>
      <c r="B364" t="s">
        <v>180</v>
      </c>
      <c r="C364">
        <f>C363*B379</f>
        <v>8.9252952370595917</v>
      </c>
      <c r="D364">
        <f t="shared" ref="D364" si="365">D363*C379</f>
        <v>0</v>
      </c>
      <c r="E364">
        <f t="shared" ref="E364" si="366">E363*D379</f>
        <v>24.292499073387692</v>
      </c>
      <c r="F364">
        <f t="shared" ref="F364" si="367">F363*E379</f>
        <v>61.76166251334994</v>
      </c>
      <c r="G364">
        <f>G363*F379</f>
        <v>4.2161125319693099E-2</v>
      </c>
      <c r="H364">
        <f>H363*G379</f>
        <v>4.8359905189620758</v>
      </c>
      <c r="I364">
        <f>I363*H379</f>
        <v>0</v>
      </c>
      <c r="J364">
        <f>J363*J379</f>
        <v>1.5605120619596544E-3</v>
      </c>
      <c r="K364">
        <f>K363*B379</f>
        <v>8.4863314576989985</v>
      </c>
      <c r="L364">
        <f>L363*C379</f>
        <v>0.15184998688770052</v>
      </c>
      <c r="M364">
        <f>M363*D379</f>
        <v>25.329388435878425</v>
      </c>
      <c r="N364">
        <f>N363*O379</f>
        <v>2.5076527955608944E-2</v>
      </c>
      <c r="O364">
        <f>O363*R379</f>
        <v>4.7291780786832402E-3</v>
      </c>
      <c r="P364">
        <f>T379*P363</f>
        <v>1.9322115553176305E-3</v>
      </c>
      <c r="Q364">
        <f>U379*Q363</f>
        <v>3.7612421994493734E-3</v>
      </c>
      <c r="R364">
        <f>R363*W379</f>
        <v>1.6081158408049606E-3</v>
      </c>
      <c r="S364">
        <f>S363*X379</f>
        <v>7.9069483813627023E-2</v>
      </c>
      <c r="T364">
        <f>T363*Y379</f>
        <v>7.8387932783611045E-2</v>
      </c>
      <c r="U364">
        <f>U363*Z379</f>
        <v>6.4080584040040488E-5</v>
      </c>
      <c r="V364">
        <f>V363*AC379</f>
        <v>1.6837072911963881E-4</v>
      </c>
      <c r="W364">
        <f>W363*AD379</f>
        <v>7.0260694938091787E-3</v>
      </c>
      <c r="X364">
        <f>X363*AE379</f>
        <v>4.7877494514038865E-5</v>
      </c>
      <c r="Y364">
        <f>Y363*AF379</f>
        <v>6.0118617182549367E-5</v>
      </c>
      <c r="Z364">
        <f>Z363*AG379</f>
        <v>1.1274150978448072E-5</v>
      </c>
      <c r="AB364">
        <f>AB363*AI379</f>
        <v>3.6547747731660238E-3</v>
      </c>
    </row>
    <row r="368" spans="1:35">
      <c r="A368" s="9" t="s">
        <v>157</v>
      </c>
      <c r="B368" t="s">
        <v>128</v>
      </c>
      <c r="C368" t="s">
        <v>126</v>
      </c>
      <c r="D368" t="s">
        <v>123</v>
      </c>
      <c r="E368" t="s">
        <v>121</v>
      </c>
      <c r="F368" t="s">
        <v>129</v>
      </c>
      <c r="G368" t="s">
        <v>127</v>
      </c>
      <c r="H368" t="s">
        <v>125</v>
      </c>
      <c r="I368" t="s">
        <v>124</v>
      </c>
      <c r="J368" t="s">
        <v>160</v>
      </c>
      <c r="K368" t="s">
        <v>121</v>
      </c>
      <c r="L368" t="s">
        <v>127</v>
      </c>
      <c r="M368" t="s">
        <v>127</v>
      </c>
      <c r="N368" t="s">
        <v>161</v>
      </c>
      <c r="O368" t="s">
        <v>122</v>
      </c>
      <c r="P368" t="s">
        <v>162</v>
      </c>
      <c r="Q368" t="s">
        <v>163</v>
      </c>
      <c r="R368" t="s">
        <v>164</v>
      </c>
      <c r="S368" t="s">
        <v>165</v>
      </c>
      <c r="T368" t="s">
        <v>166</v>
      </c>
      <c r="U368" t="s">
        <v>166</v>
      </c>
      <c r="V368" t="s">
        <v>167</v>
      </c>
      <c r="W368" t="s">
        <v>168</v>
      </c>
      <c r="X368" t="s">
        <v>169</v>
      </c>
      <c r="Y368" t="s">
        <v>169</v>
      </c>
      <c r="Z368" t="s">
        <v>170</v>
      </c>
      <c r="AA368" t="s">
        <v>171</v>
      </c>
      <c r="AB368" t="s">
        <v>172</v>
      </c>
      <c r="AC368" t="s">
        <v>173</v>
      </c>
      <c r="AD368" t="s">
        <v>174</v>
      </c>
      <c r="AE368" t="s">
        <v>175</v>
      </c>
      <c r="AF368" t="s">
        <v>176</v>
      </c>
      <c r="AG368" t="s">
        <v>177</v>
      </c>
      <c r="AH368" t="s">
        <v>178</v>
      </c>
      <c r="AI368" t="s">
        <v>179</v>
      </c>
    </row>
    <row r="369" spans="1:35">
      <c r="A369" s="9" t="s">
        <v>158</v>
      </c>
      <c r="B369">
        <v>61.98</v>
      </c>
      <c r="C369">
        <v>40.299999999999997</v>
      </c>
      <c r="D369">
        <v>101.96</v>
      </c>
      <c r="E369">
        <v>60.08</v>
      </c>
      <c r="F369">
        <v>94.2</v>
      </c>
      <c r="G369">
        <v>56.08</v>
      </c>
      <c r="H369">
        <v>71.84</v>
      </c>
      <c r="I369">
        <v>159.69</v>
      </c>
      <c r="J369">
        <v>29.880000000000003</v>
      </c>
      <c r="K369">
        <v>60.09</v>
      </c>
      <c r="L369">
        <v>56.08</v>
      </c>
      <c r="M369">
        <v>56.08</v>
      </c>
      <c r="N369">
        <v>137.92000000000002</v>
      </c>
      <c r="O369">
        <v>79.87</v>
      </c>
      <c r="P369">
        <v>181.88</v>
      </c>
      <c r="Q369">
        <v>152</v>
      </c>
      <c r="R369">
        <v>70.94</v>
      </c>
      <c r="S369">
        <v>74.930000000000007</v>
      </c>
      <c r="T369">
        <v>81.38</v>
      </c>
      <c r="U369">
        <v>81.38</v>
      </c>
      <c r="V369">
        <v>187.44</v>
      </c>
      <c r="W369">
        <v>186.94</v>
      </c>
      <c r="X369">
        <v>103.62</v>
      </c>
      <c r="Y369">
        <v>103.62</v>
      </c>
      <c r="Z369">
        <v>225.82</v>
      </c>
      <c r="AA369">
        <v>123.22</v>
      </c>
      <c r="AB369">
        <v>265.82</v>
      </c>
      <c r="AC369">
        <v>281.8</v>
      </c>
      <c r="AD369">
        <v>153.30000000000001</v>
      </c>
      <c r="AE369">
        <v>325.8</v>
      </c>
      <c r="AF369">
        <v>172.1</v>
      </c>
      <c r="AG369">
        <v>1021.4000000000001</v>
      </c>
      <c r="AH369">
        <v>223</v>
      </c>
      <c r="AI369">
        <v>223.2</v>
      </c>
    </row>
    <row r="370" spans="1:35">
      <c r="A370" s="9" t="s">
        <v>159</v>
      </c>
      <c r="B370">
        <f>B369/22.99/2</f>
        <v>1.3479773814702045</v>
      </c>
      <c r="C370">
        <f>C369/24.31</f>
        <v>1.6577540106951871</v>
      </c>
      <c r="D370">
        <f>D369/26.98/2</f>
        <v>1.889547813194959</v>
      </c>
      <c r="E370">
        <f>E369/28.09</f>
        <v>2.1388394446422212</v>
      </c>
      <c r="F370">
        <f>F369/39.1/2</f>
        <v>1.2046035805626598</v>
      </c>
      <c r="G370">
        <f>G369/40.08</f>
        <v>1.3992015968063873</v>
      </c>
      <c r="H370">
        <f>H369/55.85</f>
        <v>1.2863025962399284</v>
      </c>
      <c r="I370">
        <f>I369/55.85/2</f>
        <v>1.4296329453894359</v>
      </c>
      <c r="J370">
        <v>2.1527377521613835</v>
      </c>
      <c r="K370">
        <v>2.1391954432182274</v>
      </c>
      <c r="L370">
        <v>1.3992015968063873</v>
      </c>
      <c r="M370">
        <v>1.3992015968063873</v>
      </c>
      <c r="N370">
        <v>1.5338078291814947</v>
      </c>
      <c r="O370">
        <v>1.6684771255483604</v>
      </c>
      <c r="P370">
        <v>1.7852375343541422</v>
      </c>
      <c r="Q370">
        <v>1.4615384615384615</v>
      </c>
      <c r="R370">
        <v>1.2912267928649437</v>
      </c>
      <c r="S370">
        <v>1.2715085694892245</v>
      </c>
      <c r="T370">
        <v>1.2447231569287245</v>
      </c>
      <c r="U370">
        <v>1.2447231569287245</v>
      </c>
      <c r="V370">
        <v>1.3442340791738383</v>
      </c>
      <c r="W370">
        <v>1.0936000936000936</v>
      </c>
      <c r="X370">
        <v>1.1826067107966218</v>
      </c>
      <c r="Y370">
        <v>1.1826067107966218</v>
      </c>
      <c r="Z370">
        <v>1.2699358902260713</v>
      </c>
      <c r="AA370">
        <v>1.3508002631001974</v>
      </c>
      <c r="AB370">
        <v>1.4305241631686578</v>
      </c>
      <c r="AC370">
        <v>1.0601956358164033</v>
      </c>
      <c r="AD370">
        <v>1.1165331391114348</v>
      </c>
      <c r="AE370">
        <v>1.1727861771058314</v>
      </c>
      <c r="AF370">
        <v>1.2284082798001428</v>
      </c>
      <c r="AG370">
        <v>1.2081854743316773</v>
      </c>
      <c r="AH370">
        <v>0.6445086705202312</v>
      </c>
      <c r="AI370">
        <v>1.0772200772200773</v>
      </c>
    </row>
    <row r="371" spans="1:35">
      <c r="A371" s="9"/>
    </row>
    <row r="372" spans="1:35">
      <c r="A372" s="9"/>
    </row>
    <row r="373" spans="1:35">
      <c r="A373" s="9"/>
    </row>
    <row r="374" spans="1:35">
      <c r="A374" s="9" t="s">
        <v>157</v>
      </c>
      <c r="B374" t="s">
        <v>128</v>
      </c>
      <c r="C374" t="s">
        <v>126</v>
      </c>
      <c r="D374" t="s">
        <v>123</v>
      </c>
      <c r="E374" t="s">
        <v>121</v>
      </c>
      <c r="F374" t="s">
        <v>129</v>
      </c>
      <c r="G374" t="s">
        <v>127</v>
      </c>
      <c r="H374" t="s">
        <v>125</v>
      </c>
      <c r="I374" t="s">
        <v>124</v>
      </c>
      <c r="J374" t="s">
        <v>160</v>
      </c>
      <c r="K374" t="s">
        <v>121</v>
      </c>
      <c r="L374" t="s">
        <v>127</v>
      </c>
      <c r="M374" t="s">
        <v>127</v>
      </c>
      <c r="N374" t="s">
        <v>161</v>
      </c>
      <c r="O374" t="s">
        <v>122</v>
      </c>
      <c r="P374" t="s">
        <v>162</v>
      </c>
      <c r="Q374" t="s">
        <v>163</v>
      </c>
      <c r="R374" t="s">
        <v>164</v>
      </c>
      <c r="S374" t="s">
        <v>165</v>
      </c>
      <c r="T374" t="s">
        <v>166</v>
      </c>
      <c r="U374" t="s">
        <v>166</v>
      </c>
      <c r="V374" t="s">
        <v>167</v>
      </c>
      <c r="W374" t="s">
        <v>168</v>
      </c>
      <c r="X374" t="s">
        <v>169</v>
      </c>
      <c r="Y374" t="s">
        <v>169</v>
      </c>
      <c r="Z374" t="s">
        <v>170</v>
      </c>
      <c r="AA374" t="s">
        <v>171</v>
      </c>
      <c r="AB374" t="s">
        <v>172</v>
      </c>
      <c r="AC374" t="s">
        <v>173</v>
      </c>
      <c r="AD374" t="s">
        <v>174</v>
      </c>
      <c r="AE374" t="s">
        <v>175</v>
      </c>
      <c r="AF374" t="s">
        <v>176</v>
      </c>
      <c r="AG374" t="s">
        <v>177</v>
      </c>
      <c r="AH374" t="s">
        <v>178</v>
      </c>
      <c r="AI374" t="s">
        <v>179</v>
      </c>
    </row>
    <row r="375" spans="1:35">
      <c r="A375" s="9" t="s">
        <v>158</v>
      </c>
      <c r="B375">
        <v>61.98</v>
      </c>
      <c r="C375">
        <v>40.299999999999997</v>
      </c>
      <c r="D375">
        <v>101.96</v>
      </c>
      <c r="E375">
        <v>60.08</v>
      </c>
      <c r="F375">
        <v>94.2</v>
      </c>
      <c r="G375">
        <v>56.08</v>
      </c>
      <c r="H375">
        <v>71.84</v>
      </c>
      <c r="I375">
        <v>159.69</v>
      </c>
      <c r="J375">
        <v>29.880000000000003</v>
      </c>
      <c r="K375">
        <v>60.09</v>
      </c>
      <c r="L375">
        <v>56.08</v>
      </c>
      <c r="M375">
        <v>56.08</v>
      </c>
      <c r="N375">
        <v>137.92000000000002</v>
      </c>
      <c r="O375">
        <v>79.87</v>
      </c>
      <c r="P375">
        <v>181.88</v>
      </c>
      <c r="Q375">
        <v>152</v>
      </c>
      <c r="R375">
        <v>70.94</v>
      </c>
      <c r="S375">
        <v>74.930000000000007</v>
      </c>
      <c r="T375">
        <v>81.38</v>
      </c>
      <c r="U375">
        <v>81.38</v>
      </c>
      <c r="V375">
        <v>187.44</v>
      </c>
      <c r="W375">
        <v>186.94</v>
      </c>
      <c r="X375">
        <v>103.62</v>
      </c>
      <c r="Y375">
        <v>103.62</v>
      </c>
      <c r="Z375">
        <v>225.82</v>
      </c>
      <c r="AA375">
        <v>123.22</v>
      </c>
      <c r="AB375">
        <v>265.82</v>
      </c>
      <c r="AC375">
        <v>281.8</v>
      </c>
      <c r="AD375">
        <v>153.30000000000001</v>
      </c>
      <c r="AE375">
        <v>325.8</v>
      </c>
      <c r="AF375">
        <v>172.1</v>
      </c>
      <c r="AG375">
        <v>1021.4000000000001</v>
      </c>
      <c r="AH375">
        <v>223</v>
      </c>
      <c r="AI375">
        <v>223.2</v>
      </c>
    </row>
    <row r="376" spans="1:35">
      <c r="A376" s="9" t="s">
        <v>159</v>
      </c>
      <c r="B376">
        <f>B375/22.99/2</f>
        <v>1.3479773814702045</v>
      </c>
      <c r="C376">
        <f>C375/24.31</f>
        <v>1.6577540106951871</v>
      </c>
      <c r="D376">
        <f>D375/26.98/2</f>
        <v>1.889547813194959</v>
      </c>
      <c r="E376">
        <f>E375/28.09</f>
        <v>2.1388394446422212</v>
      </c>
      <c r="F376">
        <f>F375/39.1/2</f>
        <v>1.2046035805626598</v>
      </c>
      <c r="G376">
        <f>G375/40.08</f>
        <v>1.3992015968063873</v>
      </c>
      <c r="H376">
        <f>H375/55.85</f>
        <v>1.2863025962399284</v>
      </c>
      <c r="I376">
        <f>I375/55.85/2</f>
        <v>1.4296329453894359</v>
      </c>
      <c r="J376">
        <v>2.1527377521613835</v>
      </c>
      <c r="K376">
        <v>2.1391954432182274</v>
      </c>
      <c r="L376">
        <v>1.3992015968063873</v>
      </c>
      <c r="M376">
        <v>1.3992015968063873</v>
      </c>
      <c r="N376">
        <v>1.5338078291814947</v>
      </c>
      <c r="O376">
        <v>1.6684771255483604</v>
      </c>
      <c r="P376">
        <v>1.7852375343541422</v>
      </c>
      <c r="Q376">
        <v>1.4615384615384615</v>
      </c>
      <c r="R376">
        <v>1.2912267928649437</v>
      </c>
      <c r="S376">
        <v>1.2715085694892245</v>
      </c>
      <c r="T376">
        <v>1.2447231569287245</v>
      </c>
      <c r="U376">
        <v>1.2447231569287245</v>
      </c>
      <c r="V376">
        <v>1.3442340791738383</v>
      </c>
      <c r="W376">
        <v>1.0936000936000936</v>
      </c>
      <c r="X376">
        <v>1.1826067107966218</v>
      </c>
      <c r="Y376">
        <v>1.1826067107966218</v>
      </c>
      <c r="Z376">
        <v>1.2699358902260713</v>
      </c>
      <c r="AA376">
        <v>1.3508002631001974</v>
      </c>
      <c r="AB376">
        <v>1.4305241631686578</v>
      </c>
      <c r="AC376">
        <v>1.0601956358164033</v>
      </c>
      <c r="AD376">
        <v>1.1165331391114348</v>
      </c>
      <c r="AE376">
        <v>1.1727861771058314</v>
      </c>
      <c r="AF376">
        <v>1.2284082798001428</v>
      </c>
      <c r="AG376">
        <v>1.2081854743316773</v>
      </c>
      <c r="AH376">
        <v>0.6445086705202312</v>
      </c>
      <c r="AI376">
        <v>1.0772200772200773</v>
      </c>
    </row>
    <row r="377" spans="1:35">
      <c r="A377" s="9" t="s">
        <v>157</v>
      </c>
      <c r="B377" t="s">
        <v>128</v>
      </c>
      <c r="C377" t="s">
        <v>126</v>
      </c>
      <c r="D377" t="s">
        <v>123</v>
      </c>
      <c r="E377" t="s">
        <v>121</v>
      </c>
      <c r="F377" t="s">
        <v>129</v>
      </c>
      <c r="G377" t="s">
        <v>127</v>
      </c>
      <c r="H377" t="s">
        <v>125</v>
      </c>
      <c r="I377" t="s">
        <v>124</v>
      </c>
      <c r="J377" t="s">
        <v>160</v>
      </c>
      <c r="K377" t="s">
        <v>121</v>
      </c>
      <c r="L377" t="s">
        <v>127</v>
      </c>
      <c r="M377" t="s">
        <v>127</v>
      </c>
      <c r="N377" t="s">
        <v>161</v>
      </c>
      <c r="O377" t="s">
        <v>122</v>
      </c>
      <c r="P377" t="s">
        <v>162</v>
      </c>
      <c r="Q377" t="s">
        <v>163</v>
      </c>
      <c r="R377" t="s">
        <v>164</v>
      </c>
      <c r="S377" t="s">
        <v>165</v>
      </c>
      <c r="T377" t="s">
        <v>166</v>
      </c>
      <c r="U377" t="s">
        <v>166</v>
      </c>
      <c r="V377" t="s">
        <v>167</v>
      </c>
      <c r="W377" t="s">
        <v>168</v>
      </c>
      <c r="X377" t="s">
        <v>169</v>
      </c>
      <c r="Y377" t="s">
        <v>169</v>
      </c>
      <c r="Z377" t="s">
        <v>170</v>
      </c>
      <c r="AA377" t="s">
        <v>171</v>
      </c>
      <c r="AB377" t="s">
        <v>172</v>
      </c>
      <c r="AC377" t="s">
        <v>173</v>
      </c>
      <c r="AD377" t="s">
        <v>174</v>
      </c>
      <c r="AE377" t="s">
        <v>175</v>
      </c>
      <c r="AF377" t="s">
        <v>176</v>
      </c>
      <c r="AG377" t="s">
        <v>177</v>
      </c>
      <c r="AH377" t="s">
        <v>178</v>
      </c>
      <c r="AI377" t="s">
        <v>179</v>
      </c>
    </row>
    <row r="378" spans="1:35">
      <c r="A378" s="9" t="s">
        <v>158</v>
      </c>
      <c r="B378">
        <v>61.98</v>
      </c>
      <c r="C378">
        <v>40.299999999999997</v>
      </c>
      <c r="D378">
        <v>101.96</v>
      </c>
      <c r="E378">
        <v>60.08</v>
      </c>
      <c r="F378">
        <v>94.2</v>
      </c>
      <c r="G378">
        <v>56.08</v>
      </c>
      <c r="H378">
        <v>71.84</v>
      </c>
      <c r="I378">
        <v>159.69</v>
      </c>
      <c r="J378">
        <v>29.880000000000003</v>
      </c>
      <c r="K378">
        <v>60.09</v>
      </c>
      <c r="L378">
        <v>56.08</v>
      </c>
      <c r="M378">
        <v>56.08</v>
      </c>
      <c r="N378">
        <v>137.92000000000002</v>
      </c>
      <c r="O378">
        <v>79.87</v>
      </c>
      <c r="P378">
        <v>181.88</v>
      </c>
      <c r="Q378">
        <v>152</v>
      </c>
      <c r="R378">
        <v>70.94</v>
      </c>
      <c r="S378">
        <v>74.930000000000007</v>
      </c>
      <c r="T378">
        <v>81.38</v>
      </c>
      <c r="U378">
        <v>81.38</v>
      </c>
      <c r="V378">
        <v>187.44</v>
      </c>
      <c r="W378">
        <v>186.94</v>
      </c>
      <c r="X378">
        <v>103.62</v>
      </c>
      <c r="Y378">
        <v>103.62</v>
      </c>
      <c r="Z378">
        <v>225.82</v>
      </c>
      <c r="AA378">
        <v>123.22</v>
      </c>
      <c r="AB378">
        <v>265.82</v>
      </c>
      <c r="AC378">
        <v>281.8</v>
      </c>
      <c r="AD378">
        <v>153.30000000000001</v>
      </c>
      <c r="AE378">
        <v>325.8</v>
      </c>
      <c r="AF378">
        <v>172.1</v>
      </c>
      <c r="AG378">
        <v>1021.4000000000001</v>
      </c>
      <c r="AH378">
        <v>223</v>
      </c>
      <c r="AI378">
        <v>223.2</v>
      </c>
    </row>
    <row r="379" spans="1:35">
      <c r="A379" s="9" t="s">
        <v>159</v>
      </c>
      <c r="B379">
        <f>B378/22.99/2</f>
        <v>1.3479773814702045</v>
      </c>
      <c r="C379">
        <f>C378/24.31</f>
        <v>1.6577540106951871</v>
      </c>
      <c r="D379">
        <f>D378/26.98/2</f>
        <v>1.889547813194959</v>
      </c>
      <c r="E379">
        <f>E378/28.09</f>
        <v>2.1388394446422212</v>
      </c>
      <c r="F379">
        <f>F378/39.1/2</f>
        <v>1.2046035805626598</v>
      </c>
      <c r="G379">
        <f>G378/40.08</f>
        <v>1.3992015968063873</v>
      </c>
      <c r="H379">
        <f>H378/55.85</f>
        <v>1.2863025962399284</v>
      </c>
      <c r="I379">
        <f>I378/55.85/2</f>
        <v>1.4296329453894359</v>
      </c>
      <c r="J379">
        <v>2.1527377521613835</v>
      </c>
      <c r="K379">
        <v>2.1391954432182274</v>
      </c>
      <c r="L379">
        <v>1.3992015968063873</v>
      </c>
      <c r="M379">
        <v>1.3992015968063873</v>
      </c>
      <c r="N379">
        <v>1.5338078291814947</v>
      </c>
      <c r="O379">
        <v>1.6684771255483604</v>
      </c>
      <c r="P379">
        <v>1.7852375343541422</v>
      </c>
      <c r="Q379">
        <v>1.4615384615384615</v>
      </c>
      <c r="R379">
        <v>1.2912267928649437</v>
      </c>
      <c r="S379">
        <v>1.2715085694892245</v>
      </c>
      <c r="T379">
        <v>1.2447231569287245</v>
      </c>
      <c r="U379">
        <v>1.2447231569287245</v>
      </c>
      <c r="V379">
        <v>1.3442340791738383</v>
      </c>
      <c r="W379">
        <v>1.0936000936000936</v>
      </c>
      <c r="X379">
        <v>1.1826067107966218</v>
      </c>
      <c r="Y379">
        <v>1.1826067107966218</v>
      </c>
      <c r="Z379">
        <v>1.2699358902260713</v>
      </c>
      <c r="AA379">
        <v>1.3508002631001974</v>
      </c>
      <c r="AB379">
        <v>1.4305241631686578</v>
      </c>
      <c r="AC379">
        <v>1.0601956358164033</v>
      </c>
      <c r="AD379">
        <v>1.1165331391114348</v>
      </c>
      <c r="AE379">
        <v>1.1727861771058314</v>
      </c>
      <c r="AF379">
        <v>1.2284082798001428</v>
      </c>
      <c r="AG379">
        <v>1.2081854743316773</v>
      </c>
      <c r="AH379">
        <v>0.6445086705202312</v>
      </c>
      <c r="AI379">
        <v>1.0772200772200773</v>
      </c>
    </row>
  </sheetData>
  <conditionalFormatting sqref="B183:I183">
    <cfRule type="expression" dxfId="1325" priority="42">
      <formula>B183=MAX(B$86:B$88)</formula>
    </cfRule>
    <cfRule type="expression" dxfId="1324" priority="43">
      <formula>B183=MIN(B$86:B$88)</formula>
    </cfRule>
  </conditionalFormatting>
  <conditionalFormatting sqref="B267:O267">
    <cfRule type="containsText" dxfId="1323" priority="33" operator="containsText" text="Negative">
      <formula>NOT(ISERROR(SEARCH("Negative",B267)))</formula>
    </cfRule>
  </conditionalFormatting>
  <conditionalFormatting sqref="B293:U293">
    <cfRule type="containsText" dxfId="1322" priority="9" operator="containsText" text="Negative">
      <formula>NOT(ISERROR(SEARCH("Negative",B293)))</formula>
    </cfRule>
  </conditionalFormatting>
  <conditionalFormatting sqref="J267">
    <cfRule type="containsText" dxfId="1321" priority="32" operator="containsText" text="LOD">
      <formula>NOT(ISERROR(SEARCH("LOD",J267)))</formula>
    </cfRule>
  </conditionalFormatting>
  <conditionalFormatting sqref="J273">
    <cfRule type="containsText" dxfId="1320" priority="22" operator="containsText" text="LOD">
      <formula>NOT(ISERROR(SEARCH("LOD",J273)))</formula>
    </cfRule>
  </conditionalFormatting>
  <conditionalFormatting sqref="J273:K273">
    <cfRule type="containsText" dxfId="1319" priority="23" operator="containsText" text="Negative">
      <formula>NOT(ISERROR(SEARCH("Negative",J273)))</formula>
    </cfRule>
  </conditionalFormatting>
  <conditionalFormatting sqref="J239:AA239">
    <cfRule type="cellIs" dxfId="1318" priority="38" operator="lessThan">
      <formula>0</formula>
    </cfRule>
  </conditionalFormatting>
  <conditionalFormatting sqref="J245:AA245">
    <cfRule type="cellIs" dxfId="1317" priority="36" operator="lessThan">
      <formula>0</formula>
    </cfRule>
  </conditionalFormatting>
  <conditionalFormatting sqref="J239:AB239">
    <cfRule type="cellIs" dxfId="1316" priority="39" operator="lessThan">
      <formula>0</formula>
    </cfRule>
  </conditionalFormatting>
  <conditionalFormatting sqref="J245:AB245">
    <cfRule type="cellIs" dxfId="1315" priority="37" operator="lessThan">
      <formula>0</formula>
    </cfRule>
  </conditionalFormatting>
  <conditionalFormatting sqref="J327:AB327">
    <cfRule type="containsText" dxfId="1314" priority="5" operator="containsText" text="Negative">
      <formula>NOT(ISERROR(SEARCH("Negative",J327)))</formula>
    </cfRule>
  </conditionalFormatting>
  <conditionalFormatting sqref="J333:AB333">
    <cfRule type="containsText" dxfId="1313" priority="3" operator="containsText" text="Negative">
      <formula>NOT(ISERROR(SEARCH("Negative",J333)))</formula>
    </cfRule>
  </conditionalFormatting>
  <conditionalFormatting sqref="J355:AB355">
    <cfRule type="containsText" dxfId="1312" priority="2" operator="containsText" text="Negative">
      <formula>NOT(ISERROR(SEARCH("Negative",J355)))</formula>
    </cfRule>
  </conditionalFormatting>
  <conditionalFormatting sqref="J361:AB361">
    <cfRule type="containsText" dxfId="1311" priority="1" operator="containsText" text="Negative">
      <formula>NOT(ISERROR(SEARCH("Negative",J361)))</formula>
    </cfRule>
  </conditionalFormatting>
  <conditionalFormatting sqref="L273">
    <cfRule type="containsText" dxfId="1310" priority="20" operator="containsText" text="LOD">
      <formula>NOT(ISERROR(SEARCH("LOD",L273)))</formula>
    </cfRule>
  </conditionalFormatting>
  <conditionalFormatting sqref="L273:N273">
    <cfRule type="containsText" dxfId="1309" priority="21" operator="containsText" text="Negative">
      <formula>NOT(ISERROR(SEARCH("Negative",L273)))</formula>
    </cfRule>
  </conditionalFormatting>
  <conditionalFormatting sqref="M176:S176">
    <cfRule type="expression" dxfId="1308" priority="47">
      <formula>M176=MAX(M$86:M$88)</formula>
    </cfRule>
    <cfRule type="expression" dxfId="1307" priority="48">
      <formula>M176=MIN(M$86:M$88)</formula>
    </cfRule>
  </conditionalFormatting>
  <conditionalFormatting sqref="O273">
    <cfRule type="containsText" dxfId="1306" priority="18" operator="containsText" text="LOD">
      <formula>NOT(ISERROR(SEARCH("LOD",O273)))</formula>
    </cfRule>
  </conditionalFormatting>
  <conditionalFormatting sqref="O273:P273">
    <cfRule type="containsText" dxfId="1305" priority="19" operator="containsText" text="Negative">
      <formula>NOT(ISERROR(SEARCH("Negative",O273)))</formula>
    </cfRule>
  </conditionalFormatting>
  <conditionalFormatting sqref="P267:R267">
    <cfRule type="containsText" dxfId="1304" priority="26" operator="containsText" text="LOD">
      <formula>NOT(ISERROR(SEARCH("LOD",P267)))</formula>
    </cfRule>
  </conditionalFormatting>
  <conditionalFormatting sqref="P267:AC267">
    <cfRule type="containsText" dxfId="1303" priority="27" operator="containsText" text="Negative">
      <formula>NOT(ISERROR(SEARCH("Negative",P267)))</formula>
    </cfRule>
  </conditionalFormatting>
  <conditionalFormatting sqref="Q273">
    <cfRule type="containsText" dxfId="1302" priority="16" operator="containsText" text="LOD">
      <formula>NOT(ISERROR(SEARCH("LOD",Q273)))</formula>
    </cfRule>
  </conditionalFormatting>
  <conditionalFormatting sqref="Q273:T273">
    <cfRule type="containsText" dxfId="1301" priority="17" operator="containsText" text="Negative">
      <formula>NOT(ISERROR(SEARCH("Negative",Q273)))</formula>
    </cfRule>
  </conditionalFormatting>
  <conditionalFormatting sqref="U273:V273">
    <cfRule type="containsText" dxfId="1300" priority="12" operator="containsText" text="LOD">
      <formula>NOT(ISERROR(SEARCH("LOD",U273)))</formula>
    </cfRule>
  </conditionalFormatting>
  <conditionalFormatting sqref="U273:Y273">
    <cfRule type="containsText" dxfId="1299" priority="13" operator="containsText" text="Negative">
      <formula>NOT(ISERROR(SEARCH("Negative",U273)))</formula>
    </cfRule>
  </conditionalFormatting>
  <conditionalFormatting sqref="V172:V175 A265 A266:AB266 A271 A272:AB272 J297:AB297 J303:AB303">
    <cfRule type="containsText" dxfId="1298" priority="46" operator="containsText" text="Negative">
      <formula>NOT(ISERROR(SEARCH("Negative",A172)))</formula>
    </cfRule>
  </conditionalFormatting>
  <conditionalFormatting sqref="V178:V179">
    <cfRule type="containsText" dxfId="1297" priority="44" operator="containsText" text="Negative">
      <formula>NOT(ISERROR(SEARCH("Negative",V178)))</formula>
    </cfRule>
  </conditionalFormatting>
  <conditionalFormatting sqref="Z273">
    <cfRule type="containsText" dxfId="1296" priority="10" operator="containsText" text="LOD">
      <formula>NOT(ISERROR(SEARCH("LOD",Z273)))</formula>
    </cfRule>
  </conditionalFormatting>
  <conditionalFormatting sqref="Z273:AC273">
    <cfRule type="containsText" dxfId="1295" priority="11" operator="containsText" text="Negative">
      <formula>NOT(ISERROR(SEARCH("Negative",Z273)))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9D15B6-4895-49DD-818A-5EF77FE0BB02}">
  <sheetPr codeName="Sheet8"/>
  <dimension ref="A1:CN272"/>
  <sheetViews>
    <sheetView zoomScale="40" zoomScaleNormal="40" workbookViewId="0">
      <selection activeCell="AD33" sqref="AD33"/>
    </sheetView>
  </sheetViews>
  <sheetFormatPr defaultRowHeight="14.4"/>
  <cols>
    <col min="2" max="2" width="12.77734375" customWidth="1"/>
  </cols>
  <sheetData>
    <row r="1" spans="1:92">
      <c r="A1" s="10"/>
      <c r="B1" s="10"/>
      <c r="C1" s="10" t="s">
        <v>45</v>
      </c>
      <c r="D1" s="10" t="s">
        <v>44</v>
      </c>
      <c r="E1" s="10" t="s">
        <v>43</v>
      </c>
      <c r="F1" s="10" t="s">
        <v>42</v>
      </c>
      <c r="G1" s="10" t="s">
        <v>41</v>
      </c>
      <c r="H1" s="10" t="s">
        <v>40</v>
      </c>
      <c r="I1" s="10" t="s">
        <v>39</v>
      </c>
      <c r="J1" s="10" t="s">
        <v>38</v>
      </c>
      <c r="K1" s="10" t="s">
        <v>37</v>
      </c>
      <c r="L1" s="10" t="s">
        <v>36</v>
      </c>
      <c r="M1" s="10" t="s">
        <v>35</v>
      </c>
      <c r="N1" s="10" t="s">
        <v>34</v>
      </c>
      <c r="O1" s="10" t="s">
        <v>33</v>
      </c>
      <c r="P1" s="10" t="s">
        <v>32</v>
      </c>
      <c r="Q1" s="10" t="s">
        <v>31</v>
      </c>
      <c r="R1" s="10" t="s">
        <v>30</v>
      </c>
      <c r="S1" s="10" t="s">
        <v>29</v>
      </c>
      <c r="T1" s="10" t="s">
        <v>28</v>
      </c>
      <c r="U1" s="10" t="s">
        <v>27</v>
      </c>
      <c r="V1" s="9" t="s">
        <v>106</v>
      </c>
      <c r="W1" s="9" t="s">
        <v>105</v>
      </c>
      <c r="X1" s="9" t="s">
        <v>104</v>
      </c>
      <c r="Y1" s="9" t="s">
        <v>103</v>
      </c>
      <c r="Z1" s="9" t="s">
        <v>102</v>
      </c>
      <c r="AA1" s="9" t="s">
        <v>101</v>
      </c>
      <c r="AB1" s="9" t="s">
        <v>100</v>
      </c>
      <c r="AC1" s="9" t="s">
        <v>99</v>
      </c>
      <c r="AD1">
        <v>1</v>
      </c>
      <c r="AE1">
        <v>2</v>
      </c>
      <c r="AF1">
        <v>3</v>
      </c>
      <c r="AG1">
        <v>4</v>
      </c>
      <c r="AH1">
        <v>5</v>
      </c>
      <c r="AI1">
        <v>6</v>
      </c>
    </row>
    <row r="2" spans="1:92" s="1" customFormat="1">
      <c r="A2" s="1" t="s">
        <v>98</v>
      </c>
      <c r="C2" s="1" t="s">
        <v>235</v>
      </c>
      <c r="D2" s="1">
        <v>76832.600000000006</v>
      </c>
      <c r="E2" s="1" t="s">
        <v>235</v>
      </c>
      <c r="F2" s="1">
        <v>166804</v>
      </c>
      <c r="G2" s="1" t="s">
        <v>212</v>
      </c>
      <c r="H2" s="1">
        <v>10.915800000000001</v>
      </c>
      <c r="I2" s="1">
        <v>4.9367900000000002</v>
      </c>
      <c r="J2" s="1" t="s">
        <v>235</v>
      </c>
      <c r="K2" s="1" t="s">
        <v>235</v>
      </c>
      <c r="L2" s="1">
        <v>870.24</v>
      </c>
      <c r="M2" s="1">
        <v>867.39800000000002</v>
      </c>
      <c r="N2" s="1" t="s">
        <v>235</v>
      </c>
      <c r="O2" s="1" t="s">
        <v>212</v>
      </c>
      <c r="P2" s="1">
        <v>57.741900000000001</v>
      </c>
      <c r="Q2" s="1" t="s">
        <v>212</v>
      </c>
      <c r="R2" s="1">
        <v>3.0579700000000001E-3</v>
      </c>
      <c r="S2" s="1" t="s">
        <v>235</v>
      </c>
      <c r="T2" s="1" t="s">
        <v>212</v>
      </c>
      <c r="U2" s="1">
        <v>38.602499999999999</v>
      </c>
      <c r="V2" s="1">
        <v>478500</v>
      </c>
      <c r="W2" s="1">
        <v>62800</v>
      </c>
      <c r="X2" s="1">
        <v>0</v>
      </c>
      <c r="Y2" s="1">
        <v>137700</v>
      </c>
      <c r="Z2" s="1">
        <v>278600</v>
      </c>
      <c r="AA2" s="1">
        <v>800</v>
      </c>
      <c r="AB2" s="1">
        <v>41600</v>
      </c>
      <c r="AC2" s="1">
        <v>0</v>
      </c>
      <c r="AD2" s="1">
        <v>1</v>
      </c>
      <c r="AE2" s="1">
        <v>2</v>
      </c>
      <c r="AF2" s="1">
        <v>3</v>
      </c>
      <c r="AG2" s="1">
        <v>4</v>
      </c>
      <c r="AH2">
        <v>5</v>
      </c>
      <c r="AI2">
        <v>6</v>
      </c>
    </row>
    <row r="3" spans="1:92" s="31" customFormat="1">
      <c r="A3" s="31" t="s">
        <v>97</v>
      </c>
      <c r="C3" s="31" t="s">
        <v>235</v>
      </c>
      <c r="D3" s="31">
        <v>48230.6</v>
      </c>
      <c r="E3" s="31" t="s">
        <v>212</v>
      </c>
      <c r="F3" s="31">
        <v>153174</v>
      </c>
      <c r="G3" s="31" t="s">
        <v>212</v>
      </c>
      <c r="H3" s="31">
        <v>5.16655</v>
      </c>
      <c r="I3" s="31">
        <v>1.70286</v>
      </c>
      <c r="J3" s="31" t="s">
        <v>235</v>
      </c>
      <c r="K3" s="31" t="s">
        <v>235</v>
      </c>
      <c r="L3" s="31">
        <v>880.548</v>
      </c>
      <c r="M3" s="31">
        <v>925.64800000000002</v>
      </c>
      <c r="N3" s="31" t="s">
        <v>212</v>
      </c>
      <c r="O3" s="31" t="s">
        <v>235</v>
      </c>
      <c r="P3" s="31">
        <v>23.2774</v>
      </c>
      <c r="Q3" s="31" t="s">
        <v>212</v>
      </c>
      <c r="R3" s="31" t="s">
        <v>212</v>
      </c>
      <c r="S3" s="31" t="s">
        <v>212</v>
      </c>
      <c r="T3" s="31">
        <v>3.3019699999999999E-2</v>
      </c>
      <c r="U3" s="31">
        <v>37.064</v>
      </c>
      <c r="V3" s="31">
        <v>476500</v>
      </c>
      <c r="W3" s="31">
        <v>51700</v>
      </c>
      <c r="X3" s="31">
        <v>0</v>
      </c>
      <c r="Y3" s="31">
        <v>146900</v>
      </c>
      <c r="Z3" s="31">
        <v>267800</v>
      </c>
      <c r="AA3" s="31">
        <v>0</v>
      </c>
      <c r="AB3" s="31">
        <v>57100</v>
      </c>
      <c r="AC3" s="31">
        <v>0</v>
      </c>
      <c r="AD3" s="31">
        <v>1</v>
      </c>
      <c r="AE3" s="31">
        <v>2</v>
      </c>
      <c r="AF3" s="31">
        <v>3</v>
      </c>
      <c r="AG3" s="31">
        <v>4</v>
      </c>
      <c r="AH3">
        <v>5</v>
      </c>
      <c r="AI3">
        <v>6</v>
      </c>
    </row>
    <row r="4" spans="1:92" s="1" customFormat="1">
      <c r="A4" s="1" t="s">
        <v>96</v>
      </c>
      <c r="C4" s="1" t="s">
        <v>235</v>
      </c>
      <c r="D4" s="1">
        <v>44663.3</v>
      </c>
      <c r="E4" s="1" t="s">
        <v>235</v>
      </c>
      <c r="F4" s="1">
        <v>140410</v>
      </c>
      <c r="G4" s="1" t="s">
        <v>235</v>
      </c>
      <c r="H4" s="1">
        <v>2.5881799999999999</v>
      </c>
      <c r="I4" s="1">
        <v>3.51932</v>
      </c>
      <c r="J4" s="1" t="s">
        <v>235</v>
      </c>
      <c r="K4" s="1" t="s">
        <v>235</v>
      </c>
      <c r="L4" s="1">
        <v>874.21500000000003</v>
      </c>
      <c r="M4" s="1">
        <v>909.11099999999999</v>
      </c>
      <c r="N4" s="1" t="s">
        <v>212</v>
      </c>
      <c r="O4" s="1" t="s">
        <v>235</v>
      </c>
      <c r="P4" s="1">
        <v>24.0761</v>
      </c>
      <c r="Q4" s="1">
        <v>7.6908500000000005E-2</v>
      </c>
      <c r="R4" s="1">
        <v>0.146032</v>
      </c>
      <c r="S4" s="1">
        <v>5.3392700000000001E-4</v>
      </c>
      <c r="T4" s="1">
        <v>0.95715600000000001</v>
      </c>
      <c r="U4" s="1">
        <v>32.665900000000001</v>
      </c>
      <c r="V4" s="1">
        <v>477000</v>
      </c>
      <c r="W4" s="1">
        <v>53500</v>
      </c>
      <c r="X4" s="1">
        <v>0</v>
      </c>
      <c r="Y4" s="1">
        <v>146000</v>
      </c>
      <c r="Z4" s="1">
        <v>269500</v>
      </c>
      <c r="AA4" s="1">
        <v>0</v>
      </c>
      <c r="AB4" s="1">
        <v>54000</v>
      </c>
      <c r="AC4" s="1">
        <v>0</v>
      </c>
      <c r="AD4" s="1">
        <v>1</v>
      </c>
      <c r="AE4" s="1">
        <v>2</v>
      </c>
      <c r="AF4" s="1">
        <v>3</v>
      </c>
      <c r="AG4" s="1">
        <v>4</v>
      </c>
      <c r="AH4">
        <v>5</v>
      </c>
      <c r="AI4">
        <v>6</v>
      </c>
    </row>
    <row r="5" spans="1:92" s="31" customFormat="1">
      <c r="A5" s="31" t="s">
        <v>95</v>
      </c>
      <c r="C5" s="31" t="s">
        <v>212</v>
      </c>
      <c r="D5" s="31">
        <v>51959.9</v>
      </c>
      <c r="E5" s="31" t="s">
        <v>212</v>
      </c>
      <c r="F5" s="31">
        <v>148673</v>
      </c>
      <c r="G5" s="31" t="s">
        <v>235</v>
      </c>
      <c r="H5" s="31">
        <v>5.6476899999999999</v>
      </c>
      <c r="I5" s="31" t="s">
        <v>235</v>
      </c>
      <c r="J5" s="31" t="s">
        <v>235</v>
      </c>
      <c r="K5" s="31" t="s">
        <v>235</v>
      </c>
      <c r="L5" s="31">
        <v>962.58299999999997</v>
      </c>
      <c r="M5" s="31">
        <v>988.428</v>
      </c>
      <c r="N5" s="31" t="s">
        <v>235</v>
      </c>
      <c r="O5" s="31" t="s">
        <v>212</v>
      </c>
      <c r="P5" s="31">
        <v>20.854399999999998</v>
      </c>
      <c r="Q5" s="31">
        <v>4.2535000000000003E-2</v>
      </c>
      <c r="R5" s="31">
        <v>3.6678000000000002E-2</v>
      </c>
      <c r="S5" s="31">
        <v>1.26253E-3</v>
      </c>
      <c r="T5" s="31">
        <v>0.32516699999999998</v>
      </c>
      <c r="U5" s="31">
        <v>35.695799999999998</v>
      </c>
      <c r="V5" s="31">
        <v>476400</v>
      </c>
      <c r="W5" s="31">
        <v>54100</v>
      </c>
      <c r="X5" s="31">
        <v>0</v>
      </c>
      <c r="Y5" s="31">
        <v>146700</v>
      </c>
      <c r="Z5" s="31">
        <v>267900</v>
      </c>
      <c r="AA5" s="31">
        <v>0</v>
      </c>
      <c r="AB5" s="31">
        <v>54900</v>
      </c>
      <c r="AC5" s="31">
        <v>0</v>
      </c>
      <c r="AD5" s="31">
        <v>1</v>
      </c>
      <c r="AE5" s="31">
        <v>2</v>
      </c>
      <c r="AF5" s="31">
        <v>3</v>
      </c>
      <c r="AG5" s="31">
        <v>4</v>
      </c>
      <c r="AH5">
        <v>5</v>
      </c>
      <c r="AI5">
        <v>6</v>
      </c>
    </row>
    <row r="6" spans="1:92" s="31" customFormat="1">
      <c r="A6" s="31" t="s">
        <v>94</v>
      </c>
      <c r="C6" s="31" t="s">
        <v>235</v>
      </c>
      <c r="D6" s="31">
        <v>50618.9</v>
      </c>
      <c r="E6" s="31" t="s">
        <v>212</v>
      </c>
      <c r="F6" s="31">
        <v>140859</v>
      </c>
      <c r="G6" s="31">
        <v>9.99648</v>
      </c>
      <c r="H6" s="31">
        <v>5.7785700000000002</v>
      </c>
      <c r="I6" s="31" t="s">
        <v>235</v>
      </c>
      <c r="J6" s="31" t="s">
        <v>235</v>
      </c>
      <c r="K6" s="31" t="s">
        <v>235</v>
      </c>
      <c r="L6" s="31">
        <v>880.10699999999997</v>
      </c>
      <c r="M6" s="31">
        <v>922.11199999999997</v>
      </c>
      <c r="N6" s="31" t="s">
        <v>212</v>
      </c>
      <c r="O6" s="31" t="s">
        <v>212</v>
      </c>
      <c r="P6" s="31">
        <v>27.291499999999999</v>
      </c>
      <c r="Q6" s="31">
        <v>0.13997200000000001</v>
      </c>
      <c r="R6" s="31">
        <v>0.23517099999999999</v>
      </c>
      <c r="S6" s="31" t="s">
        <v>235</v>
      </c>
      <c r="T6" s="31">
        <v>0.72640800000000005</v>
      </c>
      <c r="U6" s="31">
        <v>33.638100000000001</v>
      </c>
      <c r="V6" s="31">
        <v>476000</v>
      </c>
      <c r="W6" s="31">
        <v>54800.000000000007</v>
      </c>
      <c r="X6" s="31">
        <v>0</v>
      </c>
      <c r="Y6" s="31">
        <v>145700</v>
      </c>
      <c r="Z6" s="31">
        <v>268700</v>
      </c>
      <c r="AA6" s="31">
        <v>1000</v>
      </c>
      <c r="AB6" s="31">
        <v>52400</v>
      </c>
      <c r="AC6" s="31">
        <v>0</v>
      </c>
      <c r="AD6" s="31">
        <v>1</v>
      </c>
      <c r="AE6" s="31">
        <v>2</v>
      </c>
      <c r="AF6" s="31">
        <v>3</v>
      </c>
      <c r="AG6" s="31">
        <v>4</v>
      </c>
      <c r="AH6">
        <v>5</v>
      </c>
      <c r="AI6">
        <v>6</v>
      </c>
    </row>
    <row r="7" spans="1:92">
      <c r="A7" t="s">
        <v>93</v>
      </c>
      <c r="C7" t="s">
        <v>235</v>
      </c>
      <c r="D7">
        <v>63821.5</v>
      </c>
      <c r="E7" t="s">
        <v>212</v>
      </c>
      <c r="F7">
        <v>127250</v>
      </c>
      <c r="G7" t="s">
        <v>235</v>
      </c>
      <c r="H7" t="s">
        <v>235</v>
      </c>
      <c r="I7" t="s">
        <v>235</v>
      </c>
      <c r="J7" t="s">
        <v>235</v>
      </c>
      <c r="K7" t="s">
        <v>235</v>
      </c>
      <c r="L7">
        <v>675.22299999999996</v>
      </c>
      <c r="M7">
        <v>664.697</v>
      </c>
      <c r="N7" t="s">
        <v>212</v>
      </c>
      <c r="O7" t="s">
        <v>235</v>
      </c>
      <c r="P7">
        <v>34.773800000000001</v>
      </c>
      <c r="Q7" t="s">
        <v>212</v>
      </c>
      <c r="R7">
        <v>1.08124E-3</v>
      </c>
      <c r="S7" t="s">
        <v>212</v>
      </c>
      <c r="T7" t="s">
        <v>212</v>
      </c>
      <c r="U7">
        <v>28.347000000000001</v>
      </c>
      <c r="V7">
        <v>481200</v>
      </c>
      <c r="W7">
        <v>72400</v>
      </c>
      <c r="X7">
        <v>0</v>
      </c>
      <c r="Y7">
        <v>125500</v>
      </c>
      <c r="Z7">
        <v>292200</v>
      </c>
      <c r="AA7">
        <v>0</v>
      </c>
      <c r="AB7">
        <v>28700</v>
      </c>
      <c r="AC7">
        <v>0</v>
      </c>
      <c r="AD7">
        <v>1</v>
      </c>
      <c r="AE7">
        <v>2</v>
      </c>
      <c r="AF7">
        <v>3</v>
      </c>
      <c r="AG7">
        <v>4</v>
      </c>
      <c r="AH7">
        <v>5</v>
      </c>
      <c r="AI7">
        <v>6</v>
      </c>
    </row>
    <row r="8" spans="1:92">
      <c r="A8" t="s">
        <v>92</v>
      </c>
      <c r="C8" t="s">
        <v>212</v>
      </c>
      <c r="D8">
        <v>52666</v>
      </c>
      <c r="E8" t="s">
        <v>212</v>
      </c>
      <c r="F8">
        <v>148746</v>
      </c>
      <c r="G8" t="s">
        <v>235</v>
      </c>
      <c r="H8">
        <v>4.3389100000000003</v>
      </c>
      <c r="I8">
        <v>3.5916399999999999</v>
      </c>
      <c r="J8">
        <v>23.399100000000001</v>
      </c>
      <c r="K8" t="s">
        <v>235</v>
      </c>
      <c r="L8">
        <v>997.22500000000002</v>
      </c>
      <c r="M8">
        <v>973.45600000000002</v>
      </c>
      <c r="N8" t="s">
        <v>235</v>
      </c>
      <c r="O8" t="s">
        <v>212</v>
      </c>
      <c r="P8">
        <v>24.385999999999999</v>
      </c>
      <c r="Q8">
        <v>0.12717999999999999</v>
      </c>
      <c r="R8">
        <v>0.231796</v>
      </c>
      <c r="S8">
        <v>3.5584599999999998E-3</v>
      </c>
      <c r="T8">
        <v>1.15879</v>
      </c>
      <c r="U8">
        <v>35.6952</v>
      </c>
      <c r="V8">
        <v>475500</v>
      </c>
      <c r="W8">
        <v>53200</v>
      </c>
      <c r="X8">
        <v>0</v>
      </c>
      <c r="Y8">
        <v>145000</v>
      </c>
      <c r="Z8">
        <v>268000</v>
      </c>
      <c r="AA8">
        <v>900</v>
      </c>
      <c r="AB8">
        <v>53200</v>
      </c>
      <c r="AC8">
        <v>4200</v>
      </c>
      <c r="AD8">
        <v>1</v>
      </c>
      <c r="AE8">
        <v>2</v>
      </c>
      <c r="AF8">
        <v>3</v>
      </c>
      <c r="AG8">
        <v>4</v>
      </c>
      <c r="AH8">
        <v>5</v>
      </c>
      <c r="AI8">
        <v>6</v>
      </c>
    </row>
    <row r="9" spans="1:92" s="31" customFormat="1">
      <c r="A9" s="31" t="s">
        <v>91</v>
      </c>
      <c r="C9" s="31">
        <v>2.3970500000000001</v>
      </c>
      <c r="D9" s="31">
        <v>48924.800000000003</v>
      </c>
      <c r="E9" s="31" t="s">
        <v>212</v>
      </c>
      <c r="F9" s="31">
        <v>142381</v>
      </c>
      <c r="G9" s="31" t="s">
        <v>235</v>
      </c>
      <c r="H9" s="31">
        <v>5.1881300000000001</v>
      </c>
      <c r="I9" s="31">
        <v>2.56914</v>
      </c>
      <c r="J9" s="31" t="s">
        <v>235</v>
      </c>
      <c r="K9" s="31">
        <v>0.63619999999999999</v>
      </c>
      <c r="L9" s="31">
        <v>809.41600000000005</v>
      </c>
      <c r="M9" s="31">
        <v>825.58600000000001</v>
      </c>
      <c r="N9" s="31">
        <v>8.7564400000000001E-2</v>
      </c>
      <c r="O9" s="31" t="s">
        <v>212</v>
      </c>
      <c r="P9" s="31">
        <v>46.9651</v>
      </c>
      <c r="Q9" s="31">
        <v>2.7633100000000001E-2</v>
      </c>
      <c r="R9" s="31">
        <v>1.6121E-2</v>
      </c>
      <c r="S9" s="31">
        <v>6.1720199999999996E-4</v>
      </c>
      <c r="T9" s="31">
        <v>2.7513300000000001E-2</v>
      </c>
      <c r="U9" s="31">
        <v>37.071199999999997</v>
      </c>
      <c r="V9" s="31">
        <v>475000</v>
      </c>
      <c r="W9" s="31">
        <v>54000</v>
      </c>
      <c r="X9" s="31">
        <v>0</v>
      </c>
      <c r="Y9" s="31">
        <v>144500</v>
      </c>
      <c r="Z9" s="31">
        <v>267600</v>
      </c>
      <c r="AA9" s="31">
        <v>900</v>
      </c>
      <c r="AB9" s="31">
        <v>53600</v>
      </c>
      <c r="AC9" s="31">
        <v>4400</v>
      </c>
      <c r="AD9" s="31">
        <v>1</v>
      </c>
      <c r="AE9" s="31">
        <v>2</v>
      </c>
      <c r="AF9" s="31">
        <v>3</v>
      </c>
      <c r="AG9" s="31">
        <v>4</v>
      </c>
      <c r="AH9">
        <v>5</v>
      </c>
      <c r="AI9">
        <v>6</v>
      </c>
    </row>
    <row r="10" spans="1:92" s="31" customFormat="1">
      <c r="A10" s="31" t="s">
        <v>90</v>
      </c>
      <c r="C10" s="31" t="s">
        <v>235</v>
      </c>
      <c r="D10" s="31">
        <v>47278.1</v>
      </c>
      <c r="E10" s="31" t="s">
        <v>212</v>
      </c>
      <c r="F10" s="31">
        <v>137198</v>
      </c>
      <c r="G10" s="31" t="s">
        <v>235</v>
      </c>
      <c r="H10" s="31">
        <v>5.79521</v>
      </c>
      <c r="I10" s="31">
        <v>2.5900099999999999</v>
      </c>
      <c r="J10" s="31" t="s">
        <v>235</v>
      </c>
      <c r="K10" s="31" t="s">
        <v>212</v>
      </c>
      <c r="L10" s="31">
        <v>812.274</v>
      </c>
      <c r="M10" s="31">
        <v>827.88099999999997</v>
      </c>
      <c r="N10" s="31">
        <v>9.9519700000000003E-2</v>
      </c>
      <c r="O10" s="31" t="s">
        <v>212</v>
      </c>
      <c r="P10" s="31">
        <v>23.572700000000001</v>
      </c>
      <c r="Q10" s="31">
        <v>4.9480999999999997E-2</v>
      </c>
      <c r="R10" s="31">
        <v>0.142709</v>
      </c>
      <c r="S10" s="31" t="s">
        <v>212</v>
      </c>
      <c r="T10" s="31">
        <v>1.08047</v>
      </c>
      <c r="U10" s="31">
        <v>32.8003</v>
      </c>
      <c r="V10" s="31">
        <v>476500</v>
      </c>
      <c r="W10" s="31">
        <v>52400</v>
      </c>
      <c r="X10" s="31">
        <v>0</v>
      </c>
      <c r="Y10" s="31">
        <v>146600</v>
      </c>
      <c r="Z10" s="31">
        <v>268100</v>
      </c>
      <c r="AA10" s="31">
        <v>900</v>
      </c>
      <c r="AB10" s="31">
        <v>55500</v>
      </c>
      <c r="AC10" s="31">
        <v>0</v>
      </c>
      <c r="AD10" s="31">
        <v>1</v>
      </c>
      <c r="AE10" s="31">
        <v>2</v>
      </c>
      <c r="AF10" s="31">
        <v>3</v>
      </c>
      <c r="AG10" s="31">
        <v>4</v>
      </c>
      <c r="AH10">
        <v>5</v>
      </c>
      <c r="AI10">
        <v>6</v>
      </c>
    </row>
    <row r="11" spans="1:92" s="1" customFormat="1">
      <c r="A11" s="1" t="s">
        <v>89</v>
      </c>
      <c r="C11" s="1" t="s">
        <v>212</v>
      </c>
      <c r="D11" s="1">
        <v>50296</v>
      </c>
      <c r="E11" s="1" t="s">
        <v>212</v>
      </c>
      <c r="F11" s="1">
        <v>113444</v>
      </c>
      <c r="G11" s="1" t="s">
        <v>235</v>
      </c>
      <c r="H11" s="1">
        <v>4.1630700000000003</v>
      </c>
      <c r="I11" s="1">
        <v>2.2364099999999998</v>
      </c>
      <c r="J11" s="1" t="s">
        <v>235</v>
      </c>
      <c r="K11" s="1" t="s">
        <v>212</v>
      </c>
      <c r="L11" s="1">
        <v>690.71799999999996</v>
      </c>
      <c r="M11" s="1">
        <v>682.47199999999998</v>
      </c>
      <c r="N11" s="1">
        <v>0.35487800000000003</v>
      </c>
      <c r="O11" s="1" t="s">
        <v>212</v>
      </c>
      <c r="P11" s="1">
        <v>23.7286</v>
      </c>
      <c r="Q11" s="1" t="s">
        <v>212</v>
      </c>
      <c r="R11" s="1">
        <v>8.6011799999999999E-4</v>
      </c>
      <c r="S11" s="1" t="s">
        <v>212</v>
      </c>
      <c r="T11" s="1">
        <v>1.18309E-2</v>
      </c>
      <c r="U11" s="1">
        <v>29.578600000000002</v>
      </c>
      <c r="V11" s="1">
        <v>478200</v>
      </c>
      <c r="W11" s="1">
        <v>64400.000000000007</v>
      </c>
      <c r="X11" s="1">
        <v>0</v>
      </c>
      <c r="Y11" s="1">
        <v>133700</v>
      </c>
      <c r="Z11" s="1">
        <v>281000</v>
      </c>
      <c r="AA11" s="1">
        <v>0</v>
      </c>
      <c r="AB11" s="1">
        <v>39400</v>
      </c>
      <c r="AC11" s="1">
        <v>3200</v>
      </c>
      <c r="AD11" s="1">
        <v>1</v>
      </c>
      <c r="AE11" s="1">
        <v>2</v>
      </c>
      <c r="AF11" s="1">
        <v>3</v>
      </c>
      <c r="AG11" s="1">
        <v>4</v>
      </c>
      <c r="AH11">
        <v>5</v>
      </c>
      <c r="AI11">
        <v>6</v>
      </c>
    </row>
    <row r="12" spans="1:92" s="32" customFormat="1">
      <c r="A12" s="32" t="s">
        <v>88</v>
      </c>
      <c r="C12" s="32" t="s">
        <v>235</v>
      </c>
      <c r="D12" s="32">
        <v>64118.7</v>
      </c>
      <c r="E12" s="32">
        <v>247.14699999999999</v>
      </c>
      <c r="F12" s="32">
        <v>113625</v>
      </c>
      <c r="G12" s="32">
        <v>73.337800000000001</v>
      </c>
      <c r="H12" s="32">
        <v>16.3004</v>
      </c>
      <c r="I12" s="32">
        <v>5.4829800000000004</v>
      </c>
      <c r="J12" s="32">
        <v>19.662800000000001</v>
      </c>
      <c r="K12" s="32">
        <v>4.19102</v>
      </c>
      <c r="L12" s="32">
        <v>588.09199999999998</v>
      </c>
      <c r="M12" s="32">
        <v>606.89</v>
      </c>
      <c r="N12" s="32" t="s">
        <v>212</v>
      </c>
      <c r="O12" s="32" t="s">
        <v>235</v>
      </c>
      <c r="P12" s="32">
        <v>41.840800000000002</v>
      </c>
      <c r="Q12" s="32" t="s">
        <v>212</v>
      </c>
      <c r="R12" s="32" t="s">
        <v>212</v>
      </c>
      <c r="S12" s="32" t="s">
        <v>212</v>
      </c>
      <c r="T12" s="32">
        <v>1.6885299999999999E-3</v>
      </c>
      <c r="U12" s="32">
        <v>26.7698</v>
      </c>
      <c r="V12" s="32">
        <v>480600</v>
      </c>
      <c r="W12" s="32">
        <v>70400</v>
      </c>
      <c r="X12" s="32">
        <v>0</v>
      </c>
      <c r="Y12" s="32">
        <v>127700</v>
      </c>
      <c r="Z12" s="32">
        <v>289800</v>
      </c>
      <c r="AA12" s="32">
        <v>900</v>
      </c>
      <c r="AB12" s="32">
        <v>30500</v>
      </c>
      <c r="AC12" s="32">
        <v>0</v>
      </c>
      <c r="AD12" s="32">
        <v>1</v>
      </c>
      <c r="AE12" s="32">
        <v>2</v>
      </c>
      <c r="AF12" s="32">
        <v>3</v>
      </c>
      <c r="AG12" s="32">
        <v>4</v>
      </c>
      <c r="AH12">
        <v>5</v>
      </c>
      <c r="AI12">
        <v>6</v>
      </c>
    </row>
    <row r="13" spans="1:92" s="32" customFormat="1">
      <c r="A13" s="32" t="s">
        <v>87</v>
      </c>
      <c r="C13" s="32" t="s">
        <v>235</v>
      </c>
      <c r="D13" s="32">
        <v>58352.4</v>
      </c>
      <c r="E13" s="32" t="s">
        <v>235</v>
      </c>
      <c r="F13" s="32">
        <v>120481</v>
      </c>
      <c r="G13" s="32">
        <v>7.1670299999999996</v>
      </c>
      <c r="H13" s="32">
        <v>2.7645900000000001</v>
      </c>
      <c r="I13" s="32">
        <v>1.9824200000000001</v>
      </c>
      <c r="J13" s="32" t="s">
        <v>235</v>
      </c>
      <c r="K13" s="32" t="s">
        <v>235</v>
      </c>
      <c r="L13" s="32">
        <v>624.70799999999997</v>
      </c>
      <c r="M13" s="32">
        <v>640.75599999999997</v>
      </c>
      <c r="N13" s="32" t="s">
        <v>212</v>
      </c>
      <c r="O13" s="32" t="s">
        <v>212</v>
      </c>
      <c r="P13" s="32">
        <v>37.624600000000001</v>
      </c>
      <c r="Q13" s="32" t="s">
        <v>212</v>
      </c>
      <c r="R13" s="32">
        <v>4.2110699999999999E-4</v>
      </c>
      <c r="S13" s="32" t="s">
        <v>212</v>
      </c>
      <c r="T13" s="32" t="s">
        <v>212</v>
      </c>
      <c r="U13" s="32">
        <v>28.975300000000001</v>
      </c>
      <c r="V13" s="32">
        <v>479300</v>
      </c>
      <c r="W13" s="32">
        <v>72400</v>
      </c>
      <c r="X13" s="32">
        <v>0</v>
      </c>
      <c r="Y13" s="32">
        <v>126000</v>
      </c>
      <c r="Z13" s="32">
        <v>289100</v>
      </c>
      <c r="AA13" s="32">
        <v>1100</v>
      </c>
      <c r="AB13" s="32">
        <v>28800</v>
      </c>
      <c r="AC13" s="32">
        <v>3200</v>
      </c>
      <c r="AD13" s="32">
        <v>1</v>
      </c>
      <c r="AE13" s="32">
        <v>2</v>
      </c>
      <c r="AF13" s="32">
        <v>3</v>
      </c>
      <c r="AG13" s="32">
        <v>4</v>
      </c>
      <c r="AH13">
        <v>5</v>
      </c>
      <c r="AI13">
        <v>6</v>
      </c>
    </row>
    <row r="14" spans="1:92" s="32" customFormat="1">
      <c r="A14" s="32" t="s">
        <v>86</v>
      </c>
      <c r="C14" s="32" t="s">
        <v>235</v>
      </c>
      <c r="D14" s="32">
        <v>47735.8</v>
      </c>
      <c r="E14" s="32">
        <v>9.2205399999999997</v>
      </c>
      <c r="F14" s="32">
        <v>139211</v>
      </c>
      <c r="G14" s="32">
        <v>10.708399999999999</v>
      </c>
      <c r="H14" s="32">
        <v>5.9986199999999998</v>
      </c>
      <c r="I14" s="32">
        <v>2.7950900000000001</v>
      </c>
      <c r="J14" s="32" t="s">
        <v>235</v>
      </c>
      <c r="K14" s="32">
        <v>0.81942400000000004</v>
      </c>
      <c r="L14" s="32">
        <v>812.73</v>
      </c>
      <c r="M14" s="32">
        <v>820.35900000000004</v>
      </c>
      <c r="N14" s="32" t="s">
        <v>235</v>
      </c>
      <c r="O14" s="32" t="s">
        <v>212</v>
      </c>
      <c r="P14" s="32">
        <v>22.513500000000001</v>
      </c>
      <c r="Q14" s="32">
        <v>6.90799E-2</v>
      </c>
      <c r="R14" s="32">
        <v>7.8488000000000002E-2</v>
      </c>
      <c r="S14" s="32" t="s">
        <v>212</v>
      </c>
      <c r="T14" s="32">
        <v>1.0055400000000001</v>
      </c>
      <c r="U14" s="32">
        <v>32.324199999999998</v>
      </c>
      <c r="V14" s="32">
        <v>477700.00000000006</v>
      </c>
      <c r="W14" s="32">
        <v>57300.000000000007</v>
      </c>
      <c r="X14" s="32">
        <v>0</v>
      </c>
      <c r="Y14" s="32">
        <v>139100</v>
      </c>
      <c r="Z14" s="32">
        <v>276100</v>
      </c>
      <c r="AA14" s="32">
        <v>800</v>
      </c>
      <c r="AB14" s="32">
        <v>47200</v>
      </c>
      <c r="AC14" s="32">
        <v>1700.0000000000002</v>
      </c>
      <c r="AD14" s="32">
        <v>1</v>
      </c>
      <c r="AE14" s="32">
        <v>2</v>
      </c>
      <c r="AF14" s="32">
        <v>3</v>
      </c>
      <c r="AG14" s="32">
        <v>4</v>
      </c>
      <c r="AH14">
        <v>5</v>
      </c>
      <c r="AI14">
        <v>6</v>
      </c>
      <c r="CN14" s="32" t="s">
        <v>236</v>
      </c>
    </row>
    <row r="15" spans="1:92" s="31" customFormat="1">
      <c r="A15" s="31" t="s">
        <v>85</v>
      </c>
      <c r="C15" s="31" t="s">
        <v>235</v>
      </c>
      <c r="D15" s="31">
        <v>58411.5</v>
      </c>
      <c r="E15" s="31" t="s">
        <v>212</v>
      </c>
      <c r="F15" s="31">
        <v>136736</v>
      </c>
      <c r="G15" s="31" t="s">
        <v>235</v>
      </c>
      <c r="H15" s="31">
        <v>3.76424</v>
      </c>
      <c r="I15" s="31" t="s">
        <v>235</v>
      </c>
      <c r="J15" s="31">
        <v>28.942699999999999</v>
      </c>
      <c r="K15" s="31" t="s">
        <v>235</v>
      </c>
      <c r="L15" s="31">
        <v>673.48299999999995</v>
      </c>
      <c r="M15" s="31">
        <v>642.77700000000004</v>
      </c>
      <c r="N15" s="31" t="s">
        <v>235</v>
      </c>
      <c r="O15" s="31" t="s">
        <v>235</v>
      </c>
      <c r="P15" s="31">
        <v>40.852600000000002</v>
      </c>
      <c r="Q15" s="31">
        <v>9.3055100000000002E-2</v>
      </c>
      <c r="R15" s="31">
        <v>0.16211600000000001</v>
      </c>
      <c r="S15" s="31">
        <v>8.0193500000000004E-4</v>
      </c>
      <c r="T15" s="31">
        <v>0.83758299999999997</v>
      </c>
      <c r="U15" s="31">
        <v>31.3657</v>
      </c>
      <c r="V15" s="31">
        <v>477600</v>
      </c>
      <c r="W15" s="31">
        <v>64000</v>
      </c>
      <c r="X15" s="31">
        <v>0</v>
      </c>
      <c r="Y15" s="31">
        <v>133800</v>
      </c>
      <c r="Z15" s="31">
        <v>280500</v>
      </c>
      <c r="AA15" s="31">
        <v>1300</v>
      </c>
      <c r="AB15" s="31">
        <v>38500</v>
      </c>
      <c r="AC15" s="31">
        <v>4300</v>
      </c>
      <c r="AD15" s="31">
        <v>1</v>
      </c>
      <c r="AE15" s="31">
        <v>2</v>
      </c>
      <c r="AF15" s="31">
        <v>3</v>
      </c>
      <c r="AG15" s="31">
        <v>4</v>
      </c>
      <c r="AH15">
        <v>5</v>
      </c>
      <c r="AI15">
        <v>6</v>
      </c>
    </row>
    <row r="16" spans="1:92" s="1" customFormat="1">
      <c r="A16" s="1" t="s">
        <v>84</v>
      </c>
      <c r="C16" s="1">
        <v>25.222100000000001</v>
      </c>
      <c r="D16" s="1">
        <v>61834.1</v>
      </c>
      <c r="E16" s="1">
        <v>6266.24</v>
      </c>
      <c r="F16" s="1">
        <v>142385</v>
      </c>
      <c r="G16" s="1">
        <v>1804.72</v>
      </c>
      <c r="H16" s="1">
        <v>259.80200000000002</v>
      </c>
      <c r="I16" s="1">
        <v>84.669499999999999</v>
      </c>
      <c r="J16" s="1">
        <v>95.499499999999998</v>
      </c>
      <c r="K16" s="1">
        <v>82.207599999999999</v>
      </c>
      <c r="L16" s="1">
        <v>681.89700000000005</v>
      </c>
      <c r="M16" s="1">
        <v>643.43299999999999</v>
      </c>
      <c r="N16" s="1">
        <v>8.32093E-2</v>
      </c>
      <c r="O16" s="1">
        <v>3.63137</v>
      </c>
      <c r="P16" s="1">
        <v>208.99199999999999</v>
      </c>
      <c r="Q16" s="1">
        <v>1.5225799999999999E-3</v>
      </c>
      <c r="R16" s="1">
        <v>4.9093700000000001E-5</v>
      </c>
      <c r="S16" s="1" t="s">
        <v>212</v>
      </c>
      <c r="T16" s="1" t="s">
        <v>212</v>
      </c>
      <c r="U16" s="1">
        <v>30.466699999999999</v>
      </c>
      <c r="V16" s="1">
        <v>477700.00000000006</v>
      </c>
      <c r="W16" s="1">
        <v>67100</v>
      </c>
      <c r="X16" s="1">
        <v>0</v>
      </c>
      <c r="Y16" s="1">
        <v>131200</v>
      </c>
      <c r="Z16" s="1">
        <v>282500</v>
      </c>
      <c r="AA16" s="1">
        <v>800</v>
      </c>
      <c r="AB16" s="1">
        <v>35100</v>
      </c>
      <c r="AC16" s="1">
        <v>5600.0000000000009</v>
      </c>
      <c r="AD16" s="1">
        <v>1</v>
      </c>
      <c r="AE16" s="1">
        <v>2</v>
      </c>
      <c r="AF16" s="1">
        <v>3</v>
      </c>
      <c r="AG16" s="1">
        <v>4</v>
      </c>
      <c r="AH16">
        <v>5</v>
      </c>
      <c r="AI16">
        <v>6</v>
      </c>
    </row>
    <row r="17" spans="1:35">
      <c r="A17" t="s">
        <v>83</v>
      </c>
      <c r="C17" t="s">
        <v>235</v>
      </c>
      <c r="D17">
        <v>54268</v>
      </c>
      <c r="E17" t="s">
        <v>212</v>
      </c>
      <c r="F17">
        <v>119248</v>
      </c>
      <c r="G17" t="s">
        <v>235</v>
      </c>
      <c r="H17">
        <v>2.8338299999999998</v>
      </c>
      <c r="I17" t="s">
        <v>235</v>
      </c>
      <c r="J17">
        <v>26.312899999999999</v>
      </c>
      <c r="K17" t="s">
        <v>235</v>
      </c>
      <c r="L17">
        <v>622.101</v>
      </c>
      <c r="M17">
        <v>633.03099999999995</v>
      </c>
      <c r="N17" t="s">
        <v>212</v>
      </c>
      <c r="O17" t="s">
        <v>212</v>
      </c>
      <c r="P17">
        <v>37.003500000000003</v>
      </c>
      <c r="Q17" t="s">
        <v>212</v>
      </c>
      <c r="R17" t="s">
        <v>212</v>
      </c>
      <c r="S17" t="s">
        <v>212</v>
      </c>
      <c r="T17">
        <v>7.4717299999999996E-4</v>
      </c>
      <c r="U17">
        <v>28.984100000000002</v>
      </c>
      <c r="V17">
        <v>478900</v>
      </c>
      <c r="W17">
        <v>68300</v>
      </c>
      <c r="X17">
        <v>0</v>
      </c>
      <c r="Y17">
        <v>130399.99999999999</v>
      </c>
      <c r="Z17">
        <v>284900</v>
      </c>
      <c r="AA17">
        <v>900</v>
      </c>
      <c r="AB17">
        <v>34400</v>
      </c>
      <c r="AC17">
        <v>2300</v>
      </c>
      <c r="AD17">
        <v>1</v>
      </c>
      <c r="AE17">
        <v>2</v>
      </c>
      <c r="AF17">
        <v>3</v>
      </c>
      <c r="AG17">
        <v>4</v>
      </c>
      <c r="AH17">
        <v>5</v>
      </c>
      <c r="AI17">
        <v>6</v>
      </c>
    </row>
    <row r="18" spans="1:35" s="32" customFormat="1">
      <c r="A18" s="32" t="s">
        <v>82</v>
      </c>
      <c r="C18" s="32">
        <v>8.9609699999999997</v>
      </c>
      <c r="D18" s="32">
        <v>60297.3</v>
      </c>
      <c r="E18" s="32">
        <v>2131.06</v>
      </c>
      <c r="F18" s="32">
        <v>124152</v>
      </c>
      <c r="G18" s="32">
        <v>432.108</v>
      </c>
      <c r="H18" s="32">
        <v>111.29600000000001</v>
      </c>
      <c r="I18" s="32">
        <v>45.351700000000001</v>
      </c>
      <c r="J18" s="32">
        <v>40.772199999999998</v>
      </c>
      <c r="K18" s="32">
        <v>38.156399999999998</v>
      </c>
      <c r="L18" s="32">
        <v>652.19500000000005</v>
      </c>
      <c r="M18" s="32">
        <v>683.60199999999998</v>
      </c>
      <c r="N18" s="32" t="s">
        <v>235</v>
      </c>
      <c r="O18" s="32">
        <v>1.9243600000000001</v>
      </c>
      <c r="P18" s="32">
        <v>78.456100000000006</v>
      </c>
      <c r="Q18" s="32">
        <v>1.6216600000000001E-2</v>
      </c>
      <c r="R18" s="32">
        <v>3.14925E-2</v>
      </c>
      <c r="S18" s="32">
        <v>3.8401100000000002E-4</v>
      </c>
      <c r="T18" s="32">
        <v>5.4081199999999998E-3</v>
      </c>
      <c r="U18" s="32">
        <v>29.406199999999998</v>
      </c>
      <c r="V18" s="32">
        <v>481300</v>
      </c>
      <c r="W18" s="32">
        <v>69100</v>
      </c>
      <c r="X18" s="32">
        <v>0</v>
      </c>
      <c r="Y18" s="32">
        <v>124000</v>
      </c>
      <c r="Z18" s="32">
        <v>293700</v>
      </c>
      <c r="AA18" s="32">
        <v>0</v>
      </c>
      <c r="AB18" s="32">
        <v>28800</v>
      </c>
      <c r="AC18" s="32">
        <v>3200</v>
      </c>
      <c r="AD18" s="32">
        <v>1</v>
      </c>
      <c r="AE18" s="32">
        <v>2</v>
      </c>
      <c r="AF18" s="32">
        <v>3</v>
      </c>
      <c r="AG18" s="32">
        <v>4</v>
      </c>
      <c r="AH18">
        <v>5</v>
      </c>
      <c r="AI18">
        <v>6</v>
      </c>
    </row>
    <row r="19" spans="1:35" s="31" customFormat="1">
      <c r="A19" s="31" t="s">
        <v>81</v>
      </c>
      <c r="C19" s="31" t="s">
        <v>235</v>
      </c>
      <c r="D19" s="31">
        <v>37602.800000000003</v>
      </c>
      <c r="E19" s="31" t="s">
        <v>235</v>
      </c>
      <c r="F19" s="31">
        <v>120895</v>
      </c>
      <c r="G19" s="31" t="s">
        <v>235</v>
      </c>
      <c r="H19" s="31">
        <v>5.0160099999999996</v>
      </c>
      <c r="I19" s="31" t="s">
        <v>235</v>
      </c>
      <c r="J19" s="31" t="s">
        <v>235</v>
      </c>
      <c r="K19" s="31" t="s">
        <v>235</v>
      </c>
      <c r="L19" s="31">
        <v>685.65899999999999</v>
      </c>
      <c r="M19" s="31">
        <v>719.697</v>
      </c>
      <c r="N19" s="31" t="s">
        <v>212</v>
      </c>
      <c r="O19" s="31" t="s">
        <v>212</v>
      </c>
      <c r="P19" s="31">
        <v>24.5885</v>
      </c>
      <c r="Q19" s="31">
        <v>9.2216099999999995E-2</v>
      </c>
      <c r="R19" s="31">
        <v>0.11694599999999999</v>
      </c>
      <c r="S19" s="31" t="s">
        <v>212</v>
      </c>
      <c r="T19" s="31">
        <v>0.78327000000000002</v>
      </c>
      <c r="U19" s="31">
        <v>31.2881</v>
      </c>
      <c r="V19" s="31">
        <v>473200</v>
      </c>
      <c r="W19" s="31">
        <v>57000</v>
      </c>
      <c r="X19" s="31">
        <v>0</v>
      </c>
      <c r="Y19" s="31">
        <v>142400</v>
      </c>
      <c r="Z19" s="31">
        <v>265600</v>
      </c>
      <c r="AA19" s="31">
        <v>1000</v>
      </c>
      <c r="AB19" s="31">
        <v>47400</v>
      </c>
      <c r="AC19" s="31">
        <v>0</v>
      </c>
      <c r="AD19" s="31">
        <v>1</v>
      </c>
      <c r="AE19" s="31">
        <v>2</v>
      </c>
      <c r="AF19" s="31">
        <v>3</v>
      </c>
      <c r="AG19" s="31">
        <v>4</v>
      </c>
      <c r="AH19">
        <v>5</v>
      </c>
      <c r="AI19">
        <v>6</v>
      </c>
    </row>
    <row r="20" spans="1:35" s="31" customFormat="1">
      <c r="A20" s="31" t="s">
        <v>80</v>
      </c>
      <c r="C20" s="31" t="s">
        <v>235</v>
      </c>
      <c r="D20" s="31">
        <v>44268</v>
      </c>
      <c r="E20" s="31" t="s">
        <v>212</v>
      </c>
      <c r="F20" s="31">
        <v>126735</v>
      </c>
      <c r="G20" s="31">
        <v>11.878299999999999</v>
      </c>
      <c r="H20" s="31">
        <v>5.7876200000000004</v>
      </c>
      <c r="I20" s="31">
        <v>2.2096800000000001</v>
      </c>
      <c r="J20" s="31" t="s">
        <v>235</v>
      </c>
      <c r="K20" s="31" t="s">
        <v>235</v>
      </c>
      <c r="L20" s="31">
        <v>761.43</v>
      </c>
      <c r="M20" s="31">
        <v>762.99800000000005</v>
      </c>
      <c r="N20" s="31" t="s">
        <v>235</v>
      </c>
      <c r="O20" s="31" t="s">
        <v>235</v>
      </c>
      <c r="P20" s="31">
        <v>21.505199999999999</v>
      </c>
      <c r="Q20" s="31">
        <v>2.03307E-2</v>
      </c>
      <c r="R20" s="31">
        <v>2.24998E-2</v>
      </c>
      <c r="S20" s="31" t="s">
        <v>212</v>
      </c>
      <c r="T20" s="31">
        <v>0.31126599999999999</v>
      </c>
      <c r="U20" s="31">
        <v>30.564</v>
      </c>
      <c r="V20" s="31">
        <v>478000</v>
      </c>
      <c r="W20" s="31">
        <v>61900.000000000007</v>
      </c>
      <c r="X20" s="31">
        <v>0</v>
      </c>
      <c r="Y20" s="31">
        <v>138900</v>
      </c>
      <c r="Z20" s="31">
        <v>276900</v>
      </c>
      <c r="AA20" s="31">
        <v>900</v>
      </c>
      <c r="AB20" s="31">
        <v>43500</v>
      </c>
      <c r="AC20" s="31">
        <v>0</v>
      </c>
      <c r="AD20" s="31">
        <v>1</v>
      </c>
      <c r="AE20" s="31">
        <v>2</v>
      </c>
      <c r="AF20" s="31">
        <v>3</v>
      </c>
      <c r="AG20" s="31">
        <v>4</v>
      </c>
      <c r="AH20">
        <v>5</v>
      </c>
      <c r="AI20">
        <v>6</v>
      </c>
    </row>
    <row r="21" spans="1:35" s="1" customFormat="1">
      <c r="A21" s="1" t="s">
        <v>79</v>
      </c>
      <c r="C21" s="1">
        <v>28.4467</v>
      </c>
      <c r="D21" s="1">
        <v>58600.3</v>
      </c>
      <c r="E21" s="1">
        <v>5943.34</v>
      </c>
      <c r="F21" s="1">
        <v>151843</v>
      </c>
      <c r="G21" s="1">
        <v>1875.69</v>
      </c>
      <c r="H21" s="1">
        <v>260.67200000000003</v>
      </c>
      <c r="I21" s="1">
        <v>92.078000000000003</v>
      </c>
      <c r="J21" s="1">
        <v>115.931</v>
      </c>
      <c r="K21" s="1">
        <v>88.284199999999998</v>
      </c>
      <c r="L21" s="1">
        <v>703.11</v>
      </c>
      <c r="M21" s="1">
        <v>725.40300000000002</v>
      </c>
      <c r="N21" s="1">
        <v>0.48114099999999999</v>
      </c>
      <c r="O21" s="1">
        <v>3.9191400000000001</v>
      </c>
      <c r="P21" s="1">
        <v>168.39599999999999</v>
      </c>
      <c r="Q21" s="1">
        <v>0.429309</v>
      </c>
      <c r="R21" s="1">
        <v>1.5605199999999999</v>
      </c>
      <c r="S21" s="1">
        <v>0.14738699999999999</v>
      </c>
      <c r="T21" s="1" t="s">
        <v>235</v>
      </c>
      <c r="U21" s="1">
        <v>33.490699999999997</v>
      </c>
      <c r="V21" s="1">
        <v>478700</v>
      </c>
      <c r="W21" s="1">
        <v>68900</v>
      </c>
      <c r="X21" s="1">
        <v>0</v>
      </c>
      <c r="Y21" s="1">
        <v>131000</v>
      </c>
      <c r="Z21" s="1">
        <v>284400</v>
      </c>
      <c r="AA21" s="1">
        <v>1300</v>
      </c>
      <c r="AB21" s="1">
        <v>32700</v>
      </c>
      <c r="AC21" s="1">
        <v>0</v>
      </c>
      <c r="AD21" s="1">
        <v>1</v>
      </c>
      <c r="AE21" s="1">
        <v>2</v>
      </c>
      <c r="AF21" s="1">
        <v>3</v>
      </c>
      <c r="AG21" s="1">
        <v>4</v>
      </c>
      <c r="AH21">
        <v>5</v>
      </c>
      <c r="AI21">
        <v>6</v>
      </c>
    </row>
    <row r="22" spans="1:35">
      <c r="A22" t="s">
        <v>78</v>
      </c>
      <c r="C22" t="s">
        <v>235</v>
      </c>
      <c r="D22">
        <v>41132.300000000003</v>
      </c>
      <c r="E22" t="s">
        <v>235</v>
      </c>
      <c r="F22">
        <v>124297</v>
      </c>
      <c r="G22" t="s">
        <v>235</v>
      </c>
      <c r="H22">
        <v>4.8768500000000001</v>
      </c>
      <c r="I22" t="s">
        <v>235</v>
      </c>
      <c r="J22" t="s">
        <v>235</v>
      </c>
      <c r="K22" t="s">
        <v>235</v>
      </c>
      <c r="L22">
        <v>702.79600000000005</v>
      </c>
      <c r="M22">
        <v>703.27200000000005</v>
      </c>
      <c r="N22" t="s">
        <v>235</v>
      </c>
      <c r="O22" t="s">
        <v>235</v>
      </c>
      <c r="P22">
        <v>29.941700000000001</v>
      </c>
      <c r="Q22">
        <v>6.2746800000000005E-2</v>
      </c>
      <c r="R22">
        <v>0.16026399999999999</v>
      </c>
      <c r="S22">
        <v>5.6182300000000001E-3</v>
      </c>
      <c r="T22">
        <v>0.25197900000000001</v>
      </c>
      <c r="U22">
        <v>35.873800000000003</v>
      </c>
      <c r="V22">
        <v>477100</v>
      </c>
      <c r="W22">
        <v>56700</v>
      </c>
      <c r="X22">
        <v>0</v>
      </c>
      <c r="Y22">
        <v>144100</v>
      </c>
      <c r="Z22">
        <v>271100</v>
      </c>
      <c r="AA22">
        <v>0</v>
      </c>
      <c r="AB22">
        <v>51000</v>
      </c>
      <c r="AC22">
        <v>0</v>
      </c>
      <c r="AD22">
        <v>1</v>
      </c>
      <c r="AE22">
        <v>2</v>
      </c>
      <c r="AF22">
        <v>3</v>
      </c>
      <c r="AG22">
        <v>4</v>
      </c>
      <c r="AH22">
        <v>5</v>
      </c>
      <c r="AI22">
        <v>6</v>
      </c>
    </row>
    <row r="23" spans="1:35">
      <c r="A23" t="s">
        <v>77</v>
      </c>
      <c r="C23" t="s">
        <v>235</v>
      </c>
      <c r="D23">
        <v>41710.1</v>
      </c>
      <c r="E23" t="s">
        <v>235</v>
      </c>
      <c r="F23">
        <v>133749</v>
      </c>
      <c r="G23" t="s">
        <v>235</v>
      </c>
      <c r="H23">
        <v>5.9920200000000001</v>
      </c>
      <c r="I23">
        <v>8.4882100000000005</v>
      </c>
      <c r="J23" t="s">
        <v>235</v>
      </c>
      <c r="K23">
        <v>0.72266900000000001</v>
      </c>
      <c r="L23">
        <v>806.06799999999998</v>
      </c>
      <c r="M23">
        <v>779.64700000000005</v>
      </c>
      <c r="N23">
        <v>0.78726799999999997</v>
      </c>
      <c r="O23" t="s">
        <v>212</v>
      </c>
      <c r="P23">
        <v>27.171099999999999</v>
      </c>
      <c r="Q23">
        <v>5.6916099999999997E-2</v>
      </c>
      <c r="R23">
        <v>4.3147499999999998E-2</v>
      </c>
      <c r="S23">
        <v>1.3816E-2</v>
      </c>
      <c r="T23">
        <v>0.50181699999999996</v>
      </c>
      <c r="U23">
        <v>35.613799999999998</v>
      </c>
      <c r="V23">
        <v>472500</v>
      </c>
      <c r="W23">
        <v>53300</v>
      </c>
      <c r="X23">
        <v>0</v>
      </c>
      <c r="Y23">
        <v>143100</v>
      </c>
      <c r="Z23">
        <v>263600</v>
      </c>
      <c r="AA23">
        <v>0</v>
      </c>
      <c r="AB23">
        <v>51300</v>
      </c>
      <c r="AC23">
        <v>0</v>
      </c>
      <c r="AD23">
        <v>1</v>
      </c>
      <c r="AE23">
        <v>2</v>
      </c>
      <c r="AF23">
        <v>3</v>
      </c>
      <c r="AG23">
        <v>4</v>
      </c>
      <c r="AH23">
        <v>5</v>
      </c>
      <c r="AI23">
        <v>6</v>
      </c>
    </row>
    <row r="24" spans="1:35" s="31" customFormat="1">
      <c r="A24" s="31" t="s">
        <v>76</v>
      </c>
      <c r="C24" s="31" t="s">
        <v>235</v>
      </c>
      <c r="D24" s="31">
        <v>40671.1</v>
      </c>
      <c r="E24" s="31" t="s">
        <v>235</v>
      </c>
      <c r="F24" s="31">
        <v>124102</v>
      </c>
      <c r="G24" s="31">
        <v>11.770899999999999</v>
      </c>
      <c r="H24" s="31">
        <v>6.4373699999999996</v>
      </c>
      <c r="I24" s="31" t="s">
        <v>235</v>
      </c>
      <c r="J24" s="31" t="s">
        <v>235</v>
      </c>
      <c r="K24" s="31" t="s">
        <v>235</v>
      </c>
      <c r="L24" s="31">
        <v>791.46</v>
      </c>
      <c r="M24" s="31">
        <v>767.798</v>
      </c>
      <c r="N24" s="31" t="s">
        <v>235</v>
      </c>
      <c r="O24" s="31" t="s">
        <v>212</v>
      </c>
      <c r="P24" s="31">
        <v>20.49</v>
      </c>
      <c r="Q24" s="31">
        <v>4.8921499999999996E-3</v>
      </c>
      <c r="R24" s="31">
        <v>0.146207</v>
      </c>
      <c r="S24" s="31" t="s">
        <v>212</v>
      </c>
      <c r="T24" s="31">
        <v>0.82819299999999996</v>
      </c>
      <c r="U24" s="31">
        <v>34.501199999999997</v>
      </c>
      <c r="V24" s="31">
        <v>476599.99999999994</v>
      </c>
      <c r="W24" s="31">
        <v>54100</v>
      </c>
      <c r="X24" s="31">
        <v>0</v>
      </c>
      <c r="Y24" s="31">
        <v>145900</v>
      </c>
      <c r="Z24" s="31">
        <v>269100</v>
      </c>
      <c r="AA24" s="31">
        <v>900</v>
      </c>
      <c r="AB24" s="31">
        <v>53400</v>
      </c>
      <c r="AC24" s="31">
        <v>0</v>
      </c>
      <c r="AD24" s="31">
        <v>1</v>
      </c>
      <c r="AE24" s="31">
        <v>2</v>
      </c>
      <c r="AF24" s="31">
        <v>3</v>
      </c>
      <c r="AG24" s="31">
        <v>4</v>
      </c>
      <c r="AH24">
        <v>5</v>
      </c>
      <c r="AI24">
        <v>6</v>
      </c>
    </row>
    <row r="25" spans="1:35" s="1" customFormat="1">
      <c r="A25" s="1" t="s">
        <v>75</v>
      </c>
      <c r="C25" s="1" t="s">
        <v>212</v>
      </c>
      <c r="D25" s="1">
        <v>56358.1</v>
      </c>
      <c r="E25" s="1" t="s">
        <v>235</v>
      </c>
      <c r="F25" s="1">
        <v>121087</v>
      </c>
      <c r="G25" s="1" t="s">
        <v>212</v>
      </c>
      <c r="H25" s="1">
        <v>2.4073899999999999</v>
      </c>
      <c r="I25" s="1" t="s">
        <v>235</v>
      </c>
      <c r="J25" s="1" t="s">
        <v>212</v>
      </c>
      <c r="K25" s="1" t="s">
        <v>212</v>
      </c>
      <c r="L25" s="1">
        <v>716.55700000000002</v>
      </c>
      <c r="M25" s="1">
        <v>676.32100000000003</v>
      </c>
      <c r="N25" s="1" t="s">
        <v>212</v>
      </c>
      <c r="O25" s="1" t="s">
        <v>235</v>
      </c>
      <c r="P25" s="1">
        <v>42.463200000000001</v>
      </c>
      <c r="Q25" s="1">
        <v>1.72704E-3</v>
      </c>
      <c r="R25" s="1" t="s">
        <v>212</v>
      </c>
      <c r="S25" s="1">
        <v>1.46211E-3</v>
      </c>
      <c r="T25" s="1">
        <v>2.2609100000000001E-3</v>
      </c>
      <c r="U25" s="1">
        <v>28.2791</v>
      </c>
      <c r="V25" s="1">
        <v>480600</v>
      </c>
      <c r="W25" s="1">
        <v>71600</v>
      </c>
      <c r="X25" s="1">
        <v>0</v>
      </c>
      <c r="Y25" s="1">
        <v>126800</v>
      </c>
      <c r="Z25" s="1">
        <v>290500</v>
      </c>
      <c r="AA25" s="1">
        <v>1000</v>
      </c>
      <c r="AB25" s="1">
        <v>29500</v>
      </c>
      <c r="AC25" s="1">
        <v>0</v>
      </c>
      <c r="AD25" s="1">
        <v>1</v>
      </c>
      <c r="AE25" s="1">
        <v>2</v>
      </c>
      <c r="AF25" s="1">
        <v>3</v>
      </c>
      <c r="AG25" s="1">
        <v>4</v>
      </c>
      <c r="AH25">
        <v>5</v>
      </c>
      <c r="AI25">
        <v>6</v>
      </c>
    </row>
    <row r="26" spans="1:35" s="31" customFormat="1">
      <c r="A26" s="31" t="s">
        <v>74</v>
      </c>
      <c r="C26" s="31" t="s">
        <v>235</v>
      </c>
      <c r="D26" s="31">
        <v>46408.3</v>
      </c>
      <c r="E26" s="31" t="s">
        <v>212</v>
      </c>
      <c r="F26" s="31">
        <v>119305</v>
      </c>
      <c r="G26" s="31" t="s">
        <v>235</v>
      </c>
      <c r="H26" s="31">
        <v>3.4636900000000002</v>
      </c>
      <c r="I26" s="31">
        <v>3.42089</v>
      </c>
      <c r="J26" s="31" t="s">
        <v>235</v>
      </c>
      <c r="K26" s="31" t="s">
        <v>235</v>
      </c>
      <c r="L26" s="31">
        <v>749.51199999999994</v>
      </c>
      <c r="M26" s="31">
        <v>726.68499999999995</v>
      </c>
      <c r="N26" s="31" t="s">
        <v>212</v>
      </c>
      <c r="O26" s="31" t="s">
        <v>212</v>
      </c>
      <c r="P26" s="31">
        <v>24.208500000000001</v>
      </c>
      <c r="Q26" s="31">
        <v>4.3923900000000002E-2</v>
      </c>
      <c r="R26" s="31">
        <v>0.10974200000000001</v>
      </c>
      <c r="S26" s="31" t="s">
        <v>212</v>
      </c>
      <c r="T26" s="31">
        <v>0.60855599999999999</v>
      </c>
      <c r="U26" s="31">
        <v>28.3858</v>
      </c>
      <c r="V26" s="31">
        <v>478400.00000000006</v>
      </c>
      <c r="W26" s="31">
        <v>61300</v>
      </c>
      <c r="X26" s="31">
        <v>0</v>
      </c>
      <c r="Y26" s="31">
        <v>137400</v>
      </c>
      <c r="Z26" s="31">
        <v>278600</v>
      </c>
      <c r="AA26" s="31">
        <v>800</v>
      </c>
      <c r="AB26" s="31">
        <v>43400</v>
      </c>
      <c r="AC26" s="31">
        <v>0</v>
      </c>
      <c r="AD26" s="31">
        <v>1</v>
      </c>
      <c r="AE26" s="31">
        <v>2</v>
      </c>
      <c r="AF26" s="31">
        <v>3</v>
      </c>
      <c r="AG26" s="31">
        <v>4</v>
      </c>
      <c r="AH26">
        <v>5</v>
      </c>
      <c r="AI26">
        <v>6</v>
      </c>
    </row>
    <row r="27" spans="1:35" s="1" customFormat="1">
      <c r="A27" s="1" t="s">
        <v>73</v>
      </c>
      <c r="C27" s="1" t="s">
        <v>212</v>
      </c>
      <c r="D27" s="1">
        <v>46255.7</v>
      </c>
      <c r="E27" s="1" t="s">
        <v>235</v>
      </c>
      <c r="F27" s="1">
        <v>137914</v>
      </c>
      <c r="G27" s="1" t="s">
        <v>235</v>
      </c>
      <c r="H27" s="1">
        <v>5.5916899999999998</v>
      </c>
      <c r="I27" s="1" t="s">
        <v>235</v>
      </c>
      <c r="J27" s="1" t="s">
        <v>235</v>
      </c>
      <c r="K27" s="1" t="s">
        <v>212</v>
      </c>
      <c r="L27" s="1">
        <v>841.49099999999999</v>
      </c>
      <c r="M27" s="1">
        <v>841.87199999999996</v>
      </c>
      <c r="N27" s="1" t="s">
        <v>212</v>
      </c>
      <c r="O27" s="1" t="s">
        <v>235</v>
      </c>
      <c r="P27" s="1">
        <v>25.585799999999999</v>
      </c>
      <c r="Q27" s="1">
        <v>0.126193</v>
      </c>
      <c r="R27" s="1">
        <v>0.10810599999999999</v>
      </c>
      <c r="S27" s="1">
        <v>5.2610700000000005E-4</v>
      </c>
      <c r="T27" s="1">
        <v>0.98975900000000006</v>
      </c>
      <c r="U27" s="1">
        <v>35.010399999999997</v>
      </c>
      <c r="V27" s="1">
        <v>477900</v>
      </c>
      <c r="W27" s="1">
        <v>58099.999999999993</v>
      </c>
      <c r="X27" s="1">
        <v>0</v>
      </c>
      <c r="Y27" s="1">
        <v>142200</v>
      </c>
      <c r="Z27" s="1">
        <v>273900</v>
      </c>
      <c r="AA27" s="1">
        <v>0</v>
      </c>
      <c r="AB27" s="1">
        <v>47900</v>
      </c>
      <c r="AC27" s="1">
        <v>0</v>
      </c>
      <c r="AD27" s="1">
        <v>1</v>
      </c>
      <c r="AE27" s="1">
        <v>2</v>
      </c>
      <c r="AF27" s="1">
        <v>3</v>
      </c>
      <c r="AG27" s="1">
        <v>4</v>
      </c>
      <c r="AH27">
        <v>5</v>
      </c>
      <c r="AI27">
        <v>6</v>
      </c>
    </row>
    <row r="28" spans="1:35" s="31" customFormat="1">
      <c r="A28" s="31" t="s">
        <v>72</v>
      </c>
      <c r="C28" s="31" t="s">
        <v>235</v>
      </c>
      <c r="D28" s="31">
        <v>46812.9</v>
      </c>
      <c r="E28" s="31" t="s">
        <v>235</v>
      </c>
      <c r="F28" s="31">
        <v>123225</v>
      </c>
      <c r="G28" s="31" t="s">
        <v>235</v>
      </c>
      <c r="H28" s="31">
        <v>4.3841400000000004</v>
      </c>
      <c r="I28" s="31" t="s">
        <v>235</v>
      </c>
      <c r="J28" s="31" t="s">
        <v>235</v>
      </c>
      <c r="K28" s="31" t="s">
        <v>235</v>
      </c>
      <c r="L28" s="31">
        <v>785.52599999999995</v>
      </c>
      <c r="M28" s="31">
        <v>778.65800000000002</v>
      </c>
      <c r="N28" s="31">
        <v>0.114727</v>
      </c>
      <c r="O28" s="31" t="s">
        <v>212</v>
      </c>
      <c r="P28" s="31">
        <v>23.006499999999999</v>
      </c>
      <c r="Q28" s="31">
        <v>0.13169900000000001</v>
      </c>
      <c r="R28" s="31">
        <v>0.117336</v>
      </c>
      <c r="S28" s="31">
        <v>7.5038899999999996E-4</v>
      </c>
      <c r="T28" s="31">
        <v>1.10623</v>
      </c>
      <c r="U28" s="31">
        <v>32.173099999999998</v>
      </c>
      <c r="V28" s="31">
        <v>478300</v>
      </c>
      <c r="W28" s="31">
        <v>59400.000000000007</v>
      </c>
      <c r="X28" s="31">
        <v>0</v>
      </c>
      <c r="Y28" s="31">
        <v>139800</v>
      </c>
      <c r="Z28" s="31">
        <v>276600</v>
      </c>
      <c r="AA28" s="31">
        <v>900</v>
      </c>
      <c r="AB28" s="31">
        <v>45100</v>
      </c>
      <c r="AC28" s="31">
        <v>0</v>
      </c>
      <c r="AD28" s="31">
        <v>1</v>
      </c>
      <c r="AE28" s="31">
        <v>2</v>
      </c>
      <c r="AF28" s="31">
        <v>3</v>
      </c>
      <c r="AG28" s="31">
        <v>4</v>
      </c>
      <c r="AH28">
        <v>5</v>
      </c>
      <c r="AI28">
        <v>6</v>
      </c>
    </row>
    <row r="29" spans="1:35" s="1" customFormat="1">
      <c r="A29" s="1" t="s">
        <v>71</v>
      </c>
      <c r="C29" s="1" t="s">
        <v>235</v>
      </c>
      <c r="D29" s="1">
        <v>44072.6</v>
      </c>
      <c r="E29" s="1" t="s">
        <v>212</v>
      </c>
      <c r="F29" s="1">
        <v>130644</v>
      </c>
      <c r="G29" s="1" t="s">
        <v>212</v>
      </c>
      <c r="H29" s="1">
        <v>5.4173099999999996</v>
      </c>
      <c r="I29" s="1" t="s">
        <v>235</v>
      </c>
      <c r="J29" s="1" t="s">
        <v>235</v>
      </c>
      <c r="K29" s="1" t="s">
        <v>212</v>
      </c>
      <c r="L29" s="1">
        <v>814.92100000000005</v>
      </c>
      <c r="M29" s="1">
        <v>783.21100000000001</v>
      </c>
      <c r="N29" s="1" t="s">
        <v>212</v>
      </c>
      <c r="O29" s="1" t="s">
        <v>235</v>
      </c>
      <c r="P29" s="1">
        <v>21.860099999999999</v>
      </c>
      <c r="Q29" s="1" t="s">
        <v>212</v>
      </c>
      <c r="R29" s="1">
        <v>3.2952700000000001E-2</v>
      </c>
      <c r="S29" s="1">
        <v>2.9612600000000002E-4</v>
      </c>
      <c r="T29" s="1">
        <v>0.15420300000000001</v>
      </c>
      <c r="U29" s="1">
        <v>34.786999999999999</v>
      </c>
      <c r="V29" s="1">
        <v>475700</v>
      </c>
      <c r="W29" s="1">
        <v>56700</v>
      </c>
      <c r="X29" s="1">
        <v>0</v>
      </c>
      <c r="Y29" s="1">
        <v>143500</v>
      </c>
      <c r="Z29" s="1">
        <v>269700</v>
      </c>
      <c r="AA29" s="1">
        <v>0</v>
      </c>
      <c r="AB29" s="1">
        <v>48200</v>
      </c>
      <c r="AC29" s="1">
        <v>0</v>
      </c>
      <c r="AD29" s="1">
        <v>1</v>
      </c>
      <c r="AE29" s="1">
        <v>2</v>
      </c>
      <c r="AF29" s="1">
        <v>3</v>
      </c>
      <c r="AG29" s="1">
        <v>4</v>
      </c>
      <c r="AH29">
        <v>5</v>
      </c>
      <c r="AI29">
        <v>6</v>
      </c>
    </row>
    <row r="30" spans="1:35" s="31" customFormat="1">
      <c r="A30" s="31" t="s">
        <v>70</v>
      </c>
      <c r="C30" s="31" t="s">
        <v>235</v>
      </c>
      <c r="D30" s="31">
        <v>70550.7</v>
      </c>
      <c r="E30" s="31" t="s">
        <v>212</v>
      </c>
      <c r="F30" s="31">
        <v>146376</v>
      </c>
      <c r="G30" s="31" t="s">
        <v>235</v>
      </c>
      <c r="H30" s="31">
        <v>7.71333</v>
      </c>
      <c r="I30" s="31" t="s">
        <v>235</v>
      </c>
      <c r="J30" s="31" t="s">
        <v>235</v>
      </c>
      <c r="K30" s="31" t="s">
        <v>235</v>
      </c>
      <c r="L30" s="31">
        <v>603.173</v>
      </c>
      <c r="M30" s="31">
        <v>596.28099999999995</v>
      </c>
      <c r="N30" s="31">
        <v>0.20424200000000001</v>
      </c>
      <c r="O30" s="31" t="s">
        <v>235</v>
      </c>
      <c r="P30" s="31">
        <v>73.309299999999993</v>
      </c>
      <c r="Q30" s="31">
        <v>1.05392</v>
      </c>
      <c r="R30" s="31">
        <v>1.95556</v>
      </c>
      <c r="S30" s="31">
        <v>0.136133</v>
      </c>
      <c r="T30" s="31">
        <v>1.8269899999999999</v>
      </c>
      <c r="U30" s="31">
        <v>53.936700000000002</v>
      </c>
      <c r="V30" s="31">
        <v>480500</v>
      </c>
      <c r="W30" s="31">
        <v>62200</v>
      </c>
      <c r="X30" s="31">
        <v>0</v>
      </c>
      <c r="Y30" s="31">
        <v>128900</v>
      </c>
      <c r="Z30" s="31">
        <v>288500</v>
      </c>
      <c r="AA30" s="31">
        <v>2200</v>
      </c>
      <c r="AB30" s="31">
        <v>37600</v>
      </c>
      <c r="AC30" s="31">
        <v>0</v>
      </c>
      <c r="AD30" s="31">
        <v>1</v>
      </c>
      <c r="AE30" s="31">
        <v>2</v>
      </c>
      <c r="AF30" s="31">
        <v>3</v>
      </c>
      <c r="AG30" s="31">
        <v>4</v>
      </c>
      <c r="AH30">
        <v>5</v>
      </c>
      <c r="AI30">
        <v>6</v>
      </c>
    </row>
    <row r="31" spans="1:35" s="1" customFormat="1">
      <c r="A31" s="1" t="s">
        <v>69</v>
      </c>
      <c r="C31" s="1" t="s">
        <v>212</v>
      </c>
      <c r="D31" s="1">
        <v>70941.5</v>
      </c>
      <c r="E31" s="1" t="s">
        <v>212</v>
      </c>
      <c r="F31" s="1">
        <v>137817</v>
      </c>
      <c r="G31" s="1" t="s">
        <v>235</v>
      </c>
      <c r="H31" s="1">
        <v>5.2309200000000002</v>
      </c>
      <c r="I31" s="1">
        <v>4.1219299999999999</v>
      </c>
      <c r="J31" s="1" t="s">
        <v>235</v>
      </c>
      <c r="K31" s="1" t="s">
        <v>235</v>
      </c>
      <c r="L31" s="1">
        <v>716.02599999999995</v>
      </c>
      <c r="M31" s="1">
        <v>727.53099999999995</v>
      </c>
      <c r="N31" s="1" t="s">
        <v>212</v>
      </c>
      <c r="O31" s="1" t="s">
        <v>235</v>
      </c>
      <c r="P31" s="1">
        <v>94.588099999999997</v>
      </c>
      <c r="Q31" s="1" t="s">
        <v>212</v>
      </c>
      <c r="R31" s="1" t="s">
        <v>212</v>
      </c>
      <c r="S31" s="1" t="s">
        <v>212</v>
      </c>
      <c r="T31" s="1" t="s">
        <v>212</v>
      </c>
      <c r="U31" s="1">
        <v>34.132800000000003</v>
      </c>
      <c r="V31" s="1">
        <v>480800</v>
      </c>
      <c r="W31" s="1">
        <v>65700</v>
      </c>
      <c r="X31" s="1">
        <v>0</v>
      </c>
      <c r="Y31" s="1">
        <v>128600</v>
      </c>
      <c r="Z31" s="1">
        <v>289100</v>
      </c>
      <c r="AA31" s="1">
        <v>0</v>
      </c>
      <c r="AB31" s="1">
        <v>35800</v>
      </c>
      <c r="AC31" s="1">
        <v>0</v>
      </c>
      <c r="AD31" s="1">
        <v>1</v>
      </c>
      <c r="AE31" s="1">
        <v>2</v>
      </c>
      <c r="AF31" s="1">
        <v>3</v>
      </c>
      <c r="AG31" s="1">
        <v>4</v>
      </c>
      <c r="AH31">
        <v>5</v>
      </c>
      <c r="AI31">
        <v>6</v>
      </c>
    </row>
    <row r="32" spans="1:35" s="32" customFormat="1">
      <c r="A32" s="32" t="s">
        <v>68</v>
      </c>
      <c r="C32" s="32" t="s">
        <v>235</v>
      </c>
      <c r="D32" s="32">
        <v>71398.399999999994</v>
      </c>
      <c r="E32" s="32">
        <v>384.38400000000001</v>
      </c>
      <c r="F32" s="32">
        <v>143604</v>
      </c>
      <c r="G32" s="32">
        <v>44.651200000000003</v>
      </c>
      <c r="H32" s="32">
        <v>25.246500000000001</v>
      </c>
      <c r="I32" s="32">
        <v>5.7161499999999998</v>
      </c>
      <c r="J32" s="32" t="s">
        <v>235</v>
      </c>
      <c r="K32" s="32">
        <v>3.0981999999999998</v>
      </c>
      <c r="L32" s="32">
        <v>728.35799999999995</v>
      </c>
      <c r="M32" s="32">
        <v>684.56</v>
      </c>
      <c r="N32" s="32" t="s">
        <v>212</v>
      </c>
      <c r="O32" s="32" t="s">
        <v>235</v>
      </c>
      <c r="P32" s="32">
        <v>53.805100000000003</v>
      </c>
      <c r="Q32" s="32" t="s">
        <v>212</v>
      </c>
      <c r="R32" s="32">
        <v>8.7826100000000003E-5</v>
      </c>
      <c r="S32" s="32" t="s">
        <v>212</v>
      </c>
      <c r="T32" s="32" t="s">
        <v>212</v>
      </c>
      <c r="U32" s="32">
        <v>35.366199999999999</v>
      </c>
      <c r="V32" s="32">
        <v>482100</v>
      </c>
      <c r="W32" s="32">
        <v>66900</v>
      </c>
      <c r="X32" s="32">
        <v>0</v>
      </c>
      <c r="Y32" s="32">
        <v>124900</v>
      </c>
      <c r="Z32" s="32">
        <v>293800</v>
      </c>
      <c r="AA32" s="32">
        <v>0</v>
      </c>
      <c r="AB32" s="32">
        <v>32300</v>
      </c>
      <c r="AC32" s="32">
        <v>0</v>
      </c>
      <c r="AD32" s="32">
        <v>1</v>
      </c>
      <c r="AE32" s="32">
        <v>2</v>
      </c>
      <c r="AF32" s="32">
        <v>3</v>
      </c>
      <c r="AG32" s="32">
        <v>4</v>
      </c>
      <c r="AH32">
        <v>5</v>
      </c>
      <c r="AI32">
        <v>6</v>
      </c>
    </row>
    <row r="33" spans="1:35" s="32" customFormat="1">
      <c r="A33" s="32" t="s">
        <v>67</v>
      </c>
      <c r="C33" s="32">
        <v>5.5369599999999997</v>
      </c>
      <c r="D33" s="32">
        <v>64485.3</v>
      </c>
      <c r="E33" s="32">
        <v>1808.18</v>
      </c>
      <c r="F33" s="32">
        <v>134857</v>
      </c>
      <c r="G33" s="32">
        <v>333.803</v>
      </c>
      <c r="H33" s="32">
        <v>89.528000000000006</v>
      </c>
      <c r="I33" s="32">
        <v>31.811</v>
      </c>
      <c r="J33" s="32" t="s">
        <v>235</v>
      </c>
      <c r="K33" s="32">
        <v>27.258900000000001</v>
      </c>
      <c r="L33" s="32">
        <v>676.22799999999995</v>
      </c>
      <c r="M33" s="32">
        <v>640.78399999999999</v>
      </c>
      <c r="N33" s="32" t="s">
        <v>235</v>
      </c>
      <c r="O33" s="32">
        <v>1.25186</v>
      </c>
      <c r="P33" s="32">
        <v>70.862099999999998</v>
      </c>
      <c r="Q33" s="32" t="s">
        <v>212</v>
      </c>
      <c r="R33" s="32" t="s">
        <v>212</v>
      </c>
      <c r="S33" s="32">
        <v>1.1291999999999999E-3</v>
      </c>
      <c r="T33" s="32" t="s">
        <v>212</v>
      </c>
      <c r="U33" s="32">
        <v>40.631300000000003</v>
      </c>
      <c r="V33" s="32">
        <v>481800</v>
      </c>
      <c r="W33" s="32">
        <v>67400</v>
      </c>
      <c r="X33" s="32">
        <v>0</v>
      </c>
      <c r="Y33" s="32">
        <v>126700</v>
      </c>
      <c r="Z33" s="32">
        <v>292200</v>
      </c>
      <c r="AA33" s="32">
        <v>0</v>
      </c>
      <c r="AB33" s="32">
        <v>32000</v>
      </c>
      <c r="AC33" s="32">
        <v>0</v>
      </c>
      <c r="AD33" s="32">
        <v>1</v>
      </c>
      <c r="AE33" s="32">
        <v>2</v>
      </c>
      <c r="AF33" s="32">
        <v>3</v>
      </c>
      <c r="AG33" s="32">
        <v>4</v>
      </c>
      <c r="AH33">
        <v>5</v>
      </c>
      <c r="AI33">
        <v>6</v>
      </c>
    </row>
    <row r="34" spans="1:35" s="1" customFormat="1">
      <c r="A34" s="1" t="s">
        <v>66</v>
      </c>
      <c r="C34" s="1" t="s">
        <v>235</v>
      </c>
      <c r="D34" s="1">
        <v>64705.4</v>
      </c>
      <c r="E34" s="1" t="s">
        <v>235</v>
      </c>
      <c r="F34" s="1">
        <v>131143</v>
      </c>
      <c r="G34" s="1" t="s">
        <v>235</v>
      </c>
      <c r="H34" s="1">
        <v>2.51755</v>
      </c>
      <c r="I34" s="1" t="s">
        <v>235</v>
      </c>
      <c r="J34" s="1" t="s">
        <v>212</v>
      </c>
      <c r="K34" s="1" t="s">
        <v>212</v>
      </c>
      <c r="L34" s="1">
        <v>648.94600000000003</v>
      </c>
      <c r="M34" s="1">
        <v>629.48299999999995</v>
      </c>
      <c r="N34" s="1" t="s">
        <v>235</v>
      </c>
      <c r="O34" s="1" t="s">
        <v>235</v>
      </c>
      <c r="P34" s="1">
        <v>49.677399999999999</v>
      </c>
      <c r="Q34" s="1">
        <v>4.7440099999999999E-2</v>
      </c>
      <c r="R34" s="1">
        <v>7.6587100000000005E-2</v>
      </c>
      <c r="S34" s="1" t="s">
        <v>212</v>
      </c>
      <c r="T34" s="1">
        <v>5.8344100000000003E-2</v>
      </c>
      <c r="U34" s="1">
        <v>35.7776</v>
      </c>
      <c r="V34" s="1">
        <v>481300</v>
      </c>
      <c r="W34" s="1">
        <v>64400.000000000007</v>
      </c>
      <c r="X34" s="1">
        <v>0</v>
      </c>
      <c r="Y34" s="1">
        <v>128800.00000000001</v>
      </c>
      <c r="Z34" s="1">
        <v>289800</v>
      </c>
      <c r="AA34" s="1">
        <v>0</v>
      </c>
      <c r="AB34" s="1">
        <v>35700</v>
      </c>
      <c r="AC34" s="1">
        <v>0</v>
      </c>
      <c r="AD34" s="1">
        <v>1</v>
      </c>
      <c r="AE34" s="1">
        <v>2</v>
      </c>
      <c r="AF34" s="1">
        <v>3</v>
      </c>
      <c r="AG34" s="1">
        <v>4</v>
      </c>
      <c r="AH34">
        <v>5</v>
      </c>
      <c r="AI34">
        <v>6</v>
      </c>
    </row>
    <row r="35" spans="1:35" s="31" customFormat="1">
      <c r="A35" s="31" t="s">
        <v>65</v>
      </c>
      <c r="C35" s="31" t="s">
        <v>235</v>
      </c>
      <c r="D35" s="31">
        <v>70259.5</v>
      </c>
      <c r="E35" s="31" t="s">
        <v>235</v>
      </c>
      <c r="F35" s="31">
        <v>142990</v>
      </c>
      <c r="G35" s="31" t="s">
        <v>235</v>
      </c>
      <c r="H35" s="31">
        <v>2.8904100000000001</v>
      </c>
      <c r="I35" s="31" t="s">
        <v>235</v>
      </c>
      <c r="J35" s="31" t="s">
        <v>235</v>
      </c>
      <c r="K35" s="31" t="s">
        <v>235</v>
      </c>
      <c r="L35" s="31">
        <v>643.20799999999997</v>
      </c>
      <c r="M35" s="31">
        <v>643.88300000000004</v>
      </c>
      <c r="N35" s="31" t="s">
        <v>235</v>
      </c>
      <c r="O35" s="31" t="s">
        <v>212</v>
      </c>
      <c r="P35" s="31">
        <v>93.621499999999997</v>
      </c>
      <c r="Q35" s="31">
        <v>2.4927700000000002</v>
      </c>
      <c r="R35" s="31">
        <v>3.8972500000000001</v>
      </c>
      <c r="S35" s="31">
        <v>0.29072900000000002</v>
      </c>
      <c r="T35" s="31">
        <v>1.2207699999999999</v>
      </c>
      <c r="U35" s="31">
        <v>31.041499999999999</v>
      </c>
      <c r="V35" s="31">
        <v>481100</v>
      </c>
      <c r="W35" s="31">
        <v>64600</v>
      </c>
      <c r="X35" s="31">
        <v>0</v>
      </c>
      <c r="Y35" s="31">
        <v>127300</v>
      </c>
      <c r="Z35" s="31">
        <v>290400</v>
      </c>
      <c r="AA35" s="31">
        <v>0</v>
      </c>
      <c r="AB35" s="31">
        <v>36500</v>
      </c>
      <c r="AC35" s="31">
        <v>0</v>
      </c>
      <c r="AD35" s="31">
        <v>1</v>
      </c>
      <c r="AE35" s="31">
        <v>2</v>
      </c>
      <c r="AF35" s="31">
        <v>3</v>
      </c>
      <c r="AG35" s="31">
        <v>4</v>
      </c>
      <c r="AH35">
        <v>5</v>
      </c>
      <c r="AI35">
        <v>6</v>
      </c>
    </row>
    <row r="36" spans="1:35" s="32" customFormat="1">
      <c r="A36" s="32" t="s">
        <v>64</v>
      </c>
      <c r="C36" s="32" t="s">
        <v>235</v>
      </c>
      <c r="D36" s="32">
        <v>57941.3</v>
      </c>
      <c r="E36" s="32" t="s">
        <v>235</v>
      </c>
      <c r="F36" s="32">
        <v>150441</v>
      </c>
      <c r="G36" s="32" t="s">
        <v>212</v>
      </c>
      <c r="H36" s="32">
        <v>5.2441399999999998</v>
      </c>
      <c r="I36" s="32" t="s">
        <v>235</v>
      </c>
      <c r="J36" s="32" t="s">
        <v>235</v>
      </c>
      <c r="K36" s="32" t="s">
        <v>212</v>
      </c>
      <c r="L36" s="32">
        <v>620.072</v>
      </c>
      <c r="M36" s="32">
        <v>593.59199999999998</v>
      </c>
      <c r="N36" s="32">
        <v>0.50459699999999996</v>
      </c>
      <c r="O36" s="32" t="s">
        <v>212</v>
      </c>
      <c r="P36" s="32">
        <v>89.759200000000007</v>
      </c>
      <c r="Q36" s="32">
        <v>1.51542</v>
      </c>
      <c r="R36" s="32">
        <v>2.6568299999999998</v>
      </c>
      <c r="S36" s="32">
        <v>0.27843099999999998</v>
      </c>
      <c r="T36" s="32">
        <v>1.58833</v>
      </c>
      <c r="U36" s="32">
        <v>49.313200000000002</v>
      </c>
      <c r="V36" s="32">
        <v>479400</v>
      </c>
      <c r="W36" s="32">
        <v>58300</v>
      </c>
      <c r="X36" s="32">
        <v>0</v>
      </c>
      <c r="Y36" s="32">
        <v>134600</v>
      </c>
      <c r="Z36" s="32">
        <v>281800</v>
      </c>
      <c r="AA36" s="32">
        <v>0</v>
      </c>
      <c r="AB36" s="32">
        <v>46000</v>
      </c>
      <c r="AC36" s="32">
        <v>0</v>
      </c>
      <c r="AD36" s="32">
        <v>1</v>
      </c>
      <c r="AE36" s="32">
        <v>2</v>
      </c>
      <c r="AF36" s="32">
        <v>3</v>
      </c>
      <c r="AG36" s="32">
        <v>4</v>
      </c>
      <c r="AH36">
        <v>5</v>
      </c>
      <c r="AI36">
        <v>6</v>
      </c>
    </row>
    <row r="37" spans="1:35" s="32" customFormat="1">
      <c r="A37" s="32" t="s">
        <v>63</v>
      </c>
      <c r="C37" s="32" t="s">
        <v>235</v>
      </c>
      <c r="D37" s="32">
        <v>79319.100000000006</v>
      </c>
      <c r="E37" s="32" t="s">
        <v>235</v>
      </c>
      <c r="F37" s="32">
        <v>146029</v>
      </c>
      <c r="G37" s="32" t="s">
        <v>212</v>
      </c>
      <c r="H37" s="32" t="s">
        <v>235</v>
      </c>
      <c r="I37" s="32" t="s">
        <v>235</v>
      </c>
      <c r="J37" s="32" t="s">
        <v>235</v>
      </c>
      <c r="K37" s="32" t="s">
        <v>235</v>
      </c>
      <c r="L37" s="32">
        <v>646.44399999999996</v>
      </c>
      <c r="M37" s="32">
        <v>632.17899999999997</v>
      </c>
      <c r="N37" s="32" t="s">
        <v>235</v>
      </c>
      <c r="O37" s="32" t="s">
        <v>212</v>
      </c>
      <c r="P37" s="32">
        <v>108.559</v>
      </c>
      <c r="Q37" s="32">
        <v>3.2232299999999998E-2</v>
      </c>
      <c r="R37" s="32">
        <v>0.169096</v>
      </c>
      <c r="S37" s="32" t="s">
        <v>212</v>
      </c>
      <c r="T37" s="32">
        <v>0.60659399999999997</v>
      </c>
      <c r="U37" s="32">
        <v>28.636500000000002</v>
      </c>
      <c r="V37" s="32">
        <v>482100</v>
      </c>
      <c r="W37" s="32">
        <v>67900</v>
      </c>
      <c r="X37" s="32">
        <v>0</v>
      </c>
      <c r="Y37" s="32">
        <v>125500</v>
      </c>
      <c r="Z37" s="32">
        <v>293600</v>
      </c>
      <c r="AA37" s="32">
        <v>0</v>
      </c>
      <c r="AB37" s="32">
        <v>30900</v>
      </c>
      <c r="AC37" s="32">
        <v>0</v>
      </c>
      <c r="AD37" s="32">
        <v>1</v>
      </c>
      <c r="AE37" s="32">
        <v>2</v>
      </c>
      <c r="AF37" s="32">
        <v>3</v>
      </c>
      <c r="AG37" s="32">
        <v>4</v>
      </c>
      <c r="AH37">
        <v>5</v>
      </c>
      <c r="AI37">
        <v>6</v>
      </c>
    </row>
    <row r="38" spans="1:35">
      <c r="A38" s="10"/>
      <c r="B38" s="10"/>
      <c r="C38" s="10" t="s">
        <v>45</v>
      </c>
      <c r="D38" s="10" t="s">
        <v>44</v>
      </c>
      <c r="E38" s="10" t="s">
        <v>43</v>
      </c>
      <c r="F38" s="10" t="s">
        <v>42</v>
      </c>
      <c r="G38" s="10" t="s">
        <v>41</v>
      </c>
      <c r="H38" s="10" t="s">
        <v>40</v>
      </c>
      <c r="I38" s="10" t="s">
        <v>39</v>
      </c>
      <c r="J38" s="10" t="s">
        <v>38</v>
      </c>
      <c r="K38" s="10" t="s">
        <v>37</v>
      </c>
      <c r="L38" s="10" t="s">
        <v>36</v>
      </c>
      <c r="M38" s="10" t="s">
        <v>35</v>
      </c>
      <c r="N38" s="10" t="s">
        <v>34</v>
      </c>
      <c r="O38" s="10" t="s">
        <v>33</v>
      </c>
      <c r="P38" s="10" t="s">
        <v>32</v>
      </c>
      <c r="Q38" s="10" t="s">
        <v>31</v>
      </c>
      <c r="R38" s="10" t="s">
        <v>30</v>
      </c>
      <c r="S38" s="10" t="s">
        <v>29</v>
      </c>
      <c r="T38" s="10" t="s">
        <v>28</v>
      </c>
      <c r="U38" s="10" t="s">
        <v>27</v>
      </c>
      <c r="V38" s="9" t="s">
        <v>106</v>
      </c>
      <c r="W38" s="9" t="s">
        <v>105</v>
      </c>
      <c r="X38" s="9" t="s">
        <v>104</v>
      </c>
      <c r="Y38" s="9" t="s">
        <v>103</v>
      </c>
      <c r="Z38" s="9" t="s">
        <v>102</v>
      </c>
      <c r="AA38" s="9" t="s">
        <v>101</v>
      </c>
      <c r="AB38" s="9" t="s">
        <v>100</v>
      </c>
      <c r="AC38" s="9" t="s">
        <v>99</v>
      </c>
      <c r="AD38">
        <v>1</v>
      </c>
      <c r="AE38">
        <v>2</v>
      </c>
      <c r="AF38">
        <v>3</v>
      </c>
      <c r="AG38">
        <v>4</v>
      </c>
      <c r="AH38">
        <v>5</v>
      </c>
      <c r="AI38">
        <v>6</v>
      </c>
    </row>
    <row r="39" spans="1:35" s="31" customFormat="1">
      <c r="A39" s="31" t="s">
        <v>62</v>
      </c>
      <c r="C39" s="31" t="s">
        <v>235</v>
      </c>
      <c r="D39" s="31">
        <v>49432.7</v>
      </c>
      <c r="E39" s="31" t="s">
        <v>235</v>
      </c>
      <c r="F39" s="31">
        <v>91616.2</v>
      </c>
      <c r="G39" s="31" t="s">
        <v>212</v>
      </c>
      <c r="H39" s="31" t="s">
        <v>235</v>
      </c>
      <c r="I39" s="31" t="s">
        <v>212</v>
      </c>
      <c r="J39" s="31" t="s">
        <v>235</v>
      </c>
      <c r="K39" s="31" t="s">
        <v>212</v>
      </c>
      <c r="L39" s="31">
        <v>377.95499999999998</v>
      </c>
      <c r="M39" s="31">
        <v>406.09699999999998</v>
      </c>
      <c r="N39" s="31" t="s">
        <v>235</v>
      </c>
      <c r="O39" s="31" t="s">
        <v>235</v>
      </c>
      <c r="P39" s="31">
        <v>37.316800000000001</v>
      </c>
      <c r="Q39" s="31">
        <v>0.42469299999999999</v>
      </c>
      <c r="R39" s="31">
        <v>0.57594599999999996</v>
      </c>
      <c r="S39" s="31" t="s">
        <v>235</v>
      </c>
      <c r="T39" s="31">
        <v>0.56645900000000005</v>
      </c>
      <c r="U39" s="31">
        <v>17.9954</v>
      </c>
      <c r="V39" s="31">
        <v>480400</v>
      </c>
      <c r="W39" s="31">
        <v>75600</v>
      </c>
      <c r="X39" s="31">
        <v>0</v>
      </c>
      <c r="Y39" s="31">
        <v>128100</v>
      </c>
      <c r="Z39" s="31">
        <v>289600</v>
      </c>
      <c r="AA39" s="31">
        <v>0</v>
      </c>
      <c r="AB39" s="31">
        <v>25299.999999999996</v>
      </c>
      <c r="AC39" s="31">
        <v>0</v>
      </c>
      <c r="AD39" s="31">
        <v>1</v>
      </c>
      <c r="AE39" s="31">
        <v>2</v>
      </c>
      <c r="AF39" s="31">
        <v>3</v>
      </c>
      <c r="AG39" s="31">
        <v>4</v>
      </c>
      <c r="AH39">
        <v>5</v>
      </c>
      <c r="AI39">
        <v>6</v>
      </c>
    </row>
    <row r="40" spans="1:35" s="31" customFormat="1">
      <c r="A40" s="31" t="s">
        <v>61</v>
      </c>
      <c r="C40" s="31" t="s">
        <v>235</v>
      </c>
      <c r="D40" s="31">
        <v>52430.9</v>
      </c>
      <c r="E40" s="31" t="s">
        <v>235</v>
      </c>
      <c r="F40" s="31">
        <v>106989</v>
      </c>
      <c r="G40" s="31" t="s">
        <v>235</v>
      </c>
      <c r="H40" s="31" t="s">
        <v>235</v>
      </c>
      <c r="I40" s="31" t="s">
        <v>212</v>
      </c>
      <c r="J40" s="31" t="s">
        <v>235</v>
      </c>
      <c r="K40" s="31" t="s">
        <v>235</v>
      </c>
      <c r="L40" s="31">
        <v>473.11200000000002</v>
      </c>
      <c r="M40" s="31">
        <v>442.42899999999997</v>
      </c>
      <c r="N40" s="31" t="s">
        <v>235</v>
      </c>
      <c r="O40" s="31" t="s">
        <v>235</v>
      </c>
      <c r="P40" s="31">
        <v>43.055900000000001</v>
      </c>
      <c r="Q40" s="31">
        <v>1.3396699999999999</v>
      </c>
      <c r="R40" s="31">
        <v>1.2963199999999999</v>
      </c>
      <c r="S40" s="31">
        <v>8.2108500000000001E-2</v>
      </c>
      <c r="T40" s="31">
        <v>0.89056199999999996</v>
      </c>
      <c r="U40" s="31">
        <v>21.134799999999998</v>
      </c>
      <c r="V40" s="31">
        <v>480600</v>
      </c>
      <c r="W40" s="31">
        <v>72500</v>
      </c>
      <c r="X40" s="31">
        <v>0</v>
      </c>
      <c r="Y40" s="31">
        <v>130800</v>
      </c>
      <c r="Z40" s="31">
        <v>287600</v>
      </c>
      <c r="AA40" s="31">
        <v>0</v>
      </c>
      <c r="AB40" s="31">
        <v>28400</v>
      </c>
      <c r="AC40" s="31">
        <v>0</v>
      </c>
      <c r="AD40" s="31">
        <v>1</v>
      </c>
      <c r="AE40" s="31">
        <v>2</v>
      </c>
      <c r="AF40" s="31">
        <v>3</v>
      </c>
      <c r="AG40" s="31">
        <v>4</v>
      </c>
      <c r="AH40">
        <v>5</v>
      </c>
      <c r="AI40">
        <v>6</v>
      </c>
    </row>
    <row r="41" spans="1:35" s="31" customFormat="1">
      <c r="A41" s="31" t="s">
        <v>60</v>
      </c>
      <c r="C41" s="31" t="s">
        <v>212</v>
      </c>
      <c r="D41" s="31">
        <v>66432</v>
      </c>
      <c r="E41" s="31" t="s">
        <v>212</v>
      </c>
      <c r="F41" s="31">
        <v>127270</v>
      </c>
      <c r="G41" s="31" t="s">
        <v>235</v>
      </c>
      <c r="H41" s="31" t="s">
        <v>235</v>
      </c>
      <c r="I41" s="31" t="s">
        <v>235</v>
      </c>
      <c r="J41" s="31" t="s">
        <v>235</v>
      </c>
      <c r="K41" s="31" t="s">
        <v>212</v>
      </c>
      <c r="L41" s="31">
        <v>552.13300000000004</v>
      </c>
      <c r="M41" s="31">
        <v>508.06799999999998</v>
      </c>
      <c r="N41" s="31" t="s">
        <v>235</v>
      </c>
      <c r="O41" s="31" t="s">
        <v>212</v>
      </c>
      <c r="P41" s="31">
        <v>37.581499999999998</v>
      </c>
      <c r="Q41" s="31">
        <v>1.16307</v>
      </c>
      <c r="R41" s="31">
        <v>1.5921400000000001</v>
      </c>
      <c r="S41" s="31">
        <v>0.145681</v>
      </c>
      <c r="T41" s="31">
        <v>1.0661400000000001</v>
      </c>
      <c r="U41" s="31">
        <v>22.7319</v>
      </c>
      <c r="V41" s="31">
        <v>480900.00000000006</v>
      </c>
      <c r="W41" s="31">
        <v>73800</v>
      </c>
      <c r="X41" s="31">
        <v>0</v>
      </c>
      <c r="Y41" s="31">
        <v>127200</v>
      </c>
      <c r="Z41" s="31">
        <v>290600</v>
      </c>
      <c r="AA41" s="31">
        <v>0</v>
      </c>
      <c r="AB41" s="31">
        <v>27500</v>
      </c>
      <c r="AC41" s="31">
        <v>0</v>
      </c>
      <c r="AD41" s="31">
        <v>1</v>
      </c>
      <c r="AE41" s="31">
        <v>2</v>
      </c>
      <c r="AF41" s="31">
        <v>3</v>
      </c>
      <c r="AG41" s="31">
        <v>4</v>
      </c>
      <c r="AH41">
        <v>5</v>
      </c>
      <c r="AI41">
        <v>6</v>
      </c>
    </row>
    <row r="42" spans="1:35" s="1" customFormat="1">
      <c r="A42" s="1" t="s">
        <v>59</v>
      </c>
      <c r="C42" s="1" t="s">
        <v>235</v>
      </c>
      <c r="D42" s="1">
        <v>57876.1</v>
      </c>
      <c r="E42" s="1" t="s">
        <v>212</v>
      </c>
      <c r="F42" s="1">
        <v>121500</v>
      </c>
      <c r="G42" s="1" t="s">
        <v>212</v>
      </c>
      <c r="H42" s="1" t="s">
        <v>235</v>
      </c>
      <c r="I42" s="1" t="s">
        <v>235</v>
      </c>
      <c r="J42" s="1" t="s">
        <v>235</v>
      </c>
      <c r="K42" s="1" t="s">
        <v>235</v>
      </c>
      <c r="L42" s="1">
        <v>549.55700000000002</v>
      </c>
      <c r="M42" s="1">
        <v>514.94600000000003</v>
      </c>
      <c r="N42" s="1" t="s">
        <v>212</v>
      </c>
      <c r="O42" s="1" t="s">
        <v>235</v>
      </c>
      <c r="P42" s="1">
        <v>61.692999999999998</v>
      </c>
      <c r="Q42" s="1" t="s">
        <v>212</v>
      </c>
      <c r="R42" s="1" t="s">
        <v>212</v>
      </c>
      <c r="S42" s="1" t="s">
        <v>212</v>
      </c>
      <c r="T42" s="1" t="s">
        <v>212</v>
      </c>
      <c r="U42" s="1">
        <v>26.657</v>
      </c>
      <c r="V42" s="1">
        <v>481200</v>
      </c>
      <c r="W42" s="1">
        <v>72000</v>
      </c>
      <c r="X42" s="1">
        <v>0</v>
      </c>
      <c r="Y42" s="1">
        <v>128100</v>
      </c>
      <c r="Z42" s="1">
        <v>290500</v>
      </c>
      <c r="AA42" s="1">
        <v>0</v>
      </c>
      <c r="AB42" s="1">
        <v>28200</v>
      </c>
      <c r="AC42" s="1">
        <v>0</v>
      </c>
      <c r="AD42" s="1">
        <v>1</v>
      </c>
      <c r="AE42" s="1">
        <v>2</v>
      </c>
      <c r="AF42" s="1">
        <v>3</v>
      </c>
      <c r="AG42" s="1">
        <v>4</v>
      </c>
      <c r="AH42">
        <v>5</v>
      </c>
      <c r="AI42">
        <v>6</v>
      </c>
    </row>
    <row r="43" spans="1:35" s="1" customFormat="1">
      <c r="A43" s="1" t="s">
        <v>58</v>
      </c>
      <c r="C43" s="1" t="s">
        <v>212</v>
      </c>
      <c r="D43" s="1">
        <v>49292.9</v>
      </c>
      <c r="E43" s="1" t="s">
        <v>212</v>
      </c>
      <c r="F43" s="1">
        <v>100359</v>
      </c>
      <c r="G43" s="1" t="s">
        <v>235</v>
      </c>
      <c r="H43" s="1">
        <v>2.5589400000000002</v>
      </c>
      <c r="I43" s="1" t="s">
        <v>235</v>
      </c>
      <c r="J43" s="1" t="s">
        <v>235</v>
      </c>
      <c r="K43" s="1" t="s">
        <v>212</v>
      </c>
      <c r="L43" s="1">
        <v>437.01499999999999</v>
      </c>
      <c r="M43" s="1">
        <v>427.94099999999997</v>
      </c>
      <c r="N43" s="1" t="s">
        <v>235</v>
      </c>
      <c r="O43" s="1" t="s">
        <v>212</v>
      </c>
      <c r="P43" s="1">
        <v>38.116199999999999</v>
      </c>
      <c r="Q43" s="1">
        <v>1.46689</v>
      </c>
      <c r="R43" s="1">
        <v>1.78241</v>
      </c>
      <c r="S43" s="1">
        <v>0.10724400000000001</v>
      </c>
      <c r="T43" s="1">
        <v>0.83441200000000004</v>
      </c>
      <c r="U43" s="1">
        <v>17.6479</v>
      </c>
      <c r="V43" s="1">
        <v>481800</v>
      </c>
      <c r="W43" s="1">
        <v>73700</v>
      </c>
      <c r="X43" s="1">
        <v>0</v>
      </c>
      <c r="Y43" s="1">
        <v>125900</v>
      </c>
      <c r="Z43" s="1">
        <v>293200</v>
      </c>
      <c r="AA43" s="1">
        <v>0</v>
      </c>
      <c r="AB43" s="1">
        <v>25299.999999999996</v>
      </c>
      <c r="AC43" s="1">
        <v>0</v>
      </c>
      <c r="AD43" s="1">
        <v>1</v>
      </c>
      <c r="AE43" s="1">
        <v>2</v>
      </c>
      <c r="AF43" s="1">
        <v>3</v>
      </c>
      <c r="AG43" s="1">
        <v>4</v>
      </c>
      <c r="AH43">
        <v>5</v>
      </c>
      <c r="AI43">
        <v>6</v>
      </c>
    </row>
    <row r="44" spans="1:35" s="1" customFormat="1">
      <c r="A44" s="1" t="s">
        <v>57</v>
      </c>
      <c r="C44" s="1" t="s">
        <v>235</v>
      </c>
      <c r="D44" s="1">
        <v>63145.5</v>
      </c>
      <c r="E44" s="1">
        <v>6.4967699999999997</v>
      </c>
      <c r="F44" s="1">
        <v>124223</v>
      </c>
      <c r="G44" s="1" t="s">
        <v>235</v>
      </c>
      <c r="H44" s="1" t="s">
        <v>235</v>
      </c>
      <c r="I44" s="1" t="s">
        <v>235</v>
      </c>
      <c r="J44" s="1" t="s">
        <v>212</v>
      </c>
      <c r="K44" s="1" t="s">
        <v>212</v>
      </c>
      <c r="L44" s="1">
        <v>671.04899999999998</v>
      </c>
      <c r="M44" s="1">
        <v>605.005</v>
      </c>
      <c r="N44" s="1" t="s">
        <v>235</v>
      </c>
      <c r="O44" s="1" t="s">
        <v>235</v>
      </c>
      <c r="P44" s="1">
        <v>40.0533</v>
      </c>
      <c r="Q44" s="1" t="s">
        <v>212</v>
      </c>
      <c r="R44" s="1" t="s">
        <v>212</v>
      </c>
      <c r="S44" s="1" t="s">
        <v>212</v>
      </c>
      <c r="T44" s="1" t="s">
        <v>235</v>
      </c>
      <c r="U44" s="1">
        <v>29.4651</v>
      </c>
      <c r="V44" s="1">
        <v>480400</v>
      </c>
      <c r="W44" s="1">
        <v>75700</v>
      </c>
      <c r="X44" s="1">
        <v>0</v>
      </c>
      <c r="Y44" s="1">
        <v>125300</v>
      </c>
      <c r="Z44" s="1">
        <v>291100</v>
      </c>
      <c r="AA44" s="1">
        <v>0</v>
      </c>
      <c r="AB44" s="1">
        <v>27500</v>
      </c>
      <c r="AC44" s="1">
        <v>0</v>
      </c>
      <c r="AD44" s="1">
        <v>1</v>
      </c>
      <c r="AE44" s="1">
        <v>2</v>
      </c>
      <c r="AF44" s="1">
        <v>3</v>
      </c>
      <c r="AG44" s="1">
        <v>4</v>
      </c>
      <c r="AH44">
        <v>5</v>
      </c>
      <c r="AI44">
        <v>6</v>
      </c>
    </row>
    <row r="45" spans="1:35" s="31" customFormat="1">
      <c r="A45" s="31" t="s">
        <v>56</v>
      </c>
      <c r="C45" s="31" t="s">
        <v>235</v>
      </c>
      <c r="D45" s="31">
        <v>55456.4</v>
      </c>
      <c r="E45" s="31" t="s">
        <v>235</v>
      </c>
      <c r="F45" s="31">
        <v>121164</v>
      </c>
      <c r="G45" s="31" t="s">
        <v>235</v>
      </c>
      <c r="H45" s="31">
        <v>6.5797600000000003</v>
      </c>
      <c r="I45" s="31" t="s">
        <v>235</v>
      </c>
      <c r="J45" s="31" t="s">
        <v>212</v>
      </c>
      <c r="K45" s="31" t="s">
        <v>235</v>
      </c>
      <c r="L45" s="31">
        <v>492.20400000000001</v>
      </c>
      <c r="M45" s="31">
        <v>489.42</v>
      </c>
      <c r="N45" s="31" t="s">
        <v>235</v>
      </c>
      <c r="O45" s="31" t="s">
        <v>235</v>
      </c>
      <c r="P45" s="31">
        <v>67.461600000000004</v>
      </c>
      <c r="Q45" s="31">
        <v>2.2896999999999998</v>
      </c>
      <c r="R45" s="31">
        <v>3.70574</v>
      </c>
      <c r="S45" s="31">
        <v>0.33721000000000001</v>
      </c>
      <c r="T45" s="31">
        <v>0.96900699999999995</v>
      </c>
      <c r="U45" s="31">
        <v>16.290299999999998</v>
      </c>
      <c r="V45" s="31">
        <v>480200.00000000006</v>
      </c>
      <c r="W45" s="31">
        <v>72300</v>
      </c>
      <c r="X45" s="31">
        <v>0</v>
      </c>
      <c r="Y45" s="31">
        <v>128200</v>
      </c>
      <c r="Z45" s="31">
        <v>289400</v>
      </c>
      <c r="AA45" s="31">
        <v>0</v>
      </c>
      <c r="AB45" s="31">
        <v>26900</v>
      </c>
      <c r="AC45" s="31">
        <v>0</v>
      </c>
      <c r="AD45" s="31">
        <v>1</v>
      </c>
      <c r="AE45" s="31">
        <v>2</v>
      </c>
      <c r="AF45" s="31">
        <v>3</v>
      </c>
      <c r="AG45" s="31">
        <v>4</v>
      </c>
      <c r="AH45">
        <v>5</v>
      </c>
      <c r="AI45">
        <v>6</v>
      </c>
    </row>
    <row r="46" spans="1:35" s="1" customFormat="1">
      <c r="A46" s="1" t="s">
        <v>55</v>
      </c>
      <c r="C46" s="1" t="s">
        <v>235</v>
      </c>
      <c r="D46" s="1">
        <v>54281</v>
      </c>
      <c r="E46" s="1">
        <v>50.845700000000001</v>
      </c>
      <c r="F46" s="1">
        <v>115477</v>
      </c>
      <c r="G46" s="1">
        <v>13.2628</v>
      </c>
      <c r="H46" s="1">
        <v>3.3224900000000002</v>
      </c>
      <c r="I46" s="1" t="s">
        <v>235</v>
      </c>
      <c r="J46" s="1" t="s">
        <v>235</v>
      </c>
      <c r="K46" s="1">
        <v>1.85514</v>
      </c>
      <c r="L46" s="1">
        <v>483.68599999999998</v>
      </c>
      <c r="M46" s="1">
        <v>481.97399999999999</v>
      </c>
      <c r="N46" s="1" t="s">
        <v>212</v>
      </c>
      <c r="O46" s="1" t="s">
        <v>212</v>
      </c>
      <c r="P46" s="1">
        <v>86.672200000000004</v>
      </c>
      <c r="Q46" s="1">
        <v>0.84778299999999995</v>
      </c>
      <c r="R46" s="1">
        <v>0.98743899999999996</v>
      </c>
      <c r="S46" s="1">
        <v>0.10649599999999999</v>
      </c>
      <c r="T46" s="1">
        <v>0.79778700000000002</v>
      </c>
      <c r="U46" s="1">
        <v>19.565799999999999</v>
      </c>
      <c r="V46" s="1">
        <v>480500</v>
      </c>
      <c r="W46" s="1">
        <v>70400</v>
      </c>
      <c r="X46" s="1">
        <v>0</v>
      </c>
      <c r="Y46" s="1">
        <v>128500</v>
      </c>
      <c r="Z46" s="1">
        <v>289200</v>
      </c>
      <c r="AA46" s="1">
        <v>0</v>
      </c>
      <c r="AB46" s="1">
        <v>29300</v>
      </c>
      <c r="AC46" s="1">
        <v>0</v>
      </c>
      <c r="AD46" s="1">
        <v>1</v>
      </c>
      <c r="AE46" s="1">
        <v>2</v>
      </c>
      <c r="AF46" s="1">
        <v>3</v>
      </c>
      <c r="AG46" s="1">
        <v>4</v>
      </c>
      <c r="AH46">
        <v>5</v>
      </c>
      <c r="AI46">
        <v>6</v>
      </c>
    </row>
    <row r="47" spans="1:35" s="1" customFormat="1">
      <c r="A47" s="1" t="s">
        <v>54</v>
      </c>
      <c r="C47" s="1" t="s">
        <v>235</v>
      </c>
      <c r="D47" s="1">
        <v>47214.2</v>
      </c>
      <c r="E47" s="1" t="s">
        <v>212</v>
      </c>
      <c r="F47" s="1">
        <v>104989</v>
      </c>
      <c r="G47" s="1" t="s">
        <v>212</v>
      </c>
      <c r="H47" s="1">
        <v>3.0182099999999998</v>
      </c>
      <c r="I47" s="1" t="s">
        <v>235</v>
      </c>
      <c r="J47" s="1" t="s">
        <v>235</v>
      </c>
      <c r="K47" s="1" t="s">
        <v>212</v>
      </c>
      <c r="L47" s="1">
        <v>449.315</v>
      </c>
      <c r="M47" s="1">
        <v>431.72300000000001</v>
      </c>
      <c r="N47" s="1" t="s">
        <v>212</v>
      </c>
      <c r="O47" s="1" t="s">
        <v>212</v>
      </c>
      <c r="P47" s="1">
        <v>50.0364</v>
      </c>
      <c r="Q47" s="1">
        <v>1.3749199999999999</v>
      </c>
      <c r="R47" s="1">
        <v>1.79613</v>
      </c>
      <c r="S47" s="1">
        <v>0.109907</v>
      </c>
      <c r="T47" s="1">
        <v>0.63741000000000003</v>
      </c>
      <c r="U47" s="1">
        <v>16.8703</v>
      </c>
      <c r="V47" s="1">
        <v>480500</v>
      </c>
      <c r="W47" s="1">
        <v>73200</v>
      </c>
      <c r="X47" s="1">
        <v>0</v>
      </c>
      <c r="Y47" s="1">
        <v>129500</v>
      </c>
      <c r="Z47" s="1">
        <v>288400</v>
      </c>
      <c r="AA47" s="1">
        <v>0</v>
      </c>
      <c r="AB47" s="1">
        <v>28400</v>
      </c>
      <c r="AC47" s="1">
        <v>0</v>
      </c>
      <c r="AD47" s="1">
        <v>1</v>
      </c>
      <c r="AE47" s="1">
        <v>2</v>
      </c>
      <c r="AF47" s="1">
        <v>3</v>
      </c>
      <c r="AG47" s="1">
        <v>4</v>
      </c>
      <c r="AH47">
        <v>5</v>
      </c>
      <c r="AI47">
        <v>6</v>
      </c>
    </row>
    <row r="48" spans="1:35" s="32" customFormat="1">
      <c r="A48" s="32" t="s">
        <v>53</v>
      </c>
      <c r="C48" s="32" t="s">
        <v>235</v>
      </c>
      <c r="D48" s="32">
        <v>62856.4</v>
      </c>
      <c r="E48" s="32" t="s">
        <v>212</v>
      </c>
      <c r="F48" s="32">
        <v>124857</v>
      </c>
      <c r="G48" s="32" t="s">
        <v>212</v>
      </c>
      <c r="H48" s="32" t="s">
        <v>235</v>
      </c>
      <c r="I48" s="32" t="s">
        <v>235</v>
      </c>
      <c r="J48" s="32" t="s">
        <v>235</v>
      </c>
      <c r="K48" s="32" t="s">
        <v>235</v>
      </c>
      <c r="L48" s="32">
        <v>538.14</v>
      </c>
      <c r="M48" s="32">
        <v>509.19799999999998</v>
      </c>
      <c r="N48" s="32" t="s">
        <v>235</v>
      </c>
      <c r="O48" s="32" t="s">
        <v>212</v>
      </c>
      <c r="P48" s="32">
        <v>50.235900000000001</v>
      </c>
      <c r="Q48" s="32">
        <v>0.27980699999999997</v>
      </c>
      <c r="R48" s="32">
        <v>0.53162399999999999</v>
      </c>
      <c r="S48" s="32">
        <v>4.56096E-2</v>
      </c>
      <c r="T48" s="32">
        <v>0.293987</v>
      </c>
      <c r="U48" s="32">
        <v>22.5091</v>
      </c>
      <c r="V48" s="32">
        <v>481400</v>
      </c>
      <c r="W48" s="32">
        <v>71200</v>
      </c>
      <c r="X48" s="32">
        <v>0</v>
      </c>
      <c r="Y48" s="32">
        <v>127400</v>
      </c>
      <c r="Z48" s="32">
        <v>291300</v>
      </c>
      <c r="AA48" s="32">
        <v>0</v>
      </c>
      <c r="AB48" s="32">
        <v>28700</v>
      </c>
      <c r="AC48" s="32">
        <v>0</v>
      </c>
      <c r="AD48" s="32">
        <v>1</v>
      </c>
      <c r="AE48" s="32">
        <v>2</v>
      </c>
      <c r="AF48" s="32">
        <v>3</v>
      </c>
      <c r="AG48" s="32">
        <v>4</v>
      </c>
      <c r="AH48">
        <v>5</v>
      </c>
      <c r="AI48">
        <v>6</v>
      </c>
    </row>
    <row r="49" spans="1:35" s="31" customFormat="1">
      <c r="A49" s="31" t="s">
        <v>52</v>
      </c>
      <c r="C49" s="31" t="s">
        <v>235</v>
      </c>
      <c r="D49" s="31">
        <v>56147.3</v>
      </c>
      <c r="E49" s="31">
        <v>3.3458899999999998</v>
      </c>
      <c r="F49" s="31">
        <v>113686</v>
      </c>
      <c r="G49" s="31" t="s">
        <v>212</v>
      </c>
      <c r="H49" s="31">
        <v>4.9503199999999996</v>
      </c>
      <c r="I49" s="31" t="s">
        <v>235</v>
      </c>
      <c r="J49" s="31" t="s">
        <v>235</v>
      </c>
      <c r="K49" s="31" t="s">
        <v>235</v>
      </c>
      <c r="L49" s="31">
        <v>446.983</v>
      </c>
      <c r="M49" s="31">
        <v>453.33300000000003</v>
      </c>
      <c r="N49" s="31" t="s">
        <v>235</v>
      </c>
      <c r="O49" s="31" t="s">
        <v>212</v>
      </c>
      <c r="P49" s="31">
        <v>75.002300000000005</v>
      </c>
      <c r="Q49" s="31">
        <v>1.85107</v>
      </c>
      <c r="R49" s="31">
        <v>2.51349</v>
      </c>
      <c r="S49" s="31">
        <v>0.20937500000000001</v>
      </c>
      <c r="T49" s="31">
        <v>1.07152</v>
      </c>
      <c r="U49" s="31">
        <v>15.065</v>
      </c>
      <c r="V49" s="31">
        <v>480400</v>
      </c>
      <c r="W49" s="31">
        <v>73800</v>
      </c>
      <c r="X49" s="31">
        <v>0</v>
      </c>
      <c r="Y49" s="31">
        <v>125900</v>
      </c>
      <c r="Z49" s="31">
        <v>291100</v>
      </c>
      <c r="AA49" s="31">
        <v>2000</v>
      </c>
      <c r="AB49" s="31">
        <v>26900</v>
      </c>
      <c r="AC49" s="31">
        <v>0</v>
      </c>
      <c r="AD49" s="31">
        <v>1</v>
      </c>
      <c r="AE49" s="31">
        <v>2</v>
      </c>
      <c r="AF49" s="31">
        <v>3</v>
      </c>
      <c r="AG49" s="31">
        <v>4</v>
      </c>
      <c r="AH49">
        <v>5</v>
      </c>
      <c r="AI49">
        <v>6</v>
      </c>
    </row>
    <row r="50" spans="1:35" s="1" customFormat="1">
      <c r="A50" s="1" t="s">
        <v>51</v>
      </c>
      <c r="C50" s="1">
        <v>1.7994600000000001</v>
      </c>
      <c r="D50" s="1">
        <v>56349</v>
      </c>
      <c r="E50" s="1" t="s">
        <v>235</v>
      </c>
      <c r="F50" s="1">
        <v>122579</v>
      </c>
      <c r="G50" s="1" t="s">
        <v>212</v>
      </c>
      <c r="H50" s="1">
        <v>3.1795100000000001</v>
      </c>
      <c r="I50" s="1" t="s">
        <v>235</v>
      </c>
      <c r="J50" s="1" t="s">
        <v>235</v>
      </c>
      <c r="K50" s="1" t="s">
        <v>235</v>
      </c>
      <c r="L50" s="1">
        <v>496.31</v>
      </c>
      <c r="M50" s="1">
        <v>487.26299999999998</v>
      </c>
      <c r="N50" s="1" t="s">
        <v>212</v>
      </c>
      <c r="O50" s="1" t="s">
        <v>212</v>
      </c>
      <c r="P50" s="1">
        <v>66.052199999999999</v>
      </c>
      <c r="Q50" s="1">
        <v>1.36764</v>
      </c>
      <c r="R50" s="1">
        <v>1.4369499999999999</v>
      </c>
      <c r="S50" s="1">
        <v>0.17754900000000001</v>
      </c>
      <c r="T50" s="1">
        <v>0.77851499999999996</v>
      </c>
      <c r="U50" s="1">
        <v>17.1995</v>
      </c>
      <c r="V50" s="1">
        <v>481100</v>
      </c>
      <c r="W50" s="1">
        <v>74000</v>
      </c>
      <c r="X50" s="1">
        <v>0</v>
      </c>
      <c r="Y50" s="1">
        <v>125800</v>
      </c>
      <c r="Z50" s="1">
        <v>292000</v>
      </c>
      <c r="AA50" s="1">
        <v>0</v>
      </c>
      <c r="AB50" s="1">
        <v>27000</v>
      </c>
      <c r="AC50" s="1">
        <v>0</v>
      </c>
      <c r="AD50" s="1">
        <v>1</v>
      </c>
      <c r="AE50" s="1">
        <v>2</v>
      </c>
      <c r="AF50" s="1">
        <v>3</v>
      </c>
      <c r="AG50" s="1">
        <v>4</v>
      </c>
      <c r="AH50">
        <v>5</v>
      </c>
      <c r="AI50">
        <v>6</v>
      </c>
    </row>
    <row r="51" spans="1:35" s="32" customFormat="1">
      <c r="A51" s="32" t="s">
        <v>50</v>
      </c>
      <c r="C51" s="32" t="s">
        <v>212</v>
      </c>
      <c r="D51" s="32">
        <v>58570.5</v>
      </c>
      <c r="E51" s="32" t="s">
        <v>212</v>
      </c>
      <c r="F51" s="32">
        <v>123480</v>
      </c>
      <c r="G51" s="32" t="s">
        <v>235</v>
      </c>
      <c r="H51" s="32">
        <v>4.1177200000000003</v>
      </c>
      <c r="I51" s="32" t="s">
        <v>212</v>
      </c>
      <c r="J51" s="32" t="s">
        <v>212</v>
      </c>
      <c r="K51" s="32" t="s">
        <v>235</v>
      </c>
      <c r="L51" s="32">
        <v>484.70100000000002</v>
      </c>
      <c r="M51" s="32">
        <v>487.72899999999998</v>
      </c>
      <c r="N51" s="32" t="s">
        <v>235</v>
      </c>
      <c r="O51" s="32" t="s">
        <v>212</v>
      </c>
      <c r="P51" s="32">
        <v>63.4223</v>
      </c>
      <c r="Q51" s="32">
        <v>7.2423000000000001E-2</v>
      </c>
      <c r="R51" s="32">
        <v>6.9303000000000003E-2</v>
      </c>
      <c r="S51" s="32" t="s">
        <v>212</v>
      </c>
      <c r="T51" s="32">
        <v>0.65254500000000004</v>
      </c>
      <c r="U51" s="32">
        <v>17.775200000000002</v>
      </c>
      <c r="V51" s="32">
        <v>480300</v>
      </c>
      <c r="W51" s="32">
        <v>72800</v>
      </c>
      <c r="X51" s="32">
        <v>0</v>
      </c>
      <c r="Y51" s="32">
        <v>126600</v>
      </c>
      <c r="Z51" s="32">
        <v>290300</v>
      </c>
      <c r="AA51" s="32">
        <v>1800</v>
      </c>
      <c r="AB51" s="32">
        <v>28200</v>
      </c>
      <c r="AC51" s="32">
        <v>0</v>
      </c>
      <c r="AD51" s="32">
        <v>1</v>
      </c>
      <c r="AE51" s="32">
        <v>2</v>
      </c>
      <c r="AF51" s="32">
        <v>3</v>
      </c>
      <c r="AG51" s="32">
        <v>4</v>
      </c>
      <c r="AH51">
        <v>5</v>
      </c>
      <c r="AI51">
        <v>6</v>
      </c>
    </row>
    <row r="52" spans="1:35" s="32" customFormat="1">
      <c r="A52" s="32" t="s">
        <v>49</v>
      </c>
      <c r="C52" s="32" t="s">
        <v>235</v>
      </c>
      <c r="D52" s="32">
        <v>69900.600000000006</v>
      </c>
      <c r="E52" s="32" t="s">
        <v>235</v>
      </c>
      <c r="F52" s="32">
        <v>150295</v>
      </c>
      <c r="G52" s="32" t="s">
        <v>212</v>
      </c>
      <c r="H52" s="32">
        <v>3.51972</v>
      </c>
      <c r="I52" s="32" t="s">
        <v>235</v>
      </c>
      <c r="J52" s="32" t="s">
        <v>212</v>
      </c>
      <c r="K52" s="32" t="s">
        <v>235</v>
      </c>
      <c r="L52" s="32">
        <v>547.74099999999999</v>
      </c>
      <c r="M52" s="32">
        <v>560.447</v>
      </c>
      <c r="N52" s="32" t="s">
        <v>212</v>
      </c>
      <c r="O52" s="32" t="s">
        <v>212</v>
      </c>
      <c r="P52" s="32">
        <v>66</v>
      </c>
      <c r="Q52" s="32">
        <v>3.61648E-3</v>
      </c>
      <c r="R52" s="32">
        <v>3.1946500000000003E-2</v>
      </c>
      <c r="S52" s="32">
        <v>1.25804E-3</v>
      </c>
      <c r="T52" s="32">
        <v>0.459123</v>
      </c>
      <c r="U52" s="32">
        <v>25.169499999999999</v>
      </c>
      <c r="V52" s="32">
        <v>481200</v>
      </c>
      <c r="W52" s="32">
        <v>71900</v>
      </c>
      <c r="X52" s="32">
        <v>0</v>
      </c>
      <c r="Y52" s="32">
        <v>124600.00000000001</v>
      </c>
      <c r="Z52" s="32">
        <v>292900</v>
      </c>
      <c r="AA52" s="32">
        <v>0</v>
      </c>
      <c r="AB52" s="32">
        <v>29400</v>
      </c>
      <c r="AC52" s="32">
        <v>0</v>
      </c>
      <c r="AD52" s="32">
        <v>1</v>
      </c>
      <c r="AE52" s="32">
        <v>2</v>
      </c>
      <c r="AF52" s="32">
        <v>3</v>
      </c>
      <c r="AG52" s="32">
        <v>4</v>
      </c>
      <c r="AH52">
        <v>5</v>
      </c>
      <c r="AI52">
        <v>6</v>
      </c>
    </row>
    <row r="53" spans="1:35" s="32" customFormat="1">
      <c r="A53" s="32" t="s">
        <v>48</v>
      </c>
      <c r="C53" s="32" t="s">
        <v>212</v>
      </c>
      <c r="D53" s="32">
        <v>55818.5</v>
      </c>
      <c r="E53" s="32" t="s">
        <v>212</v>
      </c>
      <c r="F53" s="32">
        <v>123819</v>
      </c>
      <c r="G53" s="32" t="s">
        <v>235</v>
      </c>
      <c r="H53" s="32" t="s">
        <v>235</v>
      </c>
      <c r="I53" s="32" t="s">
        <v>235</v>
      </c>
      <c r="J53" s="32" t="s">
        <v>212</v>
      </c>
      <c r="K53" s="32" t="s">
        <v>212</v>
      </c>
      <c r="L53" s="32">
        <v>509.03899999999999</v>
      </c>
      <c r="M53" s="32">
        <v>517.14599999999996</v>
      </c>
      <c r="N53" s="32" t="s">
        <v>235</v>
      </c>
      <c r="O53" s="32" t="s">
        <v>235</v>
      </c>
      <c r="P53" s="32">
        <v>42.098500000000001</v>
      </c>
      <c r="Q53" s="32">
        <v>0.15279400000000001</v>
      </c>
      <c r="R53" s="32">
        <v>0.137212</v>
      </c>
      <c r="S53" s="32" t="s">
        <v>212</v>
      </c>
      <c r="T53" s="32">
        <v>0.49045100000000003</v>
      </c>
      <c r="U53" s="32">
        <v>21.751200000000001</v>
      </c>
      <c r="V53" s="32">
        <v>481800</v>
      </c>
      <c r="W53" s="32">
        <v>70800</v>
      </c>
      <c r="X53" s="32">
        <v>0</v>
      </c>
      <c r="Y53" s="32">
        <v>126900</v>
      </c>
      <c r="Z53" s="32">
        <v>292400</v>
      </c>
      <c r="AA53" s="32">
        <v>0</v>
      </c>
      <c r="AB53" s="32">
        <v>28100</v>
      </c>
      <c r="AC53" s="32">
        <v>0</v>
      </c>
      <c r="AD53" s="32">
        <v>1</v>
      </c>
      <c r="AE53" s="32">
        <v>2</v>
      </c>
      <c r="AF53" s="32">
        <v>3</v>
      </c>
      <c r="AG53" s="32">
        <v>4</v>
      </c>
      <c r="AH53">
        <v>5</v>
      </c>
      <c r="AI53">
        <v>6</v>
      </c>
    </row>
    <row r="54" spans="1:35" s="32" customFormat="1">
      <c r="A54" s="32" t="s">
        <v>47</v>
      </c>
      <c r="C54" s="32" t="s">
        <v>235</v>
      </c>
      <c r="D54" s="32">
        <v>55695.7</v>
      </c>
      <c r="E54" s="32" t="s">
        <v>212</v>
      </c>
      <c r="F54" s="32">
        <v>118715</v>
      </c>
      <c r="G54" s="32" t="s">
        <v>212</v>
      </c>
      <c r="H54" s="32">
        <v>1.9366000000000001</v>
      </c>
      <c r="I54" s="32" t="s">
        <v>235</v>
      </c>
      <c r="J54" s="32" t="s">
        <v>235</v>
      </c>
      <c r="K54" s="32" t="s">
        <v>235</v>
      </c>
      <c r="L54" s="32">
        <v>478.46100000000001</v>
      </c>
      <c r="M54" s="32">
        <v>480.43099999999998</v>
      </c>
      <c r="N54" s="32" t="s">
        <v>235</v>
      </c>
      <c r="O54" s="32" t="s">
        <v>212</v>
      </c>
      <c r="P54" s="32">
        <v>53.603000000000002</v>
      </c>
      <c r="Q54" s="32">
        <v>5.5093200000000002E-2</v>
      </c>
      <c r="R54" s="32">
        <v>7.8998499999999999E-2</v>
      </c>
      <c r="S54" s="32" t="s">
        <v>212</v>
      </c>
      <c r="T54" s="32">
        <v>0.529748</v>
      </c>
      <c r="U54" s="32">
        <v>21.985499999999998</v>
      </c>
      <c r="V54" s="32">
        <v>481000</v>
      </c>
      <c r="W54" s="32">
        <v>73900</v>
      </c>
      <c r="X54" s="32">
        <v>0</v>
      </c>
      <c r="Y54" s="32">
        <v>127100.00000000001</v>
      </c>
      <c r="Z54" s="32">
        <v>290800</v>
      </c>
      <c r="AA54" s="32">
        <v>0</v>
      </c>
      <c r="AB54" s="32">
        <v>27200.000000000004</v>
      </c>
      <c r="AC54" s="32">
        <v>0</v>
      </c>
      <c r="AD54" s="32">
        <v>1</v>
      </c>
      <c r="AE54" s="32">
        <v>2</v>
      </c>
      <c r="AF54" s="32">
        <v>3</v>
      </c>
      <c r="AG54" s="32">
        <v>4</v>
      </c>
      <c r="AH54">
        <v>5</v>
      </c>
      <c r="AI54">
        <v>6</v>
      </c>
    </row>
    <row r="55" spans="1:35" s="32" customFormat="1">
      <c r="A55" s="32" t="s">
        <v>46</v>
      </c>
      <c r="C55" s="32" t="s">
        <v>212</v>
      </c>
      <c r="D55" s="32">
        <v>57131.3</v>
      </c>
      <c r="E55" s="32" t="s">
        <v>212</v>
      </c>
      <c r="F55" s="32">
        <v>126013</v>
      </c>
      <c r="G55" s="32" t="s">
        <v>212</v>
      </c>
      <c r="H55" s="32" t="s">
        <v>235</v>
      </c>
      <c r="I55" s="32" t="s">
        <v>235</v>
      </c>
      <c r="J55" s="32" t="s">
        <v>212</v>
      </c>
      <c r="K55" s="32" t="s">
        <v>212</v>
      </c>
      <c r="L55" s="32">
        <v>527.65499999999997</v>
      </c>
      <c r="M55" s="32">
        <v>513.36599999999999</v>
      </c>
      <c r="N55" s="32" t="s">
        <v>212</v>
      </c>
      <c r="O55" s="32" t="s">
        <v>212</v>
      </c>
      <c r="P55" s="32">
        <v>42.584600000000002</v>
      </c>
      <c r="Q55" s="32">
        <v>4.9012E-2</v>
      </c>
      <c r="R55" s="32">
        <v>9.0519699999999995E-2</v>
      </c>
      <c r="S55" s="32" t="s">
        <v>212</v>
      </c>
      <c r="T55" s="32">
        <v>0.143233</v>
      </c>
      <c r="U55" s="32">
        <v>26.414400000000001</v>
      </c>
      <c r="V55" s="32">
        <v>482299.99999999994</v>
      </c>
      <c r="W55" s="32">
        <v>71800</v>
      </c>
      <c r="X55" s="32">
        <v>0</v>
      </c>
      <c r="Y55" s="32">
        <v>126600</v>
      </c>
      <c r="Z55" s="32">
        <v>293600</v>
      </c>
      <c r="AA55" s="32">
        <v>0</v>
      </c>
      <c r="AB55" s="32">
        <v>25700</v>
      </c>
      <c r="AC55" s="32">
        <v>0</v>
      </c>
      <c r="AD55" s="32">
        <v>1</v>
      </c>
      <c r="AE55" s="32">
        <v>2</v>
      </c>
      <c r="AF55" s="32">
        <v>3</v>
      </c>
      <c r="AG55" s="32">
        <v>4</v>
      </c>
      <c r="AH55">
        <v>5</v>
      </c>
      <c r="AI55">
        <v>6</v>
      </c>
    </row>
    <row r="56" spans="1:35" s="31" customFormat="1">
      <c r="A56" s="31" t="s">
        <v>26</v>
      </c>
      <c r="C56" s="31" t="s">
        <v>235</v>
      </c>
      <c r="D56" s="31">
        <v>67437.899999999994</v>
      </c>
      <c r="E56" s="31" t="s">
        <v>212</v>
      </c>
      <c r="F56" s="31">
        <v>120696</v>
      </c>
      <c r="G56" s="31" t="s">
        <v>212</v>
      </c>
      <c r="H56" s="31">
        <v>2.72349</v>
      </c>
      <c r="I56" s="31" t="s">
        <v>235</v>
      </c>
      <c r="J56" s="31" t="s">
        <v>235</v>
      </c>
      <c r="K56" s="31" t="s">
        <v>235</v>
      </c>
      <c r="L56" s="31">
        <v>497.52199999999999</v>
      </c>
      <c r="M56" s="31">
        <v>497.86500000000001</v>
      </c>
      <c r="N56" s="31" t="s">
        <v>212</v>
      </c>
      <c r="O56" s="31" t="s">
        <v>235</v>
      </c>
      <c r="P56" s="31">
        <v>47.167200000000001</v>
      </c>
      <c r="Q56" s="31">
        <v>3.9280599999999999E-2</v>
      </c>
      <c r="R56" s="31">
        <v>6.7796700000000001E-2</v>
      </c>
      <c r="S56" s="31" t="s">
        <v>235</v>
      </c>
      <c r="T56" s="31">
        <v>0.63436700000000001</v>
      </c>
      <c r="U56" s="31">
        <v>22.8993</v>
      </c>
      <c r="V56" s="31">
        <v>480900.00000000006</v>
      </c>
      <c r="W56" s="31">
        <v>73800</v>
      </c>
      <c r="X56" s="31">
        <v>0</v>
      </c>
      <c r="Y56" s="31">
        <v>124800</v>
      </c>
      <c r="Z56" s="31">
        <v>292200</v>
      </c>
      <c r="AA56" s="31">
        <v>0</v>
      </c>
      <c r="AB56" s="31">
        <v>28300</v>
      </c>
      <c r="AC56" s="31">
        <v>0</v>
      </c>
      <c r="AD56" s="31">
        <v>1</v>
      </c>
      <c r="AE56" s="31">
        <v>2</v>
      </c>
      <c r="AF56" s="31">
        <v>3</v>
      </c>
      <c r="AG56" s="31">
        <v>4</v>
      </c>
      <c r="AH56">
        <v>5</v>
      </c>
      <c r="AI56">
        <v>6</v>
      </c>
    </row>
    <row r="57" spans="1:35" s="1" customFormat="1">
      <c r="A57" s="1" t="s">
        <v>25</v>
      </c>
      <c r="C57" s="1" t="s">
        <v>212</v>
      </c>
      <c r="D57" s="1">
        <v>68129.3</v>
      </c>
      <c r="E57" s="1" t="s">
        <v>235</v>
      </c>
      <c r="F57" s="1">
        <v>130838</v>
      </c>
      <c r="G57" s="1" t="s">
        <v>235</v>
      </c>
      <c r="H57" s="1">
        <v>1.98271</v>
      </c>
      <c r="I57" s="1" t="s">
        <v>212</v>
      </c>
      <c r="J57" s="1" t="s">
        <v>235</v>
      </c>
      <c r="K57" s="1" t="s">
        <v>235</v>
      </c>
      <c r="L57" s="1">
        <v>528.03399999999999</v>
      </c>
      <c r="M57" s="1">
        <v>537.98199999999997</v>
      </c>
      <c r="N57" s="1" t="s">
        <v>212</v>
      </c>
      <c r="O57" s="1" t="s">
        <v>212</v>
      </c>
      <c r="P57" s="1">
        <v>66.091700000000003</v>
      </c>
      <c r="Q57" s="1">
        <v>5.9159700000000003E-2</v>
      </c>
      <c r="R57" s="1">
        <v>4.1489600000000001E-2</v>
      </c>
      <c r="S57" s="1">
        <v>8.3525100000000005E-3</v>
      </c>
      <c r="T57" s="1">
        <v>0.62354500000000002</v>
      </c>
      <c r="U57" s="1">
        <v>23.4785</v>
      </c>
      <c r="V57" s="1">
        <v>480800</v>
      </c>
      <c r="W57" s="1">
        <v>74800</v>
      </c>
      <c r="X57" s="1">
        <v>0</v>
      </c>
      <c r="Y57" s="1">
        <v>125399.99999999999</v>
      </c>
      <c r="Z57" s="1">
        <v>291700</v>
      </c>
      <c r="AA57" s="1">
        <v>0</v>
      </c>
      <c r="AB57" s="1">
        <v>27300</v>
      </c>
      <c r="AC57" s="1">
        <v>0</v>
      </c>
      <c r="AD57" s="1">
        <v>1</v>
      </c>
      <c r="AE57" s="1">
        <v>2</v>
      </c>
      <c r="AF57" s="1">
        <v>3</v>
      </c>
      <c r="AG57" s="1">
        <v>4</v>
      </c>
      <c r="AH57">
        <v>5</v>
      </c>
      <c r="AI57">
        <v>6</v>
      </c>
    </row>
    <row r="58" spans="1:35" s="1" customFormat="1">
      <c r="A58" s="1" t="s">
        <v>24</v>
      </c>
      <c r="C58" s="1" t="s">
        <v>235</v>
      </c>
      <c r="D58" s="1">
        <v>60828.800000000003</v>
      </c>
      <c r="E58" s="1" t="s">
        <v>212</v>
      </c>
      <c r="F58" s="1">
        <v>112208</v>
      </c>
      <c r="G58" s="1" t="s">
        <v>212</v>
      </c>
      <c r="H58" s="1">
        <v>3.0087100000000002</v>
      </c>
      <c r="I58" s="1" t="s">
        <v>235</v>
      </c>
      <c r="J58" s="1" t="s">
        <v>235</v>
      </c>
      <c r="K58" s="1" t="s">
        <v>235</v>
      </c>
      <c r="L58" s="1">
        <v>474.59500000000003</v>
      </c>
      <c r="M58" s="1">
        <v>471.05900000000003</v>
      </c>
      <c r="N58" s="1" t="s">
        <v>235</v>
      </c>
      <c r="O58" s="1" t="s">
        <v>235</v>
      </c>
      <c r="P58" s="1">
        <v>57.9392</v>
      </c>
      <c r="Q58" s="1">
        <v>1.11276</v>
      </c>
      <c r="R58" s="1">
        <v>1.2804899999999999</v>
      </c>
      <c r="S58" s="1">
        <v>9.3758599999999997E-2</v>
      </c>
      <c r="T58" s="1">
        <v>1.0342</v>
      </c>
      <c r="U58" s="1">
        <v>18.265899999999998</v>
      </c>
      <c r="V58" s="1">
        <v>480400</v>
      </c>
      <c r="W58" s="1">
        <v>73300</v>
      </c>
      <c r="X58" s="1">
        <v>0</v>
      </c>
      <c r="Y58" s="1">
        <v>126400</v>
      </c>
      <c r="Z58" s="1">
        <v>290700</v>
      </c>
      <c r="AA58" s="1">
        <v>1700.0000000000002</v>
      </c>
      <c r="AB58" s="1">
        <v>27500</v>
      </c>
      <c r="AC58" s="1">
        <v>0</v>
      </c>
      <c r="AD58" s="1">
        <v>1</v>
      </c>
      <c r="AE58" s="1">
        <v>2</v>
      </c>
      <c r="AF58" s="1">
        <v>3</v>
      </c>
      <c r="AG58" s="1">
        <v>4</v>
      </c>
      <c r="AH58">
        <v>5</v>
      </c>
      <c r="AI58">
        <v>6</v>
      </c>
    </row>
    <row r="59" spans="1:35" s="31" customFormat="1">
      <c r="A59" s="31" t="s">
        <v>23</v>
      </c>
      <c r="C59" s="31" t="s">
        <v>235</v>
      </c>
      <c r="D59" s="31">
        <v>59127.3</v>
      </c>
      <c r="E59" s="31" t="s">
        <v>235</v>
      </c>
      <c r="F59" s="31">
        <v>112700</v>
      </c>
      <c r="G59" s="31" t="s">
        <v>235</v>
      </c>
      <c r="H59" s="31">
        <v>3.7540300000000002</v>
      </c>
      <c r="I59" s="31" t="s">
        <v>235</v>
      </c>
      <c r="J59" s="31" t="s">
        <v>235</v>
      </c>
      <c r="K59" s="31" t="s">
        <v>235</v>
      </c>
      <c r="L59" s="31">
        <v>422.34399999999999</v>
      </c>
      <c r="M59" s="31">
        <v>426.56299999999999</v>
      </c>
      <c r="N59" s="31" t="s">
        <v>235</v>
      </c>
      <c r="O59" s="31" t="s">
        <v>235</v>
      </c>
      <c r="P59" s="31">
        <v>71.211600000000004</v>
      </c>
      <c r="Q59" s="31">
        <v>1.4379500000000001</v>
      </c>
      <c r="R59" s="31">
        <v>1.9510099999999999</v>
      </c>
      <c r="S59" s="31">
        <v>0.18731500000000001</v>
      </c>
      <c r="T59" s="31">
        <v>0.83960999999999997</v>
      </c>
      <c r="U59" s="31">
        <v>14.3461</v>
      </c>
      <c r="V59" s="31">
        <v>480200.00000000006</v>
      </c>
      <c r="W59" s="31">
        <v>75900</v>
      </c>
      <c r="X59" s="31">
        <v>0</v>
      </c>
      <c r="Y59" s="31">
        <v>124300</v>
      </c>
      <c r="Z59" s="31">
        <v>292000</v>
      </c>
      <c r="AA59" s="31">
        <v>2700</v>
      </c>
      <c r="AB59" s="31">
        <v>24800</v>
      </c>
      <c r="AC59" s="31">
        <v>0</v>
      </c>
      <c r="AD59" s="31">
        <v>1</v>
      </c>
      <c r="AE59" s="31">
        <v>2</v>
      </c>
      <c r="AF59" s="31">
        <v>3</v>
      </c>
      <c r="AG59" s="31">
        <v>4</v>
      </c>
      <c r="AH59">
        <v>5</v>
      </c>
      <c r="AI59">
        <v>6</v>
      </c>
    </row>
    <row r="60" spans="1:35" s="1" customFormat="1">
      <c r="A60" s="1" t="s">
        <v>22</v>
      </c>
      <c r="C60" s="1" t="s">
        <v>235</v>
      </c>
      <c r="D60" s="1">
        <v>67799.399999999994</v>
      </c>
      <c r="E60" s="1" t="s">
        <v>212</v>
      </c>
      <c r="F60" s="1">
        <v>132022</v>
      </c>
      <c r="G60" s="1" t="s">
        <v>212</v>
      </c>
      <c r="H60" s="1" t="s">
        <v>235</v>
      </c>
      <c r="I60" s="1" t="s">
        <v>235</v>
      </c>
      <c r="J60" s="1" t="s">
        <v>235</v>
      </c>
      <c r="K60" s="1" t="s">
        <v>212</v>
      </c>
      <c r="L60" s="1">
        <v>578.63300000000004</v>
      </c>
      <c r="M60" s="1">
        <v>565.18499999999995</v>
      </c>
      <c r="N60" s="1" t="s">
        <v>235</v>
      </c>
      <c r="O60" s="1" t="s">
        <v>212</v>
      </c>
      <c r="P60" s="1">
        <v>42.272300000000001</v>
      </c>
      <c r="Q60" s="1" t="s">
        <v>212</v>
      </c>
      <c r="R60" s="1" t="s">
        <v>212</v>
      </c>
      <c r="S60" s="1" t="s">
        <v>212</v>
      </c>
      <c r="T60" s="1" t="s">
        <v>212</v>
      </c>
      <c r="U60" s="1">
        <v>28.999199999999998</v>
      </c>
      <c r="V60" s="1">
        <v>480600</v>
      </c>
      <c r="W60" s="1">
        <v>74400</v>
      </c>
      <c r="X60" s="1">
        <v>0</v>
      </c>
      <c r="Y60" s="1">
        <v>127000</v>
      </c>
      <c r="Z60" s="1">
        <v>290200</v>
      </c>
      <c r="AA60" s="1">
        <v>0</v>
      </c>
      <c r="AB60" s="1">
        <v>27799.999999999996</v>
      </c>
      <c r="AC60" s="1">
        <v>0</v>
      </c>
      <c r="AD60" s="1">
        <v>1</v>
      </c>
      <c r="AE60" s="1">
        <v>2</v>
      </c>
      <c r="AF60" s="1">
        <v>3</v>
      </c>
      <c r="AG60" s="1">
        <v>4</v>
      </c>
      <c r="AH60">
        <v>5</v>
      </c>
      <c r="AI60">
        <v>6</v>
      </c>
    </row>
    <row r="61" spans="1:35" s="32" customFormat="1">
      <c r="A61" s="32" t="s">
        <v>21</v>
      </c>
      <c r="C61" s="32" t="s">
        <v>235</v>
      </c>
      <c r="D61" s="32">
        <v>61300.800000000003</v>
      </c>
      <c r="E61" s="32" t="s">
        <v>212</v>
      </c>
      <c r="F61" s="32">
        <v>115589</v>
      </c>
      <c r="G61" s="32" t="s">
        <v>212</v>
      </c>
      <c r="H61" s="32" t="s">
        <v>235</v>
      </c>
      <c r="I61" s="32" t="s">
        <v>235</v>
      </c>
      <c r="J61" s="32" t="s">
        <v>212</v>
      </c>
      <c r="K61" s="32" t="s">
        <v>235</v>
      </c>
      <c r="L61" s="32">
        <v>471.31200000000001</v>
      </c>
      <c r="M61" s="32">
        <v>469.673</v>
      </c>
      <c r="N61" s="32" t="s">
        <v>212</v>
      </c>
      <c r="O61" s="32" t="s">
        <v>235</v>
      </c>
      <c r="P61" s="32">
        <v>46.832500000000003</v>
      </c>
      <c r="Q61" s="32">
        <v>6.1594199999999997E-3</v>
      </c>
      <c r="R61" s="32" t="s">
        <v>212</v>
      </c>
      <c r="S61" s="32" t="s">
        <v>212</v>
      </c>
      <c r="T61" s="32">
        <v>0.240735</v>
      </c>
      <c r="U61" s="32">
        <v>21.541799999999999</v>
      </c>
      <c r="V61" s="32">
        <v>482100</v>
      </c>
      <c r="W61" s="32">
        <v>74700</v>
      </c>
      <c r="X61" s="32">
        <v>0</v>
      </c>
      <c r="Y61" s="32">
        <v>122300</v>
      </c>
      <c r="Z61" s="32">
        <v>296200</v>
      </c>
      <c r="AA61" s="32">
        <v>0</v>
      </c>
      <c r="AB61" s="32">
        <v>24800</v>
      </c>
      <c r="AC61" s="32">
        <v>0</v>
      </c>
      <c r="AD61" s="32">
        <v>1</v>
      </c>
      <c r="AE61" s="32">
        <v>2</v>
      </c>
      <c r="AF61" s="32">
        <v>3</v>
      </c>
      <c r="AG61" s="32">
        <v>4</v>
      </c>
      <c r="AH61">
        <v>5</v>
      </c>
      <c r="AI61">
        <v>6</v>
      </c>
    </row>
    <row r="62" spans="1:35" s="31" customFormat="1">
      <c r="A62" s="31" t="s">
        <v>20</v>
      </c>
      <c r="C62" s="31" t="s">
        <v>235</v>
      </c>
      <c r="D62" s="31">
        <v>66457.5</v>
      </c>
      <c r="E62" s="31" t="s">
        <v>235</v>
      </c>
      <c r="F62" s="31">
        <v>137812</v>
      </c>
      <c r="G62" s="31" t="s">
        <v>212</v>
      </c>
      <c r="H62" s="31">
        <v>3.4638</v>
      </c>
      <c r="I62" s="31" t="s">
        <v>235</v>
      </c>
      <c r="J62" s="31" t="s">
        <v>235</v>
      </c>
      <c r="K62" s="31" t="s">
        <v>212</v>
      </c>
      <c r="L62" s="31">
        <v>649.01199999999994</v>
      </c>
      <c r="M62" s="31">
        <v>598.88499999999999</v>
      </c>
      <c r="N62" s="31" t="s">
        <v>212</v>
      </c>
      <c r="O62" s="31" t="s">
        <v>235</v>
      </c>
      <c r="P62" s="31">
        <v>55.2804</v>
      </c>
      <c r="Q62" s="31">
        <v>0.187252</v>
      </c>
      <c r="R62" s="31">
        <v>0.30873400000000001</v>
      </c>
      <c r="S62" s="31" t="s">
        <v>212</v>
      </c>
      <c r="T62" s="31">
        <v>2.7426400000000002E-3</v>
      </c>
      <c r="U62" s="31">
        <v>32.9099</v>
      </c>
      <c r="V62" s="31">
        <v>480900.00000000006</v>
      </c>
      <c r="W62" s="31">
        <v>75100</v>
      </c>
      <c r="X62" s="31">
        <v>0</v>
      </c>
      <c r="Y62" s="31">
        <v>125500</v>
      </c>
      <c r="Z62" s="31">
        <v>291900</v>
      </c>
      <c r="AA62" s="31">
        <v>0</v>
      </c>
      <c r="AB62" s="31">
        <v>26500</v>
      </c>
      <c r="AC62" s="31">
        <v>0</v>
      </c>
      <c r="AD62" s="31">
        <v>1</v>
      </c>
      <c r="AE62" s="31">
        <v>2</v>
      </c>
      <c r="AF62" s="31">
        <v>3</v>
      </c>
      <c r="AG62" s="31">
        <v>4</v>
      </c>
      <c r="AH62">
        <v>5</v>
      </c>
      <c r="AI62">
        <v>6</v>
      </c>
    </row>
    <row r="63" spans="1:35" s="1" customFormat="1">
      <c r="A63" s="1" t="s">
        <v>19</v>
      </c>
      <c r="C63" s="1" t="s">
        <v>235</v>
      </c>
      <c r="D63" s="1">
        <v>85264.6</v>
      </c>
      <c r="E63" s="1" t="s">
        <v>212</v>
      </c>
      <c r="F63" s="1">
        <v>172295</v>
      </c>
      <c r="G63" s="1" t="s">
        <v>212</v>
      </c>
      <c r="H63" s="1" t="s">
        <v>235</v>
      </c>
      <c r="I63" s="1" t="s">
        <v>235</v>
      </c>
      <c r="J63" s="1" t="s">
        <v>212</v>
      </c>
      <c r="K63" s="1" t="s">
        <v>235</v>
      </c>
      <c r="L63" s="1">
        <v>735.94</v>
      </c>
      <c r="M63" s="1">
        <v>726.73599999999999</v>
      </c>
      <c r="N63" s="1" t="s">
        <v>212</v>
      </c>
      <c r="O63" s="1" t="s">
        <v>235</v>
      </c>
      <c r="P63" s="1">
        <v>63.9572</v>
      </c>
      <c r="Q63" s="1">
        <v>4.9613200000000003E-2</v>
      </c>
      <c r="R63" s="1">
        <v>1.20115E-2</v>
      </c>
      <c r="S63" s="1" t="s">
        <v>212</v>
      </c>
      <c r="T63" s="1" t="s">
        <v>235</v>
      </c>
      <c r="U63" s="1">
        <v>36.658299999999997</v>
      </c>
      <c r="V63" s="1">
        <v>480800</v>
      </c>
      <c r="W63" s="1">
        <v>73500</v>
      </c>
      <c r="X63" s="1">
        <v>0</v>
      </c>
      <c r="Y63" s="1">
        <v>126800</v>
      </c>
      <c r="Z63" s="1">
        <v>290700</v>
      </c>
      <c r="AA63" s="1">
        <v>0</v>
      </c>
      <c r="AB63" s="1">
        <v>28200</v>
      </c>
      <c r="AC63" s="1">
        <v>0</v>
      </c>
      <c r="AD63" s="1">
        <v>1</v>
      </c>
      <c r="AE63" s="1">
        <v>2</v>
      </c>
      <c r="AF63" s="1">
        <v>3</v>
      </c>
      <c r="AG63" s="1">
        <v>4</v>
      </c>
      <c r="AH63">
        <v>5</v>
      </c>
      <c r="AI63">
        <v>6</v>
      </c>
    </row>
    <row r="64" spans="1:35" s="1" customFormat="1">
      <c r="A64" s="1" t="s">
        <v>18</v>
      </c>
      <c r="C64" s="1" t="s">
        <v>235</v>
      </c>
      <c r="D64" s="1">
        <v>57237.5</v>
      </c>
      <c r="E64" s="1" t="s">
        <v>212</v>
      </c>
      <c r="F64" s="1">
        <v>119061</v>
      </c>
      <c r="G64" s="1" t="s">
        <v>212</v>
      </c>
      <c r="H64" s="1">
        <v>3.1399699999999999</v>
      </c>
      <c r="I64" s="1" t="s">
        <v>235</v>
      </c>
      <c r="J64" s="1" t="s">
        <v>212</v>
      </c>
      <c r="K64" s="1" t="s">
        <v>212</v>
      </c>
      <c r="L64" s="1">
        <v>510.10500000000002</v>
      </c>
      <c r="M64" s="1">
        <v>518.15700000000004</v>
      </c>
      <c r="N64" s="1" t="s">
        <v>212</v>
      </c>
      <c r="O64" s="1" t="s">
        <v>212</v>
      </c>
      <c r="P64" s="1">
        <v>38.003500000000003</v>
      </c>
      <c r="Q64" s="1" t="s">
        <v>212</v>
      </c>
      <c r="R64" s="1" t="s">
        <v>212</v>
      </c>
      <c r="S64" s="1" t="s">
        <v>212</v>
      </c>
      <c r="T64" s="1">
        <v>2.3553000000000001E-2</v>
      </c>
      <c r="U64" s="1">
        <v>28.934100000000001</v>
      </c>
      <c r="V64" s="1">
        <v>480000</v>
      </c>
      <c r="W64" s="1">
        <v>76200</v>
      </c>
      <c r="X64" s="1">
        <v>0</v>
      </c>
      <c r="Y64" s="1">
        <v>127700</v>
      </c>
      <c r="Z64" s="1">
        <v>288800</v>
      </c>
      <c r="AA64" s="1">
        <v>0</v>
      </c>
      <c r="AB64" s="1">
        <v>27300</v>
      </c>
      <c r="AC64" s="1">
        <v>0</v>
      </c>
      <c r="AD64" s="1">
        <v>1</v>
      </c>
      <c r="AE64" s="1">
        <v>2</v>
      </c>
      <c r="AF64" s="1">
        <v>3</v>
      </c>
      <c r="AG64" s="1">
        <v>4</v>
      </c>
      <c r="AH64">
        <v>5</v>
      </c>
      <c r="AI64">
        <v>6</v>
      </c>
    </row>
    <row r="65" spans="1:35" s="32" customFormat="1">
      <c r="A65" s="32" t="s">
        <v>17</v>
      </c>
      <c r="C65" s="32" t="s">
        <v>235</v>
      </c>
      <c r="D65" s="32">
        <v>54261.7</v>
      </c>
      <c r="E65" s="32" t="s">
        <v>212</v>
      </c>
      <c r="F65" s="32">
        <v>109045</v>
      </c>
      <c r="G65" s="32" t="s">
        <v>212</v>
      </c>
      <c r="H65" s="32" t="s">
        <v>235</v>
      </c>
      <c r="I65" s="32" t="s">
        <v>235</v>
      </c>
      <c r="J65" s="32" t="s">
        <v>212</v>
      </c>
      <c r="K65" s="32" t="s">
        <v>212</v>
      </c>
      <c r="L65" s="32">
        <v>408.15</v>
      </c>
      <c r="M65" s="32">
        <v>436.887</v>
      </c>
      <c r="N65" s="32" t="s">
        <v>212</v>
      </c>
      <c r="O65" s="32" t="s">
        <v>212</v>
      </c>
      <c r="P65" s="32">
        <v>38.735100000000003</v>
      </c>
      <c r="Q65" s="32" t="s">
        <v>212</v>
      </c>
      <c r="R65" s="32">
        <v>3.1453799999999997E-2</v>
      </c>
      <c r="S65" s="32" t="s">
        <v>212</v>
      </c>
      <c r="T65" s="32">
        <v>0.32831300000000002</v>
      </c>
      <c r="U65" s="32">
        <v>19.299700000000001</v>
      </c>
      <c r="V65" s="32">
        <v>481200</v>
      </c>
      <c r="W65" s="32">
        <v>75300</v>
      </c>
      <c r="X65" s="32">
        <v>0</v>
      </c>
      <c r="Y65" s="32">
        <v>126100</v>
      </c>
      <c r="Z65" s="32">
        <v>291900</v>
      </c>
      <c r="AA65" s="32">
        <v>0</v>
      </c>
      <c r="AB65" s="32">
        <v>25500</v>
      </c>
      <c r="AC65" s="32">
        <v>0</v>
      </c>
      <c r="AD65" s="32">
        <v>1</v>
      </c>
      <c r="AE65" s="32">
        <v>2</v>
      </c>
      <c r="AF65" s="32">
        <v>3</v>
      </c>
      <c r="AG65" s="32">
        <v>4</v>
      </c>
      <c r="AH65">
        <v>5</v>
      </c>
      <c r="AI65">
        <v>6</v>
      </c>
    </row>
    <row r="66" spans="1:35" s="31" customFormat="1">
      <c r="A66" s="31" t="s">
        <v>16</v>
      </c>
      <c r="C66" s="31" t="s">
        <v>235</v>
      </c>
      <c r="D66" s="31">
        <v>59836.1</v>
      </c>
      <c r="E66" s="31" t="s">
        <v>235</v>
      </c>
      <c r="F66" s="31">
        <v>119163</v>
      </c>
      <c r="G66" s="31" t="s">
        <v>235</v>
      </c>
      <c r="H66" s="31" t="s">
        <v>235</v>
      </c>
      <c r="I66" s="31" t="s">
        <v>235</v>
      </c>
      <c r="J66" s="31" t="s">
        <v>212</v>
      </c>
      <c r="K66" s="31" t="s">
        <v>212</v>
      </c>
      <c r="L66" s="31">
        <v>462.09500000000003</v>
      </c>
      <c r="M66" s="31">
        <v>461.47199999999998</v>
      </c>
      <c r="N66" s="31" t="s">
        <v>235</v>
      </c>
      <c r="O66" s="31" t="s">
        <v>235</v>
      </c>
      <c r="P66" s="31">
        <v>82.548699999999997</v>
      </c>
      <c r="Q66" s="31">
        <v>2.0426899999999999</v>
      </c>
      <c r="R66" s="31">
        <v>3.1665399999999999</v>
      </c>
      <c r="S66" s="31">
        <v>0.22487199999999999</v>
      </c>
      <c r="T66" s="31">
        <v>1.1694599999999999</v>
      </c>
      <c r="U66" s="31">
        <v>16.232700000000001</v>
      </c>
      <c r="V66" s="31">
        <v>481100</v>
      </c>
      <c r="W66" s="31">
        <v>71700</v>
      </c>
      <c r="X66" s="31">
        <v>0</v>
      </c>
      <c r="Y66" s="31">
        <v>125399.99999999999</v>
      </c>
      <c r="Z66" s="31">
        <v>292200</v>
      </c>
      <c r="AA66" s="31">
        <v>0</v>
      </c>
      <c r="AB66" s="31">
        <v>29600</v>
      </c>
      <c r="AC66" s="31">
        <v>0</v>
      </c>
      <c r="AD66" s="31">
        <v>1</v>
      </c>
      <c r="AE66" s="31">
        <v>2</v>
      </c>
      <c r="AF66" s="31">
        <v>3</v>
      </c>
      <c r="AG66" s="31">
        <v>4</v>
      </c>
      <c r="AH66">
        <v>5</v>
      </c>
      <c r="AI66">
        <v>6</v>
      </c>
    </row>
    <row r="67" spans="1:35" s="31" customFormat="1">
      <c r="A67" s="31" t="s">
        <v>15</v>
      </c>
      <c r="C67" s="31" t="s">
        <v>235</v>
      </c>
      <c r="D67" s="31">
        <v>50785.3</v>
      </c>
      <c r="E67" s="31" t="s">
        <v>212</v>
      </c>
      <c r="F67" s="31">
        <v>114937</v>
      </c>
      <c r="G67" s="31" t="s">
        <v>235</v>
      </c>
      <c r="H67" s="31">
        <v>2.7271700000000001</v>
      </c>
      <c r="I67" s="31" t="s">
        <v>235</v>
      </c>
      <c r="J67" s="31">
        <v>29.702500000000001</v>
      </c>
      <c r="K67" s="31" t="s">
        <v>212</v>
      </c>
      <c r="L67" s="31">
        <v>446.15199999999999</v>
      </c>
      <c r="M67" s="31">
        <v>466.18700000000001</v>
      </c>
      <c r="N67" s="31" t="s">
        <v>235</v>
      </c>
      <c r="O67" s="31" t="s">
        <v>212</v>
      </c>
      <c r="P67" s="31">
        <v>64.204999999999998</v>
      </c>
      <c r="Q67" s="31">
        <v>1.91076</v>
      </c>
      <c r="R67" s="31">
        <v>3.0201099999999999</v>
      </c>
      <c r="S67" s="31">
        <v>0.242614</v>
      </c>
      <c r="T67" s="31">
        <v>0.99010600000000004</v>
      </c>
      <c r="U67" s="31">
        <v>17.4221</v>
      </c>
      <c r="V67" s="31">
        <v>481000</v>
      </c>
      <c r="W67" s="31">
        <v>69500</v>
      </c>
      <c r="X67" s="31">
        <v>0</v>
      </c>
      <c r="Y67" s="31">
        <v>128100</v>
      </c>
      <c r="Z67" s="31">
        <v>290000</v>
      </c>
      <c r="AA67" s="31">
        <v>0</v>
      </c>
      <c r="AB67" s="31">
        <v>31400</v>
      </c>
      <c r="AC67" s="31">
        <v>0</v>
      </c>
      <c r="AD67" s="31">
        <v>1</v>
      </c>
      <c r="AE67" s="31">
        <v>2</v>
      </c>
      <c r="AF67" s="31">
        <v>3</v>
      </c>
      <c r="AG67" s="31">
        <v>4</v>
      </c>
      <c r="AH67">
        <v>5</v>
      </c>
      <c r="AI67">
        <v>6</v>
      </c>
    </row>
    <row r="68" spans="1:35" s="1" customFormat="1">
      <c r="A68" s="1" t="s">
        <v>14</v>
      </c>
      <c r="C68" s="1" t="s">
        <v>235</v>
      </c>
      <c r="D68" s="1">
        <v>64991</v>
      </c>
      <c r="E68" s="1" t="s">
        <v>212</v>
      </c>
      <c r="F68" s="1">
        <v>142149</v>
      </c>
      <c r="G68" s="1" t="s">
        <v>235</v>
      </c>
      <c r="H68" s="1">
        <v>2.90259</v>
      </c>
      <c r="I68" s="1" t="s">
        <v>235</v>
      </c>
      <c r="J68" s="1" t="s">
        <v>235</v>
      </c>
      <c r="K68" s="1" t="s">
        <v>212</v>
      </c>
      <c r="L68" s="1">
        <v>562.91099999999994</v>
      </c>
      <c r="M68" s="1">
        <v>555.76800000000003</v>
      </c>
      <c r="N68" s="1" t="s">
        <v>235</v>
      </c>
      <c r="O68" s="1" t="s">
        <v>235</v>
      </c>
      <c r="P68" s="1">
        <v>59.966999999999999</v>
      </c>
      <c r="Q68" s="1">
        <v>1.35107</v>
      </c>
      <c r="R68" s="1">
        <v>1.8717200000000001</v>
      </c>
      <c r="S68" s="1">
        <v>0.22948199999999999</v>
      </c>
      <c r="T68" s="1">
        <v>0.69207700000000005</v>
      </c>
      <c r="U68" s="1">
        <v>25.226400000000002</v>
      </c>
      <c r="V68" s="1">
        <v>479900</v>
      </c>
      <c r="W68" s="1">
        <v>73500</v>
      </c>
      <c r="X68" s="1">
        <v>0</v>
      </c>
      <c r="Y68" s="1">
        <v>128400</v>
      </c>
      <c r="Z68" s="1">
        <v>288000</v>
      </c>
      <c r="AA68" s="1">
        <v>0</v>
      </c>
      <c r="AB68" s="1">
        <v>30200</v>
      </c>
      <c r="AC68" s="1">
        <v>0</v>
      </c>
      <c r="AD68" s="1">
        <v>1</v>
      </c>
      <c r="AE68" s="1">
        <v>2</v>
      </c>
      <c r="AF68" s="1">
        <v>3</v>
      </c>
      <c r="AG68" s="1">
        <v>4</v>
      </c>
      <c r="AH68">
        <v>5</v>
      </c>
      <c r="AI68">
        <v>6</v>
      </c>
    </row>
    <row r="69" spans="1:35" s="32" customFormat="1">
      <c r="A69" s="32" t="s">
        <v>13</v>
      </c>
      <c r="C69" s="32" t="s">
        <v>235</v>
      </c>
      <c r="D69" s="32">
        <v>57572.9</v>
      </c>
      <c r="E69" s="32" t="s">
        <v>212</v>
      </c>
      <c r="F69" s="32">
        <v>122371</v>
      </c>
      <c r="G69" s="32" t="s">
        <v>235</v>
      </c>
      <c r="H69" s="32">
        <v>5.3783700000000003</v>
      </c>
      <c r="I69" s="32" t="s">
        <v>235</v>
      </c>
      <c r="J69" s="32" t="s">
        <v>235</v>
      </c>
      <c r="K69" s="32" t="s">
        <v>235</v>
      </c>
      <c r="L69" s="32">
        <v>480.49400000000003</v>
      </c>
      <c r="M69" s="32">
        <v>470.35599999999999</v>
      </c>
      <c r="N69" s="32" t="s">
        <v>235</v>
      </c>
      <c r="O69" s="32" t="s">
        <v>235</v>
      </c>
      <c r="P69" s="32">
        <v>72.096500000000006</v>
      </c>
      <c r="Q69" s="32">
        <v>1.8048299999999999</v>
      </c>
      <c r="R69" s="32">
        <v>2.4006500000000002</v>
      </c>
      <c r="S69" s="32">
        <v>0.18226000000000001</v>
      </c>
      <c r="T69" s="32">
        <v>1.0443899999999999</v>
      </c>
      <c r="U69" s="32">
        <v>16.169699999999999</v>
      </c>
      <c r="V69" s="32">
        <v>480200.00000000006</v>
      </c>
      <c r="W69" s="32">
        <v>71700</v>
      </c>
      <c r="X69" s="32">
        <v>0</v>
      </c>
      <c r="Y69" s="32">
        <v>127400</v>
      </c>
      <c r="Z69" s="32">
        <v>289500</v>
      </c>
      <c r="AA69" s="32">
        <v>1900</v>
      </c>
      <c r="AB69" s="32">
        <v>29300</v>
      </c>
      <c r="AC69" s="32">
        <v>0</v>
      </c>
      <c r="AD69" s="32">
        <v>1</v>
      </c>
      <c r="AE69" s="32">
        <v>2</v>
      </c>
      <c r="AF69" s="32">
        <v>3</v>
      </c>
      <c r="AG69" s="32">
        <v>4</v>
      </c>
      <c r="AH69">
        <v>5</v>
      </c>
      <c r="AI69">
        <v>6</v>
      </c>
    </row>
    <row r="70" spans="1:35" s="32" customFormat="1">
      <c r="A70" s="32" t="s">
        <v>12</v>
      </c>
      <c r="C70" s="32" t="s">
        <v>235</v>
      </c>
      <c r="D70" s="32">
        <v>57227.7</v>
      </c>
      <c r="E70" s="32" t="s">
        <v>212</v>
      </c>
      <c r="F70" s="32">
        <v>115448</v>
      </c>
      <c r="G70" s="32" t="s">
        <v>235</v>
      </c>
      <c r="H70" s="32">
        <v>2.6219199999999998</v>
      </c>
      <c r="I70" s="32">
        <v>2.2858100000000001</v>
      </c>
      <c r="J70" s="32" t="s">
        <v>235</v>
      </c>
      <c r="K70" s="32" t="s">
        <v>235</v>
      </c>
      <c r="L70" s="32">
        <v>484.33199999999999</v>
      </c>
      <c r="M70" s="32">
        <v>470.24400000000003</v>
      </c>
      <c r="N70" s="32" t="s">
        <v>235</v>
      </c>
      <c r="O70" s="32" t="s">
        <v>235</v>
      </c>
      <c r="P70" s="32">
        <v>45.596699999999998</v>
      </c>
      <c r="Q70" s="32">
        <v>9.6751400000000005E-3</v>
      </c>
      <c r="R70" s="32">
        <v>2.7414500000000001E-2</v>
      </c>
      <c r="S70" s="32" t="s">
        <v>212</v>
      </c>
      <c r="T70" s="32">
        <v>0.27992299999999998</v>
      </c>
      <c r="U70" s="32">
        <v>16.718599999999999</v>
      </c>
      <c r="V70" s="32">
        <v>481400</v>
      </c>
      <c r="W70" s="32">
        <v>71600</v>
      </c>
      <c r="X70" s="32">
        <v>0</v>
      </c>
      <c r="Y70" s="32">
        <v>127100.00000000001</v>
      </c>
      <c r="Z70" s="32">
        <v>291400</v>
      </c>
      <c r="AA70" s="32">
        <v>0</v>
      </c>
      <c r="AB70" s="32">
        <v>28500</v>
      </c>
      <c r="AC70" s="32">
        <v>0</v>
      </c>
      <c r="AD70" s="32">
        <v>1</v>
      </c>
      <c r="AE70" s="32">
        <v>2</v>
      </c>
      <c r="AF70" s="32">
        <v>3</v>
      </c>
      <c r="AG70" s="32">
        <v>4</v>
      </c>
      <c r="AH70">
        <v>5</v>
      </c>
      <c r="AI70">
        <v>6</v>
      </c>
    </row>
    <row r="71" spans="1:35" s="31" customFormat="1">
      <c r="A71" s="31" t="s">
        <v>11</v>
      </c>
      <c r="C71" s="31" t="s">
        <v>235</v>
      </c>
      <c r="D71" s="31">
        <v>77154.2</v>
      </c>
      <c r="E71" s="31" t="s">
        <v>212</v>
      </c>
      <c r="F71" s="31">
        <v>165654</v>
      </c>
      <c r="G71" s="31" t="s">
        <v>212</v>
      </c>
      <c r="H71" s="31">
        <v>5.8697100000000004</v>
      </c>
      <c r="I71" s="31" t="s">
        <v>235</v>
      </c>
      <c r="J71" s="31" t="s">
        <v>235</v>
      </c>
      <c r="K71" s="31" t="s">
        <v>235</v>
      </c>
      <c r="L71" s="31">
        <v>697.6</v>
      </c>
      <c r="M71" s="31">
        <v>687.98299999999995</v>
      </c>
      <c r="N71" s="31" t="s">
        <v>212</v>
      </c>
      <c r="O71" s="31" t="s">
        <v>212</v>
      </c>
      <c r="P71" s="31">
        <v>100.167</v>
      </c>
      <c r="Q71" s="31">
        <v>3.0225300000000002</v>
      </c>
      <c r="R71" s="31">
        <v>4.7010199999999998</v>
      </c>
      <c r="S71" s="31">
        <v>0.31755899999999998</v>
      </c>
      <c r="T71" s="31">
        <v>1.5479700000000001</v>
      </c>
      <c r="U71" s="31">
        <v>25.999600000000001</v>
      </c>
      <c r="V71" s="31">
        <v>481200</v>
      </c>
      <c r="W71" s="31">
        <v>67700</v>
      </c>
      <c r="X71" s="31">
        <v>0</v>
      </c>
      <c r="Y71" s="31">
        <v>130399.99999999999</v>
      </c>
      <c r="Z71" s="31">
        <v>288800</v>
      </c>
      <c r="AA71" s="31">
        <v>0</v>
      </c>
      <c r="AB71" s="31">
        <v>31900</v>
      </c>
      <c r="AC71" s="31">
        <v>0</v>
      </c>
      <c r="AD71" s="31">
        <v>1</v>
      </c>
      <c r="AE71" s="31">
        <v>2</v>
      </c>
      <c r="AF71" s="31">
        <v>3</v>
      </c>
      <c r="AG71" s="31">
        <v>4</v>
      </c>
      <c r="AH71">
        <v>5</v>
      </c>
      <c r="AI71">
        <v>6</v>
      </c>
    </row>
    <row r="72" spans="1:35" s="31" customFormat="1">
      <c r="A72" s="31" t="s">
        <v>10</v>
      </c>
      <c r="C72" s="31" t="s">
        <v>235</v>
      </c>
      <c r="D72" s="31">
        <v>63345</v>
      </c>
      <c r="E72" s="31" t="s">
        <v>235</v>
      </c>
      <c r="F72" s="31">
        <v>127491</v>
      </c>
      <c r="G72" s="31" t="s">
        <v>212</v>
      </c>
      <c r="H72" s="31">
        <v>1.9341999999999999</v>
      </c>
      <c r="I72" s="31" t="s">
        <v>235</v>
      </c>
      <c r="J72" s="31" t="s">
        <v>212</v>
      </c>
      <c r="K72" s="31" t="s">
        <v>235</v>
      </c>
      <c r="L72" s="31">
        <v>535.16399999999999</v>
      </c>
      <c r="M72" s="31">
        <v>517.86099999999999</v>
      </c>
      <c r="N72" s="31" t="s">
        <v>235</v>
      </c>
      <c r="O72" s="31" t="s">
        <v>212</v>
      </c>
      <c r="P72" s="31">
        <v>64.575599999999994</v>
      </c>
      <c r="Q72" s="31">
        <v>0.65958300000000003</v>
      </c>
      <c r="R72" s="31">
        <v>0.67647400000000002</v>
      </c>
      <c r="S72" s="31">
        <v>5.9693799999999998E-2</v>
      </c>
      <c r="T72" s="31">
        <v>0.77865200000000001</v>
      </c>
      <c r="U72" s="31">
        <v>27.516400000000001</v>
      </c>
      <c r="V72" s="31">
        <v>480200.00000000006</v>
      </c>
      <c r="W72" s="31">
        <v>73300</v>
      </c>
      <c r="X72" s="31">
        <v>0</v>
      </c>
      <c r="Y72" s="31">
        <v>127800</v>
      </c>
      <c r="Z72" s="31">
        <v>288800</v>
      </c>
      <c r="AA72" s="31">
        <v>0</v>
      </c>
      <c r="AB72" s="31">
        <v>29900.000000000004</v>
      </c>
      <c r="AC72" s="31">
        <v>0</v>
      </c>
      <c r="AD72" s="31">
        <v>1</v>
      </c>
      <c r="AE72" s="31">
        <v>2</v>
      </c>
      <c r="AF72" s="31">
        <v>3</v>
      </c>
      <c r="AG72" s="31">
        <v>4</v>
      </c>
      <c r="AH72">
        <v>5</v>
      </c>
      <c r="AI72">
        <v>6</v>
      </c>
    </row>
    <row r="73" spans="1:35" s="31" customFormat="1">
      <c r="A73" s="31" t="s">
        <v>9</v>
      </c>
      <c r="C73" s="31" t="s">
        <v>212</v>
      </c>
      <c r="D73" s="31">
        <v>51362.8</v>
      </c>
      <c r="E73" s="31" t="s">
        <v>212</v>
      </c>
      <c r="F73" s="31">
        <v>113571</v>
      </c>
      <c r="G73" s="31" t="s">
        <v>212</v>
      </c>
      <c r="H73" s="31">
        <v>3.6001599999999998</v>
      </c>
      <c r="I73" s="31">
        <v>3.4594800000000001</v>
      </c>
      <c r="J73" s="31" t="s">
        <v>235</v>
      </c>
      <c r="K73" s="31" t="s">
        <v>212</v>
      </c>
      <c r="L73" s="31">
        <v>450.45299999999997</v>
      </c>
      <c r="M73" s="31">
        <v>465.52</v>
      </c>
      <c r="N73" s="31" t="s">
        <v>235</v>
      </c>
      <c r="O73" s="31" t="s">
        <v>235</v>
      </c>
      <c r="P73" s="31">
        <v>59.787500000000001</v>
      </c>
      <c r="Q73" s="31">
        <v>1.9809099999999999</v>
      </c>
      <c r="R73" s="31">
        <v>2.47749</v>
      </c>
      <c r="S73" s="31">
        <v>0.24099999999999999</v>
      </c>
      <c r="T73" s="31">
        <v>0.92485700000000004</v>
      </c>
      <c r="U73" s="31">
        <v>18.580400000000001</v>
      </c>
      <c r="V73" s="31">
        <v>480300</v>
      </c>
      <c r="W73" s="31">
        <v>70500</v>
      </c>
      <c r="X73" s="31">
        <v>0</v>
      </c>
      <c r="Y73" s="31">
        <v>131400</v>
      </c>
      <c r="Z73" s="31">
        <v>286400</v>
      </c>
      <c r="AA73" s="31">
        <v>0</v>
      </c>
      <c r="AB73" s="31">
        <v>31400</v>
      </c>
      <c r="AC73" s="31">
        <v>0</v>
      </c>
      <c r="AD73" s="31">
        <v>1</v>
      </c>
      <c r="AE73" s="31">
        <v>2</v>
      </c>
      <c r="AF73" s="31">
        <v>3</v>
      </c>
      <c r="AG73" s="31">
        <v>4</v>
      </c>
      <c r="AH73">
        <v>5</v>
      </c>
      <c r="AI73">
        <v>6</v>
      </c>
    </row>
    <row r="74" spans="1:35" s="1" customFormat="1">
      <c r="A74" s="1" t="s">
        <v>8</v>
      </c>
      <c r="C74" s="1" t="s">
        <v>235</v>
      </c>
      <c r="D74" s="1">
        <v>55769.599999999999</v>
      </c>
      <c r="E74" s="1" t="s">
        <v>212</v>
      </c>
      <c r="F74" s="1">
        <v>125286</v>
      </c>
      <c r="G74" s="1" t="s">
        <v>235</v>
      </c>
      <c r="H74" s="1">
        <v>2.7942399999999998</v>
      </c>
      <c r="I74" s="1" t="s">
        <v>235</v>
      </c>
      <c r="J74" s="1" t="s">
        <v>235</v>
      </c>
      <c r="K74" s="1" t="s">
        <v>235</v>
      </c>
      <c r="L74" s="1">
        <v>528.53099999999995</v>
      </c>
      <c r="M74" s="1">
        <v>559.37599999999998</v>
      </c>
      <c r="N74" s="1" t="s">
        <v>235</v>
      </c>
      <c r="O74" s="1" t="s">
        <v>235</v>
      </c>
      <c r="P74" s="1">
        <v>53.011099999999999</v>
      </c>
      <c r="Q74" s="1">
        <v>1.3310299999999999</v>
      </c>
      <c r="R74" s="1">
        <v>1.7066300000000001</v>
      </c>
      <c r="S74" s="1">
        <v>0.13980200000000001</v>
      </c>
      <c r="T74" s="1">
        <v>0.64842599999999995</v>
      </c>
      <c r="U74" s="1">
        <v>21.913499999999999</v>
      </c>
      <c r="V74" s="1">
        <v>480200.00000000006</v>
      </c>
      <c r="W74" s="1">
        <v>71600</v>
      </c>
      <c r="X74" s="1">
        <v>0</v>
      </c>
      <c r="Y74" s="1">
        <v>129100</v>
      </c>
      <c r="Z74" s="1">
        <v>287900</v>
      </c>
      <c r="AA74" s="1">
        <v>0</v>
      </c>
      <c r="AB74" s="1">
        <v>31100</v>
      </c>
      <c r="AC74" s="1">
        <v>0</v>
      </c>
      <c r="AD74" s="1">
        <v>1</v>
      </c>
      <c r="AE74" s="1">
        <v>2</v>
      </c>
      <c r="AF74" s="1">
        <v>3</v>
      </c>
      <c r="AG74" s="1">
        <v>4</v>
      </c>
      <c r="AH74">
        <v>5</v>
      </c>
      <c r="AI74">
        <v>6</v>
      </c>
    </row>
    <row r="75" spans="1:35" s="1" customFormat="1">
      <c r="A75" s="1" t="s">
        <v>7</v>
      </c>
      <c r="C75" s="1" t="s">
        <v>235</v>
      </c>
      <c r="D75" s="1">
        <v>51558.9</v>
      </c>
      <c r="E75" s="1" t="s">
        <v>212</v>
      </c>
      <c r="F75" s="1">
        <v>111230</v>
      </c>
      <c r="G75" s="1" t="s">
        <v>212</v>
      </c>
      <c r="H75" s="1">
        <v>1.6912499999999999</v>
      </c>
      <c r="I75" s="1" t="s">
        <v>212</v>
      </c>
      <c r="J75" s="1" t="s">
        <v>235</v>
      </c>
      <c r="K75" s="1" t="s">
        <v>212</v>
      </c>
      <c r="L75" s="1">
        <v>456.73</v>
      </c>
      <c r="M75" s="1">
        <v>459.363</v>
      </c>
      <c r="N75" s="1" t="s">
        <v>235</v>
      </c>
      <c r="O75" s="1" t="s">
        <v>212</v>
      </c>
      <c r="P75" s="1">
        <v>37.499600000000001</v>
      </c>
      <c r="Q75" s="1" t="s">
        <v>212</v>
      </c>
      <c r="R75" s="1">
        <v>4.1132399999999998E-3</v>
      </c>
      <c r="S75" s="1" t="s">
        <v>212</v>
      </c>
      <c r="T75" s="1">
        <v>5.4872700000000003E-2</v>
      </c>
      <c r="U75" s="1">
        <v>23.291</v>
      </c>
      <c r="V75" s="1">
        <v>480900.00000000006</v>
      </c>
      <c r="W75" s="1">
        <v>74900</v>
      </c>
      <c r="X75" s="1">
        <v>0</v>
      </c>
      <c r="Y75" s="1">
        <v>126000</v>
      </c>
      <c r="Z75" s="1">
        <v>291500</v>
      </c>
      <c r="AA75" s="1">
        <v>0</v>
      </c>
      <c r="AB75" s="1">
        <v>26700</v>
      </c>
      <c r="AC75" s="1">
        <v>0</v>
      </c>
      <c r="AD75" s="1">
        <v>1</v>
      </c>
      <c r="AE75" s="1">
        <v>2</v>
      </c>
      <c r="AF75" s="1">
        <v>3</v>
      </c>
      <c r="AG75" s="1">
        <v>4</v>
      </c>
      <c r="AH75">
        <v>5</v>
      </c>
      <c r="AI75">
        <v>6</v>
      </c>
    </row>
    <row r="76" spans="1:35" s="31" customFormat="1">
      <c r="A76" s="31" t="s">
        <v>6</v>
      </c>
      <c r="C76" s="31" t="s">
        <v>235</v>
      </c>
      <c r="D76" s="31">
        <v>60566.8</v>
      </c>
      <c r="E76" s="31" t="s">
        <v>212</v>
      </c>
      <c r="F76" s="31">
        <v>123337</v>
      </c>
      <c r="G76" s="31" t="s">
        <v>235</v>
      </c>
      <c r="H76" s="31">
        <v>3.1365799999999999</v>
      </c>
      <c r="I76" s="31" t="s">
        <v>235</v>
      </c>
      <c r="J76" s="31" t="s">
        <v>212</v>
      </c>
      <c r="K76" s="31" t="s">
        <v>212</v>
      </c>
      <c r="L76" s="31">
        <v>430.35899999999998</v>
      </c>
      <c r="M76" s="31">
        <v>405.47899999999998</v>
      </c>
      <c r="N76" s="31">
        <v>0.134711</v>
      </c>
      <c r="O76" s="31" t="s">
        <v>235</v>
      </c>
      <c r="P76" s="31">
        <v>117.45099999999999</v>
      </c>
      <c r="Q76" s="31">
        <v>2.5526</v>
      </c>
      <c r="R76" s="31">
        <v>3.2660300000000002</v>
      </c>
      <c r="S76" s="31">
        <v>0.33055099999999998</v>
      </c>
      <c r="T76" s="31">
        <v>1.1387400000000001</v>
      </c>
      <c r="U76" s="31">
        <v>18.641100000000002</v>
      </c>
      <c r="V76" s="31">
        <v>480200.00000000006</v>
      </c>
      <c r="W76" s="31">
        <v>72200</v>
      </c>
      <c r="X76" s="31">
        <v>0</v>
      </c>
      <c r="Y76" s="31">
        <v>128699.99999999999</v>
      </c>
      <c r="Z76" s="31">
        <v>288100</v>
      </c>
      <c r="AA76" s="31">
        <v>0</v>
      </c>
      <c r="AB76" s="31">
        <v>30800</v>
      </c>
      <c r="AC76" s="31">
        <v>0</v>
      </c>
      <c r="AD76" s="31">
        <v>1</v>
      </c>
      <c r="AE76" s="31">
        <v>2</v>
      </c>
      <c r="AF76" s="31">
        <v>3</v>
      </c>
      <c r="AG76" s="31">
        <v>4</v>
      </c>
      <c r="AH76">
        <v>5</v>
      </c>
      <c r="AI76">
        <v>6</v>
      </c>
    </row>
    <row r="77" spans="1:35" s="31" customFormat="1">
      <c r="A77" s="31" t="s">
        <v>5</v>
      </c>
      <c r="C77" s="31" t="s">
        <v>235</v>
      </c>
      <c r="D77" s="31">
        <v>56388.6</v>
      </c>
      <c r="E77" s="31" t="s">
        <v>212</v>
      </c>
      <c r="F77" s="31">
        <v>118729</v>
      </c>
      <c r="G77" s="31" t="s">
        <v>235</v>
      </c>
      <c r="H77" s="31" t="s">
        <v>235</v>
      </c>
      <c r="I77" s="31" t="s">
        <v>235</v>
      </c>
      <c r="J77" s="31" t="s">
        <v>235</v>
      </c>
      <c r="K77" s="31" t="s">
        <v>212</v>
      </c>
      <c r="L77" s="31">
        <v>435.60899999999998</v>
      </c>
      <c r="M77" s="31">
        <v>413.70699999999999</v>
      </c>
      <c r="N77" s="31">
        <v>0.109098</v>
      </c>
      <c r="O77" s="31" t="s">
        <v>235</v>
      </c>
      <c r="P77" s="31">
        <v>101.33799999999999</v>
      </c>
      <c r="Q77" s="31">
        <v>1.8784099999999999</v>
      </c>
      <c r="R77" s="31">
        <v>2.6633499999999999</v>
      </c>
      <c r="S77" s="31">
        <v>0.211508</v>
      </c>
      <c r="T77" s="31">
        <v>0.93484299999999998</v>
      </c>
      <c r="U77" s="31">
        <v>18.7346</v>
      </c>
      <c r="V77" s="31">
        <v>479799.99999999994</v>
      </c>
      <c r="W77" s="31">
        <v>72900</v>
      </c>
      <c r="X77" s="31">
        <v>0</v>
      </c>
      <c r="Y77" s="31">
        <v>129700</v>
      </c>
      <c r="Z77" s="31">
        <v>286800</v>
      </c>
      <c r="AA77" s="31">
        <v>0</v>
      </c>
      <c r="AB77" s="31">
        <v>30800</v>
      </c>
      <c r="AC77" s="31">
        <v>0</v>
      </c>
      <c r="AD77" s="31">
        <v>1</v>
      </c>
      <c r="AE77" s="31">
        <v>2</v>
      </c>
      <c r="AF77" s="31">
        <v>3</v>
      </c>
      <c r="AG77" s="31">
        <v>4</v>
      </c>
      <c r="AH77">
        <v>5</v>
      </c>
      <c r="AI77">
        <v>6</v>
      </c>
    </row>
    <row r="78" spans="1:35" s="31" customFormat="1">
      <c r="A78" s="31" t="s">
        <v>4</v>
      </c>
      <c r="C78" s="31" t="s">
        <v>212</v>
      </c>
      <c r="D78" s="31">
        <v>58041.4</v>
      </c>
      <c r="E78" s="31" t="s">
        <v>212</v>
      </c>
      <c r="F78" s="31">
        <v>140517</v>
      </c>
      <c r="G78" s="31" t="s">
        <v>235</v>
      </c>
      <c r="H78" s="31" t="s">
        <v>235</v>
      </c>
      <c r="I78" s="31" t="s">
        <v>235</v>
      </c>
      <c r="J78" s="31" t="s">
        <v>235</v>
      </c>
      <c r="K78" s="31" t="s">
        <v>235</v>
      </c>
      <c r="L78" s="31">
        <v>478.66699999999997</v>
      </c>
      <c r="M78" s="31">
        <v>462.35199999999998</v>
      </c>
      <c r="N78" s="31">
        <v>0.16539200000000001</v>
      </c>
      <c r="O78" s="31" t="s">
        <v>235</v>
      </c>
      <c r="P78" s="31">
        <v>112.11</v>
      </c>
      <c r="Q78" s="31">
        <v>2.1968700000000001</v>
      </c>
      <c r="R78" s="31">
        <v>3.5584600000000002</v>
      </c>
      <c r="S78" s="31">
        <v>0.33908899999999997</v>
      </c>
      <c r="T78" s="31">
        <v>1.0719000000000001</v>
      </c>
      <c r="U78" s="31">
        <v>21.396100000000001</v>
      </c>
      <c r="V78" s="31">
        <v>480600</v>
      </c>
      <c r="W78" s="31">
        <v>71900</v>
      </c>
      <c r="X78" s="31">
        <v>0</v>
      </c>
      <c r="Y78" s="31">
        <v>130600</v>
      </c>
      <c r="Z78" s="31">
        <v>287800</v>
      </c>
      <c r="AA78" s="31">
        <v>0</v>
      </c>
      <c r="AB78" s="31">
        <v>29100</v>
      </c>
      <c r="AC78" s="31">
        <v>0</v>
      </c>
      <c r="AD78" s="31">
        <v>1</v>
      </c>
      <c r="AE78" s="31">
        <v>2</v>
      </c>
      <c r="AF78" s="31">
        <v>3</v>
      </c>
      <c r="AG78" s="31">
        <v>4</v>
      </c>
      <c r="AH78">
        <v>5</v>
      </c>
      <c r="AI78">
        <v>6</v>
      </c>
    </row>
    <row r="79" spans="1:35" s="31" customFormat="1">
      <c r="A79" s="31" t="s">
        <v>3</v>
      </c>
      <c r="C79" s="31">
        <v>7.3442100000000003</v>
      </c>
      <c r="D79" s="31">
        <v>66284.100000000006</v>
      </c>
      <c r="E79" s="31" t="s">
        <v>235</v>
      </c>
      <c r="F79" s="31">
        <v>145370</v>
      </c>
      <c r="G79" s="31" t="s">
        <v>212</v>
      </c>
      <c r="H79" s="31" t="s">
        <v>235</v>
      </c>
      <c r="I79" s="31">
        <v>3.5192999999999999</v>
      </c>
      <c r="J79" s="31" t="s">
        <v>212</v>
      </c>
      <c r="K79" s="31" t="s">
        <v>235</v>
      </c>
      <c r="L79" s="31">
        <v>619.79100000000005</v>
      </c>
      <c r="M79" s="31">
        <v>599.59100000000001</v>
      </c>
      <c r="N79" s="31" t="s">
        <v>212</v>
      </c>
      <c r="O79" s="31" t="s">
        <v>212</v>
      </c>
      <c r="P79" s="31">
        <v>95.389799999999994</v>
      </c>
      <c r="Q79" s="31">
        <v>0.68758699999999995</v>
      </c>
      <c r="R79" s="31">
        <v>0.45814700000000003</v>
      </c>
      <c r="S79" s="31" t="s">
        <v>235</v>
      </c>
      <c r="T79" s="31">
        <v>0.497641</v>
      </c>
      <c r="U79" s="31">
        <v>32.754600000000003</v>
      </c>
      <c r="V79" s="31">
        <v>480800</v>
      </c>
      <c r="W79" s="31">
        <v>70500</v>
      </c>
      <c r="X79" s="31">
        <v>0</v>
      </c>
      <c r="Y79" s="31">
        <v>130600</v>
      </c>
      <c r="Z79" s="31">
        <v>288100</v>
      </c>
      <c r="AA79" s="31">
        <v>0</v>
      </c>
      <c r="AB79" s="31">
        <v>30099.999999999996</v>
      </c>
      <c r="AC79" s="31">
        <v>0</v>
      </c>
      <c r="AD79" s="31">
        <v>1</v>
      </c>
      <c r="AE79" s="31">
        <v>2</v>
      </c>
      <c r="AF79" s="31">
        <v>3</v>
      </c>
      <c r="AG79" s="31">
        <v>4</v>
      </c>
      <c r="AH79">
        <v>5</v>
      </c>
      <c r="AI79">
        <v>6</v>
      </c>
    </row>
    <row r="80" spans="1:35" s="1" customFormat="1">
      <c r="A80" s="1" t="s">
        <v>2</v>
      </c>
      <c r="C80" s="1" t="s">
        <v>235</v>
      </c>
      <c r="D80" s="1">
        <v>65046.5</v>
      </c>
      <c r="E80" s="1" t="s">
        <v>235</v>
      </c>
      <c r="F80" s="1">
        <v>128821</v>
      </c>
      <c r="G80" s="1" t="s">
        <v>235</v>
      </c>
      <c r="H80" s="1" t="s">
        <v>235</v>
      </c>
      <c r="I80" s="1">
        <v>3.2550699999999999</v>
      </c>
      <c r="J80" s="1" t="s">
        <v>235</v>
      </c>
      <c r="K80" s="1" t="s">
        <v>235</v>
      </c>
      <c r="L80" s="1">
        <v>518.54100000000005</v>
      </c>
      <c r="M80" s="1">
        <v>519.48699999999997</v>
      </c>
      <c r="N80" s="1">
        <v>9.3385700000000002E-2</v>
      </c>
      <c r="O80" s="1" t="s">
        <v>212</v>
      </c>
      <c r="P80" s="1">
        <v>53.740099999999998</v>
      </c>
      <c r="Q80" s="1">
        <v>0.161993</v>
      </c>
      <c r="R80" s="1">
        <v>0.13598499999999999</v>
      </c>
      <c r="S80" s="1">
        <v>2.12724E-2</v>
      </c>
      <c r="T80" s="1">
        <v>0.69308700000000001</v>
      </c>
      <c r="U80" s="1">
        <v>24.9283</v>
      </c>
      <c r="V80" s="1">
        <v>480800</v>
      </c>
      <c r="W80" s="1">
        <v>72300</v>
      </c>
      <c r="X80" s="1">
        <v>0</v>
      </c>
      <c r="Y80" s="1">
        <v>127899.99999999999</v>
      </c>
      <c r="Z80" s="1">
        <v>289900</v>
      </c>
      <c r="AA80" s="1">
        <v>0</v>
      </c>
      <c r="AB80" s="1">
        <v>29200</v>
      </c>
      <c r="AC80" s="1">
        <v>0</v>
      </c>
      <c r="AD80" s="1">
        <v>1</v>
      </c>
      <c r="AE80" s="1">
        <v>2</v>
      </c>
      <c r="AF80" s="1">
        <v>3</v>
      </c>
      <c r="AG80" s="1">
        <v>4</v>
      </c>
      <c r="AH80">
        <v>5</v>
      </c>
      <c r="AI80">
        <v>6</v>
      </c>
    </row>
    <row r="81" spans="1:35" s="1" customFormat="1">
      <c r="A81" s="1" t="s">
        <v>1</v>
      </c>
      <c r="C81" s="1" t="s">
        <v>235</v>
      </c>
      <c r="D81" s="1">
        <v>61249.3</v>
      </c>
      <c r="E81" s="1" t="s">
        <v>235</v>
      </c>
      <c r="F81" s="1">
        <v>123787</v>
      </c>
      <c r="G81" s="1" t="s">
        <v>235</v>
      </c>
      <c r="H81" s="1">
        <v>3.9402699999999999</v>
      </c>
      <c r="I81" s="1" t="s">
        <v>235</v>
      </c>
      <c r="J81" s="1">
        <v>59.049500000000002</v>
      </c>
      <c r="K81" s="1" t="s">
        <v>212</v>
      </c>
      <c r="L81" s="1">
        <v>519.37900000000002</v>
      </c>
      <c r="M81" s="1">
        <v>499.09199999999998</v>
      </c>
      <c r="N81" s="1" t="s">
        <v>235</v>
      </c>
      <c r="O81" s="1" t="s">
        <v>235</v>
      </c>
      <c r="P81" s="1">
        <v>81.027299999999997</v>
      </c>
      <c r="Q81" s="1" t="s">
        <v>235</v>
      </c>
      <c r="R81" s="1">
        <v>1.9848999999999999E-2</v>
      </c>
      <c r="S81" s="1" t="s">
        <v>212</v>
      </c>
      <c r="T81" s="1">
        <v>0.90175000000000005</v>
      </c>
      <c r="U81" s="1">
        <v>22.070399999999999</v>
      </c>
      <c r="V81" s="1">
        <v>481100</v>
      </c>
      <c r="W81" s="1">
        <v>75100</v>
      </c>
      <c r="X81" s="1">
        <v>0</v>
      </c>
      <c r="Y81" s="1">
        <v>125500</v>
      </c>
      <c r="Z81" s="1">
        <v>292200</v>
      </c>
      <c r="AA81" s="1">
        <v>0</v>
      </c>
      <c r="AB81" s="1">
        <v>26100</v>
      </c>
      <c r="AC81" s="1">
        <v>0</v>
      </c>
      <c r="AD81" s="1">
        <v>1</v>
      </c>
      <c r="AE81" s="1">
        <v>2</v>
      </c>
      <c r="AF81" s="1">
        <v>3</v>
      </c>
      <c r="AG81" s="1">
        <v>4</v>
      </c>
      <c r="AH81">
        <v>5</v>
      </c>
      <c r="AI81">
        <v>6</v>
      </c>
    </row>
    <row r="82" spans="1:35" s="1" customFormat="1">
      <c r="A82" s="1" t="s">
        <v>0</v>
      </c>
      <c r="C82" s="1" t="s">
        <v>212</v>
      </c>
      <c r="D82" s="1">
        <v>63827.3</v>
      </c>
      <c r="E82" s="1" t="s">
        <v>235</v>
      </c>
      <c r="F82" s="1">
        <v>149224</v>
      </c>
      <c r="G82" s="1" t="s">
        <v>212</v>
      </c>
      <c r="H82" s="1">
        <v>23.845500000000001</v>
      </c>
      <c r="I82" s="1" t="s">
        <v>235</v>
      </c>
      <c r="J82" s="1" t="s">
        <v>235</v>
      </c>
      <c r="K82" s="1" t="s">
        <v>212</v>
      </c>
      <c r="L82" s="1">
        <v>659.77700000000004</v>
      </c>
      <c r="M82" s="1">
        <v>631.57899999999995</v>
      </c>
      <c r="N82" s="1">
        <v>0.56571700000000003</v>
      </c>
      <c r="O82" s="1" t="s">
        <v>212</v>
      </c>
      <c r="P82" s="1">
        <v>61.691600000000001</v>
      </c>
      <c r="Q82" s="1">
        <v>7.16643E-2</v>
      </c>
      <c r="R82" s="1">
        <v>0.17368400000000001</v>
      </c>
      <c r="S82" s="1" t="s">
        <v>212</v>
      </c>
      <c r="T82" s="1">
        <v>0.85658400000000001</v>
      </c>
      <c r="U82" s="1">
        <v>40.443199999999997</v>
      </c>
      <c r="V82" s="1">
        <v>481100</v>
      </c>
      <c r="W82" s="1">
        <v>74400</v>
      </c>
      <c r="X82" s="1">
        <v>0</v>
      </c>
      <c r="Y82" s="1">
        <v>125700</v>
      </c>
      <c r="Z82" s="1">
        <v>292000</v>
      </c>
      <c r="AA82" s="1">
        <v>0</v>
      </c>
      <c r="AB82" s="1">
        <v>26800</v>
      </c>
      <c r="AC82" s="1">
        <v>0</v>
      </c>
      <c r="AD82" s="1">
        <v>1</v>
      </c>
      <c r="AE82" s="1">
        <v>2</v>
      </c>
      <c r="AF82" s="1">
        <v>3</v>
      </c>
      <c r="AG82" s="1">
        <v>4</v>
      </c>
      <c r="AH82">
        <v>5</v>
      </c>
      <c r="AI82">
        <v>6</v>
      </c>
    </row>
    <row r="85" spans="1:35">
      <c r="B85" t="s">
        <v>118</v>
      </c>
      <c r="C85" s="10" t="s">
        <v>45</v>
      </c>
      <c r="D85" s="10" t="s">
        <v>44</v>
      </c>
      <c r="E85" s="10" t="s">
        <v>43</v>
      </c>
      <c r="F85" s="10" t="s">
        <v>42</v>
      </c>
      <c r="G85" s="10" t="s">
        <v>41</v>
      </c>
      <c r="H85" s="10" t="s">
        <v>40</v>
      </c>
      <c r="I85" s="10" t="s">
        <v>39</v>
      </c>
      <c r="J85" s="10" t="s">
        <v>38</v>
      </c>
      <c r="K85" s="10" t="s">
        <v>37</v>
      </c>
      <c r="L85" s="10" t="s">
        <v>36</v>
      </c>
      <c r="M85" s="10" t="s">
        <v>35</v>
      </c>
      <c r="N85" s="10" t="s">
        <v>34</v>
      </c>
      <c r="O85" s="10" t="s">
        <v>33</v>
      </c>
      <c r="P85" s="10" t="s">
        <v>32</v>
      </c>
      <c r="Q85" s="10" t="s">
        <v>31</v>
      </c>
      <c r="R85" s="10" t="s">
        <v>30</v>
      </c>
      <c r="S85" s="10" t="s">
        <v>29</v>
      </c>
      <c r="T85" s="10" t="s">
        <v>28</v>
      </c>
      <c r="U85" s="10" t="s">
        <v>27</v>
      </c>
      <c r="V85" s="9" t="s">
        <v>106</v>
      </c>
      <c r="W85" s="9" t="s">
        <v>105</v>
      </c>
      <c r="X85" s="9" t="s">
        <v>104</v>
      </c>
      <c r="Y85" s="9" t="s">
        <v>103</v>
      </c>
      <c r="Z85" s="9" t="s">
        <v>102</v>
      </c>
      <c r="AA85" s="9" t="s">
        <v>101</v>
      </c>
      <c r="AB85" s="9" t="s">
        <v>100</v>
      </c>
      <c r="AC85" s="9" t="s">
        <v>99</v>
      </c>
    </row>
    <row r="86" spans="1:35" ht="43.2">
      <c r="B86" s="8" t="s">
        <v>116</v>
      </c>
      <c r="C86">
        <f t="shared" ref="C86:AC86" si="0">AVERAGE(C2:C37)</f>
        <v>14.112755999999999</v>
      </c>
      <c r="D86">
        <f t="shared" si="0"/>
        <v>55383.413888888899</v>
      </c>
      <c r="E86">
        <f t="shared" si="0"/>
        <v>2398.5102200000001</v>
      </c>
      <c r="F86">
        <f t="shared" si="0"/>
        <v>135050.83333333334</v>
      </c>
      <c r="G86">
        <f t="shared" si="0"/>
        <v>419.62101000000001</v>
      </c>
      <c r="H86">
        <f t="shared" si="0"/>
        <v>26.492903823529417</v>
      </c>
      <c r="I86">
        <f t="shared" si="0"/>
        <v>16.277564210526318</v>
      </c>
      <c r="J86">
        <f t="shared" si="0"/>
        <v>50.074314285714287</v>
      </c>
      <c r="K86">
        <f t="shared" si="0"/>
        <v>27.263845888888888</v>
      </c>
      <c r="L86">
        <f t="shared" si="0"/>
        <v>743.02055555555557</v>
      </c>
      <c r="M86">
        <f t="shared" si="0"/>
        <v>740.87477777777781</v>
      </c>
      <c r="N86">
        <f t="shared" si="0"/>
        <v>0.30190515555555547</v>
      </c>
      <c r="O86">
        <f>AVERAGE(O2:O37)</f>
        <v>2.6816825000000004</v>
      </c>
      <c r="P86">
        <f t="shared" si="0"/>
        <v>51.03746944444444</v>
      </c>
      <c r="Q86">
        <f t="shared" si="0"/>
        <v>0.27021279880000004</v>
      </c>
      <c r="R86">
        <f t="shared" si="0"/>
        <v>0.4086401651599999</v>
      </c>
      <c r="S86">
        <f t="shared" si="0"/>
        <v>5.1966836882352936E-2</v>
      </c>
      <c r="T86">
        <f t="shared" si="0"/>
        <v>0.60749584760714292</v>
      </c>
      <c r="U86">
        <f t="shared" si="0"/>
        <v>33.840372222222214</v>
      </c>
      <c r="V86">
        <f t="shared" si="0"/>
        <v>478333.33333333331</v>
      </c>
      <c r="W86">
        <f t="shared" si="0"/>
        <v>61619.444444444445</v>
      </c>
      <c r="X86">
        <f t="shared" si="0"/>
        <v>0</v>
      </c>
      <c r="Y86">
        <f t="shared" si="0"/>
        <v>135858.33333333334</v>
      </c>
      <c r="Z86">
        <f t="shared" si="0"/>
        <v>279588.88888888888</v>
      </c>
      <c r="AA86">
        <f t="shared" si="0"/>
        <v>536.11111111111109</v>
      </c>
      <c r="AB86">
        <f t="shared" si="0"/>
        <v>42052.777777777781</v>
      </c>
      <c r="AC86">
        <f t="shared" si="0"/>
        <v>891.66666666666663</v>
      </c>
    </row>
    <row r="87" spans="1:35" ht="28.8">
      <c r="B87" s="8" t="s">
        <v>115</v>
      </c>
      <c r="C87">
        <f t="shared" ref="C87:AC87" si="1">STDEV(C2:C37)</f>
        <v>11.897714253243354</v>
      </c>
      <c r="D87">
        <f t="shared" si="1"/>
        <v>10972.786555712702</v>
      </c>
      <c r="E87">
        <f t="shared" si="1"/>
        <v>2656.405607787578</v>
      </c>
      <c r="F87">
        <f t="shared" si="1"/>
        <v>12553.932787320926</v>
      </c>
      <c r="G87">
        <f t="shared" si="1"/>
        <v>717.24382779047517</v>
      </c>
      <c r="H87">
        <f t="shared" si="1"/>
        <v>63.6408462145505</v>
      </c>
      <c r="I87">
        <f t="shared" si="1"/>
        <v>27.821602638323714</v>
      </c>
      <c r="J87">
        <f t="shared" si="1"/>
        <v>39.018493628339378</v>
      </c>
      <c r="K87">
        <f t="shared" si="1"/>
        <v>35.51417722577137</v>
      </c>
      <c r="L87">
        <f t="shared" si="1"/>
        <v>103.31156452801085</v>
      </c>
      <c r="M87">
        <f t="shared" si="1"/>
        <v>110.99086287441099</v>
      </c>
      <c r="N87">
        <f t="shared" si="1"/>
        <v>0.24771358157500226</v>
      </c>
      <c r="O87">
        <f t="shared" si="1"/>
        <v>1.2975794339814672</v>
      </c>
      <c r="P87">
        <f t="shared" si="1"/>
        <v>42.215919229455338</v>
      </c>
      <c r="Q87">
        <f t="shared" si="1"/>
        <v>0.58077132874248616</v>
      </c>
      <c r="R87">
        <f t="shared" si="1"/>
        <v>0.90628194252300054</v>
      </c>
      <c r="S87">
        <f t="shared" si="1"/>
        <v>9.8942978635772921E-2</v>
      </c>
      <c r="T87">
        <f t="shared" si="1"/>
        <v>0.52607679728550916</v>
      </c>
      <c r="U87">
        <f t="shared" si="1"/>
        <v>5.5012333636642108</v>
      </c>
      <c r="V87">
        <f t="shared" si="1"/>
        <v>2436.6253009321845</v>
      </c>
      <c r="W87">
        <f t="shared" si="1"/>
        <v>6471.688648896351</v>
      </c>
      <c r="X87">
        <f t="shared" si="1"/>
        <v>0</v>
      </c>
      <c r="Y87">
        <f t="shared" si="1"/>
        <v>7984.2478847862858</v>
      </c>
      <c r="Z87">
        <f t="shared" si="1"/>
        <v>9838.1989576425385</v>
      </c>
      <c r="AA87">
        <f t="shared" si="1"/>
        <v>563.73893541389111</v>
      </c>
      <c r="AB87">
        <f t="shared" si="1"/>
        <v>9281.9174777355165</v>
      </c>
      <c r="AC87">
        <f t="shared" si="1"/>
        <v>1665.8545640515649</v>
      </c>
    </row>
    <row r="88" spans="1:35" ht="43.2">
      <c r="B88" s="8" t="s">
        <v>114</v>
      </c>
      <c r="C88">
        <f t="shared" ref="C88:AC88" si="2">MAX(C2:C37)-MIN(C2:C37)</f>
        <v>26.04965</v>
      </c>
      <c r="D88">
        <f t="shared" si="2"/>
        <v>41716.300000000003</v>
      </c>
      <c r="E88">
        <f t="shared" si="2"/>
        <v>6257.0194599999995</v>
      </c>
      <c r="F88">
        <f t="shared" si="2"/>
        <v>53360</v>
      </c>
      <c r="G88">
        <f t="shared" si="2"/>
        <v>1868.52297</v>
      </c>
      <c r="H88">
        <f t="shared" si="2"/>
        <v>258.26461</v>
      </c>
      <c r="I88">
        <f t="shared" si="2"/>
        <v>90.375140000000002</v>
      </c>
      <c r="J88">
        <f t="shared" si="2"/>
        <v>96.268199999999993</v>
      </c>
      <c r="K88">
        <f t="shared" si="2"/>
        <v>87.647999999999996</v>
      </c>
      <c r="L88">
        <f t="shared" si="2"/>
        <v>409.13300000000004</v>
      </c>
      <c r="M88">
        <f t="shared" si="2"/>
        <v>394.83600000000001</v>
      </c>
      <c r="N88">
        <f t="shared" si="2"/>
        <v>0.70405869999999993</v>
      </c>
      <c r="O88">
        <f t="shared" si="2"/>
        <v>2.6672799999999999</v>
      </c>
      <c r="P88">
        <f t="shared" si="2"/>
        <v>188.50199999999998</v>
      </c>
      <c r="Q88">
        <f t="shared" si="2"/>
        <v>2.4912474200000001</v>
      </c>
      <c r="R88">
        <f t="shared" si="2"/>
        <v>3.8972009063000002</v>
      </c>
      <c r="S88">
        <f t="shared" si="2"/>
        <v>0.29043287400000001</v>
      </c>
      <c r="T88">
        <f t="shared" si="2"/>
        <v>1.826242827</v>
      </c>
      <c r="U88">
        <f t="shared" si="2"/>
        <v>27.166900000000002</v>
      </c>
      <c r="V88">
        <f t="shared" si="2"/>
        <v>9600</v>
      </c>
      <c r="W88">
        <f t="shared" si="2"/>
        <v>20700</v>
      </c>
      <c r="X88">
        <f t="shared" si="2"/>
        <v>0</v>
      </c>
      <c r="Y88">
        <f t="shared" si="2"/>
        <v>22900</v>
      </c>
      <c r="Z88">
        <f t="shared" si="2"/>
        <v>30200</v>
      </c>
      <c r="AA88">
        <f t="shared" si="2"/>
        <v>2200</v>
      </c>
      <c r="AB88">
        <f t="shared" si="2"/>
        <v>28400</v>
      </c>
      <c r="AC88">
        <f t="shared" si="2"/>
        <v>5600.0000000000009</v>
      </c>
    </row>
    <row r="89" spans="1:35">
      <c r="B89" s="7" t="s">
        <v>113</v>
      </c>
      <c r="C89">
        <f t="shared" ref="C89:AC89" si="3">_xlfn.QUARTILE.INC(C2:C37,1)</f>
        <v>5.5369599999999997</v>
      </c>
      <c r="D89">
        <f t="shared" si="3"/>
        <v>46711.75</v>
      </c>
      <c r="E89">
        <f t="shared" si="3"/>
        <v>315.76549999999997</v>
      </c>
      <c r="F89">
        <f t="shared" si="3"/>
        <v>124139.5</v>
      </c>
      <c r="G89">
        <f t="shared" si="3"/>
        <v>11.239649999999999</v>
      </c>
      <c r="H89">
        <f t="shared" si="3"/>
        <v>4.2070300000000005</v>
      </c>
      <c r="I89">
        <f t="shared" si="3"/>
        <v>2.5795750000000002</v>
      </c>
      <c r="J89">
        <f t="shared" si="3"/>
        <v>24.856000000000002</v>
      </c>
      <c r="K89">
        <f t="shared" si="3"/>
        <v>0.81942400000000004</v>
      </c>
      <c r="L89">
        <f t="shared" si="3"/>
        <v>668.16099999999994</v>
      </c>
      <c r="M89">
        <f t="shared" si="3"/>
        <v>643.26900000000001</v>
      </c>
      <c r="N89">
        <f t="shared" si="3"/>
        <v>9.9519700000000003E-2</v>
      </c>
      <c r="O89">
        <f t="shared" si="3"/>
        <v>1.756235</v>
      </c>
      <c r="P89">
        <f t="shared" si="3"/>
        <v>23.989225000000001</v>
      </c>
      <c r="Q89">
        <f t="shared" si="3"/>
        <v>3.2232299999999998E-2</v>
      </c>
      <c r="R89">
        <f t="shared" si="3"/>
        <v>2.4747974999999998E-2</v>
      </c>
      <c r="S89">
        <f t="shared" si="3"/>
        <v>6.1720199999999996E-4</v>
      </c>
      <c r="T89">
        <f t="shared" si="3"/>
        <v>5.2013000000000004E-2</v>
      </c>
      <c r="U89">
        <f t="shared" si="3"/>
        <v>30.244675000000001</v>
      </c>
      <c r="V89">
        <f t="shared" si="3"/>
        <v>476574.99999999994</v>
      </c>
      <c r="W89">
        <f t="shared" si="3"/>
        <v>56225</v>
      </c>
      <c r="X89">
        <f t="shared" si="3"/>
        <v>0</v>
      </c>
      <c r="Y89">
        <f t="shared" si="3"/>
        <v>128375</v>
      </c>
      <c r="Z89">
        <f t="shared" si="3"/>
        <v>269400</v>
      </c>
      <c r="AA89">
        <f t="shared" si="3"/>
        <v>0</v>
      </c>
      <c r="AB89">
        <f t="shared" si="3"/>
        <v>33975</v>
      </c>
      <c r="AC89">
        <f t="shared" si="3"/>
        <v>0</v>
      </c>
    </row>
    <row r="90" spans="1:35">
      <c r="B90" s="7" t="s">
        <v>112</v>
      </c>
      <c r="C90">
        <f t="shared" ref="C90:AC90" si="4">_xlfn.QUARTILE.INC(C2:C37,3)</f>
        <v>25.222100000000001</v>
      </c>
      <c r="D90">
        <f t="shared" si="4"/>
        <v>63895.8</v>
      </c>
      <c r="E90">
        <f t="shared" si="4"/>
        <v>4037.2</v>
      </c>
      <c r="F90">
        <f t="shared" si="4"/>
        <v>143143.5</v>
      </c>
      <c r="G90">
        <f t="shared" si="4"/>
        <v>382.95550000000003</v>
      </c>
      <c r="H90">
        <f t="shared" si="4"/>
        <v>6.3276824999999999</v>
      </c>
      <c r="I90">
        <f t="shared" si="4"/>
        <v>7.1021800000000006</v>
      </c>
      <c r="J90">
        <f t="shared" si="4"/>
        <v>68.135850000000005</v>
      </c>
      <c r="K90">
        <f t="shared" si="4"/>
        <v>38.156399999999998</v>
      </c>
      <c r="L90">
        <f t="shared" si="4"/>
        <v>812.38800000000003</v>
      </c>
      <c r="M90">
        <f t="shared" si="4"/>
        <v>821.66575</v>
      </c>
      <c r="N90">
        <f t="shared" si="4"/>
        <v>0.48114099999999999</v>
      </c>
      <c r="O90">
        <f t="shared" si="4"/>
        <v>3.7033125</v>
      </c>
      <c r="P90">
        <f t="shared" si="4"/>
        <v>61.021950000000004</v>
      </c>
      <c r="Q90">
        <f t="shared" si="4"/>
        <v>0.12717999999999999</v>
      </c>
      <c r="R90">
        <f t="shared" si="4"/>
        <v>0.16165299999999999</v>
      </c>
      <c r="S90">
        <f t="shared" si="4"/>
        <v>1.3816E-2</v>
      </c>
      <c r="T90">
        <f t="shared" si="4"/>
        <v>0.99370425000000007</v>
      </c>
      <c r="U90">
        <f t="shared" si="4"/>
        <v>35.695349999999998</v>
      </c>
      <c r="V90">
        <f t="shared" si="4"/>
        <v>480600</v>
      </c>
      <c r="W90">
        <f t="shared" si="4"/>
        <v>67175</v>
      </c>
      <c r="X90">
        <f t="shared" si="4"/>
        <v>0</v>
      </c>
      <c r="Y90">
        <f t="shared" si="4"/>
        <v>143650</v>
      </c>
      <c r="Z90">
        <f t="shared" si="4"/>
        <v>289275</v>
      </c>
      <c r="AA90">
        <f t="shared" si="4"/>
        <v>900</v>
      </c>
      <c r="AB90">
        <f t="shared" si="4"/>
        <v>51075</v>
      </c>
      <c r="AC90">
        <f t="shared" si="4"/>
        <v>425.00000000000006</v>
      </c>
    </row>
    <row r="91" spans="1:35">
      <c r="B91" s="7" t="s">
        <v>111</v>
      </c>
      <c r="C91">
        <f t="shared" ref="C91:AC91" si="5">C90-C89</f>
        <v>19.685140000000001</v>
      </c>
      <c r="D91">
        <f t="shared" si="5"/>
        <v>17184.050000000003</v>
      </c>
      <c r="E91">
        <f t="shared" si="5"/>
        <v>3721.4344999999998</v>
      </c>
      <c r="F91">
        <f t="shared" si="5"/>
        <v>19004</v>
      </c>
      <c r="G91">
        <f t="shared" si="5"/>
        <v>371.71585000000005</v>
      </c>
      <c r="H91">
        <f t="shared" si="5"/>
        <v>2.1206524999999994</v>
      </c>
      <c r="I91">
        <f t="shared" si="5"/>
        <v>4.5226050000000004</v>
      </c>
      <c r="J91">
        <f t="shared" si="5"/>
        <v>43.279850000000003</v>
      </c>
      <c r="K91">
        <f t="shared" si="5"/>
        <v>37.336976</v>
      </c>
      <c r="L91">
        <f t="shared" si="5"/>
        <v>144.22700000000009</v>
      </c>
      <c r="M91">
        <f t="shared" si="5"/>
        <v>178.39675</v>
      </c>
      <c r="N91">
        <f t="shared" si="5"/>
        <v>0.3816213</v>
      </c>
      <c r="O91">
        <f t="shared" si="5"/>
        <v>1.9470775</v>
      </c>
      <c r="P91">
        <f t="shared" si="5"/>
        <v>37.032724999999999</v>
      </c>
      <c r="Q91">
        <f t="shared" si="5"/>
        <v>9.4947699999999996E-2</v>
      </c>
      <c r="R91">
        <f t="shared" si="5"/>
        <v>0.13690502499999999</v>
      </c>
      <c r="S91">
        <f t="shared" si="5"/>
        <v>1.3198797999999999E-2</v>
      </c>
      <c r="T91">
        <f t="shared" si="5"/>
        <v>0.94169125000000009</v>
      </c>
      <c r="U91">
        <f t="shared" si="5"/>
        <v>5.4506749999999968</v>
      </c>
      <c r="V91">
        <f t="shared" si="5"/>
        <v>4025.0000000000582</v>
      </c>
      <c r="W91">
        <f t="shared" si="5"/>
        <v>10950</v>
      </c>
      <c r="X91">
        <f t="shared" si="5"/>
        <v>0</v>
      </c>
      <c r="Y91">
        <f t="shared" si="5"/>
        <v>15275</v>
      </c>
      <c r="Z91">
        <f t="shared" si="5"/>
        <v>19875</v>
      </c>
      <c r="AA91">
        <f t="shared" si="5"/>
        <v>900</v>
      </c>
      <c r="AB91">
        <f t="shared" si="5"/>
        <v>17100</v>
      </c>
      <c r="AC91">
        <f t="shared" si="5"/>
        <v>425.00000000000006</v>
      </c>
    </row>
    <row r="92" spans="1:35">
      <c r="B92" s="7" t="s">
        <v>110</v>
      </c>
      <c r="C92">
        <f t="shared" ref="C92:AC92" si="6">C89-1.5*C91</f>
        <v>-23.990749999999998</v>
      </c>
      <c r="D92">
        <f t="shared" si="6"/>
        <v>20935.674999999996</v>
      </c>
      <c r="E92">
        <f t="shared" si="6"/>
        <v>-5266.3862499999996</v>
      </c>
      <c r="F92">
        <f t="shared" si="6"/>
        <v>95633.5</v>
      </c>
      <c r="G92">
        <f t="shared" si="6"/>
        <v>-546.33412500000009</v>
      </c>
      <c r="H92">
        <f t="shared" si="6"/>
        <v>1.0260512500000014</v>
      </c>
      <c r="I92">
        <f t="shared" si="6"/>
        <v>-4.2043325000000005</v>
      </c>
      <c r="J92">
        <f t="shared" si="6"/>
        <v>-40.063775</v>
      </c>
      <c r="K92">
        <f t="shared" si="6"/>
        <v>-55.186040000000006</v>
      </c>
      <c r="L92">
        <f t="shared" si="6"/>
        <v>451.82049999999981</v>
      </c>
      <c r="M92">
        <f t="shared" si="6"/>
        <v>375.67387500000001</v>
      </c>
      <c r="N92">
        <f t="shared" si="6"/>
        <v>-0.47291225000000003</v>
      </c>
      <c r="O92">
        <f t="shared" si="6"/>
        <v>-1.1643812500000001</v>
      </c>
      <c r="P92">
        <f t="shared" si="6"/>
        <v>-31.559862499999998</v>
      </c>
      <c r="Q92">
        <f t="shared" si="6"/>
        <v>-0.11018925000000002</v>
      </c>
      <c r="R92">
        <f t="shared" si="6"/>
        <v>-0.18060956249999996</v>
      </c>
      <c r="S92">
        <f t="shared" si="6"/>
        <v>-1.9180994999999999E-2</v>
      </c>
      <c r="T92">
        <f t="shared" si="6"/>
        <v>-1.3605238750000002</v>
      </c>
      <c r="U92">
        <f t="shared" si="6"/>
        <v>22.068662500000006</v>
      </c>
      <c r="V92">
        <f t="shared" si="6"/>
        <v>470537.49999999988</v>
      </c>
      <c r="W92">
        <f t="shared" si="6"/>
        <v>39800</v>
      </c>
      <c r="X92">
        <f t="shared" si="6"/>
        <v>0</v>
      </c>
      <c r="Y92">
        <f t="shared" si="6"/>
        <v>105462.5</v>
      </c>
      <c r="Z92">
        <f t="shared" si="6"/>
        <v>239587.5</v>
      </c>
      <c r="AA92">
        <f t="shared" si="6"/>
        <v>-1350</v>
      </c>
      <c r="AB92">
        <f t="shared" si="6"/>
        <v>8325</v>
      </c>
      <c r="AC92">
        <f t="shared" si="6"/>
        <v>-637.50000000000011</v>
      </c>
    </row>
    <row r="93" spans="1:35">
      <c r="B93" s="7" t="s">
        <v>108</v>
      </c>
      <c r="C93">
        <f t="shared" ref="C93:AC93" si="7">C90+1.5*C91</f>
        <v>54.749809999999997</v>
      </c>
      <c r="D93">
        <f t="shared" si="7"/>
        <v>89671.875</v>
      </c>
      <c r="E93">
        <f t="shared" si="7"/>
        <v>9619.3517499999998</v>
      </c>
      <c r="F93">
        <f t="shared" si="7"/>
        <v>171649.5</v>
      </c>
      <c r="G93">
        <f t="shared" si="7"/>
        <v>940.5292750000001</v>
      </c>
      <c r="H93">
        <f t="shared" si="7"/>
        <v>9.5086612499999994</v>
      </c>
      <c r="I93">
        <f t="shared" si="7"/>
        <v>13.886087500000002</v>
      </c>
      <c r="J93">
        <f t="shared" si="7"/>
        <v>133.05562500000002</v>
      </c>
      <c r="K93">
        <f t="shared" si="7"/>
        <v>94.161864000000008</v>
      </c>
      <c r="L93">
        <f t="shared" si="7"/>
        <v>1028.7285000000002</v>
      </c>
      <c r="M93">
        <f t="shared" si="7"/>
        <v>1089.2608749999999</v>
      </c>
      <c r="N93">
        <f t="shared" si="7"/>
        <v>1.05357295</v>
      </c>
      <c r="O93">
        <f t="shared" si="7"/>
        <v>6.6239287500000001</v>
      </c>
      <c r="P93">
        <f t="shared" si="7"/>
        <v>116.5710375</v>
      </c>
      <c r="Q93">
        <f t="shared" si="7"/>
        <v>0.26960154999999997</v>
      </c>
      <c r="R93">
        <f t="shared" si="7"/>
        <v>0.36701053749999996</v>
      </c>
      <c r="S93">
        <f t="shared" si="7"/>
        <v>3.3614196999999998E-2</v>
      </c>
      <c r="T93">
        <f t="shared" si="7"/>
        <v>2.4062411250000002</v>
      </c>
      <c r="U93">
        <f t="shared" si="7"/>
        <v>43.871362499999989</v>
      </c>
      <c r="V93">
        <f t="shared" si="7"/>
        <v>486637.50000000012</v>
      </c>
      <c r="W93">
        <f t="shared" si="7"/>
        <v>83600</v>
      </c>
      <c r="X93">
        <f t="shared" si="7"/>
        <v>0</v>
      </c>
      <c r="Y93">
        <f t="shared" si="7"/>
        <v>166562.5</v>
      </c>
      <c r="Z93">
        <f t="shared" si="7"/>
        <v>319087.5</v>
      </c>
      <c r="AA93">
        <f t="shared" si="7"/>
        <v>2250</v>
      </c>
      <c r="AB93">
        <f t="shared" si="7"/>
        <v>76725</v>
      </c>
      <c r="AC93">
        <f t="shared" si="7"/>
        <v>1062.5000000000002</v>
      </c>
    </row>
    <row r="95" spans="1:35">
      <c r="B95" t="s">
        <v>117</v>
      </c>
      <c r="C95" s="10" t="s">
        <v>45</v>
      </c>
      <c r="D95" s="10" t="s">
        <v>44</v>
      </c>
      <c r="E95" s="10" t="s">
        <v>43</v>
      </c>
      <c r="F95" s="10" t="s">
        <v>42</v>
      </c>
      <c r="G95" s="10" t="s">
        <v>41</v>
      </c>
      <c r="H95" s="10" t="s">
        <v>40</v>
      </c>
      <c r="I95" s="10" t="s">
        <v>39</v>
      </c>
      <c r="J95" s="10" t="s">
        <v>38</v>
      </c>
      <c r="K95" s="10" t="s">
        <v>37</v>
      </c>
      <c r="L95" s="10" t="s">
        <v>36</v>
      </c>
      <c r="M95" s="10" t="s">
        <v>35</v>
      </c>
      <c r="N95" s="10" t="s">
        <v>34</v>
      </c>
      <c r="O95" s="10" t="s">
        <v>33</v>
      </c>
      <c r="P95" s="10" t="s">
        <v>32</v>
      </c>
      <c r="Q95" s="10" t="s">
        <v>31</v>
      </c>
      <c r="R95" s="10" t="s">
        <v>30</v>
      </c>
      <c r="S95" s="10" t="s">
        <v>29</v>
      </c>
      <c r="T95" s="10" t="s">
        <v>28</v>
      </c>
      <c r="U95" s="10" t="s">
        <v>27</v>
      </c>
      <c r="V95" s="9" t="s">
        <v>106</v>
      </c>
      <c r="W95" s="9" t="s">
        <v>105</v>
      </c>
      <c r="X95" s="9" t="s">
        <v>104</v>
      </c>
      <c r="Y95" s="9" t="s">
        <v>103</v>
      </c>
      <c r="Z95" s="9" t="s">
        <v>102</v>
      </c>
      <c r="AA95" s="9" t="s">
        <v>101</v>
      </c>
      <c r="AB95" s="9" t="s">
        <v>100</v>
      </c>
      <c r="AC95" s="9" t="s">
        <v>99</v>
      </c>
    </row>
    <row r="96" spans="1:35" ht="43.2">
      <c r="B96" s="8" t="s">
        <v>116</v>
      </c>
      <c r="C96">
        <f t="shared" ref="C96:AC96" si="8">AVERAGE(C39:C82)</f>
        <v>4.5718350000000001</v>
      </c>
      <c r="D96">
        <f t="shared" si="8"/>
        <v>59929.165909090902</v>
      </c>
      <c r="E96">
        <f t="shared" si="8"/>
        <v>20.229453333333332</v>
      </c>
      <c r="F96">
        <f t="shared" si="8"/>
        <v>124235.95909090909</v>
      </c>
      <c r="G96">
        <f t="shared" si="8"/>
        <v>13.2628</v>
      </c>
      <c r="H96">
        <f t="shared" si="8"/>
        <v>4.1369607407407409</v>
      </c>
      <c r="I96">
        <f t="shared" si="8"/>
        <v>3.129915</v>
      </c>
      <c r="J96">
        <f t="shared" si="8"/>
        <v>44.376000000000005</v>
      </c>
      <c r="K96">
        <f t="shared" si="8"/>
        <v>1.85514</v>
      </c>
      <c r="L96">
        <f t="shared" si="8"/>
        <v>512.66563636363651</v>
      </c>
      <c r="M96">
        <f t="shared" si="8"/>
        <v>504.79375000000005</v>
      </c>
      <c r="N96">
        <f t="shared" si="8"/>
        <v>0.21366073999999999</v>
      </c>
      <c r="O96" t="e">
        <f t="shared" si="8"/>
        <v>#DIV/0!</v>
      </c>
      <c r="P96">
        <f t="shared" si="8"/>
        <v>61.606338636363652</v>
      </c>
      <c r="Q96">
        <f t="shared" si="8"/>
        <v>1.0079070010810811</v>
      </c>
      <c r="R96">
        <f>AVERAGE(R39:R82)</f>
        <v>1.298636436923077</v>
      </c>
      <c r="S96">
        <f>AVERAGE(S39:S82)</f>
        <v>0.16606269799999995</v>
      </c>
      <c r="T96">
        <f t="shared" si="8"/>
        <v>0.70333108350000006</v>
      </c>
      <c r="U96">
        <f t="shared" si="8"/>
        <v>22.536350000000002</v>
      </c>
      <c r="V96">
        <f t="shared" si="8"/>
        <v>480788.63636363635</v>
      </c>
      <c r="W96">
        <f t="shared" si="8"/>
        <v>72993.181818181823</v>
      </c>
      <c r="X96">
        <f t="shared" si="8"/>
        <v>0</v>
      </c>
      <c r="Y96">
        <f t="shared" si="8"/>
        <v>127240.90909090909</v>
      </c>
      <c r="Z96">
        <f t="shared" si="8"/>
        <v>290447.72727272729</v>
      </c>
      <c r="AA96">
        <f t="shared" si="8"/>
        <v>229.54545454545453</v>
      </c>
      <c r="AB96">
        <f t="shared" si="8"/>
        <v>28156.81818181818</v>
      </c>
      <c r="AC96">
        <f t="shared" si="8"/>
        <v>0</v>
      </c>
    </row>
    <row r="97" spans="1:29" ht="28.8">
      <c r="B97" s="8" t="s">
        <v>115</v>
      </c>
      <c r="C97">
        <f t="shared" ref="C97:AC97" si="9">STDEV(C39:C82)</f>
        <v>3.9207303249841101</v>
      </c>
      <c r="D97">
        <f t="shared" si="9"/>
        <v>7366.7319554982969</v>
      </c>
      <c r="E97">
        <f t="shared" si="9"/>
        <v>26.561211025840546</v>
      </c>
      <c r="F97">
        <f t="shared" si="9"/>
        <v>15526.349409929355</v>
      </c>
      <c r="G97" t="e">
        <f t="shared" si="9"/>
        <v>#DIV/0!</v>
      </c>
      <c r="H97">
        <f t="shared" si="9"/>
        <v>4.1110532751192439</v>
      </c>
      <c r="I97">
        <f t="shared" si="9"/>
        <v>0.57399500360775446</v>
      </c>
      <c r="J97">
        <f t="shared" si="9"/>
        <v>20.751462707481593</v>
      </c>
      <c r="K97" t="e">
        <f t="shared" si="9"/>
        <v>#DIV/0!</v>
      </c>
      <c r="L97">
        <f t="shared" si="9"/>
        <v>78.241483066057171</v>
      </c>
      <c r="M97">
        <f t="shared" si="9"/>
        <v>70.396338596028528</v>
      </c>
      <c r="N97">
        <f t="shared" si="9"/>
        <v>0.19868693638218396</v>
      </c>
      <c r="O97" t="e">
        <f t="shared" si="9"/>
        <v>#DIV/0!</v>
      </c>
      <c r="P97">
        <f t="shared" si="9"/>
        <v>20.646749964540152</v>
      </c>
      <c r="Q97">
        <f t="shared" si="9"/>
        <v>0.88269211267943104</v>
      </c>
      <c r="R97">
        <f t="shared" si="9"/>
        <v>1.3062994254545981</v>
      </c>
      <c r="S97">
        <f t="shared" si="9"/>
        <v>0.103147058149706</v>
      </c>
      <c r="T97">
        <f t="shared" si="9"/>
        <v>0.34952479908760864</v>
      </c>
      <c r="U97">
        <f t="shared" si="9"/>
        <v>5.8502588512995874</v>
      </c>
      <c r="V97">
        <f t="shared" si="9"/>
        <v>567.00597145901429</v>
      </c>
      <c r="W97">
        <f t="shared" si="9"/>
        <v>1850.0028569773954</v>
      </c>
      <c r="X97">
        <f t="shared" si="9"/>
        <v>0</v>
      </c>
      <c r="Y97">
        <f t="shared" si="9"/>
        <v>1939.4698606527884</v>
      </c>
      <c r="Z97">
        <f t="shared" si="9"/>
        <v>2000.1730897615689</v>
      </c>
      <c r="AA97">
        <f t="shared" si="9"/>
        <v>659.66148663962679</v>
      </c>
      <c r="AB97">
        <f t="shared" si="9"/>
        <v>1859.2818977970196</v>
      </c>
      <c r="AC97">
        <f t="shared" si="9"/>
        <v>0</v>
      </c>
    </row>
    <row r="98" spans="1:29" ht="43.2">
      <c r="B98" s="8" t="s">
        <v>114</v>
      </c>
      <c r="C98">
        <f t="shared" ref="C98:AC98" si="10">MAX(C39:C82)-MIN(C39:C82)</f>
        <v>5.5447500000000005</v>
      </c>
      <c r="D98">
        <f t="shared" si="10"/>
        <v>38050.400000000009</v>
      </c>
      <c r="E98">
        <f t="shared" si="10"/>
        <v>47.499810000000004</v>
      </c>
      <c r="F98">
        <f t="shared" si="10"/>
        <v>80678.8</v>
      </c>
      <c r="G98">
        <f t="shared" si="10"/>
        <v>0</v>
      </c>
      <c r="H98">
        <f t="shared" si="10"/>
        <v>22.154250000000001</v>
      </c>
      <c r="I98">
        <f t="shared" si="10"/>
        <v>1.2334899999999998</v>
      </c>
      <c r="J98">
        <f t="shared" si="10"/>
        <v>29.347000000000001</v>
      </c>
      <c r="K98">
        <f t="shared" si="10"/>
        <v>0</v>
      </c>
      <c r="L98">
        <f t="shared" si="10"/>
        <v>357.98500000000007</v>
      </c>
      <c r="M98">
        <f t="shared" si="10"/>
        <v>321.25700000000001</v>
      </c>
      <c r="N98">
        <f t="shared" si="10"/>
        <v>0.47233130000000001</v>
      </c>
      <c r="O98">
        <f t="shared" si="10"/>
        <v>0</v>
      </c>
      <c r="P98">
        <f t="shared" si="10"/>
        <v>80.134199999999993</v>
      </c>
      <c r="Q98">
        <f t="shared" si="10"/>
        <v>3.0189135200000004</v>
      </c>
      <c r="R98">
        <f t="shared" si="10"/>
        <v>4.6969067600000001</v>
      </c>
      <c r="S98">
        <f t="shared" si="10"/>
        <v>0.33783095999999996</v>
      </c>
      <c r="T98">
        <f t="shared" si="10"/>
        <v>1.5452273600000002</v>
      </c>
      <c r="U98">
        <f t="shared" si="10"/>
        <v>26.097099999999998</v>
      </c>
      <c r="V98">
        <f t="shared" si="10"/>
        <v>2500</v>
      </c>
      <c r="W98">
        <f t="shared" si="10"/>
        <v>8500</v>
      </c>
      <c r="X98">
        <f t="shared" si="10"/>
        <v>0</v>
      </c>
      <c r="Y98">
        <f t="shared" si="10"/>
        <v>9100</v>
      </c>
      <c r="Z98">
        <f t="shared" si="10"/>
        <v>9800</v>
      </c>
      <c r="AA98">
        <f t="shared" si="10"/>
        <v>2700</v>
      </c>
      <c r="AB98">
        <f t="shared" si="10"/>
        <v>7100</v>
      </c>
      <c r="AC98">
        <f t="shared" si="10"/>
        <v>0</v>
      </c>
    </row>
    <row r="99" spans="1:29">
      <c r="B99" s="7" t="s">
        <v>113</v>
      </c>
      <c r="C99">
        <f t="shared" ref="C99:AC99" si="11">_xlfn.QUARTILE.INC(C39:C82,1)</f>
        <v>3.1856475</v>
      </c>
      <c r="D99">
        <f t="shared" si="11"/>
        <v>55751.125</v>
      </c>
      <c r="E99">
        <f t="shared" si="11"/>
        <v>4.9213299999999993</v>
      </c>
      <c r="F99">
        <f t="shared" si="11"/>
        <v>115320.25</v>
      </c>
      <c r="G99">
        <f t="shared" si="11"/>
        <v>13.2628</v>
      </c>
      <c r="H99">
        <f t="shared" si="11"/>
        <v>2.72533</v>
      </c>
      <c r="I99">
        <f t="shared" si="11"/>
        <v>3.0127549999999998</v>
      </c>
      <c r="J99">
        <f t="shared" si="11"/>
        <v>37.039250000000003</v>
      </c>
      <c r="K99">
        <f t="shared" si="11"/>
        <v>1.85514</v>
      </c>
      <c r="L99">
        <f t="shared" si="11"/>
        <v>460.75375000000003</v>
      </c>
      <c r="M99">
        <f t="shared" si="11"/>
        <v>462.13199999999995</v>
      </c>
      <c r="N99">
        <f t="shared" si="11"/>
        <v>0.109098</v>
      </c>
      <c r="O99" t="e">
        <f t="shared" si="11"/>
        <v>#NUM!</v>
      </c>
      <c r="P99">
        <f t="shared" si="11"/>
        <v>44.961500000000001</v>
      </c>
      <c r="Q99">
        <f t="shared" si="11"/>
        <v>7.2423000000000001E-2</v>
      </c>
      <c r="R99">
        <f t="shared" si="11"/>
        <v>8.4759100000000004E-2</v>
      </c>
      <c r="S99">
        <f t="shared" si="11"/>
        <v>9.3758599999999997E-2</v>
      </c>
      <c r="T99">
        <f t="shared" si="11"/>
        <v>0.49584349999999999</v>
      </c>
      <c r="U99">
        <f t="shared" si="11"/>
        <v>17.940350000000002</v>
      </c>
      <c r="V99">
        <f t="shared" si="11"/>
        <v>480375</v>
      </c>
      <c r="W99">
        <f t="shared" si="11"/>
        <v>71775</v>
      </c>
      <c r="X99">
        <f t="shared" si="11"/>
        <v>0</v>
      </c>
      <c r="Y99">
        <f t="shared" si="11"/>
        <v>125875</v>
      </c>
      <c r="Z99">
        <f t="shared" si="11"/>
        <v>288800</v>
      </c>
      <c r="AA99">
        <f t="shared" si="11"/>
        <v>0</v>
      </c>
      <c r="AB99">
        <f t="shared" si="11"/>
        <v>26900</v>
      </c>
      <c r="AC99">
        <f t="shared" si="11"/>
        <v>0</v>
      </c>
    </row>
    <row r="100" spans="1:29">
      <c r="B100" s="7" t="s">
        <v>112</v>
      </c>
      <c r="C100">
        <f t="shared" ref="C100:AC100" si="12">_xlfn.QUARTILE.INC(C39:C82,3)</f>
        <v>5.9580225000000002</v>
      </c>
      <c r="D100">
        <f t="shared" si="12"/>
        <v>64118.225000000006</v>
      </c>
      <c r="E100">
        <f t="shared" si="12"/>
        <v>28.671235000000003</v>
      </c>
      <c r="F100">
        <f t="shared" si="12"/>
        <v>127823.5</v>
      </c>
      <c r="G100">
        <f t="shared" si="12"/>
        <v>13.2628</v>
      </c>
      <c r="H100">
        <f t="shared" si="12"/>
        <v>3.8471500000000001</v>
      </c>
      <c r="I100">
        <f t="shared" si="12"/>
        <v>3.4744350000000002</v>
      </c>
      <c r="J100">
        <f t="shared" si="12"/>
        <v>51.71275</v>
      </c>
      <c r="K100">
        <f t="shared" si="12"/>
        <v>1.85514</v>
      </c>
      <c r="L100">
        <f t="shared" si="12"/>
        <v>540.54025000000001</v>
      </c>
      <c r="M100">
        <f t="shared" si="12"/>
        <v>524.11074999999994</v>
      </c>
      <c r="N100">
        <f t="shared" si="12"/>
        <v>0.16539200000000001</v>
      </c>
      <c r="O100" t="e">
        <f t="shared" si="12"/>
        <v>#NUM!</v>
      </c>
      <c r="P100">
        <f t="shared" si="12"/>
        <v>68.399100000000004</v>
      </c>
      <c r="Q100">
        <f t="shared" si="12"/>
        <v>1.8048299999999999</v>
      </c>
      <c r="R100">
        <f t="shared" si="12"/>
        <v>2.1758299999999999</v>
      </c>
      <c r="S100">
        <f t="shared" si="12"/>
        <v>0.22948199999999999</v>
      </c>
      <c r="T100">
        <f t="shared" si="12"/>
        <v>0.943384</v>
      </c>
      <c r="U100">
        <f t="shared" si="12"/>
        <v>25.419700000000002</v>
      </c>
      <c r="V100">
        <f t="shared" si="12"/>
        <v>481100</v>
      </c>
      <c r="W100">
        <f t="shared" si="12"/>
        <v>74400</v>
      </c>
      <c r="X100">
        <f t="shared" si="12"/>
        <v>0</v>
      </c>
      <c r="Y100">
        <f t="shared" si="12"/>
        <v>128250</v>
      </c>
      <c r="Z100">
        <f t="shared" si="12"/>
        <v>291925</v>
      </c>
      <c r="AA100">
        <f t="shared" si="12"/>
        <v>0</v>
      </c>
      <c r="AB100">
        <f t="shared" si="12"/>
        <v>29325</v>
      </c>
      <c r="AC100">
        <f t="shared" si="12"/>
        <v>0</v>
      </c>
    </row>
    <row r="101" spans="1:29">
      <c r="B101" s="7" t="s">
        <v>111</v>
      </c>
      <c r="C101">
        <f t="shared" ref="C101:AC101" si="13">C100-C99</f>
        <v>2.7723750000000003</v>
      </c>
      <c r="D101">
        <f t="shared" si="13"/>
        <v>8367.1000000000058</v>
      </c>
      <c r="E101">
        <f t="shared" si="13"/>
        <v>23.749905000000005</v>
      </c>
      <c r="F101">
        <f t="shared" si="13"/>
        <v>12503.25</v>
      </c>
      <c r="G101">
        <f t="shared" si="13"/>
        <v>0</v>
      </c>
      <c r="H101">
        <f t="shared" si="13"/>
        <v>1.12182</v>
      </c>
      <c r="I101">
        <f t="shared" si="13"/>
        <v>0.46168000000000031</v>
      </c>
      <c r="J101">
        <f t="shared" si="13"/>
        <v>14.673499999999997</v>
      </c>
      <c r="K101">
        <f t="shared" si="13"/>
        <v>0</v>
      </c>
      <c r="L101">
        <f t="shared" si="13"/>
        <v>79.78649999999999</v>
      </c>
      <c r="M101">
        <f t="shared" si="13"/>
        <v>61.978749999999991</v>
      </c>
      <c r="N101">
        <f t="shared" si="13"/>
        <v>5.6294000000000011E-2</v>
      </c>
      <c r="O101" t="e">
        <f t="shared" si="13"/>
        <v>#NUM!</v>
      </c>
      <c r="P101">
        <f t="shared" si="13"/>
        <v>23.437600000000003</v>
      </c>
      <c r="Q101">
        <f t="shared" si="13"/>
        <v>1.732407</v>
      </c>
      <c r="R101">
        <f t="shared" si="13"/>
        <v>2.0910709000000001</v>
      </c>
      <c r="S101">
        <f t="shared" si="13"/>
        <v>0.13572339999999999</v>
      </c>
      <c r="T101">
        <f t="shared" si="13"/>
        <v>0.44754050000000001</v>
      </c>
      <c r="U101">
        <f t="shared" si="13"/>
        <v>7.4793500000000002</v>
      </c>
      <c r="V101">
        <f t="shared" si="13"/>
        <v>725</v>
      </c>
      <c r="W101">
        <f t="shared" si="13"/>
        <v>2625</v>
      </c>
      <c r="X101">
        <f t="shared" si="13"/>
        <v>0</v>
      </c>
      <c r="Y101">
        <f t="shared" si="13"/>
        <v>2375</v>
      </c>
      <c r="Z101">
        <f t="shared" si="13"/>
        <v>3125</v>
      </c>
      <c r="AA101">
        <f t="shared" si="13"/>
        <v>0</v>
      </c>
      <c r="AB101">
        <f t="shared" si="13"/>
        <v>2425</v>
      </c>
      <c r="AC101">
        <f t="shared" si="13"/>
        <v>0</v>
      </c>
    </row>
    <row r="102" spans="1:29">
      <c r="B102" s="7" t="s">
        <v>110</v>
      </c>
      <c r="C102">
        <f t="shared" ref="C102:AC102" si="14">C99-1.5*C101</f>
        <v>-0.97291500000000042</v>
      </c>
      <c r="D102">
        <f t="shared" si="14"/>
        <v>43200.474999999991</v>
      </c>
      <c r="E102">
        <f t="shared" si="14"/>
        <v>-30.703527500000007</v>
      </c>
      <c r="F102">
        <f t="shared" si="14"/>
        <v>96565.375</v>
      </c>
      <c r="G102">
        <f t="shared" si="14"/>
        <v>13.2628</v>
      </c>
      <c r="H102">
        <f t="shared" si="14"/>
        <v>1.0426</v>
      </c>
      <c r="I102">
        <f t="shared" si="14"/>
        <v>2.3202349999999994</v>
      </c>
      <c r="J102">
        <f t="shared" si="14"/>
        <v>15.029000000000007</v>
      </c>
      <c r="K102">
        <f t="shared" si="14"/>
        <v>1.85514</v>
      </c>
      <c r="L102">
        <f t="shared" si="14"/>
        <v>341.07400000000007</v>
      </c>
      <c r="M102">
        <f t="shared" si="14"/>
        <v>369.16387499999996</v>
      </c>
      <c r="N102">
        <f t="shared" si="14"/>
        <v>2.4656999999999984E-2</v>
      </c>
      <c r="O102" t="e">
        <f t="shared" si="14"/>
        <v>#NUM!</v>
      </c>
      <c r="P102">
        <f t="shared" si="14"/>
        <v>9.8050999999999959</v>
      </c>
      <c r="Q102">
        <f t="shared" si="14"/>
        <v>-2.5261874999999998</v>
      </c>
      <c r="R102">
        <f t="shared" si="14"/>
        <v>-3.0518472500000002</v>
      </c>
      <c r="S102">
        <f t="shared" si="14"/>
        <v>-0.10982649999999999</v>
      </c>
      <c r="T102">
        <f t="shared" si="14"/>
        <v>-0.17546724999999996</v>
      </c>
      <c r="U102">
        <f t="shared" si="14"/>
        <v>6.721325000000002</v>
      </c>
      <c r="V102">
        <f t="shared" si="14"/>
        <v>479287.5</v>
      </c>
      <c r="W102">
        <f t="shared" si="14"/>
        <v>67837.5</v>
      </c>
      <c r="X102">
        <f t="shared" si="14"/>
        <v>0</v>
      </c>
      <c r="Y102">
        <f t="shared" si="14"/>
        <v>122312.5</v>
      </c>
      <c r="Z102">
        <f t="shared" si="14"/>
        <v>284112.5</v>
      </c>
      <c r="AA102">
        <f t="shared" si="14"/>
        <v>0</v>
      </c>
      <c r="AB102">
        <f t="shared" si="14"/>
        <v>23262.5</v>
      </c>
      <c r="AC102">
        <f t="shared" si="14"/>
        <v>0</v>
      </c>
    </row>
    <row r="103" spans="1:29">
      <c r="B103" s="7" t="s">
        <v>108</v>
      </c>
      <c r="C103">
        <f t="shared" ref="C103:AC103" si="15">C100+1.5*C101</f>
        <v>10.116585000000001</v>
      </c>
      <c r="D103">
        <f t="shared" si="15"/>
        <v>76668.875000000015</v>
      </c>
      <c r="E103">
        <f t="shared" si="15"/>
        <v>64.296092500000015</v>
      </c>
      <c r="F103">
        <f t="shared" si="15"/>
        <v>146578.375</v>
      </c>
      <c r="G103">
        <f t="shared" si="15"/>
        <v>13.2628</v>
      </c>
      <c r="H103">
        <f t="shared" si="15"/>
        <v>5.5298800000000004</v>
      </c>
      <c r="I103">
        <f t="shared" si="15"/>
        <v>4.1669550000000006</v>
      </c>
      <c r="J103">
        <f t="shared" si="15"/>
        <v>73.722999999999999</v>
      </c>
      <c r="K103">
        <f t="shared" si="15"/>
        <v>1.85514</v>
      </c>
      <c r="L103">
        <f t="shared" si="15"/>
        <v>660.22</v>
      </c>
      <c r="M103">
        <f t="shared" si="15"/>
        <v>617.07887499999993</v>
      </c>
      <c r="N103">
        <f t="shared" si="15"/>
        <v>0.24983300000000003</v>
      </c>
      <c r="O103" t="e">
        <f t="shared" si="15"/>
        <v>#NUM!</v>
      </c>
      <c r="P103">
        <f t="shared" si="15"/>
        <v>103.55550000000001</v>
      </c>
      <c r="Q103">
        <f t="shared" si="15"/>
        <v>4.4034405000000003</v>
      </c>
      <c r="R103">
        <f t="shared" si="15"/>
        <v>5.3124363500000005</v>
      </c>
      <c r="S103">
        <f t="shared" si="15"/>
        <v>0.43306709999999998</v>
      </c>
      <c r="T103">
        <f t="shared" si="15"/>
        <v>1.61469475</v>
      </c>
      <c r="U103">
        <f t="shared" si="15"/>
        <v>36.638725000000001</v>
      </c>
      <c r="V103">
        <f t="shared" si="15"/>
        <v>482187.5</v>
      </c>
      <c r="W103">
        <f t="shared" si="15"/>
        <v>78337.5</v>
      </c>
      <c r="X103">
        <f t="shared" si="15"/>
        <v>0</v>
      </c>
      <c r="Y103">
        <f t="shared" si="15"/>
        <v>131812.5</v>
      </c>
      <c r="Z103">
        <f t="shared" si="15"/>
        <v>296612.5</v>
      </c>
      <c r="AA103">
        <f t="shared" si="15"/>
        <v>0</v>
      </c>
      <c r="AB103">
        <f t="shared" si="15"/>
        <v>32962.5</v>
      </c>
      <c r="AC103">
        <f t="shared" si="15"/>
        <v>0</v>
      </c>
    </row>
    <row r="109" spans="1:29">
      <c r="A109" s="73" t="s">
        <v>191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</row>
    <row r="110" spans="1:29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</row>
    <row r="111" spans="1:29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</row>
    <row r="112" spans="1:29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</row>
    <row r="113" spans="1:3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</row>
    <row r="114" spans="1:31">
      <c r="B114" t="s">
        <v>134</v>
      </c>
      <c r="C114" t="s">
        <v>192</v>
      </c>
      <c r="D114" t="s">
        <v>193</v>
      </c>
      <c r="E114" t="s">
        <v>194</v>
      </c>
      <c r="F114" t="s">
        <v>195</v>
      </c>
      <c r="G114" t="s">
        <v>196</v>
      </c>
      <c r="H114" t="s">
        <v>197</v>
      </c>
      <c r="I114" t="s">
        <v>198</v>
      </c>
      <c r="J114" t="s">
        <v>199</v>
      </c>
      <c r="K114" t="s">
        <v>200</v>
      </c>
      <c r="L114" t="s">
        <v>201</v>
      </c>
      <c r="M114" t="s">
        <v>202</v>
      </c>
      <c r="N114" t="s">
        <v>203</v>
      </c>
      <c r="O114" t="s">
        <v>204</v>
      </c>
      <c r="P114" t="s">
        <v>205</v>
      </c>
      <c r="Q114" t="s">
        <v>206</v>
      </c>
      <c r="R114" t="s">
        <v>207</v>
      </c>
      <c r="S114" t="s">
        <v>208</v>
      </c>
      <c r="T114" t="s">
        <v>209</v>
      </c>
      <c r="U114" t="s">
        <v>210</v>
      </c>
      <c r="V114" s="9" t="s">
        <v>106</v>
      </c>
      <c r="W114" s="9" t="s">
        <v>105</v>
      </c>
      <c r="X114" s="9" t="s">
        <v>103</v>
      </c>
      <c r="Y114" s="9" t="s">
        <v>102</v>
      </c>
      <c r="Z114" s="9" t="s">
        <v>101</v>
      </c>
      <c r="AA114" s="9" t="s">
        <v>100</v>
      </c>
      <c r="AB114" s="9" t="s">
        <v>99</v>
      </c>
      <c r="AD114" t="s">
        <v>237</v>
      </c>
      <c r="AE114" t="s">
        <v>238</v>
      </c>
    </row>
    <row r="115" spans="1:31" s="30" customFormat="1">
      <c r="A115" s="30" t="s">
        <v>98</v>
      </c>
      <c r="C115" s="30">
        <v>1.72011</v>
      </c>
      <c r="D115" s="30">
        <v>9020.65</v>
      </c>
      <c r="E115" s="30">
        <v>6.8308999999999997</v>
      </c>
      <c r="F115" s="30">
        <v>17612.7</v>
      </c>
      <c r="G115" s="30">
        <v>6.2717599999999996</v>
      </c>
      <c r="H115" s="30">
        <v>2.1600100000000002</v>
      </c>
      <c r="I115" s="30">
        <v>2.29827</v>
      </c>
      <c r="J115" s="30">
        <v>19.752199999999998</v>
      </c>
      <c r="K115" s="30">
        <v>0.47970299999999999</v>
      </c>
      <c r="L115" s="30">
        <v>96.171999999999997</v>
      </c>
      <c r="M115" s="30">
        <v>82.629099999999994</v>
      </c>
      <c r="N115" s="30">
        <v>9.0372599999999997E-2</v>
      </c>
      <c r="O115" s="30">
        <v>0.32625700000000002</v>
      </c>
      <c r="P115" s="30">
        <v>7.5376200000000004</v>
      </c>
      <c r="Q115" s="30">
        <v>6.52791E-4</v>
      </c>
      <c r="R115" s="30">
        <v>2.8193800000000002E-4</v>
      </c>
      <c r="S115" s="30">
        <v>3.3150900000000001E-4</v>
      </c>
      <c r="T115" s="30">
        <v>6.1747500000000003E-4</v>
      </c>
      <c r="U115" s="30">
        <v>5.2043699999999999</v>
      </c>
      <c r="W115" s="30">
        <v>558.33333333333348</v>
      </c>
      <c r="X115" s="30">
        <v>658.33333333333326</v>
      </c>
      <c r="Y115" s="30">
        <v>875.00000000000011</v>
      </c>
      <c r="Z115" s="30">
        <v>233.33333333333334</v>
      </c>
      <c r="AA115" s="30">
        <v>508.33333333333343</v>
      </c>
      <c r="AB115" s="30">
        <v>633.33333333333337</v>
      </c>
      <c r="AC115" s="30" t="s">
        <v>105</v>
      </c>
      <c r="AD115" s="30">
        <v>5.5833333333333346E-2</v>
      </c>
      <c r="AE115" s="30">
        <v>5.5833333333333346E-2</v>
      </c>
    </row>
    <row r="116" spans="1:31" s="31" customFormat="1">
      <c r="A116" s="31" t="s">
        <v>97</v>
      </c>
      <c r="C116" s="31">
        <v>1.04175</v>
      </c>
      <c r="D116" s="31">
        <v>4392.71</v>
      </c>
      <c r="E116" s="31">
        <v>0.14046400000000001</v>
      </c>
      <c r="F116" s="31">
        <v>14311.3</v>
      </c>
      <c r="G116" s="31">
        <v>3.9937999999999998</v>
      </c>
      <c r="H116" s="31">
        <v>1.3710800000000001</v>
      </c>
      <c r="I116" s="31">
        <v>0.96306700000000001</v>
      </c>
      <c r="J116" s="31">
        <v>8.5424799999999994</v>
      </c>
      <c r="K116" s="31">
        <v>0.35400999999999999</v>
      </c>
      <c r="L116" s="31">
        <v>68.394999999999996</v>
      </c>
      <c r="M116" s="31">
        <v>63.536700000000003</v>
      </c>
      <c r="N116" s="31">
        <v>4.0030900000000001E-2</v>
      </c>
      <c r="O116" s="31">
        <v>0.17716499999999999</v>
      </c>
      <c r="P116" s="31">
        <v>2.9195700000000002</v>
      </c>
      <c r="Q116" s="31">
        <v>2.5885900000000001E-4</v>
      </c>
      <c r="R116" s="33">
        <v>3.0080999999999999E-5</v>
      </c>
      <c r="S116" s="31">
        <v>4.8691000000000001E-4</v>
      </c>
      <c r="T116" s="31">
        <v>2.9963799999999999E-2</v>
      </c>
      <c r="U116" s="31">
        <v>3.0091299999999999</v>
      </c>
      <c r="W116" s="31">
        <v>558.33333333333348</v>
      </c>
      <c r="X116" s="31">
        <v>658.33333333333326</v>
      </c>
      <c r="Y116" s="31">
        <v>875.00000000000011</v>
      </c>
      <c r="Z116" s="31">
        <v>233.33333333333334</v>
      </c>
      <c r="AA116" s="31">
        <v>508.33333333333343</v>
      </c>
      <c r="AB116" s="31">
        <v>633.33333333333337</v>
      </c>
      <c r="AC116" s="31" t="s">
        <v>239</v>
      </c>
      <c r="AD116" s="31">
        <v>6.5833333333333327E-2</v>
      </c>
      <c r="AE116" s="31">
        <v>6.5833333333333327E-2</v>
      </c>
    </row>
    <row r="117" spans="1:31" s="30" customFormat="1">
      <c r="A117" s="30" t="s">
        <v>96</v>
      </c>
      <c r="C117" s="30">
        <v>0.69060500000000002</v>
      </c>
      <c r="D117" s="30">
        <v>3456.37</v>
      </c>
      <c r="E117" s="30">
        <v>3.1846800000000002</v>
      </c>
      <c r="F117" s="30">
        <v>13171.2</v>
      </c>
      <c r="G117" s="30">
        <v>8.5106000000000002</v>
      </c>
      <c r="H117" s="30">
        <v>1.2826200000000001</v>
      </c>
      <c r="I117" s="30">
        <v>1.6887300000000001</v>
      </c>
      <c r="J117" s="30">
        <v>12.722099999999999</v>
      </c>
      <c r="K117" s="30">
        <v>0.31224099999999999</v>
      </c>
      <c r="L117" s="30">
        <v>63.759599999999999</v>
      </c>
      <c r="M117" s="30">
        <v>62.886699999999998</v>
      </c>
      <c r="N117" s="30">
        <v>4.9925600000000001E-2</v>
      </c>
      <c r="O117" s="30">
        <v>0.21071200000000001</v>
      </c>
      <c r="P117" s="30">
        <v>3.1595300000000002</v>
      </c>
      <c r="Q117" s="30">
        <v>4.7240400000000002E-2</v>
      </c>
      <c r="R117" s="30">
        <v>7.3483999999999994E-2</v>
      </c>
      <c r="S117" s="30">
        <v>8.8265600000000007E-3</v>
      </c>
      <c r="T117" s="30">
        <v>0.21193999999999999</v>
      </c>
      <c r="U117" s="30">
        <v>2.9544000000000001</v>
      </c>
      <c r="W117" s="30">
        <v>558.33333333333303</v>
      </c>
      <c r="X117" s="30">
        <v>658.33333333333303</v>
      </c>
      <c r="Y117" s="30">
        <v>875</v>
      </c>
      <c r="Z117" s="30">
        <v>233.333333333333</v>
      </c>
      <c r="AA117" s="30">
        <v>508.33333333333297</v>
      </c>
      <c r="AB117" s="30">
        <v>633.33333333333292</v>
      </c>
      <c r="AC117" s="30" t="s">
        <v>240</v>
      </c>
      <c r="AD117" s="30">
        <v>8.7500000000000008E-2</v>
      </c>
      <c r="AE117" s="30">
        <v>8.7500000000000008E-2</v>
      </c>
    </row>
    <row r="118" spans="1:31" s="31" customFormat="1">
      <c r="A118" s="31" t="s">
        <v>95</v>
      </c>
      <c r="C118" s="31">
        <v>1.09642</v>
      </c>
      <c r="D118" s="31">
        <v>6226.52</v>
      </c>
      <c r="E118" s="31">
        <v>1.2071799999999999</v>
      </c>
      <c r="F118" s="31">
        <v>12580.1</v>
      </c>
      <c r="G118" s="31">
        <v>5.6088300000000002</v>
      </c>
      <c r="H118" s="31">
        <v>1.8035699999999999</v>
      </c>
      <c r="I118" s="31">
        <v>1.1654100000000001</v>
      </c>
      <c r="J118" s="31">
        <v>12.7592</v>
      </c>
      <c r="K118" s="31">
        <v>0.32805699999999999</v>
      </c>
      <c r="L118" s="31">
        <v>76.756900000000002</v>
      </c>
      <c r="M118" s="31">
        <v>74.364800000000002</v>
      </c>
      <c r="N118" s="31">
        <v>4.5185299999999998E-2</v>
      </c>
      <c r="O118" s="31">
        <v>0.195963</v>
      </c>
      <c r="P118" s="31">
        <v>2.75664</v>
      </c>
      <c r="Q118" s="31">
        <v>3.2790699999999999E-2</v>
      </c>
      <c r="R118" s="31">
        <v>3.0218399999999999E-2</v>
      </c>
      <c r="S118" s="33">
        <v>9.9275699999999995E-5</v>
      </c>
      <c r="T118" s="31">
        <v>8.9658199999999993E-2</v>
      </c>
      <c r="U118" s="31">
        <v>2.95303</v>
      </c>
      <c r="W118" s="31">
        <v>558.33333333333303</v>
      </c>
      <c r="X118" s="31">
        <v>658.33333333333303</v>
      </c>
      <c r="Y118" s="31">
        <v>875</v>
      </c>
      <c r="Z118" s="31">
        <v>233.333333333333</v>
      </c>
      <c r="AA118" s="31">
        <v>508.33333333333297</v>
      </c>
      <c r="AB118" s="31">
        <v>633.33333333333292</v>
      </c>
      <c r="AC118" s="31" t="s">
        <v>100</v>
      </c>
      <c r="AD118" s="31">
        <v>5.0833333333333341E-2</v>
      </c>
      <c r="AE118" s="31">
        <v>5.0833333333333341E-2</v>
      </c>
    </row>
    <row r="119" spans="1:31" s="31" customFormat="1">
      <c r="A119" s="31" t="s">
        <v>94</v>
      </c>
      <c r="C119" s="31">
        <v>1.03749</v>
      </c>
      <c r="D119" s="31">
        <v>5329.28</v>
      </c>
      <c r="E119" s="31">
        <v>1.91845</v>
      </c>
      <c r="F119" s="31">
        <v>12330.7</v>
      </c>
      <c r="G119" s="31">
        <v>7.2585499999999996</v>
      </c>
      <c r="H119" s="31">
        <v>1.2009799999999999</v>
      </c>
      <c r="I119" s="31">
        <v>1.26773</v>
      </c>
      <c r="J119" s="31">
        <v>11.791700000000001</v>
      </c>
      <c r="K119" s="31">
        <v>0.32325700000000002</v>
      </c>
      <c r="L119" s="31">
        <v>61.150399999999998</v>
      </c>
      <c r="M119" s="31">
        <v>58.5505</v>
      </c>
      <c r="N119" s="31">
        <v>3.4020500000000002E-2</v>
      </c>
      <c r="O119" s="31">
        <v>0.194798</v>
      </c>
      <c r="P119" s="31">
        <v>3.2578999999999998</v>
      </c>
      <c r="Q119" s="31">
        <v>6.3631999999999994E-2</v>
      </c>
      <c r="R119" s="31">
        <v>6.8336900000000006E-2</v>
      </c>
      <c r="S119" s="31">
        <v>1.8517100000000002E-2</v>
      </c>
      <c r="T119" s="31">
        <v>0.159493</v>
      </c>
      <c r="U119" s="31">
        <v>2.7596400000000001</v>
      </c>
      <c r="W119" s="31">
        <v>558.33333333333303</v>
      </c>
      <c r="X119" s="31">
        <v>658.33333333333303</v>
      </c>
      <c r="Y119" s="31">
        <v>875</v>
      </c>
      <c r="Z119" s="31">
        <v>233.333333333333</v>
      </c>
      <c r="AA119" s="31">
        <v>508.33333333333297</v>
      </c>
      <c r="AB119" s="31">
        <v>633.33333333333292</v>
      </c>
      <c r="AC119" s="31" t="s">
        <v>101</v>
      </c>
      <c r="AD119" s="31">
        <v>2.3333333333333334E-2</v>
      </c>
      <c r="AE119" s="31">
        <v>2.3333333333333334E-2</v>
      </c>
    </row>
    <row r="120" spans="1:31" s="30" customFormat="1">
      <c r="A120" s="30" t="s">
        <v>93</v>
      </c>
      <c r="C120" s="30">
        <v>0.97889999999999999</v>
      </c>
      <c r="D120" s="30">
        <v>8826.2000000000007</v>
      </c>
      <c r="E120" s="30">
        <v>1.0477000000000001</v>
      </c>
      <c r="F120" s="30">
        <v>10665.1</v>
      </c>
      <c r="G120" s="30">
        <v>8.1726100000000006</v>
      </c>
      <c r="H120" s="30">
        <v>0.91390000000000005</v>
      </c>
      <c r="I120" s="30">
        <v>1.37066</v>
      </c>
      <c r="J120" s="30">
        <v>10.3123</v>
      </c>
      <c r="K120" s="30">
        <v>0.35405300000000001</v>
      </c>
      <c r="L120" s="30">
        <v>79.777799999999999</v>
      </c>
      <c r="M120" s="30">
        <v>68.739699999999999</v>
      </c>
      <c r="N120" s="30">
        <v>4.22248E-2</v>
      </c>
      <c r="O120" s="30">
        <v>0.24085100000000001</v>
      </c>
      <c r="P120" s="30">
        <v>5.7575700000000003</v>
      </c>
      <c r="Q120" s="30">
        <v>4.01741E-4</v>
      </c>
      <c r="R120" s="30">
        <v>1.05524E-4</v>
      </c>
      <c r="S120" s="30">
        <v>6.6169500000000001E-4</v>
      </c>
      <c r="T120" s="34">
        <v>2.198E-5</v>
      </c>
      <c r="U120" s="30">
        <v>3.0455899999999998</v>
      </c>
      <c r="W120" s="30">
        <v>558.33333333333303</v>
      </c>
      <c r="X120" s="30">
        <v>658.33333333333303</v>
      </c>
      <c r="Y120" s="30">
        <v>875</v>
      </c>
      <c r="Z120" s="30">
        <v>233.333333333333</v>
      </c>
      <c r="AA120" s="30">
        <v>508.33333333333297</v>
      </c>
      <c r="AB120" s="30">
        <v>633.33333333333292</v>
      </c>
      <c r="AC120" s="30" t="s">
        <v>99</v>
      </c>
      <c r="AD120" s="30">
        <v>6.3333333333333339E-2</v>
      </c>
      <c r="AE120" s="30">
        <v>6.3333333333333339E-2</v>
      </c>
    </row>
    <row r="121" spans="1:31">
      <c r="A121" t="s">
        <v>92</v>
      </c>
      <c r="C121">
        <v>0.93133299999999997</v>
      </c>
      <c r="D121">
        <v>5686.09</v>
      </c>
      <c r="E121">
        <v>2.69923</v>
      </c>
      <c r="F121">
        <v>11779.7</v>
      </c>
      <c r="G121">
        <v>6.3501200000000004</v>
      </c>
      <c r="H121">
        <v>1.22864</v>
      </c>
      <c r="I121">
        <v>1.3983300000000001</v>
      </c>
      <c r="J121">
        <v>11.797000000000001</v>
      </c>
      <c r="K121">
        <v>0.31712099999999999</v>
      </c>
      <c r="L121">
        <v>94.331400000000002</v>
      </c>
      <c r="M121">
        <v>77.716499999999996</v>
      </c>
      <c r="N121">
        <v>6.5440100000000001E-2</v>
      </c>
      <c r="O121">
        <v>0.18157000000000001</v>
      </c>
      <c r="P121">
        <v>2.4697200000000001</v>
      </c>
      <c r="Q121">
        <v>5.7405900000000003E-2</v>
      </c>
      <c r="R121">
        <v>7.6689900000000005E-2</v>
      </c>
      <c r="S121">
        <v>1.04297E-2</v>
      </c>
      <c r="T121">
        <v>0.23687</v>
      </c>
      <c r="U121">
        <v>2.70912</v>
      </c>
      <c r="W121" s="37">
        <v>558.33333333333303</v>
      </c>
      <c r="X121" s="37">
        <v>658.33333333333303</v>
      </c>
      <c r="Y121" s="37">
        <v>875</v>
      </c>
      <c r="Z121" s="37">
        <v>233.333333333333</v>
      </c>
      <c r="AA121" s="37">
        <v>508.33333333333297</v>
      </c>
      <c r="AB121" s="37">
        <v>633.33333333333292</v>
      </c>
    </row>
    <row r="122" spans="1:31" s="31" customFormat="1">
      <c r="A122" s="31" t="s">
        <v>91</v>
      </c>
      <c r="C122" s="31">
        <v>0.92872100000000002</v>
      </c>
      <c r="D122" s="31">
        <v>5399.98</v>
      </c>
      <c r="E122" s="31">
        <v>0.208646</v>
      </c>
      <c r="F122" s="31">
        <v>15861.2</v>
      </c>
      <c r="G122" s="31">
        <v>4.8716499999999998</v>
      </c>
      <c r="H122" s="31">
        <v>1.5998600000000001</v>
      </c>
      <c r="I122" s="31">
        <v>1.1007199999999999</v>
      </c>
      <c r="J122" s="31">
        <v>11.729799999999999</v>
      </c>
      <c r="K122" s="31">
        <v>0.33273200000000003</v>
      </c>
      <c r="L122" s="31">
        <v>72.834100000000007</v>
      </c>
      <c r="M122" s="31">
        <v>69.838399999999993</v>
      </c>
      <c r="N122" s="31">
        <v>6.8589300000000006E-2</v>
      </c>
      <c r="O122" s="31">
        <v>0.157583</v>
      </c>
      <c r="P122" s="31">
        <v>3.7345899999999999</v>
      </c>
      <c r="Q122" s="31">
        <v>2.2608300000000001E-2</v>
      </c>
      <c r="R122" s="31">
        <v>1.7435599999999999E-2</v>
      </c>
      <c r="S122" s="33">
        <v>5.1653000000000002E-5</v>
      </c>
      <c r="T122" s="31">
        <v>2.61552E-2</v>
      </c>
      <c r="U122" s="31">
        <v>3.2291099999999999</v>
      </c>
      <c r="W122" s="31">
        <v>558.33333333333303</v>
      </c>
      <c r="X122" s="31">
        <v>658.33333333333303</v>
      </c>
      <c r="Y122" s="31">
        <v>875</v>
      </c>
      <c r="Z122" s="31">
        <v>233.333333333333</v>
      </c>
      <c r="AA122" s="31">
        <v>508.33333333333297</v>
      </c>
      <c r="AB122" s="31">
        <v>633.33333333333292</v>
      </c>
    </row>
    <row r="123" spans="1:31" s="31" customFormat="1">
      <c r="A123" s="31" t="s">
        <v>90</v>
      </c>
      <c r="C123" s="31">
        <v>0.834476</v>
      </c>
      <c r="D123" s="31">
        <v>5207.74</v>
      </c>
      <c r="E123" s="31">
        <v>0.304734</v>
      </c>
      <c r="F123" s="31">
        <v>13970.9</v>
      </c>
      <c r="G123" s="31">
        <v>5.0640900000000002</v>
      </c>
      <c r="H123" s="31">
        <v>1.30989</v>
      </c>
      <c r="I123" s="31">
        <v>0.96184899999999995</v>
      </c>
      <c r="J123" s="31">
        <v>11.3573</v>
      </c>
      <c r="K123" s="31">
        <v>0.28949200000000003</v>
      </c>
      <c r="L123" s="31">
        <v>60.543300000000002</v>
      </c>
      <c r="M123" s="31">
        <v>74.231300000000005</v>
      </c>
      <c r="N123" s="31">
        <v>6.34049E-2</v>
      </c>
      <c r="O123" s="31">
        <v>0.18847800000000001</v>
      </c>
      <c r="P123" s="31">
        <v>3.19008</v>
      </c>
      <c r="Q123" s="31">
        <v>3.2953299999999998E-2</v>
      </c>
      <c r="R123" s="31">
        <v>5.4436100000000001E-2</v>
      </c>
      <c r="S123" s="31">
        <v>1.9352700000000001E-4</v>
      </c>
      <c r="T123" s="31">
        <v>0.19986999999999999</v>
      </c>
      <c r="U123" s="31">
        <v>2.8445299999999998</v>
      </c>
      <c r="W123" s="31">
        <v>558.33333333333303</v>
      </c>
      <c r="X123" s="31">
        <v>658.33333333333303</v>
      </c>
      <c r="Y123" s="31">
        <v>875</v>
      </c>
      <c r="Z123" s="31">
        <v>233.333333333333</v>
      </c>
      <c r="AA123" s="31">
        <v>508.33333333333297</v>
      </c>
      <c r="AB123" s="31">
        <v>633.33333333333292</v>
      </c>
    </row>
    <row r="124" spans="1:31" s="30" customFormat="1">
      <c r="A124" s="30" t="s">
        <v>89</v>
      </c>
      <c r="C124" s="30">
        <v>0.77478800000000003</v>
      </c>
      <c r="D124" s="30">
        <v>5499.12</v>
      </c>
      <c r="E124" s="30">
        <v>2.0926499999999999</v>
      </c>
      <c r="F124" s="30">
        <v>9587.9699999999993</v>
      </c>
      <c r="G124" s="30">
        <v>6.0514799999999997</v>
      </c>
      <c r="H124" s="30">
        <v>1.0228699999999999</v>
      </c>
      <c r="I124" s="30">
        <v>1.00108</v>
      </c>
      <c r="J124" s="30">
        <v>9.8511699999999998</v>
      </c>
      <c r="K124" s="30">
        <v>0.221522</v>
      </c>
      <c r="L124" s="30">
        <v>70.483900000000006</v>
      </c>
      <c r="M124" s="30">
        <v>60.226999999999997</v>
      </c>
      <c r="N124" s="30">
        <v>0.15212700000000001</v>
      </c>
      <c r="O124" s="30">
        <v>0.169846</v>
      </c>
      <c r="P124" s="30">
        <v>2.6499100000000002</v>
      </c>
      <c r="Q124" s="30">
        <v>5.0699399999999998E-4</v>
      </c>
      <c r="R124" s="34">
        <v>6.61584E-5</v>
      </c>
      <c r="S124" s="30">
        <v>3.9400999999999998E-4</v>
      </c>
      <c r="T124" s="30">
        <v>1.5328400000000001E-2</v>
      </c>
      <c r="U124" s="30">
        <v>2.7088899999999998</v>
      </c>
      <c r="W124" s="30">
        <v>558.33333333333303</v>
      </c>
      <c r="X124" s="30">
        <v>658.33333333333303</v>
      </c>
      <c r="Y124" s="30">
        <v>875</v>
      </c>
      <c r="Z124" s="30">
        <v>233.333333333333</v>
      </c>
      <c r="AA124" s="30">
        <v>508.33333333333297</v>
      </c>
      <c r="AB124" s="30">
        <v>633.33333333333292</v>
      </c>
    </row>
    <row r="125" spans="1:31" s="32" customFormat="1">
      <c r="A125" s="32" t="s">
        <v>88</v>
      </c>
      <c r="C125" s="32">
        <v>0.74852799999999997</v>
      </c>
      <c r="D125" s="32">
        <v>7057.84</v>
      </c>
      <c r="E125" s="32">
        <v>53.173400000000001</v>
      </c>
      <c r="F125" s="32">
        <v>10668.5</v>
      </c>
      <c r="G125" s="32">
        <v>22.74</v>
      </c>
      <c r="H125" s="32">
        <v>3.71305</v>
      </c>
      <c r="I125" s="32">
        <v>1.6665700000000001</v>
      </c>
      <c r="J125" s="32">
        <v>10.523199999999999</v>
      </c>
      <c r="K125" s="32">
        <v>0.889486</v>
      </c>
      <c r="L125" s="32">
        <v>63.211300000000001</v>
      </c>
      <c r="M125" s="32">
        <v>59.547800000000002</v>
      </c>
      <c r="N125" s="32">
        <v>3.1696500000000002E-2</v>
      </c>
      <c r="O125" s="32">
        <v>0.12524299999999999</v>
      </c>
      <c r="P125" s="32">
        <v>5.5769399999999996</v>
      </c>
      <c r="Q125" s="32">
        <v>1.84117E-4</v>
      </c>
      <c r="R125" s="32">
        <v>1.8907200000000001E-4</v>
      </c>
      <c r="S125" s="32">
        <v>2.3328300000000001E-4</v>
      </c>
      <c r="T125" s="32">
        <v>1.4171499999999999E-4</v>
      </c>
      <c r="U125" s="32">
        <v>2.5949</v>
      </c>
      <c r="W125" s="32">
        <v>558.33333333333303</v>
      </c>
      <c r="X125" s="32">
        <v>658.33333333333303</v>
      </c>
      <c r="Y125" s="32">
        <v>875</v>
      </c>
      <c r="Z125" s="32">
        <v>233.333333333333</v>
      </c>
      <c r="AA125" s="32">
        <v>508.33333333333297</v>
      </c>
      <c r="AB125" s="32">
        <v>633.33333333333292</v>
      </c>
    </row>
    <row r="126" spans="1:31" s="32" customFormat="1">
      <c r="A126" s="32" t="s">
        <v>87</v>
      </c>
      <c r="C126" s="32">
        <v>0.98765700000000001</v>
      </c>
      <c r="D126" s="32">
        <v>7029.31</v>
      </c>
      <c r="E126" s="32">
        <v>3.0325799999999998</v>
      </c>
      <c r="F126" s="32">
        <v>11357.8</v>
      </c>
      <c r="G126" s="32">
        <v>6.8280700000000003</v>
      </c>
      <c r="H126" s="32">
        <v>1.2351700000000001</v>
      </c>
      <c r="I126" s="32">
        <v>1.1705000000000001</v>
      </c>
      <c r="J126" s="32">
        <v>9.3985599999999998</v>
      </c>
      <c r="K126" s="32">
        <v>0.223991</v>
      </c>
      <c r="L126" s="32">
        <v>74.1173</v>
      </c>
      <c r="M126" s="32">
        <v>63.289000000000001</v>
      </c>
      <c r="N126" s="32">
        <v>2.5929299999999998E-3</v>
      </c>
      <c r="O126" s="32">
        <v>0.15502299999999999</v>
      </c>
      <c r="P126" s="32">
        <v>6.1594300000000004</v>
      </c>
      <c r="Q126" s="32">
        <v>5.7507700000000001E-4</v>
      </c>
      <c r="R126" s="35">
        <v>4.6475599999999999E-5</v>
      </c>
      <c r="S126" s="32">
        <v>3.4555799999999999E-4</v>
      </c>
      <c r="T126" s="32">
        <v>8.7748000000000004E-4</v>
      </c>
      <c r="U126" s="32">
        <v>2.7823000000000002</v>
      </c>
      <c r="W126" s="32">
        <v>558.33333333333303</v>
      </c>
      <c r="X126" s="32">
        <v>658.33333333333303</v>
      </c>
      <c r="Y126" s="32">
        <v>875</v>
      </c>
      <c r="Z126" s="32">
        <v>233.333333333333</v>
      </c>
      <c r="AA126" s="32">
        <v>508.33333333333297</v>
      </c>
      <c r="AB126" s="32">
        <v>633.33333333333292</v>
      </c>
    </row>
    <row r="127" spans="1:31" s="32" customFormat="1">
      <c r="A127" s="32" t="s">
        <v>86</v>
      </c>
      <c r="C127" s="32">
        <v>0.98112500000000002</v>
      </c>
      <c r="D127" s="32">
        <v>4414.74</v>
      </c>
      <c r="E127" s="32">
        <v>10.278700000000001</v>
      </c>
      <c r="F127" s="32">
        <v>12580.3</v>
      </c>
      <c r="G127" s="32">
        <v>7.6226200000000004</v>
      </c>
      <c r="H127" s="32">
        <v>1.34893</v>
      </c>
      <c r="I127" s="32">
        <v>1.06654</v>
      </c>
      <c r="J127" s="32">
        <v>11.041600000000001</v>
      </c>
      <c r="K127" s="32">
        <v>0.53368899999999997</v>
      </c>
      <c r="L127" s="32">
        <v>59.729199999999999</v>
      </c>
      <c r="M127" s="32">
        <v>63.069699999999997</v>
      </c>
      <c r="N127" s="32">
        <v>4.5614000000000002E-2</v>
      </c>
      <c r="O127" s="32">
        <v>0.17125799999999999</v>
      </c>
      <c r="P127" s="32">
        <v>2.9676999999999998</v>
      </c>
      <c r="Q127" s="32">
        <v>4.5668E-2</v>
      </c>
      <c r="R127" s="32">
        <v>4.3108E-2</v>
      </c>
      <c r="S127" s="32">
        <v>1.3621400000000001E-4</v>
      </c>
      <c r="T127" s="32">
        <v>0.16675699999999999</v>
      </c>
      <c r="U127" s="32">
        <v>2.5781900000000002</v>
      </c>
      <c r="W127" s="32">
        <v>558.33333333333303</v>
      </c>
      <c r="X127" s="32">
        <v>658.33333333333303</v>
      </c>
      <c r="Y127" s="32">
        <v>875</v>
      </c>
      <c r="Z127" s="32">
        <v>233.333333333333</v>
      </c>
      <c r="AA127" s="32">
        <v>508.33333333333297</v>
      </c>
      <c r="AB127" s="32">
        <v>633.33333333333292</v>
      </c>
    </row>
    <row r="128" spans="1:31" s="31" customFormat="1">
      <c r="A128" s="31" t="s">
        <v>85</v>
      </c>
      <c r="C128" s="31">
        <v>1.0130600000000001</v>
      </c>
      <c r="D128" s="31">
        <v>6511.45</v>
      </c>
      <c r="E128" s="31">
        <v>1.5354300000000001</v>
      </c>
      <c r="F128" s="31">
        <v>16784.3</v>
      </c>
      <c r="G128" s="31">
        <v>5.4144100000000002</v>
      </c>
      <c r="H128" s="31">
        <v>1.0303</v>
      </c>
      <c r="I128" s="31">
        <v>0.86394700000000002</v>
      </c>
      <c r="J128" s="31">
        <v>15.0632</v>
      </c>
      <c r="K128" s="31">
        <v>0.306336</v>
      </c>
      <c r="L128" s="31">
        <v>65.7363</v>
      </c>
      <c r="M128" s="31">
        <v>51.799900000000001</v>
      </c>
      <c r="N128" s="31">
        <v>4.3557100000000001E-2</v>
      </c>
      <c r="O128" s="31">
        <v>0.17821999999999999</v>
      </c>
      <c r="P128" s="31">
        <v>4.75657</v>
      </c>
      <c r="Q128" s="31">
        <v>4.4767800000000003E-2</v>
      </c>
      <c r="R128" s="31">
        <v>4.6604300000000001E-2</v>
      </c>
      <c r="S128" s="33">
        <v>8.0690699999999996E-5</v>
      </c>
      <c r="T128" s="31">
        <v>0.158357</v>
      </c>
      <c r="U128" s="31">
        <v>3.40659</v>
      </c>
      <c r="W128" s="31">
        <v>558.33333333333303</v>
      </c>
      <c r="X128" s="31">
        <v>658.33333333333303</v>
      </c>
      <c r="Y128" s="31">
        <v>875</v>
      </c>
      <c r="Z128" s="31">
        <v>233.333333333333</v>
      </c>
      <c r="AA128" s="31">
        <v>508.33333333333297</v>
      </c>
      <c r="AB128" s="31">
        <v>633.33333333333292</v>
      </c>
    </row>
    <row r="129" spans="1:28" s="30" customFormat="1">
      <c r="A129" s="30" t="s">
        <v>84</v>
      </c>
      <c r="C129" s="30">
        <v>3.5167700000000002</v>
      </c>
      <c r="D129" s="30">
        <v>10070.4</v>
      </c>
      <c r="E129" s="30">
        <v>836.68600000000004</v>
      </c>
      <c r="F129" s="30">
        <v>20204.2</v>
      </c>
      <c r="G129" s="30">
        <v>216.08600000000001</v>
      </c>
      <c r="H129" s="30">
        <v>36.355400000000003</v>
      </c>
      <c r="I129" s="30">
        <v>9.8301300000000005</v>
      </c>
      <c r="J129" s="30">
        <v>25.023399999999999</v>
      </c>
      <c r="K129" s="30">
        <v>11.092700000000001</v>
      </c>
      <c r="L129" s="30">
        <v>116.79300000000001</v>
      </c>
      <c r="M129" s="30">
        <v>77.182199999999995</v>
      </c>
      <c r="N129" s="30">
        <v>6.5586900000000004E-2</v>
      </c>
      <c r="O129" s="30">
        <v>0.55436799999999997</v>
      </c>
      <c r="P129" s="30">
        <v>24.4373</v>
      </c>
      <c r="Q129" s="30">
        <v>2.7060000000000002E-4</v>
      </c>
      <c r="R129" s="34">
        <v>8.8426000000000007E-6</v>
      </c>
      <c r="S129" s="30">
        <v>7.7165299999999997E-4</v>
      </c>
      <c r="T129" s="30">
        <v>9.5732200000000003E-4</v>
      </c>
      <c r="U129" s="30">
        <v>3.36625</v>
      </c>
      <c r="W129" s="30">
        <v>558.33333333333303</v>
      </c>
      <c r="X129" s="30">
        <v>658.33333333333303</v>
      </c>
      <c r="Y129" s="30">
        <v>875</v>
      </c>
      <c r="Z129" s="30">
        <v>233.333333333333</v>
      </c>
      <c r="AA129" s="30">
        <v>508.33333333333297</v>
      </c>
      <c r="AB129" s="30">
        <v>633.33333333333292</v>
      </c>
    </row>
    <row r="130" spans="1:28">
      <c r="A130" t="s">
        <v>83</v>
      </c>
      <c r="C130">
        <v>0.72997699999999999</v>
      </c>
      <c r="D130">
        <v>5728.96</v>
      </c>
      <c r="E130">
        <v>2.7061700000000001E-2</v>
      </c>
      <c r="F130">
        <v>9496.27</v>
      </c>
      <c r="G130">
        <v>4.1624400000000001</v>
      </c>
      <c r="H130">
        <v>1.0541400000000001</v>
      </c>
      <c r="I130">
        <v>0.89607700000000001</v>
      </c>
      <c r="J130">
        <v>13.563599999999999</v>
      </c>
      <c r="K130">
        <v>0.28246599999999999</v>
      </c>
      <c r="L130">
        <v>53.508000000000003</v>
      </c>
      <c r="M130">
        <v>46.070599999999999</v>
      </c>
      <c r="N130">
        <v>3.1690500000000001E-3</v>
      </c>
      <c r="O130">
        <v>0.13834099999999999</v>
      </c>
      <c r="P130">
        <v>4.2052300000000002</v>
      </c>
      <c r="Q130">
        <v>5.7242299999999996E-4</v>
      </c>
      <c r="R130" s="2">
        <v>1.10103E-5</v>
      </c>
      <c r="S130">
        <v>1.3846799999999999E-4</v>
      </c>
      <c r="T130" s="2">
        <v>5.4299399999999997E-5</v>
      </c>
      <c r="U130">
        <v>2.3007599999999999</v>
      </c>
      <c r="W130" s="37">
        <v>558.33333333333303</v>
      </c>
      <c r="X130" s="37">
        <v>658.33333333333303</v>
      </c>
      <c r="Y130" s="37">
        <v>875</v>
      </c>
      <c r="Z130" s="37">
        <v>233.333333333333</v>
      </c>
      <c r="AA130" s="37">
        <v>508.33333333333297</v>
      </c>
      <c r="AB130" s="37">
        <v>633.33333333333292</v>
      </c>
    </row>
    <row r="131" spans="1:28" s="32" customFormat="1">
      <c r="A131" s="32" t="s">
        <v>82</v>
      </c>
      <c r="C131" s="32">
        <v>1.0705800000000001</v>
      </c>
      <c r="D131" s="32">
        <v>8126.96</v>
      </c>
      <c r="E131" s="32">
        <v>223.36799999999999</v>
      </c>
      <c r="F131" s="32">
        <v>13386.6</v>
      </c>
      <c r="G131" s="32">
        <v>61.735399999999998</v>
      </c>
      <c r="H131" s="32">
        <v>9.3146199999999997</v>
      </c>
      <c r="I131" s="32">
        <v>5.6338800000000004</v>
      </c>
      <c r="J131" s="32">
        <v>16.4084</v>
      </c>
      <c r="K131" s="32">
        <v>3.3490099999999998</v>
      </c>
      <c r="L131" s="32">
        <v>61.282499999999999</v>
      </c>
      <c r="M131" s="32">
        <v>71.600300000000004</v>
      </c>
      <c r="N131" s="32">
        <v>7.9924099999999998E-2</v>
      </c>
      <c r="O131" s="32">
        <v>0.25592300000000001</v>
      </c>
      <c r="P131" s="32">
        <v>8.4995700000000003</v>
      </c>
      <c r="Q131" s="32">
        <v>2.1087499999999999E-2</v>
      </c>
      <c r="R131" s="32">
        <v>2.8297800000000001E-2</v>
      </c>
      <c r="S131" s="35">
        <v>5.0651800000000002E-5</v>
      </c>
      <c r="T131" s="32">
        <v>1.0879700000000001E-2</v>
      </c>
      <c r="U131" s="32">
        <v>2.9083899999999998</v>
      </c>
      <c r="W131" s="32">
        <v>558.33333333333303</v>
      </c>
      <c r="X131" s="32">
        <v>658.33333333333303</v>
      </c>
      <c r="Y131" s="32">
        <v>875</v>
      </c>
      <c r="Z131" s="32">
        <v>233.333333333333</v>
      </c>
      <c r="AA131" s="32">
        <v>508.33333333333297</v>
      </c>
      <c r="AB131" s="32">
        <v>633.33333333333292</v>
      </c>
    </row>
    <row r="132" spans="1:28" s="31" customFormat="1">
      <c r="A132" s="31" t="s">
        <v>81</v>
      </c>
      <c r="C132" s="31">
        <v>0.92803000000000002</v>
      </c>
      <c r="D132" s="31">
        <v>3248.87</v>
      </c>
      <c r="E132" s="31">
        <v>3.2865099999999998</v>
      </c>
      <c r="F132" s="31">
        <v>11550.2</v>
      </c>
      <c r="G132" s="31">
        <v>6.3896300000000004</v>
      </c>
      <c r="H132" s="31">
        <v>1.15235</v>
      </c>
      <c r="I132" s="31">
        <v>1.05183</v>
      </c>
      <c r="J132" s="31">
        <v>9.7389299999999999</v>
      </c>
      <c r="K132" s="31">
        <v>0.23194999999999999</v>
      </c>
      <c r="L132" s="31">
        <v>71.912300000000002</v>
      </c>
      <c r="M132" s="31">
        <v>63.5672</v>
      </c>
      <c r="N132" s="31">
        <v>2.68154E-2</v>
      </c>
      <c r="O132" s="31">
        <v>0.136292</v>
      </c>
      <c r="P132" s="31">
        <v>3.08786</v>
      </c>
      <c r="Q132" s="31">
        <v>4.3897100000000001E-2</v>
      </c>
      <c r="R132" s="31">
        <v>4.8206100000000002E-2</v>
      </c>
      <c r="S132" s="33">
        <v>7.9483199999999995E-6</v>
      </c>
      <c r="T132" s="31">
        <v>0.148534</v>
      </c>
      <c r="U132" s="31">
        <v>2.3464999999999998</v>
      </c>
      <c r="W132" s="31">
        <v>558.33333333333303</v>
      </c>
      <c r="X132" s="31">
        <v>658.33333333333303</v>
      </c>
      <c r="Y132" s="31">
        <v>875</v>
      </c>
      <c r="Z132" s="31">
        <v>233.333333333333</v>
      </c>
      <c r="AA132" s="31">
        <v>508.33333333333297</v>
      </c>
      <c r="AB132" s="31">
        <v>633.33333333333292</v>
      </c>
    </row>
    <row r="133" spans="1:28" s="31" customFormat="1">
      <c r="A133" s="31" t="s">
        <v>80</v>
      </c>
      <c r="C133" s="31">
        <v>0.79227999999999998</v>
      </c>
      <c r="D133" s="31">
        <v>4288.67</v>
      </c>
      <c r="E133" s="31">
        <v>9.0327599999999997</v>
      </c>
      <c r="F133" s="31">
        <v>11168.1</v>
      </c>
      <c r="G133" s="31">
        <v>8.0510300000000008</v>
      </c>
      <c r="H133" s="31">
        <v>1.2696400000000001</v>
      </c>
      <c r="I133" s="31">
        <v>1.0770900000000001</v>
      </c>
      <c r="J133" s="31">
        <v>10.486800000000001</v>
      </c>
      <c r="K133" s="31">
        <v>0.28251500000000002</v>
      </c>
      <c r="L133" s="31">
        <v>77.770600000000002</v>
      </c>
      <c r="M133" s="31">
        <v>71.888800000000003</v>
      </c>
      <c r="N133" s="31">
        <v>3.4043400000000001E-2</v>
      </c>
      <c r="O133" s="31">
        <v>0.19980300000000001</v>
      </c>
      <c r="P133" s="31">
        <v>3.35561</v>
      </c>
      <c r="Q133" s="31">
        <v>2.3399099999999999E-2</v>
      </c>
      <c r="R133" s="31">
        <v>2.27067E-2</v>
      </c>
      <c r="S133" s="33">
        <v>5.9136999999999998E-6</v>
      </c>
      <c r="T133" s="31">
        <v>9.7165799999999997E-2</v>
      </c>
      <c r="U133" s="31">
        <v>2.6837499999999999</v>
      </c>
      <c r="W133" s="31">
        <v>558.33333333333303</v>
      </c>
      <c r="X133" s="31">
        <v>658.33333333333303</v>
      </c>
      <c r="Y133" s="31">
        <v>875</v>
      </c>
      <c r="Z133" s="31">
        <v>233.333333333333</v>
      </c>
      <c r="AA133" s="31">
        <v>508.33333333333297</v>
      </c>
      <c r="AB133" s="31">
        <v>633.33333333333292</v>
      </c>
    </row>
    <row r="134" spans="1:28" s="30" customFormat="1">
      <c r="A134" s="30" t="s">
        <v>79</v>
      </c>
      <c r="C134" s="30">
        <v>4.1314099999999998</v>
      </c>
      <c r="D134" s="30">
        <v>10238.4</v>
      </c>
      <c r="E134" s="30">
        <v>774.17600000000004</v>
      </c>
      <c r="F134" s="30">
        <v>22970.5</v>
      </c>
      <c r="G134" s="30">
        <v>250.809</v>
      </c>
      <c r="H134" s="30">
        <v>31.8489</v>
      </c>
      <c r="I134" s="30">
        <v>13.5297</v>
      </c>
      <c r="J134" s="30">
        <v>24.667200000000001</v>
      </c>
      <c r="K134" s="30">
        <v>11.4678</v>
      </c>
      <c r="L134" s="30">
        <v>100.93300000000001</v>
      </c>
      <c r="M134" s="30">
        <v>75.746099999999998</v>
      </c>
      <c r="N134" s="30">
        <v>0.27064199999999999</v>
      </c>
      <c r="O134" s="30">
        <v>0.42745699999999998</v>
      </c>
      <c r="P134" s="30">
        <v>18.1967</v>
      </c>
      <c r="Q134" s="30">
        <v>0.21796199999999999</v>
      </c>
      <c r="R134" s="30">
        <v>0.65841799999999995</v>
      </c>
      <c r="S134" s="30">
        <v>7.6058299999999995E-2</v>
      </c>
      <c r="T134" s="30">
        <v>2.5623400000000001E-2</v>
      </c>
      <c r="U134" s="30">
        <v>4.6155799999999996</v>
      </c>
      <c r="W134" s="30">
        <v>558.33333333333303</v>
      </c>
      <c r="X134" s="30">
        <v>658.33333333333303</v>
      </c>
      <c r="Y134" s="30">
        <v>875</v>
      </c>
      <c r="Z134" s="30">
        <v>233.333333333333</v>
      </c>
      <c r="AA134" s="30">
        <v>508.33333333333297</v>
      </c>
      <c r="AB134" s="30">
        <v>633.33333333333292</v>
      </c>
    </row>
    <row r="135" spans="1:28">
      <c r="A135" t="s">
        <v>78</v>
      </c>
      <c r="C135">
        <v>1.07704</v>
      </c>
      <c r="D135">
        <v>3958.45</v>
      </c>
      <c r="E135">
        <v>3.38103</v>
      </c>
      <c r="F135">
        <v>8964.11</v>
      </c>
      <c r="G135">
        <v>6.36557</v>
      </c>
      <c r="H135">
        <v>1.09287</v>
      </c>
      <c r="I135">
        <v>1.9737</v>
      </c>
      <c r="J135">
        <v>19.494599999999998</v>
      </c>
      <c r="K135">
        <v>0.49791000000000002</v>
      </c>
      <c r="L135">
        <v>58.241399999999999</v>
      </c>
      <c r="M135">
        <v>49.944099999999999</v>
      </c>
      <c r="N135">
        <v>4.7833500000000001E-2</v>
      </c>
      <c r="O135">
        <v>0.239013</v>
      </c>
      <c r="P135">
        <v>3.5202900000000001</v>
      </c>
      <c r="Q135">
        <v>3.7516800000000003E-2</v>
      </c>
      <c r="R135">
        <v>7.5111300000000006E-2</v>
      </c>
      <c r="S135">
        <v>8.6533700000000005E-3</v>
      </c>
      <c r="T135">
        <v>0.109722</v>
      </c>
      <c r="U135">
        <v>3.2044999999999999</v>
      </c>
      <c r="W135" s="37">
        <v>558.33333333333303</v>
      </c>
      <c r="X135" s="37">
        <v>658.33333333333303</v>
      </c>
      <c r="Y135" s="37">
        <v>875</v>
      </c>
      <c r="Z135" s="37">
        <v>233.333333333333</v>
      </c>
      <c r="AA135" s="37">
        <v>508.33333333333297</v>
      </c>
      <c r="AB135" s="37">
        <v>633.33333333333292</v>
      </c>
    </row>
    <row r="136" spans="1:28">
      <c r="A136" t="s">
        <v>77</v>
      </c>
      <c r="C136">
        <v>1.2152099999999999</v>
      </c>
      <c r="D136">
        <v>2934.32</v>
      </c>
      <c r="E136">
        <v>3.2438400000000001</v>
      </c>
      <c r="F136">
        <v>10804</v>
      </c>
      <c r="G136">
        <v>8.0423899999999993</v>
      </c>
      <c r="H136">
        <v>1.35158</v>
      </c>
      <c r="I136">
        <v>2.2939099999999999</v>
      </c>
      <c r="J136">
        <v>19.174800000000001</v>
      </c>
      <c r="K136">
        <v>0.411302</v>
      </c>
      <c r="L136">
        <v>52.656399999999998</v>
      </c>
      <c r="M136">
        <v>46.813400000000001</v>
      </c>
      <c r="N136">
        <v>0.21138999999999999</v>
      </c>
      <c r="O136">
        <v>0.22234100000000001</v>
      </c>
      <c r="P136">
        <v>3.49017</v>
      </c>
      <c r="Q136">
        <v>3.7128599999999998E-2</v>
      </c>
      <c r="R136">
        <v>3.03485E-2</v>
      </c>
      <c r="S136">
        <v>1.5591900000000001E-2</v>
      </c>
      <c r="T136">
        <v>0.14333399999999999</v>
      </c>
      <c r="U136">
        <v>2.8075999999999999</v>
      </c>
      <c r="W136" s="37">
        <v>558.33333333333303</v>
      </c>
      <c r="X136" s="37">
        <v>658.33333333333303</v>
      </c>
      <c r="Y136" s="37">
        <v>875</v>
      </c>
      <c r="Z136" s="37">
        <v>233.333333333333</v>
      </c>
      <c r="AA136" s="37">
        <v>508.33333333333297</v>
      </c>
      <c r="AB136" s="37">
        <v>633.33333333333292</v>
      </c>
    </row>
    <row r="137" spans="1:28" s="31" customFormat="1">
      <c r="A137" s="31" t="s">
        <v>76</v>
      </c>
      <c r="C137" s="31">
        <v>1.21661</v>
      </c>
      <c r="D137" s="31">
        <v>3554.73</v>
      </c>
      <c r="E137" s="31">
        <v>2.18608</v>
      </c>
      <c r="F137" s="31">
        <v>8068.86</v>
      </c>
      <c r="G137" s="31">
        <v>7.2205000000000004</v>
      </c>
      <c r="H137" s="31">
        <v>1.36188</v>
      </c>
      <c r="I137" s="31">
        <v>1.4476899999999999</v>
      </c>
      <c r="J137" s="31">
        <v>15.795500000000001</v>
      </c>
      <c r="K137" s="31">
        <v>0.42291099999999998</v>
      </c>
      <c r="L137" s="31">
        <v>51.581200000000003</v>
      </c>
      <c r="M137" s="31">
        <v>49.644199999999998</v>
      </c>
      <c r="N137" s="31">
        <v>4.6360499999999999E-2</v>
      </c>
      <c r="O137" s="31">
        <v>0.177928</v>
      </c>
      <c r="P137" s="31">
        <v>2.4411900000000002</v>
      </c>
      <c r="Q137" s="31">
        <v>1.04802E-2</v>
      </c>
      <c r="R137" s="31">
        <v>5.70482E-2</v>
      </c>
      <c r="S137" s="33">
        <v>1.5676300000000001E-5</v>
      </c>
      <c r="T137" s="31">
        <v>0.19877600000000001</v>
      </c>
      <c r="U137" s="31">
        <v>3.2169599999999998</v>
      </c>
      <c r="W137" s="31">
        <v>558.33333333333303</v>
      </c>
      <c r="X137" s="31">
        <v>658.33333333333303</v>
      </c>
      <c r="Y137" s="31">
        <v>875</v>
      </c>
      <c r="Z137" s="31">
        <v>233.333333333333</v>
      </c>
      <c r="AA137" s="31">
        <v>508.33333333333297</v>
      </c>
      <c r="AB137" s="31">
        <v>633.33333333333292</v>
      </c>
    </row>
    <row r="138" spans="1:28" s="30" customFormat="1">
      <c r="A138" s="30" t="s">
        <v>75</v>
      </c>
      <c r="C138" s="30">
        <v>1.8956</v>
      </c>
      <c r="D138" s="30">
        <v>8299.48</v>
      </c>
      <c r="E138" s="30">
        <v>5.3449299999999997</v>
      </c>
      <c r="F138" s="30">
        <v>14881.2</v>
      </c>
      <c r="G138" s="30">
        <v>7.7738800000000001</v>
      </c>
      <c r="H138" s="30">
        <v>1.6432199999999999</v>
      </c>
      <c r="I138" s="30">
        <v>2.6602000000000001</v>
      </c>
      <c r="J138" s="30">
        <v>20.593299999999999</v>
      </c>
      <c r="K138" s="30">
        <v>0.536497</v>
      </c>
      <c r="L138" s="30">
        <v>112.46899999999999</v>
      </c>
      <c r="M138" s="30">
        <v>95.626800000000003</v>
      </c>
      <c r="N138" s="30">
        <v>6.1383899999999998E-2</v>
      </c>
      <c r="O138" s="30">
        <v>0.35861700000000002</v>
      </c>
      <c r="P138" s="30">
        <v>7.7325100000000004</v>
      </c>
      <c r="Q138" s="30">
        <v>2.2619299999999999E-4</v>
      </c>
      <c r="R138" s="30">
        <v>4.4748900000000002E-4</v>
      </c>
      <c r="S138" s="30">
        <v>1.9136899999999999E-4</v>
      </c>
      <c r="T138" s="30">
        <v>2.94324E-4</v>
      </c>
      <c r="U138" s="30">
        <v>3.8618399999999999</v>
      </c>
      <c r="W138" s="30">
        <v>558.33333333333303</v>
      </c>
      <c r="X138" s="30">
        <v>658.33333333333303</v>
      </c>
      <c r="Y138" s="30">
        <v>875</v>
      </c>
      <c r="Z138" s="30">
        <v>233.333333333333</v>
      </c>
      <c r="AA138" s="30">
        <v>508.33333333333297</v>
      </c>
      <c r="AB138" s="30">
        <v>633.33333333333292</v>
      </c>
    </row>
    <row r="139" spans="1:28" s="31" customFormat="1">
      <c r="A139" s="31" t="s">
        <v>74</v>
      </c>
      <c r="C139" s="31">
        <v>1.47525</v>
      </c>
      <c r="D139" s="31">
        <v>4551.71</v>
      </c>
      <c r="E139" s="31">
        <v>2.8223799999999999</v>
      </c>
      <c r="F139" s="31">
        <v>9626.24</v>
      </c>
      <c r="G139" s="31">
        <v>5.5972400000000002</v>
      </c>
      <c r="H139" s="31">
        <v>1.23319</v>
      </c>
      <c r="I139" s="31">
        <v>2.06732</v>
      </c>
      <c r="J139" s="31">
        <v>17.157399999999999</v>
      </c>
      <c r="K139" s="31">
        <v>0.343526</v>
      </c>
      <c r="L139" s="31">
        <v>59.008299999999998</v>
      </c>
      <c r="M139" s="31">
        <v>60.131</v>
      </c>
      <c r="N139" s="31">
        <v>4.8320799999999997E-2</v>
      </c>
      <c r="O139" s="31">
        <v>0.26897700000000002</v>
      </c>
      <c r="P139" s="31">
        <v>3.7122700000000002</v>
      </c>
      <c r="Q139" s="31">
        <v>3.3577900000000001E-2</v>
      </c>
      <c r="R139" s="31">
        <v>5.5134200000000001E-2</v>
      </c>
      <c r="S139" s="31">
        <v>6.7438700000000003E-4</v>
      </c>
      <c r="T139" s="31">
        <v>0.17485300000000001</v>
      </c>
      <c r="U139" s="31">
        <v>2.3646199999999999</v>
      </c>
      <c r="W139" s="31">
        <v>558.33333333333303</v>
      </c>
      <c r="X139" s="31">
        <v>658.33333333333303</v>
      </c>
      <c r="Y139" s="31">
        <v>875</v>
      </c>
      <c r="Z139" s="31">
        <v>233.333333333333</v>
      </c>
      <c r="AA139" s="31">
        <v>508.33333333333297</v>
      </c>
      <c r="AB139" s="31">
        <v>633.33333333333292</v>
      </c>
    </row>
    <row r="140" spans="1:28" s="30" customFormat="1">
      <c r="A140" s="30" t="s">
        <v>73</v>
      </c>
      <c r="C140" s="30">
        <v>1.12906</v>
      </c>
      <c r="D140" s="30">
        <v>4106.59</v>
      </c>
      <c r="E140" s="30">
        <v>3.78077</v>
      </c>
      <c r="F140" s="30">
        <v>12174.5</v>
      </c>
      <c r="G140" s="30">
        <v>7.7156500000000001</v>
      </c>
      <c r="H140" s="30">
        <v>1.3193299999999999</v>
      </c>
      <c r="I140" s="30">
        <v>1.5192399999999999</v>
      </c>
      <c r="J140" s="30">
        <v>19.408100000000001</v>
      </c>
      <c r="K140" s="30">
        <v>0.48926399999999998</v>
      </c>
      <c r="L140" s="30">
        <v>79.519199999999998</v>
      </c>
      <c r="M140" s="30">
        <v>71.758700000000005</v>
      </c>
      <c r="N140" s="30">
        <v>4.9935199999999999E-2</v>
      </c>
      <c r="O140" s="30">
        <v>0.30635899999999999</v>
      </c>
      <c r="P140" s="30">
        <v>3.6703700000000001</v>
      </c>
      <c r="Q140" s="30">
        <v>5.0554500000000002E-2</v>
      </c>
      <c r="R140" s="30">
        <v>4.9949E-2</v>
      </c>
      <c r="S140" s="30">
        <v>9.3260800000000005E-3</v>
      </c>
      <c r="T140" s="30">
        <v>0.23613999999999999</v>
      </c>
      <c r="U140" s="30">
        <v>3.49925</v>
      </c>
      <c r="W140" s="30">
        <v>558.33333333333303</v>
      </c>
      <c r="X140" s="30">
        <v>658.33333333333303</v>
      </c>
      <c r="Y140" s="30">
        <v>875</v>
      </c>
      <c r="Z140" s="30">
        <v>233.333333333333</v>
      </c>
      <c r="AA140" s="30">
        <v>508.33333333333297</v>
      </c>
      <c r="AB140" s="30">
        <v>633.33333333333292</v>
      </c>
    </row>
    <row r="141" spans="1:28" s="31" customFormat="1">
      <c r="A141" s="31" t="s">
        <v>72</v>
      </c>
      <c r="C141" s="31">
        <v>1.4029700000000001</v>
      </c>
      <c r="D141" s="31">
        <v>4254.58</v>
      </c>
      <c r="E141" s="31">
        <v>3.8428200000000001</v>
      </c>
      <c r="F141" s="31">
        <v>10112.4</v>
      </c>
      <c r="G141" s="31">
        <v>8.1254000000000008</v>
      </c>
      <c r="H141" s="31">
        <v>1.4612400000000001</v>
      </c>
      <c r="I141" s="31">
        <v>1.73705</v>
      </c>
      <c r="J141" s="31">
        <v>21.202400000000001</v>
      </c>
      <c r="K141" s="31">
        <v>0.42824099999999998</v>
      </c>
      <c r="L141" s="31">
        <v>74.537499999999994</v>
      </c>
      <c r="M141" s="31">
        <v>69.136600000000001</v>
      </c>
      <c r="N141" s="31">
        <v>7.2149599999999994E-2</v>
      </c>
      <c r="O141" s="31">
        <v>0.23283699999999999</v>
      </c>
      <c r="P141" s="31">
        <v>2.55199</v>
      </c>
      <c r="Q141" s="31">
        <v>5.5568199999999998E-2</v>
      </c>
      <c r="R141" s="31">
        <v>5.9000799999999999E-2</v>
      </c>
      <c r="S141" s="33">
        <v>7.8031500000000007E-5</v>
      </c>
      <c r="T141" s="31">
        <v>0.24656900000000001</v>
      </c>
      <c r="U141" s="31">
        <v>2.8196599999999998</v>
      </c>
      <c r="W141" s="31">
        <v>558.33333333333303</v>
      </c>
      <c r="X141" s="31">
        <v>658.33333333333303</v>
      </c>
      <c r="Y141" s="31">
        <v>875</v>
      </c>
      <c r="Z141" s="31">
        <v>233.333333333333</v>
      </c>
      <c r="AA141" s="31">
        <v>508.33333333333297</v>
      </c>
      <c r="AB141" s="31">
        <v>633.33333333333292</v>
      </c>
    </row>
    <row r="142" spans="1:28" s="30" customFormat="1">
      <c r="A142" s="30" t="s">
        <v>71</v>
      </c>
      <c r="C142" s="30">
        <v>1.2028799999999999</v>
      </c>
      <c r="D142" s="30">
        <v>3519.77</v>
      </c>
      <c r="E142" s="30">
        <v>1.9274899999999999</v>
      </c>
      <c r="F142" s="30">
        <v>8668.4699999999993</v>
      </c>
      <c r="G142" s="30">
        <v>6.1233500000000003</v>
      </c>
      <c r="H142" s="30">
        <v>1.2420800000000001</v>
      </c>
      <c r="I142" s="30">
        <v>1.6953</v>
      </c>
      <c r="J142" s="30">
        <v>19.011800000000001</v>
      </c>
      <c r="K142" s="30">
        <v>0.41735100000000003</v>
      </c>
      <c r="L142" s="30">
        <v>49.5627</v>
      </c>
      <c r="M142" s="30">
        <v>48.8474</v>
      </c>
      <c r="N142" s="30">
        <v>3.5400300000000003E-2</v>
      </c>
      <c r="O142" s="30">
        <v>0.245139</v>
      </c>
      <c r="P142" s="30">
        <v>2.5017800000000001</v>
      </c>
      <c r="Q142" s="30">
        <v>1.9315200000000001E-4</v>
      </c>
      <c r="R142" s="30">
        <v>2.4557300000000001E-2</v>
      </c>
      <c r="S142" s="34">
        <v>2.6932900000000001E-5</v>
      </c>
      <c r="T142" s="30">
        <v>7.8460299999999997E-2</v>
      </c>
      <c r="U142" s="30">
        <v>2.1490999999999998</v>
      </c>
      <c r="W142" s="30">
        <v>558.33333333333303</v>
      </c>
      <c r="X142" s="30">
        <v>658.33333333333303</v>
      </c>
      <c r="Y142" s="30">
        <v>875</v>
      </c>
      <c r="Z142" s="30">
        <v>233.333333333333</v>
      </c>
      <c r="AA142" s="30">
        <v>508.33333333333297</v>
      </c>
      <c r="AB142" s="30">
        <v>633.33333333333292</v>
      </c>
    </row>
    <row r="143" spans="1:28" s="31" customFormat="1">
      <c r="A143" s="31" t="s">
        <v>70</v>
      </c>
      <c r="C143" s="31">
        <v>1.96655</v>
      </c>
      <c r="D143" s="31">
        <v>6220.12</v>
      </c>
      <c r="E143" s="31">
        <v>3.1468500000000001</v>
      </c>
      <c r="F143" s="31">
        <v>12470.1</v>
      </c>
      <c r="G143" s="31">
        <v>9.1046200000000006</v>
      </c>
      <c r="H143" s="31">
        <v>1.9665900000000001</v>
      </c>
      <c r="I143" s="31">
        <v>2.4910000000000001</v>
      </c>
      <c r="J143" s="31">
        <v>24.2193</v>
      </c>
      <c r="K143" s="31">
        <v>0.59332099999999999</v>
      </c>
      <c r="L143" s="31">
        <v>50.719299999999997</v>
      </c>
      <c r="M143" s="31">
        <v>48.879399999999997</v>
      </c>
      <c r="N143" s="31">
        <v>0.114785</v>
      </c>
      <c r="O143" s="31">
        <v>0.301348</v>
      </c>
      <c r="P143" s="31">
        <v>7.5934100000000004</v>
      </c>
      <c r="Q143" s="31">
        <v>0.17330699999999999</v>
      </c>
      <c r="R143" s="31">
        <v>0.35674099999999997</v>
      </c>
      <c r="S143" s="31">
        <v>5.5531200000000003E-2</v>
      </c>
      <c r="T143" s="31">
        <v>0.30207000000000001</v>
      </c>
      <c r="U143" s="31">
        <v>4.5779800000000002</v>
      </c>
      <c r="W143" s="31">
        <v>558.33333333333303</v>
      </c>
      <c r="X143" s="31">
        <v>658.33333333333303</v>
      </c>
      <c r="Y143" s="31">
        <v>875</v>
      </c>
      <c r="Z143" s="31">
        <v>233.333333333333</v>
      </c>
      <c r="AA143" s="31">
        <v>508.33333333333297</v>
      </c>
      <c r="AB143" s="31">
        <v>633.33333333333292</v>
      </c>
    </row>
    <row r="144" spans="1:28" s="30" customFormat="1">
      <c r="A144" s="30" t="s">
        <v>69</v>
      </c>
      <c r="C144" s="30">
        <v>2.0099200000000002</v>
      </c>
      <c r="D144" s="30">
        <v>8595.3799999999992</v>
      </c>
      <c r="E144" s="30">
        <v>4.9839599999999997</v>
      </c>
      <c r="F144" s="30">
        <v>13284</v>
      </c>
      <c r="G144" s="30">
        <v>9.5087600000000005</v>
      </c>
      <c r="H144" s="30">
        <v>1.50223</v>
      </c>
      <c r="I144" s="30">
        <v>2.4539599999999999</v>
      </c>
      <c r="J144" s="30">
        <v>31.9877</v>
      </c>
      <c r="K144" s="30">
        <v>0.50910599999999995</v>
      </c>
      <c r="L144" s="30">
        <v>64.534000000000006</v>
      </c>
      <c r="M144" s="30">
        <v>80.356399999999994</v>
      </c>
      <c r="N144" s="30">
        <v>5.6021099999999997E-2</v>
      </c>
      <c r="O144" s="30">
        <v>0.34370400000000001</v>
      </c>
      <c r="P144" s="30">
        <v>9.1230499999999992</v>
      </c>
      <c r="Q144" s="30">
        <v>1.2406100000000001E-3</v>
      </c>
      <c r="R144" s="34">
        <v>3.8979700000000002E-5</v>
      </c>
      <c r="S144" s="30">
        <v>7.9526900000000003E-4</v>
      </c>
      <c r="T144" s="30">
        <v>1.3629E-3</v>
      </c>
      <c r="U144" s="30">
        <v>3.7593899999999998</v>
      </c>
      <c r="W144" s="30">
        <v>558.33333333333303</v>
      </c>
      <c r="X144" s="30">
        <v>658.33333333333303</v>
      </c>
      <c r="Y144" s="30">
        <v>875</v>
      </c>
      <c r="Z144" s="30">
        <v>233.333333333333</v>
      </c>
      <c r="AA144" s="30">
        <v>508.33333333333297</v>
      </c>
      <c r="AB144" s="30">
        <v>633.33333333333292</v>
      </c>
    </row>
    <row r="145" spans="1:31" s="32" customFormat="1">
      <c r="A145" s="32" t="s">
        <v>68</v>
      </c>
      <c r="C145" s="32">
        <v>1.46391</v>
      </c>
      <c r="D145" s="32">
        <v>10033.4</v>
      </c>
      <c r="E145" s="32">
        <v>65.4024</v>
      </c>
      <c r="F145" s="32">
        <v>14203.9</v>
      </c>
      <c r="G145" s="32">
        <v>18.171099999999999</v>
      </c>
      <c r="H145" s="32">
        <v>5.5512800000000002</v>
      </c>
      <c r="I145" s="32">
        <v>2.3597600000000001</v>
      </c>
      <c r="J145" s="32">
        <v>27.086400000000001</v>
      </c>
      <c r="K145" s="32">
        <v>0.68444000000000005</v>
      </c>
      <c r="L145" s="32">
        <v>72.886300000000006</v>
      </c>
      <c r="M145" s="32">
        <v>74.892399999999995</v>
      </c>
      <c r="N145" s="32">
        <v>4.0773799999999999E-2</v>
      </c>
      <c r="O145" s="32">
        <v>0.36515999999999998</v>
      </c>
      <c r="P145" s="32">
        <v>6.43607</v>
      </c>
      <c r="Q145" s="32">
        <v>5.1052200000000002E-4</v>
      </c>
      <c r="R145" s="35">
        <v>9.4646999999999994E-6</v>
      </c>
      <c r="S145" s="32">
        <v>4.8888200000000005E-4</v>
      </c>
      <c r="T145" s="32">
        <v>9.5854200000000005E-4</v>
      </c>
      <c r="U145" s="32">
        <v>3.9420500000000001</v>
      </c>
      <c r="W145" s="32">
        <v>558.33333333333303</v>
      </c>
      <c r="X145" s="32">
        <v>658.33333333333303</v>
      </c>
      <c r="Y145" s="32">
        <v>875</v>
      </c>
      <c r="Z145" s="32">
        <v>233.333333333333</v>
      </c>
      <c r="AA145" s="32">
        <v>508.33333333333297</v>
      </c>
      <c r="AB145" s="32">
        <v>633.33333333333292</v>
      </c>
    </row>
    <row r="146" spans="1:31" s="32" customFormat="1">
      <c r="A146" s="32" t="s">
        <v>67</v>
      </c>
      <c r="C146" s="32">
        <v>1.9549399999999999</v>
      </c>
      <c r="D146" s="32">
        <v>7735.47</v>
      </c>
      <c r="E146" s="32">
        <v>248.489</v>
      </c>
      <c r="F146" s="32">
        <v>16392.5</v>
      </c>
      <c r="G146" s="32">
        <v>52.0929</v>
      </c>
      <c r="H146" s="32">
        <v>12.4352</v>
      </c>
      <c r="I146" s="32">
        <v>4.0175299999999998</v>
      </c>
      <c r="J146" s="32">
        <v>29.2576</v>
      </c>
      <c r="K146" s="32">
        <v>3.74729</v>
      </c>
      <c r="L146" s="32">
        <v>75.464600000000004</v>
      </c>
      <c r="M146" s="32">
        <v>80.787499999999994</v>
      </c>
      <c r="N146" s="32">
        <v>7.1943400000000005E-2</v>
      </c>
      <c r="O146" s="32">
        <v>0.393901</v>
      </c>
      <c r="P146" s="32">
        <v>6.2771600000000003</v>
      </c>
      <c r="Q146" s="32">
        <v>4.6272300000000001E-4</v>
      </c>
      <c r="R146" s="35">
        <v>2.8036799999999998E-6</v>
      </c>
      <c r="S146" s="32">
        <v>1.4303699999999999E-4</v>
      </c>
      <c r="T146" s="32">
        <v>1.4766600000000001E-3</v>
      </c>
      <c r="U146" s="32">
        <v>5.5975700000000002</v>
      </c>
      <c r="W146" s="32">
        <v>558.33333333333303</v>
      </c>
      <c r="X146" s="32">
        <v>658.33333333333303</v>
      </c>
      <c r="Y146" s="32">
        <v>875</v>
      </c>
      <c r="Z146" s="32">
        <v>233.333333333333</v>
      </c>
      <c r="AA146" s="32">
        <v>508.33333333333297</v>
      </c>
      <c r="AB146" s="32">
        <v>633.33333333333292</v>
      </c>
    </row>
    <row r="147" spans="1:31" s="30" customFormat="1">
      <c r="A147" s="30" t="s">
        <v>66</v>
      </c>
      <c r="C147" s="30">
        <v>1.1371899999999999</v>
      </c>
      <c r="D147" s="30">
        <v>6442.37</v>
      </c>
      <c r="E147" s="30">
        <v>4.0860099999999999</v>
      </c>
      <c r="F147" s="30">
        <v>11073</v>
      </c>
      <c r="G147" s="30">
        <v>7.5693200000000003</v>
      </c>
      <c r="H147" s="30">
        <v>1.1878</v>
      </c>
      <c r="I147" s="30">
        <v>1.99329</v>
      </c>
      <c r="J147" s="30">
        <v>22.6709</v>
      </c>
      <c r="K147" s="30">
        <v>0.48982100000000001</v>
      </c>
      <c r="L147" s="30">
        <v>63.164299999999997</v>
      </c>
      <c r="M147" s="30">
        <v>55.871000000000002</v>
      </c>
      <c r="N147" s="30">
        <v>6.4299899999999993E-2</v>
      </c>
      <c r="O147" s="30">
        <v>0.29705700000000002</v>
      </c>
      <c r="P147" s="30">
        <v>4.8666900000000002</v>
      </c>
      <c r="Q147" s="30">
        <v>6.7117200000000002E-2</v>
      </c>
      <c r="R147" s="30">
        <v>4.0843999999999998E-2</v>
      </c>
      <c r="S147" s="30">
        <v>1.75983E-4</v>
      </c>
      <c r="T147" s="30">
        <v>4.5924E-2</v>
      </c>
      <c r="U147" s="30">
        <v>3.5026799999999998</v>
      </c>
      <c r="W147" s="30">
        <v>558.33333333333303</v>
      </c>
      <c r="X147" s="30">
        <v>658.33333333333303</v>
      </c>
      <c r="Y147" s="30">
        <v>875</v>
      </c>
      <c r="Z147" s="30">
        <v>233.333333333333</v>
      </c>
      <c r="AA147" s="30">
        <v>508.33333333333297</v>
      </c>
      <c r="AB147" s="30">
        <v>633.33333333333292</v>
      </c>
    </row>
    <row r="148" spans="1:31" s="31" customFormat="1">
      <c r="A148" s="31" t="s">
        <v>65</v>
      </c>
      <c r="C148" s="31">
        <v>1.86483</v>
      </c>
      <c r="D148" s="31">
        <v>6312.52</v>
      </c>
      <c r="E148" s="31">
        <v>3.6564000000000001</v>
      </c>
      <c r="F148" s="31">
        <v>12538.6</v>
      </c>
      <c r="G148" s="31">
        <v>5.9074600000000004</v>
      </c>
      <c r="H148" s="31">
        <v>1.34582</v>
      </c>
      <c r="I148" s="31">
        <v>1.58586</v>
      </c>
      <c r="J148" s="31">
        <v>20.925799999999999</v>
      </c>
      <c r="K148" s="31">
        <v>0.35278399999999999</v>
      </c>
      <c r="L148" s="31">
        <v>64.797300000000007</v>
      </c>
      <c r="M148" s="31">
        <v>61.796700000000001</v>
      </c>
      <c r="N148" s="31">
        <v>7.4453000000000005E-2</v>
      </c>
      <c r="O148" s="31">
        <v>0.29949500000000001</v>
      </c>
      <c r="P148" s="31">
        <v>8.1577599999999997</v>
      </c>
      <c r="Q148" s="31">
        <v>0.29842400000000002</v>
      </c>
      <c r="R148" s="31">
        <v>0.55240500000000003</v>
      </c>
      <c r="S148" s="31">
        <v>7.2523400000000002E-2</v>
      </c>
      <c r="T148" s="31">
        <v>0.22162399999999999</v>
      </c>
      <c r="U148" s="31">
        <v>3.5855800000000002</v>
      </c>
      <c r="W148" s="31">
        <v>558.33333333333303</v>
      </c>
      <c r="X148" s="31">
        <v>658.33333333333303</v>
      </c>
      <c r="Y148" s="31">
        <v>875</v>
      </c>
      <c r="Z148" s="31">
        <v>233.333333333333</v>
      </c>
      <c r="AA148" s="31">
        <v>508.33333333333297</v>
      </c>
      <c r="AB148" s="31">
        <v>633.33333333333292</v>
      </c>
    </row>
    <row r="149" spans="1:31" s="32" customFormat="1">
      <c r="A149" s="32" t="s">
        <v>64</v>
      </c>
      <c r="C149" s="32">
        <v>1.40099</v>
      </c>
      <c r="D149" s="32">
        <v>4812.22</v>
      </c>
      <c r="E149" s="32">
        <v>3.0960800000000002</v>
      </c>
      <c r="F149" s="32">
        <v>11169.7</v>
      </c>
      <c r="G149" s="32">
        <v>7.5895700000000001</v>
      </c>
      <c r="H149" s="32">
        <v>1.7780100000000001</v>
      </c>
      <c r="I149" s="32">
        <v>2.0160300000000002</v>
      </c>
      <c r="J149" s="32">
        <v>20.0307</v>
      </c>
      <c r="K149" s="32">
        <v>0.39162000000000002</v>
      </c>
      <c r="L149" s="32">
        <v>48.664499999999997</v>
      </c>
      <c r="M149" s="32">
        <v>36.889899999999997</v>
      </c>
      <c r="N149" s="32">
        <v>0.16680300000000001</v>
      </c>
      <c r="O149" s="32">
        <v>0.27262700000000001</v>
      </c>
      <c r="P149" s="32">
        <v>6.4997100000000003</v>
      </c>
      <c r="Q149" s="32">
        <v>0.24088899999999999</v>
      </c>
      <c r="R149" s="32">
        <v>0.298813</v>
      </c>
      <c r="S149" s="32">
        <v>7.87138E-2</v>
      </c>
      <c r="T149" s="32">
        <v>0.239485</v>
      </c>
      <c r="U149" s="32">
        <v>3.6393</v>
      </c>
      <c r="W149" s="32">
        <v>558.33333333333303</v>
      </c>
      <c r="X149" s="32">
        <v>658.33333333333303</v>
      </c>
      <c r="Y149" s="32">
        <v>875</v>
      </c>
      <c r="Z149" s="32">
        <v>233.333333333333</v>
      </c>
      <c r="AA149" s="32">
        <v>508.33333333333297</v>
      </c>
      <c r="AB149" s="32">
        <v>633.33333333333292</v>
      </c>
    </row>
    <row r="150" spans="1:31" s="32" customFormat="1">
      <c r="A150" s="32" t="s">
        <v>63</v>
      </c>
      <c r="C150" s="32">
        <v>1.5783400000000001</v>
      </c>
      <c r="D150" s="32">
        <v>10857.2</v>
      </c>
      <c r="E150" s="32">
        <v>5.3860000000000001</v>
      </c>
      <c r="F150" s="32">
        <v>17289</v>
      </c>
      <c r="G150" s="32">
        <v>9.4081799999999998</v>
      </c>
      <c r="H150" s="32">
        <v>1.3644099999999999</v>
      </c>
      <c r="I150" s="32">
        <v>2.0169899999999998</v>
      </c>
      <c r="J150" s="32">
        <v>19.898800000000001</v>
      </c>
      <c r="K150" s="32">
        <v>0.54460699999999995</v>
      </c>
      <c r="L150" s="32">
        <v>63.6402</v>
      </c>
      <c r="M150" s="32">
        <v>68.761200000000002</v>
      </c>
      <c r="N150" s="32">
        <v>0.110198</v>
      </c>
      <c r="O150" s="32">
        <v>0.26300200000000001</v>
      </c>
      <c r="P150" s="32">
        <v>15.558999999999999</v>
      </c>
      <c r="Q150" s="32">
        <v>3.1987799999999997E-2</v>
      </c>
      <c r="R150" s="32">
        <v>6.4594899999999997E-2</v>
      </c>
      <c r="S150" s="32">
        <v>9.0491699999999998E-4</v>
      </c>
      <c r="T150" s="32">
        <v>0.17638200000000001</v>
      </c>
      <c r="U150" s="32">
        <v>3.78627</v>
      </c>
      <c r="W150" s="32">
        <v>558.33333333333303</v>
      </c>
      <c r="X150" s="32">
        <v>658.33333333333303</v>
      </c>
      <c r="Y150" s="32">
        <v>875</v>
      </c>
      <c r="Z150" s="32">
        <v>233.333333333333</v>
      </c>
      <c r="AA150" s="32">
        <v>508.33333333333297</v>
      </c>
      <c r="AB150" s="32">
        <v>633.33333333333292</v>
      </c>
    </row>
    <row r="151" spans="1:31">
      <c r="A151" s="73" t="s">
        <v>211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</row>
    <row r="152" spans="1:3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</row>
    <row r="153" spans="1:3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</row>
    <row r="154" spans="1:3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</row>
    <row r="155" spans="1:3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</row>
    <row r="156" spans="1:3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</row>
    <row r="157" spans="1:31">
      <c r="B157" t="s">
        <v>134</v>
      </c>
      <c r="C157" t="s">
        <v>45</v>
      </c>
      <c r="D157" t="s">
        <v>44</v>
      </c>
      <c r="E157" t="s">
        <v>43</v>
      </c>
      <c r="F157" t="s">
        <v>42</v>
      </c>
      <c r="G157" t="s">
        <v>41</v>
      </c>
      <c r="H157" t="s">
        <v>40</v>
      </c>
      <c r="I157" t="s">
        <v>39</v>
      </c>
      <c r="J157" t="s">
        <v>38</v>
      </c>
      <c r="K157" t="s">
        <v>37</v>
      </c>
      <c r="L157" t="s">
        <v>36</v>
      </c>
      <c r="M157" t="s">
        <v>35</v>
      </c>
      <c r="N157" t="s">
        <v>34</v>
      </c>
      <c r="O157" t="s">
        <v>33</v>
      </c>
      <c r="P157" t="s">
        <v>32</v>
      </c>
      <c r="Q157" t="s">
        <v>31</v>
      </c>
      <c r="R157" t="s">
        <v>30</v>
      </c>
      <c r="S157" t="s">
        <v>29</v>
      </c>
      <c r="T157" t="s">
        <v>28</v>
      </c>
      <c r="U157" t="s">
        <v>27</v>
      </c>
      <c r="V157" s="9" t="s">
        <v>106</v>
      </c>
      <c r="W157" s="9" t="s">
        <v>105</v>
      </c>
      <c r="X157" s="9" t="s">
        <v>103</v>
      </c>
      <c r="Y157" s="9" t="s">
        <v>102</v>
      </c>
      <c r="Z157" s="9" t="s">
        <v>101</v>
      </c>
      <c r="AA157" s="9" t="s">
        <v>100</v>
      </c>
      <c r="AB157" s="9" t="s">
        <v>99</v>
      </c>
      <c r="AD157" t="s">
        <v>237</v>
      </c>
      <c r="AE157" t="s">
        <v>238</v>
      </c>
    </row>
    <row r="158" spans="1:31" s="31" customFormat="1">
      <c r="A158" s="31" t="s">
        <v>62</v>
      </c>
      <c r="C158" s="31">
        <v>1.5595000000000001</v>
      </c>
      <c r="D158" s="31">
        <v>4733.03</v>
      </c>
      <c r="E158" s="31">
        <v>3.9414400000000001</v>
      </c>
      <c r="F158" s="31">
        <v>10938.1</v>
      </c>
      <c r="G158" s="31">
        <v>6.19902</v>
      </c>
      <c r="H158" s="31">
        <v>0.82891700000000001</v>
      </c>
      <c r="I158" s="31">
        <v>1.52095</v>
      </c>
      <c r="J158" s="31">
        <v>23.386600000000001</v>
      </c>
      <c r="K158" s="31">
        <v>0.37067800000000001</v>
      </c>
      <c r="L158" s="31">
        <v>38.8367</v>
      </c>
      <c r="M158" s="31">
        <v>49.089700000000001</v>
      </c>
      <c r="N158" s="31">
        <v>5.7008999999999997E-2</v>
      </c>
      <c r="O158" s="31">
        <v>0.240595</v>
      </c>
      <c r="P158" s="31">
        <v>5.0446900000000001</v>
      </c>
      <c r="Q158" s="31">
        <v>0.116368</v>
      </c>
      <c r="R158" s="31">
        <v>0.122437</v>
      </c>
      <c r="S158" s="31">
        <v>1.6353599999999999E-2</v>
      </c>
      <c r="T158" s="31">
        <v>0.157142</v>
      </c>
      <c r="U158" s="31">
        <v>1.9876199999999999</v>
      </c>
      <c r="W158" s="31">
        <v>1208.3333333333335</v>
      </c>
      <c r="X158" s="31">
        <v>1324.9999999999998</v>
      </c>
      <c r="Y158" s="31">
        <v>1758.333333333333</v>
      </c>
      <c r="Z158" s="31">
        <v>566.66666666666663</v>
      </c>
      <c r="AA158" s="31">
        <v>891.66666666666674</v>
      </c>
      <c r="AB158" s="31">
        <v>0</v>
      </c>
      <c r="AC158" s="31" t="s">
        <v>105</v>
      </c>
      <c r="AD158" s="31">
        <v>0.12083333333333335</v>
      </c>
      <c r="AE158" s="31">
        <v>0.12083333333333335</v>
      </c>
    </row>
    <row r="159" spans="1:31" s="31" customFormat="1">
      <c r="A159" s="31" t="s">
        <v>61</v>
      </c>
      <c r="C159" s="31">
        <v>1.2909600000000001</v>
      </c>
      <c r="D159" s="31">
        <v>5554.75</v>
      </c>
      <c r="E159" s="31">
        <v>3.22363</v>
      </c>
      <c r="F159" s="31">
        <v>11251.5</v>
      </c>
      <c r="G159" s="31">
        <v>5.3539000000000003</v>
      </c>
      <c r="H159" s="31">
        <v>0.92508299999999999</v>
      </c>
      <c r="I159" s="31">
        <v>1.4498500000000001</v>
      </c>
      <c r="J159" s="31">
        <v>21.434899999999999</v>
      </c>
      <c r="K159" s="31">
        <v>0.47781200000000001</v>
      </c>
      <c r="L159" s="31">
        <v>55.204799999999999</v>
      </c>
      <c r="M159" s="31">
        <v>47.2256</v>
      </c>
      <c r="N159" s="31">
        <v>5.3265199999999999E-2</v>
      </c>
      <c r="O159" s="31">
        <v>0.275088</v>
      </c>
      <c r="P159" s="31">
        <v>5.3162700000000003</v>
      </c>
      <c r="Q159" s="31">
        <v>0.25251400000000002</v>
      </c>
      <c r="R159" s="31">
        <v>0.22186400000000001</v>
      </c>
      <c r="S159" s="31">
        <v>3.8259599999999998E-2</v>
      </c>
      <c r="T159" s="31">
        <v>0.23796</v>
      </c>
      <c r="U159" s="31">
        <v>2.5733899999999998</v>
      </c>
      <c r="W159" s="31">
        <v>1208.3333333333335</v>
      </c>
      <c r="X159" s="31">
        <v>1324.9999999999998</v>
      </c>
      <c r="Y159" s="31">
        <v>1758.333333333333</v>
      </c>
      <c r="Z159" s="31">
        <v>566.66666666666663</v>
      </c>
      <c r="AA159" s="31">
        <v>891.66666666666674</v>
      </c>
      <c r="AB159" s="31">
        <v>0</v>
      </c>
      <c r="AC159" s="31" t="s">
        <v>103</v>
      </c>
      <c r="AD159" s="31">
        <v>0.13249999999999998</v>
      </c>
      <c r="AE159" s="31">
        <v>0.13249999999999998</v>
      </c>
    </row>
    <row r="160" spans="1:31" s="31" customFormat="1">
      <c r="A160" s="31" t="s">
        <v>60</v>
      </c>
      <c r="C160" s="31">
        <v>1.57718</v>
      </c>
      <c r="D160" s="31">
        <v>8021.26</v>
      </c>
      <c r="E160" s="31">
        <v>2.2255099999999999</v>
      </c>
      <c r="F160" s="31">
        <v>15703.8</v>
      </c>
      <c r="G160" s="31">
        <v>8.6797599999999999</v>
      </c>
      <c r="H160" s="31">
        <v>1.8063</v>
      </c>
      <c r="I160" s="31">
        <v>2.41533</v>
      </c>
      <c r="J160" s="31">
        <v>25.4877</v>
      </c>
      <c r="K160" s="31">
        <v>0.46709600000000001</v>
      </c>
      <c r="L160" s="31">
        <v>61.866999999999997</v>
      </c>
      <c r="M160" s="31">
        <v>64.002399999999994</v>
      </c>
      <c r="N160" s="31">
        <v>7.2446700000000003E-2</v>
      </c>
      <c r="O160" s="31">
        <v>0.36693300000000001</v>
      </c>
      <c r="P160" s="31">
        <v>6.4690399999999997</v>
      </c>
      <c r="Q160" s="31">
        <v>0.19131200000000001</v>
      </c>
      <c r="R160" s="31">
        <v>0.27885700000000002</v>
      </c>
      <c r="S160" s="31">
        <v>5.4616999999999999E-2</v>
      </c>
      <c r="T160" s="31">
        <v>0.229514</v>
      </c>
      <c r="U160" s="31">
        <v>2.2437900000000002</v>
      </c>
      <c r="W160" s="31">
        <v>1208.3333333333301</v>
      </c>
      <c r="X160" s="31">
        <v>1325</v>
      </c>
      <c r="Y160" s="31">
        <v>1758.3333333333301</v>
      </c>
      <c r="Z160" s="31">
        <v>566.66666666666697</v>
      </c>
      <c r="AA160" s="31">
        <v>891.66666666666697</v>
      </c>
      <c r="AB160" s="31">
        <v>0</v>
      </c>
      <c r="AC160" s="31" t="s">
        <v>102</v>
      </c>
      <c r="AD160" s="31">
        <v>0.17583333333333331</v>
      </c>
      <c r="AE160" s="31">
        <v>0.17583333333333331</v>
      </c>
    </row>
    <row r="161" spans="1:31" s="30" customFormat="1">
      <c r="A161" s="30" t="s">
        <v>59</v>
      </c>
      <c r="C161" s="30">
        <v>1.3658300000000001</v>
      </c>
      <c r="D161" s="30">
        <v>5078.68</v>
      </c>
      <c r="E161" s="30">
        <v>3.2395</v>
      </c>
      <c r="F161" s="30">
        <v>10766.5</v>
      </c>
      <c r="G161" s="30">
        <v>6.95566</v>
      </c>
      <c r="H161" s="30">
        <v>1.1335900000000001</v>
      </c>
      <c r="I161" s="30">
        <v>1.61883</v>
      </c>
      <c r="J161" s="30">
        <v>20.859000000000002</v>
      </c>
      <c r="K161" s="30">
        <v>0.40028000000000002</v>
      </c>
      <c r="L161" s="30">
        <v>47.094299999999997</v>
      </c>
      <c r="M161" s="30">
        <v>39.217100000000002</v>
      </c>
      <c r="N161" s="30">
        <v>5.90211E-2</v>
      </c>
      <c r="O161" s="30">
        <v>0.249614</v>
      </c>
      <c r="P161" s="30">
        <v>6.8122699999999998</v>
      </c>
      <c r="Q161" s="30">
        <v>6.6311500000000004E-4</v>
      </c>
      <c r="R161" s="34">
        <v>3.3275100000000003E-5</v>
      </c>
      <c r="S161" s="30">
        <v>1.8101400000000001E-4</v>
      </c>
      <c r="T161" s="30">
        <v>6.9528999999999999E-4</v>
      </c>
      <c r="U161" s="30">
        <v>2.6387800000000001</v>
      </c>
      <c r="W161" s="36">
        <v>1208.3333333333301</v>
      </c>
      <c r="X161" s="36">
        <v>1325</v>
      </c>
      <c r="Y161" s="36">
        <v>1758.3333333333301</v>
      </c>
      <c r="Z161" s="36">
        <v>566.66666666666697</v>
      </c>
      <c r="AA161" s="36">
        <v>891.66666666666697</v>
      </c>
      <c r="AB161" s="36">
        <v>0</v>
      </c>
      <c r="AC161" s="30" t="s">
        <v>100</v>
      </c>
      <c r="AD161" s="30">
        <v>8.9166666666666672E-2</v>
      </c>
      <c r="AE161" s="30">
        <v>8.9166666666666672E-2</v>
      </c>
    </row>
    <row r="162" spans="1:31" s="30" customFormat="1">
      <c r="A162" s="30" t="s">
        <v>58</v>
      </c>
      <c r="C162" s="30">
        <v>1.11233</v>
      </c>
      <c r="D162" s="30">
        <v>5195.1099999999997</v>
      </c>
      <c r="E162" s="30">
        <v>1.5569</v>
      </c>
      <c r="F162" s="30">
        <v>11377.5</v>
      </c>
      <c r="G162" s="30">
        <v>6.4947100000000004</v>
      </c>
      <c r="H162" s="30">
        <v>1.1344000000000001</v>
      </c>
      <c r="I162" s="30">
        <v>1.5269999999999999</v>
      </c>
      <c r="J162" s="30">
        <v>18.560300000000002</v>
      </c>
      <c r="K162" s="30">
        <v>0.33410800000000002</v>
      </c>
      <c r="L162" s="30">
        <v>44.057299999999998</v>
      </c>
      <c r="M162" s="30">
        <v>41.562399999999997</v>
      </c>
      <c r="N162" s="30">
        <v>3.8764100000000003E-2</v>
      </c>
      <c r="O162" s="30">
        <v>0.25033300000000003</v>
      </c>
      <c r="P162" s="30">
        <v>5.1677099999999996</v>
      </c>
      <c r="Q162" s="30">
        <v>0.22878299999999999</v>
      </c>
      <c r="R162" s="30">
        <v>0.28438799999999997</v>
      </c>
      <c r="S162" s="30">
        <v>5.8182699999999997E-2</v>
      </c>
      <c r="T162" s="30">
        <v>0.161244</v>
      </c>
      <c r="U162" s="30">
        <v>2.1410100000000001</v>
      </c>
      <c r="W162" s="36">
        <v>1208.3333333333301</v>
      </c>
      <c r="X162" s="36">
        <v>1325</v>
      </c>
      <c r="Y162" s="36">
        <v>1758.3333333333301</v>
      </c>
      <c r="Z162" s="36">
        <v>566.66666666666697</v>
      </c>
      <c r="AA162" s="36">
        <v>891.66666666666697</v>
      </c>
      <c r="AB162" s="36">
        <v>0</v>
      </c>
      <c r="AC162" s="30" t="s">
        <v>101</v>
      </c>
      <c r="AD162" s="30">
        <v>5.6666666666666664E-2</v>
      </c>
      <c r="AE162" s="30">
        <v>5.6666666666666664E-2</v>
      </c>
    </row>
    <row r="163" spans="1:31" s="30" customFormat="1">
      <c r="A163" s="30" t="s">
        <v>57</v>
      </c>
      <c r="C163" s="30">
        <v>1.94381</v>
      </c>
      <c r="D163" s="30">
        <v>9185.59</v>
      </c>
      <c r="E163" s="30">
        <v>4.8157399999999999</v>
      </c>
      <c r="F163" s="30">
        <v>13390.8</v>
      </c>
      <c r="G163" s="30">
        <v>7.5076299999999998</v>
      </c>
      <c r="H163" s="30">
        <v>1.3769400000000001</v>
      </c>
      <c r="I163" s="30">
        <v>1.70225</v>
      </c>
      <c r="J163" s="30">
        <v>25.270499999999998</v>
      </c>
      <c r="K163" s="30">
        <v>0.445241</v>
      </c>
      <c r="L163" s="30">
        <v>100.056</v>
      </c>
      <c r="M163" s="30">
        <v>67.750399999999999</v>
      </c>
      <c r="N163" s="30">
        <v>4.3276099999999998E-2</v>
      </c>
      <c r="O163" s="30">
        <v>0.325986</v>
      </c>
      <c r="P163" s="30">
        <v>5.5526400000000002</v>
      </c>
      <c r="Q163" s="30">
        <v>2.07209E-3</v>
      </c>
      <c r="R163" s="30">
        <v>1.1424499999999999E-3</v>
      </c>
      <c r="S163" s="30">
        <v>4.7239800000000001E-4</v>
      </c>
      <c r="T163" s="30">
        <v>2.96872E-2</v>
      </c>
      <c r="U163" s="30">
        <v>3.7457099999999999</v>
      </c>
      <c r="W163" s="36">
        <v>1208.3333333333301</v>
      </c>
      <c r="X163" s="36">
        <v>1325</v>
      </c>
      <c r="Y163" s="36">
        <v>1758.3333333333301</v>
      </c>
      <c r="Z163" s="36">
        <v>566.66666666666697</v>
      </c>
      <c r="AA163" s="36">
        <v>891.66666666666697</v>
      </c>
      <c r="AB163" s="36">
        <v>0</v>
      </c>
    </row>
    <row r="164" spans="1:31" s="31" customFormat="1">
      <c r="A164" s="31" t="s">
        <v>56</v>
      </c>
      <c r="C164" s="31">
        <v>1.3411</v>
      </c>
      <c r="D164" s="31">
        <v>4921.91</v>
      </c>
      <c r="E164" s="31">
        <v>3.4549699999999999</v>
      </c>
      <c r="F164" s="31">
        <v>11797.7</v>
      </c>
      <c r="G164" s="31">
        <v>6.4683200000000003</v>
      </c>
      <c r="H164" s="31">
        <v>1.5456000000000001</v>
      </c>
      <c r="I164" s="31">
        <v>1.38531</v>
      </c>
      <c r="J164" s="31">
        <v>20.107099999999999</v>
      </c>
      <c r="K164" s="31">
        <v>0.40680699999999997</v>
      </c>
      <c r="L164" s="31">
        <v>45.241399999999999</v>
      </c>
      <c r="M164" s="31">
        <v>45.538699999999999</v>
      </c>
      <c r="N164" s="31">
        <v>7.7378299999999997E-2</v>
      </c>
      <c r="O164" s="31">
        <v>0.32621699999999998</v>
      </c>
      <c r="P164" s="31">
        <v>6.8696999999999999</v>
      </c>
      <c r="Q164" s="31">
        <v>0.32552700000000001</v>
      </c>
      <c r="R164" s="31">
        <v>0.51939500000000005</v>
      </c>
      <c r="S164" s="31">
        <v>0.10877100000000001</v>
      </c>
      <c r="T164" s="31">
        <v>0.20561199999999999</v>
      </c>
      <c r="U164" s="31">
        <v>1.77162</v>
      </c>
      <c r="W164" s="31">
        <v>1208.3333333333301</v>
      </c>
      <c r="X164" s="31">
        <v>1325</v>
      </c>
      <c r="Y164" s="31">
        <v>1758.3333333333301</v>
      </c>
      <c r="Z164" s="31">
        <v>566.66666666666697</v>
      </c>
      <c r="AA164" s="31">
        <v>891.66666666666697</v>
      </c>
      <c r="AB164" s="31">
        <v>0</v>
      </c>
    </row>
    <row r="165" spans="1:31" s="30" customFormat="1">
      <c r="A165" s="30" t="s">
        <v>55</v>
      </c>
      <c r="C165" s="30">
        <v>1.1918599999999999</v>
      </c>
      <c r="D165" s="30">
        <v>5174.97</v>
      </c>
      <c r="E165" s="30">
        <v>11.860300000000001</v>
      </c>
      <c r="F165" s="30">
        <v>10367.9</v>
      </c>
      <c r="G165" s="30">
        <v>9.3154800000000009</v>
      </c>
      <c r="H165" s="30">
        <v>0.89944500000000005</v>
      </c>
      <c r="I165" s="30">
        <v>2.1215299999999999</v>
      </c>
      <c r="J165" s="30">
        <v>24.889199999999999</v>
      </c>
      <c r="K165" s="30">
        <v>0.41728599999999999</v>
      </c>
      <c r="L165" s="30">
        <v>47.104500000000002</v>
      </c>
      <c r="M165" s="30">
        <v>38.827100000000002</v>
      </c>
      <c r="N165" s="30">
        <v>6.0699500000000003E-2</v>
      </c>
      <c r="O165" s="30">
        <v>0.36239900000000003</v>
      </c>
      <c r="P165" s="30">
        <v>9.1402699999999992</v>
      </c>
      <c r="Q165" s="30">
        <v>0.17732400000000001</v>
      </c>
      <c r="R165" s="30">
        <v>0.16708600000000001</v>
      </c>
      <c r="S165" s="30">
        <v>4.8901899999999998E-2</v>
      </c>
      <c r="T165" s="30">
        <v>0.173238</v>
      </c>
      <c r="U165" s="30">
        <v>1.71387</v>
      </c>
      <c r="W165" s="36">
        <v>1208.3333333333301</v>
      </c>
      <c r="X165" s="36">
        <v>1325</v>
      </c>
      <c r="Y165" s="36">
        <v>1758.3333333333301</v>
      </c>
      <c r="Z165" s="36">
        <v>566.66666666666697</v>
      </c>
      <c r="AA165" s="36">
        <v>891.66666666666697</v>
      </c>
      <c r="AB165" s="36">
        <v>0</v>
      </c>
    </row>
    <row r="166" spans="1:31" s="30" customFormat="1">
      <c r="A166" s="30" t="s">
        <v>54</v>
      </c>
      <c r="C166" s="30">
        <v>1.1454299999999999</v>
      </c>
      <c r="D166" s="30">
        <v>3974.05</v>
      </c>
      <c r="E166" s="30">
        <v>1.49288</v>
      </c>
      <c r="F166" s="30">
        <v>10119.700000000001</v>
      </c>
      <c r="G166" s="30">
        <v>6.3998600000000003</v>
      </c>
      <c r="H166" s="30">
        <v>1.30511</v>
      </c>
      <c r="I166" s="30">
        <v>2.00116</v>
      </c>
      <c r="J166" s="30">
        <v>21.7135</v>
      </c>
      <c r="K166" s="30">
        <v>0.35467100000000001</v>
      </c>
      <c r="L166" s="30">
        <v>47.769300000000001</v>
      </c>
      <c r="M166" s="30">
        <v>39.7181</v>
      </c>
      <c r="N166" s="30">
        <v>5.1899599999999997E-2</v>
      </c>
      <c r="O166" s="30">
        <v>0.29421199999999997</v>
      </c>
      <c r="P166" s="30">
        <v>4.7690900000000003</v>
      </c>
      <c r="Q166" s="30">
        <v>0.26597900000000002</v>
      </c>
      <c r="R166" s="30">
        <v>0.270152</v>
      </c>
      <c r="S166" s="30">
        <v>4.7695000000000001E-2</v>
      </c>
      <c r="T166" s="30">
        <v>0.14829899999999999</v>
      </c>
      <c r="U166" s="30">
        <v>1.8455999999999999</v>
      </c>
      <c r="W166" s="36">
        <v>1208.3333333333301</v>
      </c>
      <c r="X166" s="36">
        <v>1325</v>
      </c>
      <c r="Y166" s="36">
        <v>1758.3333333333301</v>
      </c>
      <c r="Z166" s="36">
        <v>566.66666666666697</v>
      </c>
      <c r="AA166" s="36">
        <v>891.66666666666697</v>
      </c>
      <c r="AB166" s="36">
        <v>0</v>
      </c>
    </row>
    <row r="167" spans="1:31" s="32" customFormat="1">
      <c r="A167" s="32" t="s">
        <v>53</v>
      </c>
      <c r="C167" s="32">
        <v>1.4493199999999999</v>
      </c>
      <c r="D167" s="32">
        <v>6534.63</v>
      </c>
      <c r="E167" s="32">
        <v>2.7129599999999998</v>
      </c>
      <c r="F167" s="32">
        <v>12308</v>
      </c>
      <c r="G167" s="32">
        <v>6.0494500000000002</v>
      </c>
      <c r="H167" s="32">
        <v>1.27216</v>
      </c>
      <c r="I167" s="32">
        <v>1.82623</v>
      </c>
      <c r="J167" s="32">
        <v>22.1797</v>
      </c>
      <c r="K167" s="32">
        <v>0.42340899999999998</v>
      </c>
      <c r="L167" s="32">
        <v>62.692300000000003</v>
      </c>
      <c r="M167" s="32">
        <v>47.839199999999998</v>
      </c>
      <c r="N167" s="32">
        <v>6.4958699999999994E-2</v>
      </c>
      <c r="O167" s="32">
        <v>0.26594099999999998</v>
      </c>
      <c r="P167" s="32">
        <v>5.8635099999999998</v>
      </c>
      <c r="Q167" s="32">
        <v>7.7149300000000004E-2</v>
      </c>
      <c r="R167" s="32">
        <v>0.122185</v>
      </c>
      <c r="S167" s="32">
        <v>3.1513800000000002E-2</v>
      </c>
      <c r="T167" s="32">
        <v>0.101311</v>
      </c>
      <c r="U167" s="32">
        <v>1.8260700000000001</v>
      </c>
      <c r="W167" s="32">
        <v>1208.3333333333301</v>
      </c>
      <c r="X167" s="32">
        <v>1325</v>
      </c>
      <c r="Y167" s="32">
        <v>1758.3333333333301</v>
      </c>
      <c r="Z167" s="32">
        <v>566.66666666666697</v>
      </c>
      <c r="AA167" s="32">
        <v>891.66666666666697</v>
      </c>
      <c r="AB167" s="32">
        <v>0</v>
      </c>
    </row>
    <row r="168" spans="1:31" s="31" customFormat="1">
      <c r="A168" s="31" t="s">
        <v>52</v>
      </c>
      <c r="C168" s="31">
        <v>1.07291</v>
      </c>
      <c r="D168" s="31">
        <v>6465.03</v>
      </c>
      <c r="E168" s="31">
        <v>3.7385799999999998</v>
      </c>
      <c r="F168" s="31">
        <v>7392.63</v>
      </c>
      <c r="G168" s="31">
        <v>5.0501199999999997</v>
      </c>
      <c r="H168" s="31">
        <v>1.2079599999999999</v>
      </c>
      <c r="I168" s="31">
        <v>1.21086</v>
      </c>
      <c r="J168" s="31">
        <v>13.083299999999999</v>
      </c>
      <c r="K168" s="31">
        <v>0.366703</v>
      </c>
      <c r="L168" s="31">
        <v>30.074100000000001</v>
      </c>
      <c r="M168" s="31">
        <v>32.628399999999999</v>
      </c>
      <c r="N168" s="31">
        <v>5.5590000000000001E-2</v>
      </c>
      <c r="O168" s="31">
        <v>0.22153400000000001</v>
      </c>
      <c r="P168" s="31">
        <v>6.2886699999999998</v>
      </c>
      <c r="Q168" s="31">
        <v>0.27393800000000001</v>
      </c>
      <c r="R168" s="31">
        <v>0.28465499999999999</v>
      </c>
      <c r="S168" s="31">
        <v>5.9456500000000002E-2</v>
      </c>
      <c r="T168" s="31">
        <v>0.19928299999999999</v>
      </c>
      <c r="U168" s="31">
        <v>1.18279</v>
      </c>
      <c r="W168" s="31">
        <v>1208.3333333333301</v>
      </c>
      <c r="X168" s="31">
        <v>1325</v>
      </c>
      <c r="Y168" s="31">
        <v>1758.3333333333301</v>
      </c>
      <c r="Z168" s="31">
        <v>566.66666666666697</v>
      </c>
      <c r="AA168" s="31">
        <v>891.66666666666697</v>
      </c>
      <c r="AB168" s="31">
        <v>0</v>
      </c>
    </row>
    <row r="169" spans="1:31" s="30" customFormat="1">
      <c r="A169" s="30" t="s">
        <v>51</v>
      </c>
      <c r="C169" s="30">
        <v>1.14022</v>
      </c>
      <c r="D169" s="30">
        <v>5701.23</v>
      </c>
      <c r="E169" s="30">
        <v>2.4402599999999999</v>
      </c>
      <c r="F169" s="30">
        <v>13362.8</v>
      </c>
      <c r="G169" s="30">
        <v>5.5492100000000004</v>
      </c>
      <c r="H169" s="30">
        <v>1.1406700000000001</v>
      </c>
      <c r="I169" s="30">
        <v>1.4072899999999999</v>
      </c>
      <c r="J169" s="30">
        <v>20.716000000000001</v>
      </c>
      <c r="K169" s="30">
        <v>0.39777699999999999</v>
      </c>
      <c r="L169" s="30">
        <v>61.2517</v>
      </c>
      <c r="M169" s="30">
        <v>55.677799999999998</v>
      </c>
      <c r="N169" s="30">
        <v>3.7820100000000002E-2</v>
      </c>
      <c r="O169" s="30">
        <v>0.225665</v>
      </c>
      <c r="P169" s="30">
        <v>7.4209699999999996</v>
      </c>
      <c r="Q169" s="30">
        <v>0.266154</v>
      </c>
      <c r="R169" s="30">
        <v>0.220197</v>
      </c>
      <c r="S169" s="30">
        <v>7.5077900000000003E-2</v>
      </c>
      <c r="T169" s="30">
        <v>0.17059299999999999</v>
      </c>
      <c r="U169" s="30">
        <v>2.08236</v>
      </c>
      <c r="W169" s="36">
        <v>1208.3333333333301</v>
      </c>
      <c r="X169" s="36">
        <v>1325</v>
      </c>
      <c r="Y169" s="36">
        <v>1758.3333333333301</v>
      </c>
      <c r="Z169" s="36">
        <v>566.66666666666697</v>
      </c>
      <c r="AA169" s="36">
        <v>891.66666666666697</v>
      </c>
      <c r="AB169" s="36">
        <v>0</v>
      </c>
    </row>
    <row r="170" spans="1:31" s="32" customFormat="1">
      <c r="A170" s="32" t="s">
        <v>50</v>
      </c>
      <c r="C170" s="32">
        <v>1.09616</v>
      </c>
      <c r="D170" s="32">
        <v>6102.41</v>
      </c>
      <c r="E170" s="32">
        <v>2.4667599999999998</v>
      </c>
      <c r="F170" s="32">
        <v>12408.7</v>
      </c>
      <c r="G170" s="32">
        <v>8.3349399999999996</v>
      </c>
      <c r="H170" s="32">
        <v>1.15238</v>
      </c>
      <c r="I170" s="32">
        <v>1.39215</v>
      </c>
      <c r="J170" s="32">
        <v>28.560700000000001</v>
      </c>
      <c r="K170" s="32">
        <v>0.43037799999999998</v>
      </c>
      <c r="L170" s="32">
        <v>47.163600000000002</v>
      </c>
      <c r="M170" s="32">
        <v>43.0867</v>
      </c>
      <c r="N170" s="32">
        <v>3.0817299999999999E-2</v>
      </c>
      <c r="O170" s="32">
        <v>0.301062</v>
      </c>
      <c r="P170" s="32">
        <v>6.8148200000000001</v>
      </c>
      <c r="Q170" s="32">
        <v>4.73009E-2</v>
      </c>
      <c r="R170" s="32">
        <v>4.7708199999999999E-2</v>
      </c>
      <c r="S170" s="35">
        <v>2.3973099999999999E-5</v>
      </c>
      <c r="T170" s="32">
        <v>0.14512700000000001</v>
      </c>
      <c r="U170" s="32">
        <v>1.8065199999999999</v>
      </c>
      <c r="W170" s="32">
        <v>1208.3333333333301</v>
      </c>
      <c r="X170" s="32">
        <v>1325</v>
      </c>
      <c r="Y170" s="32">
        <v>1758.3333333333301</v>
      </c>
      <c r="Z170" s="32">
        <v>566.66666666666697</v>
      </c>
      <c r="AA170" s="32">
        <v>891.66666666666697</v>
      </c>
      <c r="AB170" s="32">
        <v>0</v>
      </c>
    </row>
    <row r="171" spans="1:31" s="32" customFormat="1">
      <c r="A171" s="32" t="s">
        <v>49</v>
      </c>
      <c r="C171" s="32">
        <v>1.32925</v>
      </c>
      <c r="D171" s="32">
        <v>10042.799999999999</v>
      </c>
      <c r="E171" s="32">
        <v>7.0597300000000001</v>
      </c>
      <c r="F171" s="32">
        <v>23954</v>
      </c>
      <c r="G171" s="32">
        <v>6.7184600000000003</v>
      </c>
      <c r="H171" s="32">
        <v>1.4215500000000001</v>
      </c>
      <c r="I171" s="32">
        <v>2.6142699999999999</v>
      </c>
      <c r="J171" s="32">
        <v>27.876899999999999</v>
      </c>
      <c r="K171" s="32">
        <v>0.83000600000000002</v>
      </c>
      <c r="L171" s="32">
        <v>68.6708</v>
      </c>
      <c r="M171" s="32">
        <v>57.941400000000002</v>
      </c>
      <c r="N171" s="32">
        <v>5.6931599999999999E-2</v>
      </c>
      <c r="O171" s="32">
        <v>0.29669000000000001</v>
      </c>
      <c r="P171" s="32">
        <v>10.408799999999999</v>
      </c>
      <c r="Q171" s="32">
        <v>1.49943E-2</v>
      </c>
      <c r="R171" s="32">
        <v>3.1519699999999998E-2</v>
      </c>
      <c r="S171" s="32">
        <v>1.3513699999999999E-4</v>
      </c>
      <c r="T171" s="32">
        <v>0.15860299999999999</v>
      </c>
      <c r="U171" s="32">
        <v>2.2814399999999999</v>
      </c>
      <c r="W171" s="32">
        <v>1208.3333333333301</v>
      </c>
      <c r="X171" s="32">
        <v>1325</v>
      </c>
      <c r="Y171" s="32">
        <v>1758.3333333333301</v>
      </c>
      <c r="Z171" s="32">
        <v>566.66666666666697</v>
      </c>
      <c r="AA171" s="32">
        <v>891.66666666666697</v>
      </c>
      <c r="AB171" s="32">
        <v>0</v>
      </c>
    </row>
    <row r="172" spans="1:31" s="32" customFormat="1">
      <c r="A172" s="32" t="s">
        <v>48</v>
      </c>
      <c r="C172" s="32">
        <v>1.29972</v>
      </c>
      <c r="D172" s="32">
        <v>5612.38</v>
      </c>
      <c r="E172" s="32">
        <v>2.9155199999999999</v>
      </c>
      <c r="F172" s="32">
        <v>11625.1</v>
      </c>
      <c r="G172" s="32">
        <v>6.79122</v>
      </c>
      <c r="H172" s="32">
        <v>1.10849</v>
      </c>
      <c r="I172" s="32">
        <v>2.0634800000000002</v>
      </c>
      <c r="J172" s="32">
        <v>24.0716</v>
      </c>
      <c r="K172" s="32">
        <v>0.510826</v>
      </c>
      <c r="L172" s="32">
        <v>51.763800000000003</v>
      </c>
      <c r="M172" s="32">
        <v>53.331000000000003</v>
      </c>
      <c r="N172" s="32">
        <v>5.8857899999999998E-2</v>
      </c>
      <c r="O172" s="32">
        <v>0.27026600000000001</v>
      </c>
      <c r="P172" s="32">
        <v>6.8666499999999999</v>
      </c>
      <c r="Q172" s="32">
        <v>8.0287300000000006E-2</v>
      </c>
      <c r="R172" s="32">
        <v>5.1727799999999997E-2</v>
      </c>
      <c r="S172" s="32">
        <v>6.9377900000000001E-3</v>
      </c>
      <c r="T172" s="32">
        <v>0.13308700000000001</v>
      </c>
      <c r="U172" s="32">
        <v>2.5729500000000001</v>
      </c>
      <c r="W172" s="32">
        <v>1208.3333333333301</v>
      </c>
      <c r="X172" s="32">
        <v>1325</v>
      </c>
      <c r="Y172" s="32">
        <v>1758.3333333333301</v>
      </c>
      <c r="Z172" s="32">
        <v>566.66666666666697</v>
      </c>
      <c r="AA172" s="32">
        <v>891.66666666666697</v>
      </c>
      <c r="AB172" s="32">
        <v>0</v>
      </c>
    </row>
    <row r="173" spans="1:31" s="32" customFormat="1">
      <c r="A173" s="32" t="s">
        <v>47</v>
      </c>
      <c r="C173" s="32">
        <v>1.5623199999999999</v>
      </c>
      <c r="D173" s="32">
        <v>5249.52</v>
      </c>
      <c r="E173" s="32">
        <v>1.6149800000000001</v>
      </c>
      <c r="F173" s="32">
        <v>11618.3</v>
      </c>
      <c r="G173" s="32">
        <v>4.6894400000000003</v>
      </c>
      <c r="H173" s="32">
        <v>0.99960800000000005</v>
      </c>
      <c r="I173" s="32">
        <v>1.6564399999999999</v>
      </c>
      <c r="J173" s="32">
        <v>20.707000000000001</v>
      </c>
      <c r="K173" s="32">
        <v>0.51610800000000001</v>
      </c>
      <c r="L173" s="32">
        <v>52.818800000000003</v>
      </c>
      <c r="M173" s="32">
        <v>48.470100000000002</v>
      </c>
      <c r="N173" s="32">
        <v>4.4155899999999998E-2</v>
      </c>
      <c r="O173" s="32">
        <v>0.272235</v>
      </c>
      <c r="P173" s="32">
        <v>5.7869700000000002</v>
      </c>
      <c r="Q173" s="32">
        <v>3.7338799999999998E-2</v>
      </c>
      <c r="R173" s="32">
        <v>4.1082399999999998E-2</v>
      </c>
      <c r="S173" s="32">
        <v>4.0403999999999999E-4</v>
      </c>
      <c r="T173" s="32">
        <v>0.144453</v>
      </c>
      <c r="U173" s="32">
        <v>1.88245</v>
      </c>
      <c r="W173" s="32">
        <v>1208.3333333333301</v>
      </c>
      <c r="X173" s="32">
        <v>1325</v>
      </c>
      <c r="Y173" s="32">
        <v>1758.3333333333301</v>
      </c>
      <c r="Z173" s="32">
        <v>566.66666666666697</v>
      </c>
      <c r="AA173" s="32">
        <v>891.66666666666697</v>
      </c>
      <c r="AB173" s="32">
        <v>0</v>
      </c>
    </row>
    <row r="174" spans="1:31" s="32" customFormat="1">
      <c r="A174" s="32" t="s">
        <v>46</v>
      </c>
      <c r="C174" s="32">
        <v>1.14886</v>
      </c>
      <c r="D174" s="32">
        <v>6663.37</v>
      </c>
      <c r="E174" s="32">
        <v>2.90205</v>
      </c>
      <c r="F174" s="32">
        <v>14525.4</v>
      </c>
      <c r="G174" s="32">
        <v>4.6752799999999999</v>
      </c>
      <c r="H174" s="32">
        <v>1.50671</v>
      </c>
      <c r="I174" s="32">
        <v>1.71065</v>
      </c>
      <c r="J174" s="32">
        <v>20.474399999999999</v>
      </c>
      <c r="K174" s="32">
        <v>0.43512400000000001</v>
      </c>
      <c r="L174" s="32">
        <v>66.287199999999999</v>
      </c>
      <c r="M174" s="32">
        <v>44.779899999999998</v>
      </c>
      <c r="N174" s="32">
        <v>3.7460899999999998E-2</v>
      </c>
      <c r="O174" s="32">
        <v>0.30581900000000001</v>
      </c>
      <c r="P174" s="32">
        <v>5.6118100000000002</v>
      </c>
      <c r="Q174" s="32">
        <v>3.5770799999999998E-2</v>
      </c>
      <c r="R174" s="32">
        <v>4.5232899999999999E-2</v>
      </c>
      <c r="S174" s="32">
        <v>7.3425399999999998E-3</v>
      </c>
      <c r="T174" s="32">
        <v>7.3250399999999993E-2</v>
      </c>
      <c r="U174" s="32">
        <v>2.5876700000000001</v>
      </c>
      <c r="W174" s="32">
        <v>1208.3333333333301</v>
      </c>
      <c r="X174" s="32">
        <v>1325</v>
      </c>
      <c r="Y174" s="32">
        <v>1758.3333333333301</v>
      </c>
      <c r="Z174" s="32">
        <v>566.66666666666697</v>
      </c>
      <c r="AA174" s="32">
        <v>891.66666666666697</v>
      </c>
      <c r="AB174" s="32">
        <v>0</v>
      </c>
    </row>
    <row r="175" spans="1:31" s="31" customFormat="1">
      <c r="A175" s="31" t="s">
        <v>26</v>
      </c>
      <c r="C175" s="31">
        <v>1.1725399999999999</v>
      </c>
      <c r="D175" s="31">
        <v>7773.81</v>
      </c>
      <c r="E175" s="31">
        <v>3.8102499999999999</v>
      </c>
      <c r="F175" s="31">
        <v>14561.6</v>
      </c>
      <c r="G175" s="31">
        <v>4.9318499999999998</v>
      </c>
      <c r="H175" s="31">
        <v>1.19279</v>
      </c>
      <c r="I175" s="31">
        <v>1.82552</v>
      </c>
      <c r="J175" s="31">
        <v>23.023099999999999</v>
      </c>
      <c r="K175" s="31">
        <v>0.45417400000000002</v>
      </c>
      <c r="L175" s="31">
        <v>62.356499999999997</v>
      </c>
      <c r="M175" s="31">
        <v>48.049100000000003</v>
      </c>
      <c r="N175" s="31">
        <v>0.10721899999999999</v>
      </c>
      <c r="O175" s="31">
        <v>0.25497799999999998</v>
      </c>
      <c r="P175" s="31">
        <v>4.6262499999999998</v>
      </c>
      <c r="Q175" s="31">
        <v>3.7336000000000001E-2</v>
      </c>
      <c r="R175" s="31">
        <v>4.51422E-2</v>
      </c>
      <c r="S175" s="31">
        <v>1.8860100000000001E-2</v>
      </c>
      <c r="T175" s="31">
        <v>0.18410099999999999</v>
      </c>
      <c r="U175" s="31">
        <v>2.99919</v>
      </c>
      <c r="W175" s="31">
        <v>1208.3333333333301</v>
      </c>
      <c r="X175" s="31">
        <v>1325</v>
      </c>
      <c r="Y175" s="31">
        <v>1758.3333333333301</v>
      </c>
      <c r="Z175" s="31">
        <v>566.66666666666697</v>
      </c>
      <c r="AA175" s="31">
        <v>891.66666666666697</v>
      </c>
      <c r="AB175" s="31">
        <v>0</v>
      </c>
    </row>
    <row r="176" spans="1:31" s="30" customFormat="1">
      <c r="A176" s="30" t="s">
        <v>25</v>
      </c>
      <c r="C176" s="30">
        <v>1.3555200000000001</v>
      </c>
      <c r="D176" s="30">
        <v>8478.0400000000009</v>
      </c>
      <c r="E176" s="30">
        <v>4.8126699999999998</v>
      </c>
      <c r="F176" s="30">
        <v>15783</v>
      </c>
      <c r="G176" s="30">
        <v>7.4992799999999997</v>
      </c>
      <c r="H176" s="30">
        <v>1.46173</v>
      </c>
      <c r="I176" s="30">
        <v>1.34589</v>
      </c>
      <c r="J176" s="30">
        <v>23.107700000000001</v>
      </c>
      <c r="K176" s="30">
        <v>0.41376400000000002</v>
      </c>
      <c r="L176" s="30">
        <v>63.423699999999997</v>
      </c>
      <c r="M176" s="30">
        <v>68.852400000000003</v>
      </c>
      <c r="N176" s="30">
        <v>5.2902299999999999E-2</v>
      </c>
      <c r="O176" s="30">
        <v>0.27225199999999999</v>
      </c>
      <c r="P176" s="30">
        <v>9.7008399999999995</v>
      </c>
      <c r="Q176" s="30">
        <v>3.76038E-2</v>
      </c>
      <c r="R176" s="30">
        <v>2.9075699999999999E-2</v>
      </c>
      <c r="S176" s="30">
        <v>1.6366599999999999E-2</v>
      </c>
      <c r="T176" s="30">
        <v>0.157445</v>
      </c>
      <c r="U176" s="30">
        <v>3.0103399999999998</v>
      </c>
      <c r="W176" s="36">
        <v>1208.3333333333301</v>
      </c>
      <c r="X176" s="36">
        <v>1325</v>
      </c>
      <c r="Y176" s="36">
        <v>1758.3333333333301</v>
      </c>
      <c r="Z176" s="36">
        <v>566.66666666666697</v>
      </c>
      <c r="AA176" s="36">
        <v>891.66666666666697</v>
      </c>
      <c r="AB176" s="36">
        <v>0</v>
      </c>
    </row>
    <row r="177" spans="1:28" s="30" customFormat="1">
      <c r="A177" s="30" t="s">
        <v>24</v>
      </c>
      <c r="C177" s="30">
        <v>1.39838</v>
      </c>
      <c r="D177" s="30">
        <v>7309.19</v>
      </c>
      <c r="E177" s="30">
        <v>2.34964</v>
      </c>
      <c r="F177" s="30">
        <v>13515.6</v>
      </c>
      <c r="G177" s="30">
        <v>4.7547199999999998</v>
      </c>
      <c r="H177" s="30">
        <v>1.0822499999999999</v>
      </c>
      <c r="I177" s="30">
        <v>1.56433</v>
      </c>
      <c r="J177" s="30">
        <v>23.127099999999999</v>
      </c>
      <c r="K177" s="30">
        <v>0.41699000000000003</v>
      </c>
      <c r="L177" s="30">
        <v>48.0411</v>
      </c>
      <c r="M177" s="30">
        <v>44.941499999999998</v>
      </c>
      <c r="N177" s="30">
        <v>6.7020499999999997E-2</v>
      </c>
      <c r="O177" s="30">
        <v>0.240788</v>
      </c>
      <c r="P177" s="30">
        <v>7.5481800000000003</v>
      </c>
      <c r="Q177" s="30">
        <v>0.23799999999999999</v>
      </c>
      <c r="R177" s="30">
        <v>0.26248300000000002</v>
      </c>
      <c r="S177" s="30">
        <v>5.6685399999999997E-2</v>
      </c>
      <c r="T177" s="30">
        <v>0.24271699999999999</v>
      </c>
      <c r="U177" s="30">
        <v>2.34219</v>
      </c>
      <c r="W177" s="36">
        <v>1208.3333333333301</v>
      </c>
      <c r="X177" s="36">
        <v>1325</v>
      </c>
      <c r="Y177" s="36">
        <v>1758.3333333333301</v>
      </c>
      <c r="Z177" s="36">
        <v>566.66666666666697</v>
      </c>
      <c r="AA177" s="36">
        <v>891.66666666666697</v>
      </c>
      <c r="AB177" s="36">
        <v>0</v>
      </c>
    </row>
    <row r="178" spans="1:28" s="31" customFormat="1">
      <c r="A178" s="31" t="s">
        <v>23</v>
      </c>
      <c r="C178" s="31">
        <v>1.20496</v>
      </c>
      <c r="D178" s="31">
        <v>6662.66</v>
      </c>
      <c r="E178" s="31">
        <v>3.86347</v>
      </c>
      <c r="F178" s="31">
        <v>11090.2</v>
      </c>
      <c r="G178" s="31">
        <v>6.3491200000000001</v>
      </c>
      <c r="H178" s="31">
        <v>1.0887199999999999</v>
      </c>
      <c r="I178" s="31">
        <v>1.9308000000000001</v>
      </c>
      <c r="J178" s="31">
        <v>24.306799999999999</v>
      </c>
      <c r="K178" s="31">
        <v>0.469335</v>
      </c>
      <c r="L178" s="31">
        <v>42.218600000000002</v>
      </c>
      <c r="M178" s="31">
        <v>40.087899999999998</v>
      </c>
      <c r="N178" s="31">
        <v>4.9056299999999997E-2</v>
      </c>
      <c r="O178" s="31">
        <v>0.25884200000000002</v>
      </c>
      <c r="P178" s="31">
        <v>7.5177699999999996</v>
      </c>
      <c r="Q178" s="31">
        <v>0.238345</v>
      </c>
      <c r="R178" s="31">
        <v>0.30494100000000002</v>
      </c>
      <c r="S178" s="31">
        <v>6.1233099999999999E-2</v>
      </c>
      <c r="T178" s="31">
        <v>0.20320299999999999</v>
      </c>
      <c r="U178" s="31">
        <v>1.61328</v>
      </c>
      <c r="W178" s="31">
        <v>1208.3333333333301</v>
      </c>
      <c r="X178" s="31">
        <v>1325</v>
      </c>
      <c r="Y178" s="31">
        <v>1758.3333333333301</v>
      </c>
      <c r="Z178" s="31">
        <v>566.66666666666697</v>
      </c>
      <c r="AA178" s="31">
        <v>891.66666666666697</v>
      </c>
      <c r="AB178" s="31">
        <v>0</v>
      </c>
    </row>
    <row r="179" spans="1:28" s="30" customFormat="1">
      <c r="A179" s="30" t="s">
        <v>22</v>
      </c>
      <c r="C179" s="30">
        <v>1.20929</v>
      </c>
      <c r="D179" s="30">
        <v>9468.64</v>
      </c>
      <c r="E179" s="30">
        <v>3.2497600000000002</v>
      </c>
      <c r="F179" s="30">
        <v>16577.2</v>
      </c>
      <c r="G179" s="30">
        <v>6.0484099999999996</v>
      </c>
      <c r="H179" s="30">
        <v>1.1095600000000001</v>
      </c>
      <c r="I179" s="30">
        <v>1.6927700000000001</v>
      </c>
      <c r="J179" s="30">
        <v>19.9633</v>
      </c>
      <c r="K179" s="30">
        <v>0.41647200000000001</v>
      </c>
      <c r="L179" s="30">
        <v>75.051299999999998</v>
      </c>
      <c r="M179" s="30">
        <v>64.995800000000003</v>
      </c>
      <c r="N179" s="30">
        <v>8.4017300000000003E-2</v>
      </c>
      <c r="O179" s="30">
        <v>0.24491599999999999</v>
      </c>
      <c r="P179" s="30">
        <v>5.8535599999999999</v>
      </c>
      <c r="Q179" s="34">
        <v>1.63836E-5</v>
      </c>
      <c r="R179" s="30">
        <v>5.1346200000000001E-4</v>
      </c>
      <c r="S179" s="30">
        <v>5.4673600000000003E-4</v>
      </c>
      <c r="T179" s="30">
        <v>1.26749E-3</v>
      </c>
      <c r="U179" s="30">
        <v>3.1686200000000002</v>
      </c>
      <c r="W179" s="36">
        <v>1208.3333333333301</v>
      </c>
      <c r="X179" s="36">
        <v>1325</v>
      </c>
      <c r="Y179" s="36">
        <v>1758.3333333333301</v>
      </c>
      <c r="Z179" s="36">
        <v>566.66666666666697</v>
      </c>
      <c r="AA179" s="36">
        <v>891.66666666666697</v>
      </c>
      <c r="AB179" s="36">
        <v>0</v>
      </c>
    </row>
    <row r="180" spans="1:28" s="32" customFormat="1">
      <c r="A180" s="32" t="s">
        <v>21</v>
      </c>
      <c r="C180" s="32">
        <v>1.1405400000000001</v>
      </c>
      <c r="D180" s="32">
        <v>9101.0400000000009</v>
      </c>
      <c r="E180" s="32">
        <v>2.3214600000000001</v>
      </c>
      <c r="F180" s="32">
        <v>13618.8</v>
      </c>
      <c r="G180" s="32">
        <v>6.42814</v>
      </c>
      <c r="H180" s="32">
        <v>0.99082800000000004</v>
      </c>
      <c r="I180" s="32">
        <v>1.7199599999999999</v>
      </c>
      <c r="J180" s="32">
        <v>22.7559</v>
      </c>
      <c r="K180" s="32">
        <v>0.33199000000000001</v>
      </c>
      <c r="L180" s="32">
        <v>51.441899999999997</v>
      </c>
      <c r="M180" s="32">
        <v>50.194600000000001</v>
      </c>
      <c r="N180" s="32">
        <v>5.06051E-2</v>
      </c>
      <c r="O180" s="32">
        <v>0.29982700000000001</v>
      </c>
      <c r="P180" s="32">
        <v>7.5633299999999997</v>
      </c>
      <c r="Q180" s="32">
        <v>1.0887600000000001E-2</v>
      </c>
      <c r="R180" s="32">
        <v>5.1946100000000003E-4</v>
      </c>
      <c r="S180" s="32">
        <v>1.9479999999999999E-4</v>
      </c>
      <c r="T180" s="32">
        <v>0.10798199999999999</v>
      </c>
      <c r="U180" s="32">
        <v>2.6936300000000002</v>
      </c>
      <c r="W180" s="32">
        <v>1208.3333333333301</v>
      </c>
      <c r="X180" s="32">
        <v>1325</v>
      </c>
      <c r="Y180" s="32">
        <v>1758.3333333333301</v>
      </c>
      <c r="Z180" s="32">
        <v>566.66666666666697</v>
      </c>
      <c r="AA180" s="32">
        <v>891.66666666666697</v>
      </c>
      <c r="AB180" s="32">
        <v>0</v>
      </c>
    </row>
    <row r="181" spans="1:28" s="31" customFormat="1">
      <c r="A181" s="31" t="s">
        <v>20</v>
      </c>
      <c r="C181" s="31">
        <v>1.84019</v>
      </c>
      <c r="D181" s="31">
        <v>11672.3</v>
      </c>
      <c r="E181" s="31">
        <v>6.4988099999999998</v>
      </c>
      <c r="F181" s="31">
        <v>18187.5</v>
      </c>
      <c r="G181" s="31">
        <v>12.4864</v>
      </c>
      <c r="H181" s="31">
        <v>1.8036799999999999</v>
      </c>
      <c r="I181" s="31">
        <v>2.5836399999999999</v>
      </c>
      <c r="J181" s="31">
        <v>27.764299999999999</v>
      </c>
      <c r="K181" s="31">
        <v>0.76698500000000003</v>
      </c>
      <c r="L181" s="31">
        <v>96.287099999999995</v>
      </c>
      <c r="M181" s="31">
        <v>71.860399999999998</v>
      </c>
      <c r="N181" s="31">
        <v>8.0303700000000006E-2</v>
      </c>
      <c r="O181" s="31">
        <v>0.37410500000000002</v>
      </c>
      <c r="P181" s="31">
        <v>7.6278899999999998</v>
      </c>
      <c r="Q181" s="31">
        <v>7.5451000000000004E-2</v>
      </c>
      <c r="R181" s="31">
        <v>0.17135300000000001</v>
      </c>
      <c r="S181" s="31">
        <v>1.49942E-3</v>
      </c>
      <c r="T181" s="31">
        <v>1.14269E-3</v>
      </c>
      <c r="U181" s="31">
        <v>4.6470799999999999</v>
      </c>
      <c r="W181" s="31">
        <v>1208.3333333333301</v>
      </c>
      <c r="X181" s="31">
        <v>1325</v>
      </c>
      <c r="Y181" s="31">
        <v>1758.3333333333301</v>
      </c>
      <c r="Z181" s="31">
        <v>566.66666666666697</v>
      </c>
      <c r="AA181" s="31">
        <v>891.66666666666697</v>
      </c>
      <c r="AB181" s="31">
        <v>0</v>
      </c>
    </row>
    <row r="182" spans="1:28" s="30" customFormat="1">
      <c r="A182" s="30" t="s">
        <v>19</v>
      </c>
      <c r="C182" s="30">
        <v>2.7087500000000002</v>
      </c>
      <c r="D182" s="30">
        <v>18310.5</v>
      </c>
      <c r="E182" s="30">
        <v>7.4216499999999996</v>
      </c>
      <c r="F182" s="30">
        <v>35470.6</v>
      </c>
      <c r="G182" s="30">
        <v>17.0396</v>
      </c>
      <c r="H182" s="30">
        <v>2.3634499999999998</v>
      </c>
      <c r="I182" s="30">
        <v>4.0246399999999998</v>
      </c>
      <c r="J182" s="30">
        <v>48.883400000000002</v>
      </c>
      <c r="K182" s="30">
        <v>0.92483199999999999</v>
      </c>
      <c r="L182" s="30">
        <v>121.05800000000001</v>
      </c>
      <c r="M182" s="30">
        <v>124.38</v>
      </c>
      <c r="N182" s="30">
        <v>9.9596100000000007E-2</v>
      </c>
      <c r="O182" s="30">
        <v>0.63065199999999999</v>
      </c>
      <c r="P182" s="30">
        <v>12.5273</v>
      </c>
      <c r="Q182" s="30">
        <v>5.0996600000000003E-2</v>
      </c>
      <c r="R182" s="30">
        <v>2.6313199999999998E-2</v>
      </c>
      <c r="S182" s="30">
        <v>1.9524799999999999E-3</v>
      </c>
      <c r="T182" s="30">
        <v>5.7344100000000002E-2</v>
      </c>
      <c r="U182" s="30">
        <v>7.4638</v>
      </c>
      <c r="W182" s="36">
        <v>1208.3333333333301</v>
      </c>
      <c r="X182" s="36">
        <v>1325</v>
      </c>
      <c r="Y182" s="36">
        <v>1758.3333333333301</v>
      </c>
      <c r="Z182" s="36">
        <v>566.66666666666697</v>
      </c>
      <c r="AA182" s="36">
        <v>891.66666666666697</v>
      </c>
      <c r="AB182" s="36">
        <v>0</v>
      </c>
    </row>
    <row r="183" spans="1:28" s="30" customFormat="1">
      <c r="A183" s="30" t="s">
        <v>18</v>
      </c>
      <c r="C183" s="30">
        <v>1.44956</v>
      </c>
      <c r="D183" s="30">
        <v>6517.79</v>
      </c>
      <c r="E183" s="30">
        <v>2.20933</v>
      </c>
      <c r="F183" s="30">
        <v>14422.6</v>
      </c>
      <c r="G183" s="30">
        <v>6.3260300000000003</v>
      </c>
      <c r="H183" s="30">
        <v>1.3628499999999999</v>
      </c>
      <c r="I183" s="30">
        <v>1.8460399999999999</v>
      </c>
      <c r="J183" s="30">
        <v>20.9057</v>
      </c>
      <c r="K183" s="30">
        <v>0.41000900000000001</v>
      </c>
      <c r="L183" s="30">
        <v>61.374699999999997</v>
      </c>
      <c r="M183" s="30">
        <v>54.6083</v>
      </c>
      <c r="N183" s="30">
        <v>5.6675799999999998E-2</v>
      </c>
      <c r="O183" s="30">
        <v>0.36823899999999998</v>
      </c>
      <c r="P183" s="30">
        <v>4.8417500000000002</v>
      </c>
      <c r="Q183" s="30">
        <v>6.9268699999999999E-4</v>
      </c>
      <c r="R183" s="30">
        <v>1.5508199999999999E-4</v>
      </c>
      <c r="S183" s="30">
        <v>5.9652399999999997E-4</v>
      </c>
      <c r="T183" s="30">
        <v>2.94034E-2</v>
      </c>
      <c r="U183" s="30">
        <v>3.4785699999999999</v>
      </c>
      <c r="W183" s="36">
        <v>1208.3333333333301</v>
      </c>
      <c r="X183" s="36">
        <v>1325</v>
      </c>
      <c r="Y183" s="36">
        <v>1758.3333333333301</v>
      </c>
      <c r="Z183" s="36">
        <v>566.66666666666697</v>
      </c>
      <c r="AA183" s="36">
        <v>891.66666666666697</v>
      </c>
      <c r="AB183" s="36">
        <v>0</v>
      </c>
    </row>
    <row r="184" spans="1:28" s="32" customFormat="1">
      <c r="A184" s="32" t="s">
        <v>17</v>
      </c>
      <c r="C184" s="32">
        <v>1.5005299999999999</v>
      </c>
      <c r="D184" s="32">
        <v>6822.79</v>
      </c>
      <c r="E184" s="32">
        <v>2.0605600000000002</v>
      </c>
      <c r="F184" s="32">
        <v>15200.3</v>
      </c>
      <c r="G184" s="32">
        <v>6.6834300000000004</v>
      </c>
      <c r="H184" s="32">
        <v>1.0137700000000001</v>
      </c>
      <c r="I184" s="32">
        <v>2.1931799999999999</v>
      </c>
      <c r="J184" s="32">
        <v>17.751100000000001</v>
      </c>
      <c r="K184" s="32">
        <v>0.306898</v>
      </c>
      <c r="L184" s="32">
        <v>38.226599999999998</v>
      </c>
      <c r="M184" s="32">
        <v>51.3765</v>
      </c>
      <c r="N184" s="32">
        <v>2.9709800000000001E-2</v>
      </c>
      <c r="O184" s="32">
        <v>0.21512200000000001</v>
      </c>
      <c r="P184" s="32">
        <v>5.1215099999999998</v>
      </c>
      <c r="Q184" s="32">
        <v>1.05027E-2</v>
      </c>
      <c r="R184" s="32">
        <v>2.60863E-2</v>
      </c>
      <c r="S184" s="32">
        <v>1.60411E-3</v>
      </c>
      <c r="T184" s="32">
        <v>0.100693</v>
      </c>
      <c r="U184" s="32">
        <v>2.7145999999999999</v>
      </c>
      <c r="W184" s="32">
        <v>1208.3333333333301</v>
      </c>
      <c r="X184" s="32">
        <v>1325</v>
      </c>
      <c r="Y184" s="32">
        <v>1758.3333333333301</v>
      </c>
      <c r="Z184" s="32">
        <v>566.66666666666697</v>
      </c>
      <c r="AA184" s="32">
        <v>891.66666666666697</v>
      </c>
      <c r="AB184" s="32">
        <v>0</v>
      </c>
    </row>
    <row r="185" spans="1:28" s="31" customFormat="1">
      <c r="A185" s="31" t="s">
        <v>16</v>
      </c>
      <c r="C185" s="31">
        <v>1.3764799999999999</v>
      </c>
      <c r="D185" s="31">
        <v>7275.21</v>
      </c>
      <c r="E185" s="31">
        <v>2.2296900000000002</v>
      </c>
      <c r="F185" s="31">
        <v>11128.9</v>
      </c>
      <c r="G185" s="31">
        <v>7.6393300000000002</v>
      </c>
      <c r="H185" s="31">
        <v>1.22054</v>
      </c>
      <c r="I185" s="31">
        <v>1.79671</v>
      </c>
      <c r="J185" s="31">
        <v>18.876300000000001</v>
      </c>
      <c r="K185" s="31">
        <v>0.486647</v>
      </c>
      <c r="L185" s="31">
        <v>54.471699999999998</v>
      </c>
      <c r="M185" s="31">
        <v>46.295499999999997</v>
      </c>
      <c r="N185" s="31">
        <v>5.9335100000000002E-2</v>
      </c>
      <c r="O185" s="31">
        <v>0.254797</v>
      </c>
      <c r="P185" s="31">
        <v>9.2235099999999992</v>
      </c>
      <c r="Q185" s="31">
        <v>0.31000499999999998</v>
      </c>
      <c r="R185" s="31">
        <v>0.39477200000000001</v>
      </c>
      <c r="S185" s="31">
        <v>5.9311299999999997E-2</v>
      </c>
      <c r="T185" s="31">
        <v>0.23076199999999999</v>
      </c>
      <c r="U185" s="31">
        <v>1.87158</v>
      </c>
      <c r="W185" s="31">
        <v>1208.3333333333301</v>
      </c>
      <c r="X185" s="31">
        <v>1325</v>
      </c>
      <c r="Y185" s="31">
        <v>1758.3333333333301</v>
      </c>
      <c r="Z185" s="31">
        <v>566.66666666666697</v>
      </c>
      <c r="AA185" s="31">
        <v>891.66666666666697</v>
      </c>
      <c r="AB185" s="31">
        <v>0</v>
      </c>
    </row>
    <row r="186" spans="1:28" s="31" customFormat="1">
      <c r="A186" s="31" t="s">
        <v>15</v>
      </c>
      <c r="C186" s="31">
        <v>1.0773699999999999</v>
      </c>
      <c r="D186" s="31">
        <v>4933.5</v>
      </c>
      <c r="E186" s="31">
        <v>2.2965</v>
      </c>
      <c r="F186" s="31">
        <v>10756.9</v>
      </c>
      <c r="G186" s="31">
        <v>7.0549099999999996</v>
      </c>
      <c r="H186" s="31">
        <v>1.1692400000000001</v>
      </c>
      <c r="I186" s="31">
        <v>1.9242300000000001</v>
      </c>
      <c r="J186" s="31">
        <v>17.818999999999999</v>
      </c>
      <c r="K186" s="31">
        <v>0.37364700000000001</v>
      </c>
      <c r="L186" s="31">
        <v>36.953000000000003</v>
      </c>
      <c r="M186" s="31">
        <v>36.925600000000003</v>
      </c>
      <c r="N186" s="31">
        <v>5.5906200000000003E-2</v>
      </c>
      <c r="O186" s="31">
        <v>0.226325</v>
      </c>
      <c r="P186" s="31">
        <v>5.0928399999999998</v>
      </c>
      <c r="Q186" s="31">
        <v>0.24551400000000001</v>
      </c>
      <c r="R186" s="31">
        <v>0.39504400000000001</v>
      </c>
      <c r="S186" s="31">
        <v>5.9858700000000001E-2</v>
      </c>
      <c r="T186" s="31">
        <v>0.19481999999999999</v>
      </c>
      <c r="U186" s="31">
        <v>1.72631</v>
      </c>
      <c r="W186" s="31">
        <v>1208.3333333333301</v>
      </c>
      <c r="X186" s="31">
        <v>1325</v>
      </c>
      <c r="Y186" s="31">
        <v>1758.3333333333301</v>
      </c>
      <c r="Z186" s="31">
        <v>566.66666666666697</v>
      </c>
      <c r="AA186" s="31">
        <v>891.66666666666697</v>
      </c>
      <c r="AB186" s="31">
        <v>0</v>
      </c>
    </row>
    <row r="187" spans="1:28" s="30" customFormat="1">
      <c r="A187" s="30" t="s">
        <v>14</v>
      </c>
      <c r="C187" s="30">
        <v>1.58419</v>
      </c>
      <c r="D187" s="30">
        <v>7696.77</v>
      </c>
      <c r="E187" s="30">
        <v>1.82202</v>
      </c>
      <c r="F187" s="30">
        <v>15184.4</v>
      </c>
      <c r="G187" s="30">
        <v>8.8945100000000004</v>
      </c>
      <c r="H187" s="30">
        <v>1.3428599999999999</v>
      </c>
      <c r="I187" s="30">
        <v>1.8491599999999999</v>
      </c>
      <c r="J187" s="30">
        <v>24.421600000000002</v>
      </c>
      <c r="K187" s="30">
        <v>0.36167100000000002</v>
      </c>
      <c r="L187" s="30">
        <v>68.852599999999995</v>
      </c>
      <c r="M187" s="30">
        <v>55.7727</v>
      </c>
      <c r="N187" s="30">
        <v>7.0474700000000001E-2</v>
      </c>
      <c r="O187" s="30">
        <v>0.27904699999999999</v>
      </c>
      <c r="P187" s="30">
        <v>5.71509</v>
      </c>
      <c r="Q187" s="30">
        <v>0.18986900000000001</v>
      </c>
      <c r="R187" s="30">
        <v>0.28476099999999999</v>
      </c>
      <c r="S187" s="30">
        <v>7.6772300000000002E-2</v>
      </c>
      <c r="T187" s="30">
        <v>0.178596</v>
      </c>
      <c r="U187" s="30">
        <v>3.6712799999999999</v>
      </c>
      <c r="W187" s="36">
        <v>1208.3333333333301</v>
      </c>
      <c r="X187" s="36">
        <v>1325</v>
      </c>
      <c r="Y187" s="36">
        <v>1758.3333333333301</v>
      </c>
      <c r="Z187" s="36">
        <v>566.66666666666697</v>
      </c>
      <c r="AA187" s="36">
        <v>891.66666666666697</v>
      </c>
      <c r="AB187" s="36">
        <v>0</v>
      </c>
    </row>
    <row r="188" spans="1:28" s="32" customFormat="1">
      <c r="A188" s="32" t="s">
        <v>13</v>
      </c>
      <c r="C188" s="32">
        <v>1.1042700000000001</v>
      </c>
      <c r="D188" s="32">
        <v>4673.26</v>
      </c>
      <c r="E188" s="32">
        <v>2.6332599999999999</v>
      </c>
      <c r="F188" s="32">
        <v>8515.36</v>
      </c>
      <c r="G188" s="32">
        <v>5.4238900000000001</v>
      </c>
      <c r="H188" s="32">
        <v>1.4533199999999999</v>
      </c>
      <c r="I188" s="32">
        <v>1.1898500000000001</v>
      </c>
      <c r="J188" s="32">
        <v>15.1006</v>
      </c>
      <c r="K188" s="32">
        <v>0.41642299999999999</v>
      </c>
      <c r="L188" s="32">
        <v>41.780200000000001</v>
      </c>
      <c r="M188" s="32">
        <v>35.910400000000003</v>
      </c>
      <c r="N188" s="32">
        <v>7.1503399999999995E-2</v>
      </c>
      <c r="O188" s="32">
        <v>0.28598299999999999</v>
      </c>
      <c r="P188" s="32">
        <v>4.9388100000000001</v>
      </c>
      <c r="Q188" s="32">
        <v>0.18920500000000001</v>
      </c>
      <c r="R188" s="32">
        <v>0.252502</v>
      </c>
      <c r="S188" s="32">
        <v>5.3775299999999998E-2</v>
      </c>
      <c r="T188" s="32">
        <v>0.183864</v>
      </c>
      <c r="U188" s="32">
        <v>1.4330499999999999</v>
      </c>
      <c r="W188" s="32">
        <v>1208.3333333333301</v>
      </c>
      <c r="X188" s="32">
        <v>1325</v>
      </c>
      <c r="Y188" s="32">
        <v>1758.3333333333301</v>
      </c>
      <c r="Z188" s="32">
        <v>566.66666666666697</v>
      </c>
      <c r="AA188" s="32">
        <v>891.66666666666697</v>
      </c>
      <c r="AB188" s="32">
        <v>0</v>
      </c>
    </row>
    <row r="189" spans="1:28" s="32" customFormat="1">
      <c r="A189" s="32" t="s">
        <v>12</v>
      </c>
      <c r="C189" s="32">
        <v>1.06166</v>
      </c>
      <c r="D189" s="32">
        <v>5599.26</v>
      </c>
      <c r="E189" s="32">
        <v>2.2302499999999998</v>
      </c>
      <c r="F189" s="32">
        <v>10986.7</v>
      </c>
      <c r="G189" s="32">
        <v>4.6078000000000001</v>
      </c>
      <c r="H189" s="32">
        <v>0.80757400000000001</v>
      </c>
      <c r="I189" s="32">
        <v>1.1628099999999999</v>
      </c>
      <c r="J189" s="32">
        <v>14.8841</v>
      </c>
      <c r="K189" s="32">
        <v>0.36731399999999997</v>
      </c>
      <c r="L189" s="32">
        <v>39.011899999999997</v>
      </c>
      <c r="M189" s="32">
        <v>39.332099999999997</v>
      </c>
      <c r="N189" s="32">
        <v>5.47027E-2</v>
      </c>
      <c r="O189" s="32">
        <v>0.23011799999999999</v>
      </c>
      <c r="P189" s="32">
        <v>4.5441900000000004</v>
      </c>
      <c r="Q189" s="32">
        <v>1.31454E-2</v>
      </c>
      <c r="R189" s="32">
        <v>2.0702399999999999E-2</v>
      </c>
      <c r="S189" s="32">
        <v>3.58752E-4</v>
      </c>
      <c r="T189" s="32">
        <v>9.8516000000000006E-2</v>
      </c>
      <c r="U189" s="32">
        <v>1.7173799999999999</v>
      </c>
      <c r="W189" s="32">
        <v>1208.3333333333301</v>
      </c>
      <c r="X189" s="32">
        <v>1325</v>
      </c>
      <c r="Y189" s="32">
        <v>1758.3333333333301</v>
      </c>
      <c r="Z189" s="32">
        <v>566.66666666666697</v>
      </c>
      <c r="AA189" s="32">
        <v>891.66666666666697</v>
      </c>
      <c r="AB189" s="32">
        <v>0</v>
      </c>
    </row>
    <row r="190" spans="1:28" s="31" customFormat="1">
      <c r="A190" s="31" t="s">
        <v>11</v>
      </c>
      <c r="C190" s="31">
        <v>1.8564000000000001</v>
      </c>
      <c r="D190" s="31">
        <v>10578</v>
      </c>
      <c r="E190" s="31">
        <v>3.28904</v>
      </c>
      <c r="F190" s="31">
        <v>23482.5</v>
      </c>
      <c r="G190" s="31">
        <v>8.8698700000000006</v>
      </c>
      <c r="H190" s="31">
        <v>1.9008499999999999</v>
      </c>
      <c r="I190" s="31">
        <v>2.6932</v>
      </c>
      <c r="J190" s="31">
        <v>21.873799999999999</v>
      </c>
      <c r="K190" s="31">
        <v>0.57081499999999996</v>
      </c>
      <c r="L190" s="31">
        <v>105.336</v>
      </c>
      <c r="M190" s="31">
        <v>90.762600000000006</v>
      </c>
      <c r="N190" s="31">
        <v>6.4964099999999997E-2</v>
      </c>
      <c r="O190" s="31">
        <v>0.41963499999999998</v>
      </c>
      <c r="P190" s="31">
        <v>15.7265</v>
      </c>
      <c r="Q190" s="31">
        <v>0.46416400000000002</v>
      </c>
      <c r="R190" s="31">
        <v>0.74615100000000001</v>
      </c>
      <c r="S190" s="31">
        <v>9.5325300000000002E-2</v>
      </c>
      <c r="T190" s="31">
        <v>0.39436700000000002</v>
      </c>
      <c r="U190" s="31">
        <v>4.1452799999999996</v>
      </c>
      <c r="W190" s="31">
        <v>1208.3333333333301</v>
      </c>
      <c r="X190" s="31">
        <v>1325</v>
      </c>
      <c r="Y190" s="31">
        <v>1758.3333333333301</v>
      </c>
      <c r="Z190" s="31">
        <v>566.66666666666697</v>
      </c>
      <c r="AA190" s="31">
        <v>891.66666666666697</v>
      </c>
      <c r="AB190" s="31">
        <v>0</v>
      </c>
    </row>
    <row r="191" spans="1:28" s="31" customFormat="1">
      <c r="A191" s="31" t="s">
        <v>10</v>
      </c>
      <c r="C191" s="31">
        <v>1.1154200000000001</v>
      </c>
      <c r="D191" s="31">
        <v>6332.04</v>
      </c>
      <c r="E191" s="31">
        <v>3.1933600000000002</v>
      </c>
      <c r="F191" s="31">
        <v>13302.4</v>
      </c>
      <c r="G191" s="31">
        <v>5.68893</v>
      </c>
      <c r="H191" s="31">
        <v>1.12358</v>
      </c>
      <c r="I191" s="31">
        <v>1.44459</v>
      </c>
      <c r="J191" s="31">
        <v>20.093499999999999</v>
      </c>
      <c r="K191" s="31">
        <v>0.39217000000000002</v>
      </c>
      <c r="L191" s="31">
        <v>56.126600000000003</v>
      </c>
      <c r="M191" s="31">
        <v>44.4009</v>
      </c>
      <c r="N191" s="31">
        <v>6.0006999999999998E-2</v>
      </c>
      <c r="O191" s="31">
        <v>0.31891999999999998</v>
      </c>
      <c r="P191" s="31">
        <v>7.2859100000000003</v>
      </c>
      <c r="Q191" s="31">
        <v>0.21878800000000001</v>
      </c>
      <c r="R191" s="31">
        <v>0.18162500000000001</v>
      </c>
      <c r="S191" s="31">
        <v>3.9396100000000003E-2</v>
      </c>
      <c r="T191" s="31">
        <v>0.216479</v>
      </c>
      <c r="U191" s="31">
        <v>2.4985400000000002</v>
      </c>
      <c r="W191" s="31">
        <v>1208.3333333333301</v>
      </c>
      <c r="X191" s="31">
        <v>1325</v>
      </c>
      <c r="Y191" s="31">
        <v>1758.3333333333301</v>
      </c>
      <c r="Z191" s="31">
        <v>566.66666666666697</v>
      </c>
      <c r="AA191" s="31">
        <v>891.66666666666697</v>
      </c>
      <c r="AB191" s="31">
        <v>0</v>
      </c>
    </row>
    <row r="192" spans="1:28" s="31" customFormat="1">
      <c r="A192" s="31" t="s">
        <v>9</v>
      </c>
      <c r="C192" s="31">
        <v>0.99209499999999995</v>
      </c>
      <c r="D192" s="31">
        <v>4191.49</v>
      </c>
      <c r="E192" s="31">
        <v>2.6204299999999998</v>
      </c>
      <c r="F192" s="31">
        <v>10716</v>
      </c>
      <c r="G192" s="31">
        <v>6.2300700000000004</v>
      </c>
      <c r="H192" s="31">
        <v>1.0091699999999999</v>
      </c>
      <c r="I192" s="31">
        <v>1.8631500000000001</v>
      </c>
      <c r="J192" s="31">
        <v>25.794599999999999</v>
      </c>
      <c r="K192" s="31">
        <v>0.387515</v>
      </c>
      <c r="L192" s="31">
        <v>45.535600000000002</v>
      </c>
      <c r="M192" s="31">
        <v>43.815100000000001</v>
      </c>
      <c r="N192" s="31">
        <v>6.8498500000000004E-2</v>
      </c>
      <c r="O192" s="31">
        <v>0.29447299999999998</v>
      </c>
      <c r="P192" s="31">
        <v>6.7975899999999996</v>
      </c>
      <c r="Q192" s="31">
        <v>0.33297199999999999</v>
      </c>
      <c r="R192" s="31">
        <v>0.32961000000000001</v>
      </c>
      <c r="S192" s="31">
        <v>7.0699499999999998E-2</v>
      </c>
      <c r="T192" s="31">
        <v>0.18509300000000001</v>
      </c>
      <c r="U192" s="31">
        <v>2.0644999999999998</v>
      </c>
      <c r="W192" s="31">
        <v>1208.3333333333301</v>
      </c>
      <c r="X192" s="31">
        <v>1325</v>
      </c>
      <c r="Y192" s="31">
        <v>1758.3333333333301</v>
      </c>
      <c r="Z192" s="31">
        <v>566.66666666666697</v>
      </c>
      <c r="AA192" s="31">
        <v>891.66666666666697</v>
      </c>
      <c r="AB192" s="31">
        <v>0</v>
      </c>
    </row>
    <row r="193" spans="1:51" s="30" customFormat="1">
      <c r="A193" s="30" t="s">
        <v>8</v>
      </c>
      <c r="C193" s="30">
        <v>1.6781999999999999</v>
      </c>
      <c r="D193" s="30">
        <v>6255.15</v>
      </c>
      <c r="E193" s="30">
        <v>3.0873200000000001</v>
      </c>
      <c r="F193" s="30">
        <v>12819.8</v>
      </c>
      <c r="G193" s="30">
        <v>7.5585000000000004</v>
      </c>
      <c r="H193" s="30">
        <v>1.35388</v>
      </c>
      <c r="I193" s="30">
        <v>1.6758599999999999</v>
      </c>
      <c r="J193" s="30">
        <v>20.3889</v>
      </c>
      <c r="K193" s="30">
        <v>0.467997</v>
      </c>
      <c r="L193" s="30">
        <v>51.882800000000003</v>
      </c>
      <c r="M193" s="30">
        <v>57.703499999999998</v>
      </c>
      <c r="N193" s="30">
        <v>8.4894300000000006E-2</v>
      </c>
      <c r="O193" s="30">
        <v>0.27371200000000001</v>
      </c>
      <c r="P193" s="30">
        <v>6.8143000000000002</v>
      </c>
      <c r="Q193" s="30">
        <v>0.22369</v>
      </c>
      <c r="R193" s="30">
        <v>0.248472</v>
      </c>
      <c r="S193" s="30">
        <v>5.1919100000000003E-2</v>
      </c>
      <c r="T193" s="30">
        <v>0.16184699999999999</v>
      </c>
      <c r="U193" s="30">
        <v>2.3442500000000002</v>
      </c>
      <c r="W193" s="36">
        <v>1208.3333333333301</v>
      </c>
      <c r="X193" s="36">
        <v>1325</v>
      </c>
      <c r="Y193" s="36">
        <v>1758.3333333333301</v>
      </c>
      <c r="Z193" s="36">
        <v>566.66666666666697</v>
      </c>
      <c r="AA193" s="36">
        <v>891.66666666666697</v>
      </c>
      <c r="AB193" s="36">
        <v>0</v>
      </c>
    </row>
    <row r="194" spans="1:51" s="30" customFormat="1">
      <c r="A194" s="30" t="s">
        <v>7</v>
      </c>
      <c r="C194" s="30">
        <v>1.09392</v>
      </c>
      <c r="D194" s="30">
        <v>5633.2</v>
      </c>
      <c r="E194" s="30">
        <v>2.8615599999999999</v>
      </c>
      <c r="F194" s="30">
        <v>11503.2</v>
      </c>
      <c r="G194" s="30">
        <v>5.3697900000000001</v>
      </c>
      <c r="H194" s="30">
        <v>0.70399900000000004</v>
      </c>
      <c r="I194" s="30">
        <v>1.4564699999999999</v>
      </c>
      <c r="J194" s="30">
        <v>20.8629</v>
      </c>
      <c r="K194" s="30">
        <v>0.37901800000000002</v>
      </c>
      <c r="L194" s="30">
        <v>42.5608</v>
      </c>
      <c r="M194" s="30">
        <v>46.648699999999998</v>
      </c>
      <c r="N194" s="30">
        <v>4.55266E-2</v>
      </c>
      <c r="O194" s="30">
        <v>0.21528</v>
      </c>
      <c r="P194" s="30">
        <v>3.6639200000000001</v>
      </c>
      <c r="Q194" s="30">
        <v>2.9142300000000002E-4</v>
      </c>
      <c r="R194" s="30">
        <v>7.1299900000000001E-3</v>
      </c>
      <c r="S194" s="30">
        <v>5.0673099999999996E-4</v>
      </c>
      <c r="T194" s="30">
        <v>3.9610399999999997E-2</v>
      </c>
      <c r="U194" s="30">
        <v>2.5827100000000001</v>
      </c>
      <c r="W194" s="36">
        <v>1208.3333333333301</v>
      </c>
      <c r="X194" s="36">
        <v>1325</v>
      </c>
      <c r="Y194" s="36">
        <v>1758.3333333333301</v>
      </c>
      <c r="Z194" s="36">
        <v>566.66666666666697</v>
      </c>
      <c r="AA194" s="36">
        <v>891.66666666666697</v>
      </c>
      <c r="AB194" s="36">
        <v>0</v>
      </c>
    </row>
    <row r="195" spans="1:51" s="31" customFormat="1">
      <c r="A195" s="31" t="s">
        <v>6</v>
      </c>
      <c r="C195" s="31">
        <v>1.1481699999999999</v>
      </c>
      <c r="D195" s="31">
        <v>7124.28</v>
      </c>
      <c r="E195" s="31">
        <v>3.0249700000000002</v>
      </c>
      <c r="F195" s="31">
        <v>13506.1</v>
      </c>
      <c r="G195" s="31">
        <v>6.28728</v>
      </c>
      <c r="H195" s="31">
        <v>1.53488</v>
      </c>
      <c r="I195" s="31">
        <v>1.9516800000000001</v>
      </c>
      <c r="J195" s="31">
        <v>21.5398</v>
      </c>
      <c r="K195" s="31">
        <v>0.384104</v>
      </c>
      <c r="L195" s="31">
        <v>41.910600000000002</v>
      </c>
      <c r="M195" s="31">
        <v>34.135399999999997</v>
      </c>
      <c r="N195" s="31">
        <v>7.7152799999999994E-2</v>
      </c>
      <c r="O195" s="31">
        <v>0.28173399999999998</v>
      </c>
      <c r="P195" s="31">
        <v>12.132300000000001</v>
      </c>
      <c r="Q195" s="31">
        <v>0.38692300000000002</v>
      </c>
      <c r="R195" s="31">
        <v>0.328185</v>
      </c>
      <c r="S195" s="31">
        <v>9.6520300000000003E-2</v>
      </c>
      <c r="T195" s="31">
        <v>0.247559</v>
      </c>
      <c r="U195" s="31">
        <v>2.1868400000000001</v>
      </c>
      <c r="W195" s="31">
        <v>1208.3333333333301</v>
      </c>
      <c r="X195" s="31">
        <v>1325</v>
      </c>
      <c r="Y195" s="31">
        <v>1758.3333333333301</v>
      </c>
      <c r="Z195" s="31">
        <v>566.66666666666697</v>
      </c>
      <c r="AA195" s="31">
        <v>891.66666666666697</v>
      </c>
      <c r="AB195" s="31">
        <v>0</v>
      </c>
    </row>
    <row r="196" spans="1:51" s="31" customFormat="1">
      <c r="A196" s="31" t="s">
        <v>5</v>
      </c>
      <c r="C196" s="31">
        <v>1.0790299999999999</v>
      </c>
      <c r="D196" s="31">
        <v>5338.25</v>
      </c>
      <c r="E196" s="31">
        <v>3.10582</v>
      </c>
      <c r="F196" s="31">
        <v>9417.82</v>
      </c>
      <c r="G196" s="31">
        <v>5.42896</v>
      </c>
      <c r="H196" s="31">
        <v>1.1331599999999999</v>
      </c>
      <c r="I196" s="31">
        <v>1.58823</v>
      </c>
      <c r="J196" s="31">
        <v>19.288599999999999</v>
      </c>
      <c r="K196" s="31">
        <v>0.455683</v>
      </c>
      <c r="L196" s="31">
        <v>43.641800000000003</v>
      </c>
      <c r="M196" s="31">
        <v>38.785200000000003</v>
      </c>
      <c r="N196" s="31">
        <v>7.4792200000000003E-2</v>
      </c>
      <c r="O196" s="31">
        <v>0.292819</v>
      </c>
      <c r="P196" s="31">
        <v>10.856</v>
      </c>
      <c r="Q196" s="31">
        <v>0.28728599999999999</v>
      </c>
      <c r="R196" s="31">
        <v>0.38023000000000001</v>
      </c>
      <c r="S196" s="31">
        <v>5.4739000000000003E-2</v>
      </c>
      <c r="T196" s="31">
        <v>0.18571399999999999</v>
      </c>
      <c r="U196" s="31">
        <v>2.0060099999999998</v>
      </c>
      <c r="W196" s="31">
        <v>1208.3333333333301</v>
      </c>
      <c r="X196" s="31">
        <v>1325</v>
      </c>
      <c r="Y196" s="31">
        <v>1758.3333333333301</v>
      </c>
      <c r="Z196" s="31">
        <v>566.66666666666697</v>
      </c>
      <c r="AA196" s="31">
        <v>891.66666666666697</v>
      </c>
      <c r="AB196" s="31">
        <v>0</v>
      </c>
    </row>
    <row r="197" spans="1:51" s="31" customFormat="1">
      <c r="A197" s="31" t="s">
        <v>4</v>
      </c>
      <c r="C197" s="31">
        <v>1.3326</v>
      </c>
      <c r="D197" s="31">
        <v>7611.51</v>
      </c>
      <c r="E197" s="31">
        <v>2.5151400000000002</v>
      </c>
      <c r="F197" s="31">
        <v>16974.8</v>
      </c>
      <c r="G197" s="31">
        <v>5.4851599999999996</v>
      </c>
      <c r="H197" s="31">
        <v>1.06847</v>
      </c>
      <c r="I197" s="31">
        <v>2.0035500000000002</v>
      </c>
      <c r="J197" s="31">
        <v>20.923100000000002</v>
      </c>
      <c r="K197" s="31">
        <v>0.40466999999999997</v>
      </c>
      <c r="L197" s="31">
        <v>58.005699999999997</v>
      </c>
      <c r="M197" s="31">
        <v>57.7104</v>
      </c>
      <c r="N197" s="31">
        <v>8.8257699999999994E-2</v>
      </c>
      <c r="O197" s="31">
        <v>0.23153399999999999</v>
      </c>
      <c r="P197" s="31">
        <v>13.7165</v>
      </c>
      <c r="Q197" s="31">
        <v>0.397067</v>
      </c>
      <c r="R197" s="31">
        <v>0.58967700000000001</v>
      </c>
      <c r="S197" s="31">
        <v>9.6642199999999998E-2</v>
      </c>
      <c r="T197" s="31">
        <v>0.21421799999999999</v>
      </c>
      <c r="U197" s="31">
        <v>2.6569099999999999</v>
      </c>
      <c r="W197" s="31">
        <v>1208.3333333333301</v>
      </c>
      <c r="X197" s="31">
        <v>1325</v>
      </c>
      <c r="Y197" s="31">
        <v>1758.3333333333301</v>
      </c>
      <c r="Z197" s="31">
        <v>566.66666666666697</v>
      </c>
      <c r="AA197" s="31">
        <v>891.66666666666697</v>
      </c>
      <c r="AB197" s="31">
        <v>0</v>
      </c>
    </row>
    <row r="198" spans="1:51" s="31" customFormat="1">
      <c r="A198" s="31" t="s">
        <v>3</v>
      </c>
      <c r="C198" s="31">
        <v>2.2301299999999999</v>
      </c>
      <c r="D198" s="31">
        <v>6594.82</v>
      </c>
      <c r="E198" s="31">
        <v>4.9271700000000003</v>
      </c>
      <c r="F198" s="31">
        <v>14089.9</v>
      </c>
      <c r="G198" s="31">
        <v>6.2977299999999996</v>
      </c>
      <c r="H198" s="31">
        <v>1.56793</v>
      </c>
      <c r="I198" s="31">
        <v>2.2066599999999998</v>
      </c>
      <c r="J198" s="31">
        <v>20.518599999999999</v>
      </c>
      <c r="K198" s="31">
        <v>0.49037599999999998</v>
      </c>
      <c r="L198" s="31">
        <v>72.019000000000005</v>
      </c>
      <c r="M198" s="31">
        <v>66.778099999999995</v>
      </c>
      <c r="N198" s="31">
        <v>5.84374E-2</v>
      </c>
      <c r="O198" s="31">
        <v>0.29207100000000003</v>
      </c>
      <c r="P198" s="31">
        <v>12.1594</v>
      </c>
      <c r="Q198" s="31">
        <v>0.205291</v>
      </c>
      <c r="R198" s="31">
        <v>0.108212</v>
      </c>
      <c r="S198" s="31">
        <v>1.8739599999999999E-2</v>
      </c>
      <c r="T198" s="31">
        <v>0.17374300000000001</v>
      </c>
      <c r="U198" s="31">
        <v>4.0654599999999999</v>
      </c>
      <c r="W198" s="31">
        <v>1208.3333333333301</v>
      </c>
      <c r="X198" s="31">
        <v>1325</v>
      </c>
      <c r="Y198" s="31">
        <v>1758.3333333333301</v>
      </c>
      <c r="Z198" s="31">
        <v>566.66666666666697</v>
      </c>
      <c r="AA198" s="31">
        <v>891.66666666666697</v>
      </c>
      <c r="AB198" s="31">
        <v>0</v>
      </c>
    </row>
    <row r="199" spans="1:51" s="30" customFormat="1">
      <c r="A199" s="30" t="s">
        <v>2</v>
      </c>
      <c r="C199" s="30">
        <v>1.1162300000000001</v>
      </c>
      <c r="D199" s="30">
        <v>8822.3700000000008</v>
      </c>
      <c r="E199" s="30">
        <v>3.6045199999999999</v>
      </c>
      <c r="F199" s="30">
        <v>12320.6</v>
      </c>
      <c r="G199" s="30">
        <v>7.1433</v>
      </c>
      <c r="H199" s="30">
        <v>1.24091</v>
      </c>
      <c r="I199" s="30">
        <v>2.0336599999999998</v>
      </c>
      <c r="J199" s="30">
        <v>22.044</v>
      </c>
      <c r="K199" s="30">
        <v>0.51673800000000003</v>
      </c>
      <c r="L199" s="30">
        <v>47.472200000000001</v>
      </c>
      <c r="M199" s="30">
        <v>46.985399999999998</v>
      </c>
      <c r="N199" s="30">
        <v>7.3157100000000003E-2</v>
      </c>
      <c r="O199" s="30">
        <v>0.33324700000000002</v>
      </c>
      <c r="P199" s="30">
        <v>5.3976800000000003</v>
      </c>
      <c r="Q199" s="30">
        <v>7.7140200000000006E-2</v>
      </c>
      <c r="R199" s="30">
        <v>6.0490299999999997E-2</v>
      </c>
      <c r="S199" s="30">
        <v>2.2325399999999999E-2</v>
      </c>
      <c r="T199" s="30">
        <v>0.15334500000000001</v>
      </c>
      <c r="U199" s="30">
        <v>2.5129000000000001</v>
      </c>
      <c r="W199" s="36">
        <v>1208.3333333333301</v>
      </c>
      <c r="X199" s="36">
        <v>1325</v>
      </c>
      <c r="Y199" s="36">
        <v>1758.3333333333301</v>
      </c>
      <c r="Z199" s="36">
        <v>566.66666666666697</v>
      </c>
      <c r="AA199" s="36">
        <v>891.66666666666697</v>
      </c>
      <c r="AB199" s="36">
        <v>0</v>
      </c>
    </row>
    <row r="200" spans="1:51" s="30" customFormat="1">
      <c r="A200" s="30" t="s">
        <v>1</v>
      </c>
      <c r="C200" s="30">
        <v>1.23045</v>
      </c>
      <c r="D200" s="30">
        <v>7281.28</v>
      </c>
      <c r="E200" s="30">
        <v>4.7915799999999997</v>
      </c>
      <c r="F200" s="30">
        <v>14452.3</v>
      </c>
      <c r="G200" s="30">
        <v>8.0471299999999992</v>
      </c>
      <c r="H200" s="30">
        <v>1.3185500000000001</v>
      </c>
      <c r="I200" s="30">
        <v>1.8833299999999999</v>
      </c>
      <c r="J200" s="30">
        <v>31.480599999999999</v>
      </c>
      <c r="K200" s="30">
        <v>0.48135299999999998</v>
      </c>
      <c r="L200" s="30">
        <v>67.679299999999998</v>
      </c>
      <c r="M200" s="30">
        <v>56.697600000000001</v>
      </c>
      <c r="N200" s="30">
        <v>6.6562800000000005E-2</v>
      </c>
      <c r="O200" s="30">
        <v>0.36757899999999999</v>
      </c>
      <c r="P200" s="30">
        <v>8.6006300000000007</v>
      </c>
      <c r="Q200" s="30">
        <v>1.6378799999999999E-2</v>
      </c>
      <c r="R200" s="30">
        <v>1.9228499999999999E-2</v>
      </c>
      <c r="S200" s="30">
        <v>2.47352E-4</v>
      </c>
      <c r="T200" s="30">
        <v>0.203152</v>
      </c>
      <c r="U200" s="30">
        <v>2.7583199999999999</v>
      </c>
      <c r="W200" s="36">
        <v>1208.3333333333301</v>
      </c>
      <c r="X200" s="36">
        <v>1325</v>
      </c>
      <c r="Y200" s="36">
        <v>1758.3333333333301</v>
      </c>
      <c r="Z200" s="36">
        <v>566.66666666666697</v>
      </c>
      <c r="AA200" s="36">
        <v>891.66666666666697</v>
      </c>
      <c r="AB200" s="36">
        <v>0</v>
      </c>
    </row>
    <row r="201" spans="1:51" s="30" customFormat="1">
      <c r="A201" s="30" t="s">
        <v>0</v>
      </c>
      <c r="C201" s="30">
        <v>2.3668999999999998</v>
      </c>
      <c r="D201" s="30">
        <v>14464.6</v>
      </c>
      <c r="E201" s="30">
        <v>8.4452700000000007</v>
      </c>
      <c r="F201" s="30">
        <v>36515.599999999999</v>
      </c>
      <c r="G201" s="30">
        <v>17.445699999999999</v>
      </c>
      <c r="H201" s="30">
        <v>7.2826599999999999</v>
      </c>
      <c r="I201" s="30">
        <v>4.3704999999999998</v>
      </c>
      <c r="J201" s="30">
        <v>49.853099999999998</v>
      </c>
      <c r="K201" s="30">
        <v>1.0505800000000001</v>
      </c>
      <c r="L201" s="30">
        <v>165.233</v>
      </c>
      <c r="M201" s="30">
        <v>151.13900000000001</v>
      </c>
      <c r="N201" s="30">
        <v>0.32630700000000001</v>
      </c>
      <c r="O201" s="30">
        <v>0.546292</v>
      </c>
      <c r="P201" s="30">
        <v>15.626099999999999</v>
      </c>
      <c r="Q201" s="30">
        <v>6.2318400000000003E-2</v>
      </c>
      <c r="R201" s="30">
        <v>8.9112200000000003E-2</v>
      </c>
      <c r="S201" s="30">
        <v>1.31191E-2</v>
      </c>
      <c r="T201" s="30">
        <v>0.425348</v>
      </c>
      <c r="U201" s="30">
        <v>10.112299999999999</v>
      </c>
      <c r="W201" s="36">
        <v>1208.3333333333301</v>
      </c>
      <c r="X201" s="36">
        <v>1325</v>
      </c>
      <c r="Y201" s="36">
        <v>1758.3333333333301</v>
      </c>
      <c r="Z201" s="36">
        <v>566.66666666666697</v>
      </c>
      <c r="AA201" s="36">
        <v>891.66666666666697</v>
      </c>
      <c r="AB201" s="36">
        <v>0</v>
      </c>
    </row>
    <row r="204" spans="1:51">
      <c r="AL204" t="s">
        <v>241</v>
      </c>
      <c r="AT204" t="s">
        <v>242</v>
      </c>
    </row>
    <row r="205" spans="1:51">
      <c r="AM205" s="30" t="s">
        <v>105</v>
      </c>
      <c r="AN205" s="31" t="s">
        <v>239</v>
      </c>
      <c r="AO205" s="30" t="s">
        <v>240</v>
      </c>
      <c r="AP205" s="31" t="s">
        <v>100</v>
      </c>
      <c r="AQ205" s="31" t="s">
        <v>101</v>
      </c>
      <c r="AR205" s="30" t="s">
        <v>99</v>
      </c>
      <c r="AU205" s="31" t="s">
        <v>105</v>
      </c>
      <c r="AV205" s="31" t="s">
        <v>103</v>
      </c>
      <c r="AW205" s="31" t="s">
        <v>102</v>
      </c>
      <c r="AX205" s="30" t="s">
        <v>100</v>
      </c>
      <c r="AY205" s="30" t="s">
        <v>101</v>
      </c>
    </row>
    <row r="206" spans="1:51">
      <c r="AL206" t="s">
        <v>237</v>
      </c>
      <c r="AM206" s="30">
        <v>5.5833333333333346E-2</v>
      </c>
      <c r="AN206" s="31">
        <v>6.5833333333333327E-2</v>
      </c>
      <c r="AO206" s="30">
        <v>8.7500000000000008E-2</v>
      </c>
      <c r="AP206" s="31">
        <v>5.0833333333333341E-2</v>
      </c>
      <c r="AQ206" s="31">
        <v>2.3333333333333334E-2</v>
      </c>
      <c r="AR206" s="30">
        <v>6.3333333333333339E-2</v>
      </c>
      <c r="AT206" t="s">
        <v>237</v>
      </c>
      <c r="AU206" s="31">
        <v>0.12083333333333335</v>
      </c>
      <c r="AV206" s="31">
        <v>0.13249999999999998</v>
      </c>
      <c r="AW206" s="31">
        <v>0.17583333333333331</v>
      </c>
      <c r="AX206" s="30">
        <v>8.9166666666666672E-2</v>
      </c>
      <c r="AY206" s="30">
        <v>5.6666666666666664E-2</v>
      </c>
    </row>
    <row r="207" spans="1:51">
      <c r="AL207" t="s">
        <v>238</v>
      </c>
      <c r="AM207" s="30">
        <v>5.5833333333333346E-2</v>
      </c>
      <c r="AN207" s="31">
        <v>6.5833333333333327E-2</v>
      </c>
      <c r="AO207" s="30">
        <v>8.7500000000000008E-2</v>
      </c>
      <c r="AP207" s="31">
        <v>5.0833333333333341E-2</v>
      </c>
      <c r="AQ207" s="31">
        <v>2.3333333333333334E-2</v>
      </c>
      <c r="AR207" s="30">
        <v>6.3333333333333339E-2</v>
      </c>
      <c r="AT207" t="s">
        <v>238</v>
      </c>
      <c r="AU207" s="31">
        <v>0.12083333333333335</v>
      </c>
      <c r="AV207" s="31">
        <v>0.13249999999999998</v>
      </c>
      <c r="AW207" s="31">
        <v>0.17583333333333331</v>
      </c>
      <c r="AX207" s="30">
        <v>8.9166666666666672E-2</v>
      </c>
      <c r="AY207" s="30">
        <v>5.6666666666666664E-2</v>
      </c>
    </row>
    <row r="208" spans="1:51">
      <c r="AM208" s="30">
        <v>5.5833333333333346E-2</v>
      </c>
      <c r="AN208" s="31">
        <v>6.5833333333333327E-2</v>
      </c>
      <c r="AO208" s="30">
        <v>8.7500000000000008E-2</v>
      </c>
      <c r="AP208" s="31">
        <v>5.0833333333333341E-2</v>
      </c>
      <c r="AQ208" s="31">
        <v>2.3333333333333334E-2</v>
      </c>
      <c r="AR208" s="30">
        <v>6.3333333333333339E-2</v>
      </c>
      <c r="AU208" s="31">
        <v>0.12083333333333335</v>
      </c>
      <c r="AV208" s="31">
        <v>0.13249999999999998</v>
      </c>
      <c r="AW208" s="31">
        <v>0.17583333333333331</v>
      </c>
      <c r="AX208" s="30">
        <v>8.9166666666666672E-2</v>
      </c>
      <c r="AY208" s="30">
        <v>5.6666666666666664E-2</v>
      </c>
    </row>
    <row r="209" spans="39:51">
      <c r="AM209" s="30">
        <v>5.5833333333333346E-2</v>
      </c>
      <c r="AN209" s="31">
        <v>6.5833333333333327E-2</v>
      </c>
      <c r="AO209" s="30">
        <v>8.7500000000000008E-2</v>
      </c>
      <c r="AP209" s="31">
        <v>5.0833333333333341E-2</v>
      </c>
      <c r="AQ209" s="31">
        <v>2.3333333333333334E-2</v>
      </c>
      <c r="AR209" s="30">
        <v>6.3333333333333339E-2</v>
      </c>
      <c r="AU209" s="31">
        <v>0.12083333333333335</v>
      </c>
      <c r="AV209" s="31">
        <v>0.13249999999999998</v>
      </c>
      <c r="AW209" s="31">
        <v>0.17583333333333331</v>
      </c>
      <c r="AX209" s="30">
        <v>8.9166666666666672E-2</v>
      </c>
      <c r="AY209" s="30">
        <v>5.6666666666666664E-2</v>
      </c>
    </row>
    <row r="210" spans="39:51">
      <c r="AM210" s="30">
        <v>5.5833333333333346E-2</v>
      </c>
      <c r="AN210" s="31">
        <v>6.5833333333333327E-2</v>
      </c>
      <c r="AO210" s="30">
        <v>8.7500000000000008E-2</v>
      </c>
      <c r="AP210" s="31">
        <v>5.0833333333333341E-2</v>
      </c>
      <c r="AQ210" s="31">
        <v>2.3333333333333334E-2</v>
      </c>
      <c r="AR210" s="30">
        <v>6.3333333333333339E-2</v>
      </c>
      <c r="AU210" s="31">
        <v>0.12083333333333335</v>
      </c>
      <c r="AV210" s="31">
        <v>0.13249999999999998</v>
      </c>
      <c r="AW210" s="31">
        <v>0.17583333333333331</v>
      </c>
      <c r="AX210" s="30">
        <v>8.9166666666666672E-2</v>
      </c>
      <c r="AY210" s="30">
        <v>5.6666666666666664E-2</v>
      </c>
    </row>
    <row r="211" spans="39:51">
      <c r="AM211" s="30">
        <v>5.5833333333333346E-2</v>
      </c>
      <c r="AN211" s="31">
        <v>6.5833333333333327E-2</v>
      </c>
      <c r="AO211" s="30">
        <v>8.7500000000000008E-2</v>
      </c>
      <c r="AP211" s="31">
        <v>5.0833333333333341E-2</v>
      </c>
      <c r="AQ211" s="31">
        <v>2.3333333333333334E-2</v>
      </c>
      <c r="AR211" s="30">
        <v>6.3333333333333339E-2</v>
      </c>
      <c r="AU211" s="31">
        <v>0.12083333333333335</v>
      </c>
      <c r="AV211" s="31">
        <v>0.13249999999999998</v>
      </c>
      <c r="AW211" s="31">
        <v>0.17583333333333331</v>
      </c>
      <c r="AX211" s="30">
        <v>8.9166666666666672E-2</v>
      </c>
      <c r="AY211" s="30">
        <v>5.6666666666666664E-2</v>
      </c>
    </row>
    <row r="212" spans="39:51">
      <c r="AM212" s="30">
        <v>5.5833333333333346E-2</v>
      </c>
      <c r="AN212" s="31">
        <v>6.5833333333333327E-2</v>
      </c>
      <c r="AO212" s="30">
        <v>8.7500000000000008E-2</v>
      </c>
      <c r="AP212" s="31">
        <v>5.0833333333333341E-2</v>
      </c>
      <c r="AQ212" s="31">
        <v>2.3333333333333334E-2</v>
      </c>
      <c r="AR212" s="30">
        <v>6.3333333333333339E-2</v>
      </c>
      <c r="AU212" s="31">
        <v>0.12083333333333335</v>
      </c>
      <c r="AV212" s="31">
        <v>0.13249999999999998</v>
      </c>
      <c r="AW212" s="31">
        <v>0.17583333333333331</v>
      </c>
      <c r="AX212" s="30">
        <v>8.9166666666666672E-2</v>
      </c>
      <c r="AY212" s="30">
        <v>5.6666666666666664E-2</v>
      </c>
    </row>
    <row r="213" spans="39:51">
      <c r="AM213" s="30">
        <v>5.5833333333333346E-2</v>
      </c>
      <c r="AN213" s="31">
        <v>6.5833333333333327E-2</v>
      </c>
      <c r="AO213" s="30">
        <v>8.7500000000000008E-2</v>
      </c>
      <c r="AP213" s="31">
        <v>5.0833333333333341E-2</v>
      </c>
      <c r="AQ213" s="31">
        <v>2.3333333333333334E-2</v>
      </c>
      <c r="AR213" s="30">
        <v>6.3333333333333339E-2</v>
      </c>
      <c r="AU213" s="31">
        <v>0.12083333333333335</v>
      </c>
      <c r="AV213" s="31">
        <v>0.13249999999999998</v>
      </c>
      <c r="AW213" s="31">
        <v>0.17583333333333331</v>
      </c>
      <c r="AX213" s="30">
        <v>8.9166666666666672E-2</v>
      </c>
      <c r="AY213" s="30">
        <v>5.6666666666666664E-2</v>
      </c>
    </row>
    <row r="214" spans="39:51">
      <c r="AM214" s="30">
        <v>5.5833333333333346E-2</v>
      </c>
      <c r="AN214" s="31">
        <v>6.5833333333333327E-2</v>
      </c>
      <c r="AO214" s="30">
        <v>8.7500000000000008E-2</v>
      </c>
      <c r="AP214" s="31">
        <v>5.0833333333333341E-2</v>
      </c>
      <c r="AQ214" s="31">
        <v>2.3333333333333334E-2</v>
      </c>
      <c r="AR214" s="30">
        <v>6.3333333333333339E-2</v>
      </c>
      <c r="AU214" s="31">
        <v>0.12083333333333335</v>
      </c>
      <c r="AV214" s="31">
        <v>0.13249999999999998</v>
      </c>
      <c r="AW214" s="31">
        <v>0.17583333333333331</v>
      </c>
      <c r="AX214" s="30">
        <v>8.9166666666666672E-2</v>
      </c>
      <c r="AY214" s="30">
        <v>5.6666666666666664E-2</v>
      </c>
    </row>
    <row r="215" spans="39:51">
      <c r="AM215" s="30">
        <v>5.5833333333333346E-2</v>
      </c>
      <c r="AN215" s="31">
        <v>6.5833333333333327E-2</v>
      </c>
      <c r="AO215" s="30">
        <v>8.7500000000000008E-2</v>
      </c>
      <c r="AP215" s="31">
        <v>5.0833333333333341E-2</v>
      </c>
      <c r="AQ215" s="31">
        <v>2.3333333333333334E-2</v>
      </c>
      <c r="AR215" s="30">
        <v>6.3333333333333339E-2</v>
      </c>
      <c r="AU215" s="31">
        <v>0.12083333333333335</v>
      </c>
      <c r="AV215" s="31">
        <v>0.13249999999999998</v>
      </c>
      <c r="AW215" s="31">
        <v>0.17583333333333331</v>
      </c>
      <c r="AX215" s="30">
        <v>8.9166666666666672E-2</v>
      </c>
      <c r="AY215" s="30">
        <v>5.6666666666666664E-2</v>
      </c>
    </row>
    <row r="216" spans="39:51">
      <c r="AM216" s="30">
        <v>5.5833333333333346E-2</v>
      </c>
      <c r="AN216" s="31">
        <v>6.5833333333333327E-2</v>
      </c>
      <c r="AO216" s="30">
        <v>8.7500000000000008E-2</v>
      </c>
      <c r="AP216" s="31">
        <v>5.0833333333333341E-2</v>
      </c>
      <c r="AQ216" s="31">
        <v>2.3333333333333334E-2</v>
      </c>
      <c r="AR216" s="30">
        <v>6.3333333333333339E-2</v>
      </c>
      <c r="AU216" s="31">
        <v>0.12083333333333335</v>
      </c>
      <c r="AV216" s="31">
        <v>0.13249999999999998</v>
      </c>
      <c r="AW216" s="31">
        <v>0.17583333333333331</v>
      </c>
      <c r="AX216" s="30">
        <v>8.9166666666666672E-2</v>
      </c>
      <c r="AY216" s="30">
        <v>5.6666666666666664E-2</v>
      </c>
    </row>
    <row r="217" spans="39:51">
      <c r="AM217" s="30">
        <v>5.5833333333333346E-2</v>
      </c>
      <c r="AN217" s="31">
        <v>6.5833333333333327E-2</v>
      </c>
      <c r="AO217" s="30">
        <v>8.7500000000000008E-2</v>
      </c>
      <c r="AP217" s="31">
        <v>5.0833333333333341E-2</v>
      </c>
      <c r="AQ217" s="31">
        <v>2.3333333333333334E-2</v>
      </c>
      <c r="AR217" s="30">
        <v>6.3333333333333339E-2</v>
      </c>
      <c r="AU217" s="31">
        <v>0.12083333333333335</v>
      </c>
      <c r="AV217" s="31">
        <v>0.13249999999999998</v>
      </c>
      <c r="AW217" s="31">
        <v>0.17583333333333331</v>
      </c>
      <c r="AX217" s="30">
        <v>8.9166666666666672E-2</v>
      </c>
      <c r="AY217" s="30">
        <v>5.6666666666666664E-2</v>
      </c>
    </row>
    <row r="218" spans="39:51">
      <c r="AM218" s="30">
        <v>5.5833333333333346E-2</v>
      </c>
      <c r="AN218" s="31">
        <v>6.5833333333333327E-2</v>
      </c>
      <c r="AO218" s="30">
        <v>8.7500000000000008E-2</v>
      </c>
      <c r="AP218" s="31">
        <v>5.0833333333333341E-2</v>
      </c>
      <c r="AQ218" s="31">
        <v>2.3333333333333334E-2</v>
      </c>
      <c r="AR218" s="30">
        <v>6.3333333333333339E-2</v>
      </c>
      <c r="AU218" s="31">
        <v>0.12083333333333335</v>
      </c>
      <c r="AV218" s="31">
        <v>0.13249999999999998</v>
      </c>
      <c r="AW218" s="31">
        <v>0.17583333333333331</v>
      </c>
      <c r="AX218" s="30">
        <v>8.9166666666666672E-2</v>
      </c>
      <c r="AY218" s="30">
        <v>5.6666666666666664E-2</v>
      </c>
    </row>
    <row r="219" spans="39:51">
      <c r="AM219" s="30">
        <v>5.5833333333333346E-2</v>
      </c>
      <c r="AN219" s="31">
        <v>6.5833333333333327E-2</v>
      </c>
      <c r="AO219" s="30">
        <v>8.7500000000000008E-2</v>
      </c>
      <c r="AP219" s="31">
        <v>5.0833333333333341E-2</v>
      </c>
      <c r="AQ219" s="31">
        <v>2.3333333333333334E-2</v>
      </c>
      <c r="AR219" s="30">
        <v>6.3333333333333339E-2</v>
      </c>
      <c r="AU219" s="31">
        <v>0.12083333333333335</v>
      </c>
      <c r="AV219" s="31">
        <v>0.13249999999999998</v>
      </c>
      <c r="AW219" s="31">
        <v>0.17583333333333331</v>
      </c>
      <c r="AX219" s="30">
        <v>8.9166666666666672E-2</v>
      </c>
      <c r="AY219" s="30">
        <v>5.6666666666666664E-2</v>
      </c>
    </row>
    <row r="220" spans="39:51">
      <c r="AM220" s="30">
        <v>5.5833333333333346E-2</v>
      </c>
      <c r="AN220" s="31">
        <v>6.5833333333333327E-2</v>
      </c>
      <c r="AO220" s="30">
        <v>8.7500000000000008E-2</v>
      </c>
      <c r="AP220" s="31">
        <v>5.0833333333333341E-2</v>
      </c>
      <c r="AQ220" s="31">
        <v>2.3333333333333334E-2</v>
      </c>
      <c r="AR220" s="30">
        <v>6.3333333333333339E-2</v>
      </c>
      <c r="AU220" s="31">
        <v>0.12083333333333335</v>
      </c>
      <c r="AV220" s="31">
        <v>0.13249999999999998</v>
      </c>
      <c r="AW220" s="31">
        <v>0.17583333333333331</v>
      </c>
      <c r="AX220" s="30">
        <v>8.9166666666666672E-2</v>
      </c>
      <c r="AY220" s="30">
        <v>5.6666666666666664E-2</v>
      </c>
    </row>
    <row r="221" spans="39:51">
      <c r="AM221" s="30">
        <v>5.5833333333333346E-2</v>
      </c>
      <c r="AN221" s="31">
        <v>6.5833333333333327E-2</v>
      </c>
      <c r="AO221" s="30">
        <v>8.7500000000000008E-2</v>
      </c>
      <c r="AP221" s="31">
        <v>5.0833333333333341E-2</v>
      </c>
      <c r="AQ221" s="31">
        <v>2.3333333333333334E-2</v>
      </c>
      <c r="AR221" s="30">
        <v>6.3333333333333339E-2</v>
      </c>
      <c r="AU221" s="31">
        <v>0.12083333333333335</v>
      </c>
      <c r="AV221" s="31">
        <v>0.13249999999999998</v>
      </c>
      <c r="AW221" s="31">
        <v>0.17583333333333331</v>
      </c>
      <c r="AX221" s="30">
        <v>8.9166666666666672E-2</v>
      </c>
      <c r="AY221" s="30">
        <v>5.6666666666666664E-2</v>
      </c>
    </row>
    <row r="222" spans="39:51">
      <c r="AM222" s="30">
        <v>5.5833333333333346E-2</v>
      </c>
      <c r="AN222" s="31">
        <v>6.5833333333333327E-2</v>
      </c>
      <c r="AO222" s="30">
        <v>8.7500000000000008E-2</v>
      </c>
      <c r="AP222" s="31">
        <v>5.0833333333333341E-2</v>
      </c>
      <c r="AQ222" s="31">
        <v>2.3333333333333334E-2</v>
      </c>
      <c r="AR222" s="30">
        <v>6.3333333333333339E-2</v>
      </c>
      <c r="AU222" s="31">
        <v>0.12083333333333335</v>
      </c>
      <c r="AV222" s="31">
        <v>0.13249999999999998</v>
      </c>
      <c r="AW222" s="31">
        <v>0.17583333333333331</v>
      </c>
      <c r="AX222" s="30">
        <v>8.9166666666666672E-2</v>
      </c>
      <c r="AY222" s="30">
        <v>5.6666666666666664E-2</v>
      </c>
    </row>
    <row r="223" spans="39:51">
      <c r="AM223" s="30">
        <v>5.5833333333333346E-2</v>
      </c>
      <c r="AN223" s="31">
        <v>6.5833333333333327E-2</v>
      </c>
      <c r="AO223" s="30">
        <v>8.7500000000000008E-2</v>
      </c>
      <c r="AP223" s="31">
        <v>5.0833333333333341E-2</v>
      </c>
      <c r="AQ223" s="31">
        <v>2.3333333333333334E-2</v>
      </c>
      <c r="AR223" s="30">
        <v>6.3333333333333339E-2</v>
      </c>
      <c r="AU223" s="31">
        <v>0.12083333333333335</v>
      </c>
      <c r="AV223" s="31">
        <v>0.13249999999999998</v>
      </c>
      <c r="AW223" s="31">
        <v>0.17583333333333331</v>
      </c>
      <c r="AX223" s="30">
        <v>8.9166666666666672E-2</v>
      </c>
      <c r="AY223" s="30">
        <v>5.6666666666666664E-2</v>
      </c>
    </row>
    <row r="224" spans="39:51">
      <c r="AM224" s="30">
        <v>5.5833333333333346E-2</v>
      </c>
      <c r="AN224" s="31">
        <v>6.5833333333333327E-2</v>
      </c>
      <c r="AO224" s="30">
        <v>8.7500000000000008E-2</v>
      </c>
      <c r="AP224" s="31">
        <v>5.0833333333333341E-2</v>
      </c>
      <c r="AQ224" s="31">
        <v>2.3333333333333334E-2</v>
      </c>
      <c r="AR224" s="30">
        <v>6.3333333333333339E-2</v>
      </c>
      <c r="AU224" s="31">
        <v>0.12083333333333335</v>
      </c>
      <c r="AV224" s="31">
        <v>0.13249999999999998</v>
      </c>
      <c r="AW224" s="31">
        <v>0.17583333333333331</v>
      </c>
      <c r="AX224" s="30">
        <v>8.9166666666666672E-2</v>
      </c>
      <c r="AY224" s="30">
        <v>5.6666666666666664E-2</v>
      </c>
    </row>
    <row r="225" spans="39:51">
      <c r="AM225" s="30">
        <v>5.5833333333333346E-2</v>
      </c>
      <c r="AN225" s="31">
        <v>6.5833333333333327E-2</v>
      </c>
      <c r="AO225" s="30">
        <v>8.7500000000000008E-2</v>
      </c>
      <c r="AP225" s="31">
        <v>5.0833333333333341E-2</v>
      </c>
      <c r="AQ225" s="31">
        <v>2.3333333333333334E-2</v>
      </c>
      <c r="AR225" s="30">
        <v>6.3333333333333339E-2</v>
      </c>
      <c r="AU225" s="31">
        <v>0.12083333333333335</v>
      </c>
      <c r="AV225" s="31">
        <v>0.13249999999999998</v>
      </c>
      <c r="AW225" s="31">
        <v>0.17583333333333331</v>
      </c>
      <c r="AX225" s="30">
        <v>8.9166666666666672E-2</v>
      </c>
      <c r="AY225" s="30">
        <v>5.6666666666666664E-2</v>
      </c>
    </row>
    <row r="226" spans="39:51">
      <c r="AM226" s="30">
        <v>5.5833333333333346E-2</v>
      </c>
      <c r="AN226" s="31">
        <v>6.5833333333333327E-2</v>
      </c>
      <c r="AO226" s="30">
        <v>8.7500000000000008E-2</v>
      </c>
      <c r="AP226" s="31">
        <v>5.0833333333333341E-2</v>
      </c>
      <c r="AQ226" s="31">
        <v>2.3333333333333334E-2</v>
      </c>
      <c r="AR226" s="30">
        <v>6.3333333333333339E-2</v>
      </c>
      <c r="AU226" s="31">
        <v>0.12083333333333335</v>
      </c>
      <c r="AV226" s="31">
        <v>0.13249999999999998</v>
      </c>
      <c r="AW226" s="31">
        <v>0.17583333333333331</v>
      </c>
      <c r="AX226" s="30">
        <v>8.9166666666666672E-2</v>
      </c>
      <c r="AY226" s="30">
        <v>5.6666666666666664E-2</v>
      </c>
    </row>
    <row r="227" spans="39:51">
      <c r="AM227" s="30">
        <v>5.5833333333333346E-2</v>
      </c>
      <c r="AN227" s="31">
        <v>6.5833333333333327E-2</v>
      </c>
      <c r="AO227" s="30">
        <v>8.7500000000000008E-2</v>
      </c>
      <c r="AP227" s="31">
        <v>5.0833333333333341E-2</v>
      </c>
      <c r="AQ227" s="31">
        <v>2.3333333333333334E-2</v>
      </c>
      <c r="AR227" s="30">
        <v>6.3333333333333339E-2</v>
      </c>
      <c r="AU227" s="31">
        <v>0.12083333333333335</v>
      </c>
      <c r="AV227" s="31">
        <v>0.13249999999999998</v>
      </c>
      <c r="AW227" s="31">
        <v>0.17583333333333331</v>
      </c>
      <c r="AX227" s="30">
        <v>8.9166666666666672E-2</v>
      </c>
      <c r="AY227" s="30">
        <v>5.6666666666666664E-2</v>
      </c>
    </row>
    <row r="228" spans="39:51">
      <c r="AM228" s="30">
        <v>5.5833333333333346E-2</v>
      </c>
      <c r="AN228" s="31">
        <v>6.5833333333333327E-2</v>
      </c>
      <c r="AO228" s="30">
        <v>8.7500000000000008E-2</v>
      </c>
      <c r="AP228" s="31">
        <v>5.0833333333333341E-2</v>
      </c>
      <c r="AQ228" s="31">
        <v>2.3333333333333334E-2</v>
      </c>
      <c r="AR228" s="30">
        <v>6.3333333333333339E-2</v>
      </c>
      <c r="AU228" s="31">
        <v>0.12083333333333335</v>
      </c>
      <c r="AV228" s="31">
        <v>0.13249999999999998</v>
      </c>
      <c r="AW228" s="31">
        <v>0.17583333333333331</v>
      </c>
      <c r="AX228" s="30">
        <v>8.9166666666666672E-2</v>
      </c>
      <c r="AY228" s="30">
        <v>5.6666666666666664E-2</v>
      </c>
    </row>
    <row r="229" spans="39:51">
      <c r="AM229" s="30">
        <v>5.5833333333333346E-2</v>
      </c>
      <c r="AN229" s="31">
        <v>6.5833333333333327E-2</v>
      </c>
      <c r="AO229" s="30">
        <v>8.7500000000000008E-2</v>
      </c>
      <c r="AP229" s="31">
        <v>5.0833333333333341E-2</v>
      </c>
      <c r="AQ229" s="31">
        <v>2.3333333333333334E-2</v>
      </c>
      <c r="AR229" s="30">
        <v>6.3333333333333339E-2</v>
      </c>
      <c r="AU229" s="31">
        <v>0.12083333333333335</v>
      </c>
      <c r="AV229" s="31">
        <v>0.13249999999999998</v>
      </c>
      <c r="AW229" s="31">
        <v>0.17583333333333331</v>
      </c>
      <c r="AX229" s="30">
        <v>8.9166666666666672E-2</v>
      </c>
      <c r="AY229" s="30">
        <v>5.6666666666666664E-2</v>
      </c>
    </row>
    <row r="230" spans="39:51">
      <c r="AM230" s="30">
        <v>5.5833333333333346E-2</v>
      </c>
      <c r="AN230" s="31">
        <v>6.5833333333333327E-2</v>
      </c>
      <c r="AO230" s="30">
        <v>8.7500000000000008E-2</v>
      </c>
      <c r="AP230" s="31">
        <v>5.0833333333333341E-2</v>
      </c>
      <c r="AQ230" s="31">
        <v>2.3333333333333334E-2</v>
      </c>
      <c r="AR230" s="30">
        <v>6.3333333333333339E-2</v>
      </c>
      <c r="AU230" s="31">
        <v>0.12083333333333335</v>
      </c>
      <c r="AV230" s="31">
        <v>0.13249999999999998</v>
      </c>
      <c r="AW230" s="31">
        <v>0.17583333333333331</v>
      </c>
      <c r="AX230" s="30">
        <v>8.9166666666666672E-2</v>
      </c>
      <c r="AY230" s="30">
        <v>5.6666666666666664E-2</v>
      </c>
    </row>
    <row r="231" spans="39:51">
      <c r="AM231" s="30">
        <v>5.5833333333333346E-2</v>
      </c>
      <c r="AN231" s="31">
        <v>6.5833333333333327E-2</v>
      </c>
      <c r="AO231" s="30">
        <v>8.7500000000000008E-2</v>
      </c>
      <c r="AP231" s="31">
        <v>5.0833333333333341E-2</v>
      </c>
      <c r="AQ231" s="31">
        <v>2.3333333333333334E-2</v>
      </c>
      <c r="AR231" s="30">
        <v>6.3333333333333339E-2</v>
      </c>
      <c r="AU231" s="31">
        <v>0.12083333333333335</v>
      </c>
      <c r="AV231" s="31">
        <v>0.13249999999999998</v>
      </c>
      <c r="AW231" s="31">
        <v>0.17583333333333331</v>
      </c>
      <c r="AX231" s="30">
        <v>8.9166666666666672E-2</v>
      </c>
      <c r="AY231" s="30">
        <v>5.6666666666666664E-2</v>
      </c>
    </row>
    <row r="232" spans="39:51">
      <c r="AM232" s="30">
        <v>5.5833333333333346E-2</v>
      </c>
      <c r="AN232" s="31">
        <v>6.5833333333333327E-2</v>
      </c>
      <c r="AO232" s="30">
        <v>8.7500000000000008E-2</v>
      </c>
      <c r="AP232" s="31">
        <v>5.0833333333333341E-2</v>
      </c>
      <c r="AQ232" s="31">
        <v>2.3333333333333334E-2</v>
      </c>
      <c r="AR232" s="30">
        <v>6.3333333333333339E-2</v>
      </c>
      <c r="AU232" s="31">
        <v>0.12083333333333335</v>
      </c>
      <c r="AV232" s="31">
        <v>0.13249999999999998</v>
      </c>
      <c r="AW232" s="31">
        <v>0.17583333333333331</v>
      </c>
      <c r="AX232" s="30">
        <v>8.9166666666666672E-2</v>
      </c>
      <c r="AY232" s="30">
        <v>5.6666666666666664E-2</v>
      </c>
    </row>
    <row r="233" spans="39:51">
      <c r="AM233" s="30">
        <v>5.5833333333333346E-2</v>
      </c>
      <c r="AN233" s="31">
        <v>6.5833333333333327E-2</v>
      </c>
      <c r="AO233" s="30">
        <v>8.7500000000000008E-2</v>
      </c>
      <c r="AP233" s="31">
        <v>5.0833333333333341E-2</v>
      </c>
      <c r="AQ233" s="31">
        <v>2.3333333333333334E-2</v>
      </c>
      <c r="AR233" s="30">
        <v>6.3333333333333339E-2</v>
      </c>
      <c r="AU233" s="31">
        <v>0.12083333333333335</v>
      </c>
      <c r="AV233" s="31">
        <v>0.13249999999999998</v>
      </c>
      <c r="AW233" s="31">
        <v>0.17583333333333331</v>
      </c>
      <c r="AX233" s="30">
        <v>8.9166666666666672E-2</v>
      </c>
      <c r="AY233" s="30">
        <v>5.6666666666666664E-2</v>
      </c>
    </row>
    <row r="234" spans="39:51">
      <c r="AM234" s="30">
        <v>5.5833333333333346E-2</v>
      </c>
      <c r="AN234" s="31">
        <v>6.5833333333333327E-2</v>
      </c>
      <c r="AO234" s="30">
        <v>8.7500000000000008E-2</v>
      </c>
      <c r="AP234" s="31">
        <v>5.0833333333333341E-2</v>
      </c>
      <c r="AQ234" s="31">
        <v>2.3333333333333334E-2</v>
      </c>
      <c r="AR234" s="30">
        <v>6.3333333333333339E-2</v>
      </c>
      <c r="AU234" s="31">
        <v>0.12083333333333335</v>
      </c>
      <c r="AV234" s="31">
        <v>0.13249999999999998</v>
      </c>
      <c r="AW234" s="31">
        <v>0.17583333333333331</v>
      </c>
      <c r="AX234" s="30">
        <v>8.9166666666666672E-2</v>
      </c>
      <c r="AY234" s="30">
        <v>5.6666666666666664E-2</v>
      </c>
    </row>
    <row r="235" spans="39:51">
      <c r="AM235" s="30">
        <v>5.5833333333333346E-2</v>
      </c>
      <c r="AN235" s="31">
        <v>6.5833333333333327E-2</v>
      </c>
      <c r="AO235" s="30">
        <v>8.7500000000000008E-2</v>
      </c>
      <c r="AP235" s="31">
        <v>5.0833333333333341E-2</v>
      </c>
      <c r="AQ235" s="31">
        <v>2.3333333333333334E-2</v>
      </c>
      <c r="AR235" s="30">
        <v>6.3333333333333339E-2</v>
      </c>
      <c r="AU235" s="31">
        <v>0.12083333333333335</v>
      </c>
      <c r="AV235" s="31">
        <v>0.13249999999999998</v>
      </c>
      <c r="AW235" s="31">
        <v>0.17583333333333331</v>
      </c>
      <c r="AX235" s="30">
        <v>8.9166666666666672E-2</v>
      </c>
      <c r="AY235" s="30">
        <v>5.6666666666666664E-2</v>
      </c>
    </row>
    <row r="236" spans="39:51">
      <c r="AM236" s="30">
        <v>5.5833333333333346E-2</v>
      </c>
      <c r="AN236" s="31">
        <v>6.5833333333333327E-2</v>
      </c>
      <c r="AO236" s="30">
        <v>8.7500000000000008E-2</v>
      </c>
      <c r="AP236" s="31">
        <v>5.0833333333333341E-2</v>
      </c>
      <c r="AQ236" s="31">
        <v>2.3333333333333334E-2</v>
      </c>
      <c r="AR236" s="30">
        <v>6.3333333333333339E-2</v>
      </c>
      <c r="AU236" s="31">
        <v>0.12083333333333335</v>
      </c>
      <c r="AV236" s="31">
        <v>0.13249999999999998</v>
      </c>
      <c r="AW236" s="31">
        <v>0.17583333333333331</v>
      </c>
      <c r="AX236" s="30">
        <v>8.9166666666666672E-2</v>
      </c>
      <c r="AY236" s="30">
        <v>5.6666666666666664E-2</v>
      </c>
    </row>
    <row r="237" spans="39:51">
      <c r="AM237" s="30">
        <v>5.5833333333333346E-2</v>
      </c>
      <c r="AN237" s="31">
        <v>6.5833333333333327E-2</v>
      </c>
      <c r="AO237" s="30">
        <v>8.7500000000000008E-2</v>
      </c>
      <c r="AP237" s="31">
        <v>5.0833333333333341E-2</v>
      </c>
      <c r="AQ237" s="31">
        <v>2.3333333333333334E-2</v>
      </c>
      <c r="AR237" s="30">
        <v>6.3333333333333339E-2</v>
      </c>
      <c r="AU237" s="31">
        <v>0.12083333333333335</v>
      </c>
      <c r="AV237" s="31">
        <v>0.13249999999999998</v>
      </c>
      <c r="AW237" s="31">
        <v>0.17583333333333331</v>
      </c>
      <c r="AX237" s="30">
        <v>8.9166666666666672E-2</v>
      </c>
      <c r="AY237" s="30">
        <v>5.6666666666666664E-2</v>
      </c>
    </row>
    <row r="238" spans="39:51">
      <c r="AM238" s="30">
        <v>5.5833333333333346E-2</v>
      </c>
      <c r="AN238" s="31">
        <v>6.5833333333333327E-2</v>
      </c>
      <c r="AO238" s="30">
        <v>8.7500000000000008E-2</v>
      </c>
      <c r="AP238" s="31">
        <v>5.0833333333333341E-2</v>
      </c>
      <c r="AQ238" s="31">
        <v>2.3333333333333334E-2</v>
      </c>
      <c r="AR238" s="30">
        <v>6.3333333333333339E-2</v>
      </c>
      <c r="AU238" s="31">
        <v>0.12083333333333335</v>
      </c>
      <c r="AV238" s="31">
        <v>0.13249999999999998</v>
      </c>
      <c r="AW238" s="31">
        <v>0.17583333333333331</v>
      </c>
      <c r="AX238" s="30">
        <v>8.9166666666666672E-2</v>
      </c>
      <c r="AY238" s="30">
        <v>5.6666666666666664E-2</v>
      </c>
    </row>
    <row r="239" spans="39:51">
      <c r="AM239" s="30">
        <v>5.5833333333333346E-2</v>
      </c>
      <c r="AN239" s="31">
        <v>6.5833333333333327E-2</v>
      </c>
      <c r="AO239" s="30">
        <v>8.7500000000000008E-2</v>
      </c>
      <c r="AP239" s="31">
        <v>5.0833333333333341E-2</v>
      </c>
      <c r="AQ239" s="31">
        <v>2.3333333333333334E-2</v>
      </c>
      <c r="AR239" s="30">
        <v>6.3333333333333339E-2</v>
      </c>
      <c r="AU239" s="31">
        <v>0.12083333333333335</v>
      </c>
      <c r="AV239" s="31">
        <v>0.13249999999999998</v>
      </c>
      <c r="AW239" s="31">
        <v>0.17583333333333331</v>
      </c>
      <c r="AX239" s="30">
        <v>8.9166666666666672E-2</v>
      </c>
      <c r="AY239" s="30">
        <v>5.6666666666666664E-2</v>
      </c>
    </row>
    <row r="240" spans="39:51">
      <c r="AM240" s="30">
        <v>5.5833333333333346E-2</v>
      </c>
      <c r="AN240" s="31">
        <v>6.5833333333333327E-2</v>
      </c>
      <c r="AO240" s="30">
        <v>8.7500000000000008E-2</v>
      </c>
      <c r="AP240" s="31">
        <v>5.0833333333333341E-2</v>
      </c>
      <c r="AQ240" s="31">
        <v>2.3333333333333334E-2</v>
      </c>
      <c r="AR240" s="30">
        <v>6.3333333333333339E-2</v>
      </c>
      <c r="AU240" s="31">
        <v>0.12083333333333335</v>
      </c>
      <c r="AV240" s="31">
        <v>0.13249999999999998</v>
      </c>
      <c r="AW240" s="31">
        <v>0.17583333333333331</v>
      </c>
      <c r="AX240" s="30">
        <v>8.9166666666666672E-2</v>
      </c>
      <c r="AY240" s="30">
        <v>5.6666666666666664E-2</v>
      </c>
    </row>
    <row r="241" spans="39:51">
      <c r="AM241" s="30">
        <v>5.5833333333333346E-2</v>
      </c>
      <c r="AN241" s="31">
        <v>6.5833333333333327E-2</v>
      </c>
      <c r="AO241" s="30">
        <v>8.7500000000000008E-2</v>
      </c>
      <c r="AP241" s="31">
        <v>5.0833333333333341E-2</v>
      </c>
      <c r="AQ241" s="31">
        <v>2.3333333333333334E-2</v>
      </c>
      <c r="AR241" s="30">
        <v>6.3333333333333339E-2</v>
      </c>
      <c r="AU241" s="31">
        <v>0.12083333333333335</v>
      </c>
      <c r="AV241" s="31">
        <v>0.13249999999999998</v>
      </c>
      <c r="AW241" s="31">
        <v>0.17583333333333331</v>
      </c>
      <c r="AX241" s="30">
        <v>8.9166666666666672E-2</v>
      </c>
      <c r="AY241" s="30">
        <v>5.6666666666666664E-2</v>
      </c>
    </row>
    <row r="242" spans="39:51">
      <c r="AM242" s="30">
        <v>5.5833333333333346E-2</v>
      </c>
      <c r="AN242" s="31">
        <v>6.5833333333333327E-2</v>
      </c>
      <c r="AO242" s="30">
        <v>8.7500000000000008E-2</v>
      </c>
      <c r="AP242" s="31">
        <v>5.0833333333333341E-2</v>
      </c>
      <c r="AQ242" s="31">
        <v>2.3333333333333334E-2</v>
      </c>
      <c r="AR242" s="30">
        <v>6.3333333333333339E-2</v>
      </c>
      <c r="AU242" s="31">
        <v>0.12083333333333335</v>
      </c>
      <c r="AV242" s="31">
        <v>0.13249999999999998</v>
      </c>
      <c r="AW242" s="31">
        <v>0.17583333333333331</v>
      </c>
      <c r="AX242" s="30">
        <v>8.9166666666666672E-2</v>
      </c>
      <c r="AY242" s="30">
        <v>5.6666666666666664E-2</v>
      </c>
    </row>
    <row r="243" spans="39:51">
      <c r="AM243" s="30">
        <v>5.5833333333333346E-2</v>
      </c>
      <c r="AN243" s="31">
        <v>6.5833333333333327E-2</v>
      </c>
      <c r="AO243" s="30">
        <v>8.7500000000000008E-2</v>
      </c>
      <c r="AP243" s="31">
        <v>5.0833333333333341E-2</v>
      </c>
      <c r="AQ243" s="31">
        <v>2.3333333333333334E-2</v>
      </c>
      <c r="AR243" s="30">
        <v>6.3333333333333339E-2</v>
      </c>
      <c r="AU243" s="31">
        <v>0.12083333333333335</v>
      </c>
      <c r="AV243" s="31">
        <v>0.13249999999999998</v>
      </c>
      <c r="AW243" s="31">
        <v>0.17583333333333331</v>
      </c>
      <c r="AX243" s="30">
        <v>8.9166666666666672E-2</v>
      </c>
      <c r="AY243" s="30">
        <v>5.6666666666666664E-2</v>
      </c>
    </row>
    <row r="244" spans="39:51">
      <c r="AM244" s="30">
        <v>5.5833333333333346E-2</v>
      </c>
      <c r="AN244" s="31">
        <v>6.5833333333333327E-2</v>
      </c>
      <c r="AO244" s="30">
        <v>8.7500000000000008E-2</v>
      </c>
      <c r="AP244" s="31">
        <v>5.0833333333333341E-2</v>
      </c>
      <c r="AQ244" s="31">
        <v>2.3333333333333334E-2</v>
      </c>
      <c r="AR244" s="30">
        <v>6.3333333333333339E-2</v>
      </c>
      <c r="AU244" s="31">
        <v>0.12083333333333335</v>
      </c>
      <c r="AV244" s="31">
        <v>0.13249999999999998</v>
      </c>
      <c r="AW244" s="31">
        <v>0.17583333333333331</v>
      </c>
      <c r="AX244" s="30">
        <v>8.9166666666666672E-2</v>
      </c>
      <c r="AY244" s="30">
        <v>5.6666666666666664E-2</v>
      </c>
    </row>
    <row r="245" spans="39:51">
      <c r="AM245" s="30">
        <v>5.5833333333333346E-2</v>
      </c>
      <c r="AN245" s="31">
        <v>6.5833333333333327E-2</v>
      </c>
      <c r="AO245" s="30">
        <v>8.7500000000000008E-2</v>
      </c>
      <c r="AP245" s="31">
        <v>5.0833333333333341E-2</v>
      </c>
      <c r="AQ245" s="31">
        <v>2.3333333333333334E-2</v>
      </c>
      <c r="AR245" s="30">
        <v>6.3333333333333339E-2</v>
      </c>
      <c r="AU245" s="31">
        <v>0.12083333333333335</v>
      </c>
      <c r="AV245" s="31">
        <v>0.13249999999999998</v>
      </c>
      <c r="AW245" s="31">
        <v>0.17583333333333331</v>
      </c>
      <c r="AX245" s="30">
        <v>8.9166666666666672E-2</v>
      </c>
      <c r="AY245" s="30">
        <v>5.6666666666666664E-2</v>
      </c>
    </row>
    <row r="246" spans="39:51">
      <c r="AM246" s="30">
        <v>5.5833333333333346E-2</v>
      </c>
      <c r="AN246" s="31">
        <v>6.5833333333333327E-2</v>
      </c>
      <c r="AO246" s="30">
        <v>8.7500000000000008E-2</v>
      </c>
      <c r="AP246" s="31">
        <v>5.0833333333333341E-2</v>
      </c>
      <c r="AQ246" s="31">
        <v>2.3333333333333334E-2</v>
      </c>
      <c r="AR246" s="30">
        <v>6.3333333333333339E-2</v>
      </c>
      <c r="AU246" s="31">
        <v>0.12083333333333335</v>
      </c>
      <c r="AV246" s="31">
        <v>0.13249999999999998</v>
      </c>
      <c r="AW246" s="31">
        <v>0.17583333333333331</v>
      </c>
      <c r="AX246" s="30">
        <v>8.9166666666666672E-2</v>
      </c>
      <c r="AY246" s="30">
        <v>5.6666666666666664E-2</v>
      </c>
    </row>
    <row r="247" spans="39:51">
      <c r="AM247" s="30">
        <v>5.5833333333333346E-2</v>
      </c>
      <c r="AN247" s="31">
        <v>6.5833333333333327E-2</v>
      </c>
      <c r="AO247" s="30">
        <v>8.7500000000000008E-2</v>
      </c>
      <c r="AP247" s="31">
        <v>5.0833333333333341E-2</v>
      </c>
      <c r="AQ247" s="31">
        <v>2.3333333333333334E-2</v>
      </c>
      <c r="AR247" s="30">
        <v>6.3333333333333339E-2</v>
      </c>
      <c r="AU247" s="31">
        <v>0.12083333333333335</v>
      </c>
      <c r="AV247" s="31">
        <v>0.13249999999999998</v>
      </c>
      <c r="AW247" s="31">
        <v>0.17583333333333331</v>
      </c>
      <c r="AX247" s="30">
        <v>8.9166666666666672E-2</v>
      </c>
      <c r="AY247" s="30">
        <v>5.6666666666666664E-2</v>
      </c>
    </row>
    <row r="248" spans="39:51">
      <c r="AM248" s="30">
        <v>5.5833333333333346E-2</v>
      </c>
      <c r="AN248" s="31">
        <v>6.5833333333333327E-2</v>
      </c>
      <c r="AO248" s="30">
        <v>8.7500000000000008E-2</v>
      </c>
      <c r="AP248" s="31">
        <v>5.0833333333333341E-2</v>
      </c>
      <c r="AQ248" s="31">
        <v>2.3333333333333334E-2</v>
      </c>
      <c r="AR248" s="30">
        <v>6.3333333333333339E-2</v>
      </c>
      <c r="AU248" s="31">
        <v>0.12083333333333335</v>
      </c>
      <c r="AV248" s="31">
        <v>0.13249999999999998</v>
      </c>
      <c r="AW248" s="31">
        <v>0.17583333333333331</v>
      </c>
      <c r="AX248" s="30">
        <v>8.9166666666666672E-2</v>
      </c>
      <c r="AY248" s="30">
        <v>5.6666666666666664E-2</v>
      </c>
    </row>
    <row r="249" spans="39:51">
      <c r="AM249" s="30">
        <v>5.5833333333333346E-2</v>
      </c>
      <c r="AN249" s="31">
        <v>6.5833333333333327E-2</v>
      </c>
      <c r="AO249" s="30">
        <v>8.7500000000000008E-2</v>
      </c>
      <c r="AP249" s="31">
        <v>5.0833333333333341E-2</v>
      </c>
      <c r="AQ249" s="31">
        <v>2.3333333333333334E-2</v>
      </c>
      <c r="AR249" s="30">
        <v>6.3333333333333339E-2</v>
      </c>
      <c r="AU249" s="31">
        <v>0.12083333333333335</v>
      </c>
      <c r="AV249" s="31">
        <v>0.13249999999999998</v>
      </c>
      <c r="AW249" s="31">
        <v>0.17583333333333331</v>
      </c>
      <c r="AX249" s="30">
        <v>8.9166666666666672E-2</v>
      </c>
      <c r="AY249" s="30">
        <v>5.6666666666666664E-2</v>
      </c>
    </row>
    <row r="250" spans="39:51">
      <c r="AM250" s="30">
        <v>5.5833333333333346E-2</v>
      </c>
      <c r="AN250" s="31">
        <v>6.5833333333333327E-2</v>
      </c>
      <c r="AO250" s="30">
        <v>8.7500000000000008E-2</v>
      </c>
      <c r="AP250" s="31">
        <v>5.0833333333333341E-2</v>
      </c>
      <c r="AQ250" s="31">
        <v>2.3333333333333334E-2</v>
      </c>
      <c r="AR250" s="30">
        <v>6.3333333333333339E-2</v>
      </c>
      <c r="AU250" s="31">
        <v>0.12083333333333335</v>
      </c>
      <c r="AV250" s="31">
        <v>0.13249999999999998</v>
      </c>
      <c r="AW250" s="31">
        <v>0.17583333333333331</v>
      </c>
      <c r="AX250" s="30">
        <v>8.9166666666666672E-2</v>
      </c>
      <c r="AY250" s="30">
        <v>5.6666666666666664E-2</v>
      </c>
    </row>
    <row r="251" spans="39:51">
      <c r="AM251" s="30">
        <v>5.5833333333333346E-2</v>
      </c>
      <c r="AN251" s="31">
        <v>6.5833333333333327E-2</v>
      </c>
      <c r="AO251" s="30">
        <v>8.7500000000000008E-2</v>
      </c>
      <c r="AP251" s="31">
        <v>5.0833333333333341E-2</v>
      </c>
      <c r="AQ251" s="31">
        <v>2.3333333333333334E-2</v>
      </c>
      <c r="AR251" s="30">
        <v>6.3333333333333339E-2</v>
      </c>
      <c r="AU251" s="31">
        <v>0.12083333333333335</v>
      </c>
      <c r="AV251" s="31">
        <v>0.13249999999999998</v>
      </c>
      <c r="AW251" s="31">
        <v>0.17583333333333331</v>
      </c>
      <c r="AX251" s="30">
        <v>8.9166666666666672E-2</v>
      </c>
      <c r="AY251" s="30">
        <v>5.6666666666666664E-2</v>
      </c>
    </row>
    <row r="252" spans="39:51">
      <c r="AM252" s="30">
        <v>5.5833333333333346E-2</v>
      </c>
      <c r="AN252" s="31">
        <v>6.5833333333333327E-2</v>
      </c>
      <c r="AO252" s="30">
        <v>8.7500000000000008E-2</v>
      </c>
      <c r="AP252" s="31">
        <v>5.0833333333333341E-2</v>
      </c>
      <c r="AQ252" s="31">
        <v>2.3333333333333334E-2</v>
      </c>
      <c r="AR252" s="30">
        <v>6.3333333333333339E-2</v>
      </c>
      <c r="AU252" s="31">
        <v>0.12083333333333335</v>
      </c>
      <c r="AV252" s="31">
        <v>0.13249999999999998</v>
      </c>
      <c r="AW252" s="31">
        <v>0.17583333333333331</v>
      </c>
      <c r="AX252" s="30">
        <v>8.9166666666666672E-2</v>
      </c>
      <c r="AY252" s="30">
        <v>5.6666666666666664E-2</v>
      </c>
    </row>
    <row r="253" spans="39:51">
      <c r="AM253" s="30">
        <v>5.5833333333333346E-2</v>
      </c>
      <c r="AN253" s="31">
        <v>6.5833333333333327E-2</v>
      </c>
      <c r="AO253" s="30">
        <v>8.7500000000000008E-2</v>
      </c>
      <c r="AP253" s="31">
        <v>5.0833333333333341E-2</v>
      </c>
      <c r="AQ253" s="31">
        <v>2.3333333333333334E-2</v>
      </c>
      <c r="AR253" s="30">
        <v>6.3333333333333339E-2</v>
      </c>
      <c r="AU253" s="31">
        <v>0.12083333333333335</v>
      </c>
      <c r="AV253" s="31">
        <v>0.13249999999999998</v>
      </c>
      <c r="AW253" s="31">
        <v>0.17583333333333331</v>
      </c>
      <c r="AX253" s="30">
        <v>8.9166666666666672E-2</v>
      </c>
      <c r="AY253" s="30">
        <v>5.6666666666666664E-2</v>
      </c>
    </row>
    <row r="254" spans="39:51">
      <c r="AM254" s="30">
        <v>5.5833333333333346E-2</v>
      </c>
      <c r="AN254" s="31">
        <v>6.5833333333333327E-2</v>
      </c>
      <c r="AO254" s="30">
        <v>8.7500000000000008E-2</v>
      </c>
      <c r="AP254" s="31">
        <v>5.0833333333333341E-2</v>
      </c>
      <c r="AQ254" s="31">
        <v>2.3333333333333334E-2</v>
      </c>
      <c r="AR254" s="30">
        <v>6.3333333333333339E-2</v>
      </c>
      <c r="AU254" s="31">
        <v>0.12083333333333335</v>
      </c>
      <c r="AV254" s="31">
        <v>0.13249999999999998</v>
      </c>
      <c r="AW254" s="31">
        <v>0.17583333333333331</v>
      </c>
      <c r="AX254" s="30">
        <v>8.9166666666666672E-2</v>
      </c>
      <c r="AY254" s="30">
        <v>5.6666666666666664E-2</v>
      </c>
    </row>
    <row r="255" spans="39:51">
      <c r="AM255" s="30">
        <v>5.5833333333333346E-2</v>
      </c>
      <c r="AN255" s="31">
        <v>6.5833333333333327E-2</v>
      </c>
      <c r="AO255" s="30">
        <v>8.7500000000000008E-2</v>
      </c>
      <c r="AP255" s="31">
        <v>5.0833333333333341E-2</v>
      </c>
      <c r="AQ255" s="31">
        <v>2.3333333333333334E-2</v>
      </c>
      <c r="AR255" s="30">
        <v>6.3333333333333339E-2</v>
      </c>
      <c r="AU255" s="31">
        <v>0.12083333333333335</v>
      </c>
      <c r="AV255" s="31">
        <v>0.13249999999999998</v>
      </c>
      <c r="AW255" s="31">
        <v>0.17583333333333331</v>
      </c>
      <c r="AX255" s="30">
        <v>8.9166666666666672E-2</v>
      </c>
      <c r="AY255" s="30">
        <v>5.6666666666666664E-2</v>
      </c>
    </row>
    <row r="256" spans="39:51">
      <c r="AM256" s="30">
        <v>5.5833333333333346E-2</v>
      </c>
      <c r="AN256" s="31">
        <v>6.5833333333333327E-2</v>
      </c>
      <c r="AO256" s="30">
        <v>8.7500000000000008E-2</v>
      </c>
      <c r="AP256" s="31">
        <v>5.0833333333333341E-2</v>
      </c>
      <c r="AQ256" s="31">
        <v>2.3333333333333334E-2</v>
      </c>
      <c r="AR256" s="30">
        <v>6.3333333333333339E-2</v>
      </c>
      <c r="AU256" s="31">
        <v>0.12083333333333335</v>
      </c>
      <c r="AV256" s="31">
        <v>0.13249999999999998</v>
      </c>
      <c r="AW256" s="31">
        <v>0.17583333333333331</v>
      </c>
      <c r="AX256" s="30">
        <v>8.9166666666666672E-2</v>
      </c>
      <c r="AY256" s="30">
        <v>5.6666666666666664E-2</v>
      </c>
    </row>
    <row r="257" spans="39:51">
      <c r="AM257" s="30">
        <v>5.5833333333333346E-2</v>
      </c>
      <c r="AN257" s="31">
        <v>6.5833333333333327E-2</v>
      </c>
      <c r="AO257" s="30">
        <v>8.7500000000000008E-2</v>
      </c>
      <c r="AP257" s="31">
        <v>5.0833333333333341E-2</v>
      </c>
      <c r="AQ257" s="31">
        <v>2.3333333333333334E-2</v>
      </c>
      <c r="AR257" s="30">
        <v>6.3333333333333339E-2</v>
      </c>
      <c r="AU257" s="31">
        <v>0.12083333333333335</v>
      </c>
      <c r="AV257" s="31">
        <v>0.13249999999999998</v>
      </c>
      <c r="AW257" s="31">
        <v>0.17583333333333331</v>
      </c>
      <c r="AX257" s="30">
        <v>8.9166666666666672E-2</v>
      </c>
      <c r="AY257" s="30">
        <v>5.6666666666666664E-2</v>
      </c>
    </row>
    <row r="258" spans="39:51">
      <c r="AM258" s="30">
        <v>5.5833333333333346E-2</v>
      </c>
      <c r="AN258" s="31">
        <v>6.5833333333333327E-2</v>
      </c>
      <c r="AO258" s="30">
        <v>8.7500000000000008E-2</v>
      </c>
      <c r="AP258" s="31">
        <v>5.0833333333333341E-2</v>
      </c>
      <c r="AQ258" s="31">
        <v>2.3333333333333334E-2</v>
      </c>
      <c r="AR258" s="30">
        <v>6.3333333333333339E-2</v>
      </c>
      <c r="AU258" s="31">
        <v>0.12083333333333335</v>
      </c>
      <c r="AV258" s="31">
        <v>0.13249999999999998</v>
      </c>
      <c r="AW258" s="31">
        <v>0.17583333333333331</v>
      </c>
      <c r="AX258" s="30">
        <v>8.9166666666666672E-2</v>
      </c>
      <c r="AY258" s="30">
        <v>5.6666666666666664E-2</v>
      </c>
    </row>
    <row r="259" spans="39:51">
      <c r="AM259" s="30">
        <v>5.5833333333333346E-2</v>
      </c>
      <c r="AN259" s="31">
        <v>6.5833333333333327E-2</v>
      </c>
      <c r="AO259" s="30">
        <v>8.7500000000000008E-2</v>
      </c>
      <c r="AP259" s="31">
        <v>5.0833333333333341E-2</v>
      </c>
      <c r="AQ259" s="31">
        <v>2.3333333333333334E-2</v>
      </c>
      <c r="AR259" s="30">
        <v>6.3333333333333339E-2</v>
      </c>
      <c r="AU259" s="31">
        <v>0.12083333333333335</v>
      </c>
      <c r="AV259" s="31">
        <v>0.13249999999999998</v>
      </c>
      <c r="AW259" s="31">
        <v>0.17583333333333331</v>
      </c>
      <c r="AX259" s="30">
        <v>8.9166666666666672E-2</v>
      </c>
      <c r="AY259" s="30">
        <v>5.6666666666666664E-2</v>
      </c>
    </row>
    <row r="260" spans="39:51">
      <c r="AM260" s="30">
        <v>5.5833333333333346E-2</v>
      </c>
      <c r="AN260" s="31">
        <v>6.5833333333333327E-2</v>
      </c>
      <c r="AO260" s="30">
        <v>8.7500000000000008E-2</v>
      </c>
      <c r="AP260" s="31">
        <v>5.0833333333333341E-2</v>
      </c>
      <c r="AQ260" s="31">
        <v>2.3333333333333334E-2</v>
      </c>
      <c r="AR260" s="30">
        <v>6.3333333333333339E-2</v>
      </c>
      <c r="AU260" s="31">
        <v>0.12083333333333335</v>
      </c>
      <c r="AV260" s="31">
        <v>0.13249999999999998</v>
      </c>
      <c r="AW260" s="31">
        <v>0.17583333333333331</v>
      </c>
      <c r="AX260" s="30">
        <v>8.9166666666666672E-2</v>
      </c>
      <c r="AY260" s="30">
        <v>5.6666666666666664E-2</v>
      </c>
    </row>
    <row r="261" spans="39:51">
      <c r="AM261" s="30">
        <v>5.5833333333333346E-2</v>
      </c>
      <c r="AN261" s="31">
        <v>6.5833333333333327E-2</v>
      </c>
      <c r="AO261" s="30">
        <v>8.7500000000000008E-2</v>
      </c>
      <c r="AP261" s="31">
        <v>5.0833333333333341E-2</v>
      </c>
      <c r="AQ261" s="31">
        <v>2.3333333333333334E-2</v>
      </c>
      <c r="AR261" s="30">
        <v>6.3333333333333339E-2</v>
      </c>
      <c r="AU261" s="31">
        <v>0.12083333333333335</v>
      </c>
      <c r="AV261" s="31">
        <v>0.13249999999999998</v>
      </c>
      <c r="AW261" s="31">
        <v>0.17583333333333331</v>
      </c>
      <c r="AX261" s="30">
        <v>8.9166666666666672E-2</v>
      </c>
      <c r="AY261" s="30">
        <v>5.6666666666666664E-2</v>
      </c>
    </row>
    <row r="262" spans="39:51">
      <c r="AM262" s="30">
        <v>5.5833333333333346E-2</v>
      </c>
      <c r="AN262" s="31">
        <v>6.5833333333333327E-2</v>
      </c>
      <c r="AO262" s="30">
        <v>8.7500000000000008E-2</v>
      </c>
      <c r="AP262" s="31">
        <v>5.0833333333333341E-2</v>
      </c>
      <c r="AQ262" s="31">
        <v>2.3333333333333334E-2</v>
      </c>
      <c r="AR262" s="30">
        <v>6.3333333333333339E-2</v>
      </c>
      <c r="AU262" s="31">
        <v>0.12083333333333335</v>
      </c>
      <c r="AV262" s="31">
        <v>0.13249999999999998</v>
      </c>
      <c r="AW262" s="31">
        <v>0.17583333333333331</v>
      </c>
      <c r="AX262" s="30">
        <v>8.9166666666666672E-2</v>
      </c>
      <c r="AY262" s="30">
        <v>5.6666666666666664E-2</v>
      </c>
    </row>
    <row r="263" spans="39:51">
      <c r="AM263" s="30">
        <v>5.5833333333333346E-2</v>
      </c>
      <c r="AN263" s="31">
        <v>6.5833333333333327E-2</v>
      </c>
      <c r="AO263" s="30">
        <v>8.7500000000000008E-2</v>
      </c>
      <c r="AP263" s="31">
        <v>5.0833333333333341E-2</v>
      </c>
      <c r="AQ263" s="31">
        <v>2.3333333333333334E-2</v>
      </c>
      <c r="AR263" s="30">
        <v>6.3333333333333339E-2</v>
      </c>
      <c r="AU263" s="31">
        <v>0.12083333333333335</v>
      </c>
      <c r="AV263" s="31">
        <v>0.13249999999999998</v>
      </c>
      <c r="AW263" s="31">
        <v>0.17583333333333331</v>
      </c>
      <c r="AX263" s="30">
        <v>8.9166666666666672E-2</v>
      </c>
      <c r="AY263" s="30">
        <v>5.6666666666666664E-2</v>
      </c>
    </row>
    <row r="264" spans="39:51">
      <c r="AM264" s="30">
        <v>5.5833333333333346E-2</v>
      </c>
      <c r="AN264" s="31">
        <v>6.5833333333333327E-2</v>
      </c>
      <c r="AO264" s="30">
        <v>8.7500000000000008E-2</v>
      </c>
      <c r="AP264" s="31">
        <v>5.0833333333333341E-2</v>
      </c>
      <c r="AQ264" s="31">
        <v>2.3333333333333334E-2</v>
      </c>
      <c r="AR264" s="30">
        <v>6.3333333333333339E-2</v>
      </c>
      <c r="AU264" s="31">
        <v>0.12083333333333335</v>
      </c>
      <c r="AV264" s="31">
        <v>0.13249999999999998</v>
      </c>
      <c r="AW264" s="31">
        <v>0.17583333333333331</v>
      </c>
      <c r="AX264" s="30">
        <v>8.9166666666666672E-2</v>
      </c>
      <c r="AY264" s="30">
        <v>5.6666666666666664E-2</v>
      </c>
    </row>
    <row r="265" spans="39:51">
      <c r="AM265" s="30">
        <v>5.5833333333333346E-2</v>
      </c>
      <c r="AN265" s="31">
        <v>6.5833333333333327E-2</v>
      </c>
      <c r="AO265" s="30">
        <v>8.7500000000000008E-2</v>
      </c>
      <c r="AP265" s="31">
        <v>5.0833333333333341E-2</v>
      </c>
      <c r="AQ265" s="31">
        <v>2.3333333333333334E-2</v>
      </c>
      <c r="AR265" s="30">
        <v>6.3333333333333339E-2</v>
      </c>
      <c r="AU265" s="31">
        <v>0.12083333333333335</v>
      </c>
      <c r="AV265" s="31">
        <v>0.13249999999999998</v>
      </c>
      <c r="AW265" s="31">
        <v>0.17583333333333331</v>
      </c>
      <c r="AX265" s="30">
        <v>8.9166666666666672E-2</v>
      </c>
      <c r="AY265" s="30">
        <v>5.6666666666666664E-2</v>
      </c>
    </row>
    <row r="266" spans="39:51">
      <c r="AM266" s="30">
        <v>5.5833333333333346E-2</v>
      </c>
      <c r="AN266" s="31">
        <v>6.5833333333333327E-2</v>
      </c>
      <c r="AO266" s="30">
        <v>8.7500000000000008E-2</v>
      </c>
      <c r="AP266" s="31">
        <v>5.0833333333333341E-2</v>
      </c>
      <c r="AQ266" s="31">
        <v>2.3333333333333334E-2</v>
      </c>
      <c r="AR266" s="30">
        <v>6.3333333333333339E-2</v>
      </c>
      <c r="AU266" s="31">
        <v>0.12083333333333335</v>
      </c>
      <c r="AV266" s="31">
        <v>0.13249999999999998</v>
      </c>
      <c r="AW266" s="31">
        <v>0.17583333333333331</v>
      </c>
      <c r="AX266" s="30">
        <v>8.9166666666666672E-2</v>
      </c>
      <c r="AY266" s="30">
        <v>5.6666666666666664E-2</v>
      </c>
    </row>
    <row r="267" spans="39:51">
      <c r="AM267" s="30">
        <v>5.5833333333333346E-2</v>
      </c>
      <c r="AN267" s="31">
        <v>6.5833333333333327E-2</v>
      </c>
      <c r="AO267" s="30">
        <v>8.7500000000000008E-2</v>
      </c>
      <c r="AP267" s="31">
        <v>5.0833333333333341E-2</v>
      </c>
      <c r="AQ267" s="31">
        <v>2.3333333333333334E-2</v>
      </c>
      <c r="AR267" s="30">
        <v>6.3333333333333339E-2</v>
      </c>
      <c r="AU267" s="31">
        <v>0.12083333333333335</v>
      </c>
      <c r="AV267" s="31">
        <v>0.13249999999999998</v>
      </c>
      <c r="AW267" s="31">
        <v>0.17583333333333331</v>
      </c>
      <c r="AX267" s="30">
        <v>8.9166666666666672E-2</v>
      </c>
      <c r="AY267" s="30">
        <v>5.6666666666666664E-2</v>
      </c>
    </row>
    <row r="268" spans="39:51">
      <c r="AM268" s="30">
        <v>5.5833333333333346E-2</v>
      </c>
      <c r="AN268" s="31">
        <v>6.5833333333333327E-2</v>
      </c>
      <c r="AO268" s="30">
        <v>8.7500000000000008E-2</v>
      </c>
      <c r="AP268" s="31">
        <v>5.0833333333333341E-2</v>
      </c>
      <c r="AQ268" s="31">
        <v>2.3333333333333334E-2</v>
      </c>
      <c r="AR268" s="30">
        <v>6.3333333333333339E-2</v>
      </c>
      <c r="AU268" s="31">
        <v>0.12083333333333335</v>
      </c>
      <c r="AV268" s="31">
        <v>0.13249999999999998</v>
      </c>
      <c r="AW268" s="31">
        <v>0.17583333333333331</v>
      </c>
      <c r="AX268" s="30">
        <v>8.9166666666666672E-2</v>
      </c>
      <c r="AY268" s="30">
        <v>5.6666666666666664E-2</v>
      </c>
    </row>
    <row r="269" spans="39:51">
      <c r="AM269" s="30">
        <v>5.5833333333333346E-2</v>
      </c>
      <c r="AN269" s="31">
        <v>6.5833333333333327E-2</v>
      </c>
      <c r="AO269" s="30">
        <v>8.7500000000000008E-2</v>
      </c>
      <c r="AP269" s="31">
        <v>5.0833333333333341E-2</v>
      </c>
      <c r="AQ269" s="31">
        <v>2.3333333333333334E-2</v>
      </c>
      <c r="AR269" s="30">
        <v>6.3333333333333339E-2</v>
      </c>
      <c r="AU269" s="31">
        <v>0.12083333333333335</v>
      </c>
      <c r="AV269" s="31">
        <v>0.13249999999999998</v>
      </c>
      <c r="AW269" s="31">
        <v>0.17583333333333331</v>
      </c>
      <c r="AX269" s="30">
        <v>8.9166666666666672E-2</v>
      </c>
      <c r="AY269" s="30">
        <v>5.6666666666666664E-2</v>
      </c>
    </row>
    <row r="270" spans="39:51">
      <c r="AM270" s="30">
        <v>5.5833333333333346E-2</v>
      </c>
      <c r="AN270" s="31">
        <v>6.5833333333333327E-2</v>
      </c>
      <c r="AO270" s="30">
        <v>8.7500000000000008E-2</v>
      </c>
      <c r="AP270" s="31">
        <v>5.0833333333333341E-2</v>
      </c>
      <c r="AQ270" s="31">
        <v>2.3333333333333334E-2</v>
      </c>
      <c r="AR270" s="30">
        <v>6.3333333333333339E-2</v>
      </c>
      <c r="AU270" s="31">
        <v>0.12083333333333335</v>
      </c>
      <c r="AV270" s="31">
        <v>0.13249999999999998</v>
      </c>
      <c r="AW270" s="31">
        <v>0.17583333333333331</v>
      </c>
      <c r="AX270" s="30">
        <v>8.9166666666666672E-2</v>
      </c>
      <c r="AY270" s="30">
        <v>5.6666666666666664E-2</v>
      </c>
    </row>
    <row r="271" spans="39:51">
      <c r="AU271" s="31">
        <v>0.12083333333333335</v>
      </c>
      <c r="AV271" s="31">
        <v>0.13249999999999998</v>
      </c>
      <c r="AW271" s="31">
        <v>0.17583333333333331</v>
      </c>
      <c r="AX271" s="30">
        <v>8.9166666666666672E-2</v>
      </c>
      <c r="AY271" s="30">
        <v>5.6666666666666664E-2</v>
      </c>
    </row>
    <row r="272" spans="39:51">
      <c r="AU272" s="31">
        <v>0.12083333333333335</v>
      </c>
      <c r="AV272" s="31">
        <v>0.13249999999999998</v>
      </c>
      <c r="AW272" s="31">
        <v>0.17583333333333331</v>
      </c>
      <c r="AX272" s="30">
        <v>8.9166666666666672E-2</v>
      </c>
      <c r="AY272" s="30">
        <v>5.6666666666666664E-2</v>
      </c>
    </row>
  </sheetData>
  <mergeCells count="2">
    <mergeCell ref="A109:S113"/>
    <mergeCell ref="A151:U156"/>
  </mergeCells>
  <conditionalFormatting sqref="A1:A82">
    <cfRule type="containsText" dxfId="1294" priority="11" operator="containsText" text="C">
      <formula>NOT(ISERROR(SEARCH("C",A1)))</formula>
    </cfRule>
  </conditionalFormatting>
  <conditionalFormatting sqref="A2:A82">
    <cfRule type="containsText" dxfId="1293" priority="9" operator="containsText" text="(M)">
      <formula>NOT(ISERROR(SEARCH("(M)",A2)))</formula>
    </cfRule>
    <cfRule type="containsText" dxfId="1292" priority="10" operator="containsText" text="R">
      <formula>NOT(ISERROR(SEARCH("R",A2)))</formula>
    </cfRule>
  </conditionalFormatting>
  <conditionalFormatting sqref="A115:A150">
    <cfRule type="containsText" dxfId="1291" priority="5" operator="containsText" text="(M)">
      <formula>NOT(ISERROR(SEARCH("(M)",A115)))</formula>
    </cfRule>
    <cfRule type="containsText" dxfId="1290" priority="6" operator="containsText" text="C">
      <formula>NOT(ISERROR(SEARCH("C",A115)))</formula>
    </cfRule>
    <cfRule type="containsText" dxfId="1289" priority="7" operator="containsText" text="R">
      <formula>NOT(ISERROR(SEARCH("R",A115)))</formula>
    </cfRule>
  </conditionalFormatting>
  <conditionalFormatting sqref="A158:A201">
    <cfRule type="containsText" dxfId="1288" priority="2" operator="containsText" text="C">
      <formula>NOT(ISERROR(SEARCH("C",A158)))</formula>
    </cfRule>
    <cfRule type="containsText" dxfId="1287" priority="3" operator="containsText" text="R">
      <formula>NOT(ISERROR(SEARCH("R",A158)))</formula>
    </cfRule>
    <cfRule type="containsText" dxfId="1286" priority="4" operator="containsText" text="C">
      <formula>NOT(ISERROR(SEARCH("C",A158)))</formula>
    </cfRule>
    <cfRule type="containsText" dxfId="1285" priority="1" operator="containsText" text="(M)">
      <formula>NOT(ISERROR(SEARCH("(M)",A158)))</formula>
    </cfRule>
  </conditionalFormatting>
  <conditionalFormatting sqref="A58:C72">
    <cfRule type="containsText" dxfId="1284" priority="288" operator="containsText" text="Negative">
      <formula>NOT(ISERROR(SEARCH("Negative",A58)))</formula>
    </cfRule>
  </conditionalFormatting>
  <conditionalFormatting sqref="A74:C77">
    <cfRule type="containsText" dxfId="1283" priority="286" operator="containsText" text="Negative">
      <formula>NOT(ISERROR(SEARCH("Negative",A74)))</formula>
    </cfRule>
  </conditionalFormatting>
  <conditionalFormatting sqref="A39:D40">
    <cfRule type="containsText" dxfId="1282" priority="302" operator="containsText" text="Negative">
      <formula>NOT(ISERROR(SEARCH("Negative",A39)))</formula>
    </cfRule>
  </conditionalFormatting>
  <conditionalFormatting sqref="A52:D52">
    <cfRule type="containsText" dxfId="1281" priority="294" operator="containsText" text="Negative">
      <formula>NOT(ISERROR(SEARCH("Negative",A52)))</formula>
    </cfRule>
  </conditionalFormatting>
  <conditionalFormatting sqref="A80:D82">
    <cfRule type="containsText" dxfId="1280" priority="282" operator="containsText" text="Negative">
      <formula>NOT(ISERROR(SEARCH("Negative",A80)))</formula>
    </cfRule>
  </conditionalFormatting>
  <conditionalFormatting sqref="A57:F57">
    <cfRule type="containsText" dxfId="1279" priority="270" operator="containsText" text="Negative">
      <formula>NOT(ISERROR(SEARCH("Negative",A57)))</formula>
    </cfRule>
  </conditionalFormatting>
  <conditionalFormatting sqref="A41:G41">
    <cfRule type="containsText" dxfId="1278" priority="252" operator="containsText" text="Negative">
      <formula>NOT(ISERROR(SEARCH("Negative",A41)))</formula>
    </cfRule>
  </conditionalFormatting>
  <conditionalFormatting sqref="A42:G42">
    <cfRule type="containsText" dxfId="1277" priority="300" operator="containsText" text="Negative">
      <formula>NOT(ISERROR(SEARCH("Negative",A42)))</formula>
    </cfRule>
  </conditionalFormatting>
  <conditionalFormatting sqref="A43:G43">
    <cfRule type="containsText" dxfId="1276" priority="242" operator="containsText" text="Negative">
      <formula>NOT(ISERROR(SEARCH("Negative",A43)))</formula>
    </cfRule>
  </conditionalFormatting>
  <conditionalFormatting sqref="A78:G78">
    <cfRule type="containsText" dxfId="1275" priority="210" operator="containsText" text="Negative">
      <formula>NOT(ISERROR(SEARCH("Negative",A78)))</formula>
    </cfRule>
  </conditionalFormatting>
  <conditionalFormatting sqref="A79:G79">
    <cfRule type="containsText" dxfId="1274" priority="258" operator="containsText" text="Negative">
      <formula>NOT(ISERROR(SEARCH("Negative",A79)))</formula>
    </cfRule>
  </conditionalFormatting>
  <conditionalFormatting sqref="A50:H50">
    <cfRule type="containsText" dxfId="1273" priority="274" operator="containsText" text="Negative">
      <formula>NOT(ISERROR(SEARCH("Negative",A50)))</formula>
    </cfRule>
  </conditionalFormatting>
  <conditionalFormatting sqref="A53:H53">
    <cfRule type="containsText" dxfId="1272" priority="228" operator="containsText" text="Negative">
      <formula>NOT(ISERROR(SEARCH("Negative",A53)))</formula>
    </cfRule>
  </conditionalFormatting>
  <conditionalFormatting sqref="A54:H54">
    <cfRule type="containsText" dxfId="1271" priority="292" operator="containsText" text="Negative">
      <formula>NOT(ISERROR(SEARCH("Negative",A54)))</formula>
    </cfRule>
  </conditionalFormatting>
  <conditionalFormatting sqref="A55:H55">
    <cfRule type="containsText" dxfId="1270" priority="166" operator="containsText" text="Negative">
      <formula>NOT(ISERROR(SEARCH("Negative",A55)))</formula>
    </cfRule>
  </conditionalFormatting>
  <conditionalFormatting sqref="A56:H56">
    <cfRule type="containsText" dxfId="1269" priority="290" operator="containsText" text="Negative">
      <formula>NOT(ISERROR(SEARCH("Negative",A56)))</formula>
    </cfRule>
  </conditionalFormatting>
  <conditionalFormatting sqref="A51:J51">
    <cfRule type="containsText" dxfId="1268" priority="232" operator="containsText" text="Negative">
      <formula>NOT(ISERROR(SEARCH("Negative",A51)))</formula>
    </cfRule>
  </conditionalFormatting>
  <conditionalFormatting sqref="A1:U38 A44:B49 A73:I73 K43:M43 J44:M44 K46:U47 J52 J55:U55 L57:U57 D58:H58 L58:M59 P58:U59 D60:G61 J64:U65 J66:M67 D75:I75 D76:F77 F80:F81">
    <cfRule type="containsText" dxfId="1267" priority="305" operator="containsText" text="Negative">
      <formula>NOT(ISERROR(SEARCH("Negative",A1)))</formula>
    </cfRule>
  </conditionalFormatting>
  <conditionalFormatting sqref="C39:C40">
    <cfRule type="containsText" dxfId="1266" priority="301" operator="containsText" text="LOD">
      <formula>NOT(ISERROR(SEARCH("LOD",C39)))</formula>
    </cfRule>
  </conditionalFormatting>
  <conditionalFormatting sqref="C42">
    <cfRule type="containsText" dxfId="1265" priority="299" operator="containsText" text="LOD">
      <formula>NOT(ISERROR(SEARCH("LOD",C42)))</formula>
    </cfRule>
  </conditionalFormatting>
  <conditionalFormatting sqref="C44:C49">
    <cfRule type="containsText" dxfId="1264" priority="295" operator="containsText" text="LOD">
      <formula>NOT(ISERROR(SEARCH("LOD",C44)))</formula>
    </cfRule>
  </conditionalFormatting>
  <conditionalFormatting sqref="C45:C49">
    <cfRule type="containsText" dxfId="1263" priority="296" operator="containsText" text="Negative">
      <formula>NOT(ISERROR(SEARCH("Negative",C45)))</formula>
    </cfRule>
  </conditionalFormatting>
  <conditionalFormatting sqref="C52">
    <cfRule type="containsText" dxfId="1262" priority="293" operator="containsText" text="LOD">
      <formula>NOT(ISERROR(SEARCH("LOD",C52)))</formula>
    </cfRule>
  </conditionalFormatting>
  <conditionalFormatting sqref="C54">
    <cfRule type="containsText" dxfId="1261" priority="291" operator="containsText" text="LOD">
      <formula>NOT(ISERROR(SEARCH("LOD",C54)))</formula>
    </cfRule>
  </conditionalFormatting>
  <conditionalFormatting sqref="C56">
    <cfRule type="containsText" dxfId="1260" priority="289" operator="containsText" text="LOD">
      <formula>NOT(ISERROR(SEARCH("LOD",C56)))</formula>
    </cfRule>
  </conditionalFormatting>
  <conditionalFormatting sqref="C58:C72">
    <cfRule type="containsText" dxfId="1259" priority="287" operator="containsText" text="LOD">
      <formula>NOT(ISERROR(SEARCH("LOD",C58)))</formula>
    </cfRule>
  </conditionalFormatting>
  <conditionalFormatting sqref="C74:C77">
    <cfRule type="containsText" dxfId="1258" priority="285" operator="containsText" text="LOD">
      <formula>NOT(ISERROR(SEARCH("LOD",C74)))</formula>
    </cfRule>
  </conditionalFormatting>
  <conditionalFormatting sqref="C80:C81">
    <cfRule type="containsText" dxfId="1257" priority="281" operator="containsText" text="LOD">
      <formula>NOT(ISERROR(SEARCH("LOD",C80)))</formula>
    </cfRule>
  </conditionalFormatting>
  <conditionalFormatting sqref="C44:F44">
    <cfRule type="containsText" dxfId="1256" priority="298" operator="containsText" text="Negative">
      <formula>NOT(ISERROR(SEARCH("Negative",C44)))</formula>
    </cfRule>
  </conditionalFormatting>
  <conditionalFormatting sqref="C2:U37">
    <cfRule type="containsText" dxfId="1255" priority="8" operator="containsText" text="LOD">
      <formula>NOT(ISERROR(SEARCH("LOD",C2)))</formula>
    </cfRule>
  </conditionalFormatting>
  <conditionalFormatting sqref="D45:F45">
    <cfRule type="containsText" dxfId="1254" priority="276" operator="containsText" text="Negative">
      <formula>NOT(ISERROR(SEARCH("Negative",D45)))</formula>
    </cfRule>
  </conditionalFormatting>
  <conditionalFormatting sqref="D59:F59">
    <cfRule type="containsText" dxfId="1253" priority="268" operator="containsText" text="Negative">
      <formula>NOT(ISERROR(SEARCH("Negative",D59)))</formula>
    </cfRule>
  </conditionalFormatting>
  <conditionalFormatting sqref="D66:F70">
    <cfRule type="containsText" dxfId="1252" priority="264" operator="containsText" text="Negative">
      <formula>NOT(ISERROR(SEARCH("Negative",D66)))</formula>
    </cfRule>
  </conditionalFormatting>
  <conditionalFormatting sqref="D74:G74">
    <cfRule type="containsText" dxfId="1251" priority="216" operator="containsText" text="Negative">
      <formula>NOT(ISERROR(SEARCH("Negative",D74)))</formula>
    </cfRule>
  </conditionalFormatting>
  <conditionalFormatting sqref="D46:H49">
    <cfRule type="containsText" dxfId="1250" priority="234" operator="containsText" text="Negative">
      <formula>NOT(ISERROR(SEARCH("Negative",D46)))</formula>
    </cfRule>
  </conditionalFormatting>
  <conditionalFormatting sqref="D62:H62">
    <cfRule type="containsText" dxfId="1249" priority="266" operator="containsText" text="Negative">
      <formula>NOT(ISERROR(SEARCH("Negative",D62)))</formula>
    </cfRule>
  </conditionalFormatting>
  <conditionalFormatting sqref="D63:H63">
    <cfRule type="containsText" dxfId="1248" priority="172" operator="containsText" text="Negative">
      <formula>NOT(ISERROR(SEARCH("Negative",D63)))</formula>
    </cfRule>
  </conditionalFormatting>
  <conditionalFormatting sqref="D64:H65">
    <cfRule type="containsText" dxfId="1247" priority="174" operator="containsText" text="Negative">
      <formula>NOT(ISERROR(SEARCH("Negative",D64)))</formula>
    </cfRule>
  </conditionalFormatting>
  <conditionalFormatting sqref="D71:H72">
    <cfRule type="containsText" dxfId="1246" priority="262" operator="containsText" text="Negative">
      <formula>NOT(ISERROR(SEARCH("Negative",D71)))</formula>
    </cfRule>
  </conditionalFormatting>
  <conditionalFormatting sqref="E39:E40">
    <cfRule type="containsText" dxfId="1245" priority="277" operator="containsText" text="LOD">
      <formula>NOT(ISERROR(SEARCH("LOD",E39)))</formula>
    </cfRule>
  </conditionalFormatting>
  <conditionalFormatting sqref="E45">
    <cfRule type="containsText" dxfId="1244" priority="275" operator="containsText" text="LOD">
      <formula>NOT(ISERROR(SEARCH("LOD",E45)))</formula>
    </cfRule>
  </conditionalFormatting>
  <conditionalFormatting sqref="E50">
    <cfRule type="containsText" dxfId="1243" priority="273" operator="containsText" text="LOD">
      <formula>NOT(ISERROR(SEARCH("LOD",E50)))</formula>
    </cfRule>
  </conditionalFormatting>
  <conditionalFormatting sqref="E52">
    <cfRule type="containsText" dxfId="1242" priority="271" operator="containsText" text="LOD">
      <formula>NOT(ISERROR(SEARCH("LOD",E52)))</formula>
    </cfRule>
  </conditionalFormatting>
  <conditionalFormatting sqref="E57">
    <cfRule type="containsText" dxfId="1241" priority="269" operator="containsText" text="LOD">
      <formula>NOT(ISERROR(SEARCH("LOD",E57)))</formula>
    </cfRule>
  </conditionalFormatting>
  <conditionalFormatting sqref="E59">
    <cfRule type="containsText" dxfId="1240" priority="267" operator="containsText" text="LOD">
      <formula>NOT(ISERROR(SEARCH("LOD",E59)))</formula>
    </cfRule>
  </conditionalFormatting>
  <conditionalFormatting sqref="E62">
    <cfRule type="containsText" dxfId="1239" priority="265" operator="containsText" text="LOD">
      <formula>NOT(ISERROR(SEARCH("LOD",E62)))</formula>
    </cfRule>
  </conditionalFormatting>
  <conditionalFormatting sqref="E66">
    <cfRule type="containsText" dxfId="1238" priority="263" operator="containsText" text="LOD">
      <formula>NOT(ISERROR(SEARCH("LOD",E66)))</formula>
    </cfRule>
  </conditionalFormatting>
  <conditionalFormatting sqref="E72">
    <cfRule type="containsText" dxfId="1237" priority="261" operator="containsText" text="LOD">
      <formula>NOT(ISERROR(SEARCH("LOD",E72)))</formula>
    </cfRule>
  </conditionalFormatting>
  <conditionalFormatting sqref="E79:E82">
    <cfRule type="containsText" dxfId="1236" priority="257" operator="containsText" text="LOD">
      <formula>NOT(ISERROR(SEARCH("LOD",E79)))</formula>
    </cfRule>
  </conditionalFormatting>
  <conditionalFormatting sqref="E80:E82">
    <cfRule type="containsText" dxfId="1235" priority="260" operator="containsText" text="Negative">
      <formula>NOT(ISERROR(SEARCH("Negative",E80)))</formula>
    </cfRule>
  </conditionalFormatting>
  <conditionalFormatting sqref="E40:F40">
    <cfRule type="containsText" dxfId="1234" priority="278" operator="containsText" text="Negative">
      <formula>NOT(ISERROR(SEARCH("Negative",E40)))</formula>
    </cfRule>
  </conditionalFormatting>
  <conditionalFormatting sqref="E39:G39">
    <cfRule type="containsText" dxfId="1233" priority="280" operator="containsText" text="Negative">
      <formula>NOT(ISERROR(SEARCH("Negative",E39)))</formula>
    </cfRule>
  </conditionalFormatting>
  <conditionalFormatting sqref="E52:H52">
    <cfRule type="containsText" dxfId="1232" priority="272" operator="containsText" text="Negative">
      <formula>NOT(ISERROR(SEARCH("Negative",E52)))</formula>
    </cfRule>
  </conditionalFormatting>
  <conditionalFormatting sqref="F82:I82">
    <cfRule type="containsText" dxfId="1231" priority="188" operator="containsText" text="Negative">
      <formula>NOT(ISERROR(SEARCH("Negative",F82)))</formula>
    </cfRule>
  </conditionalFormatting>
  <conditionalFormatting sqref="G40">
    <cfRule type="containsText" dxfId="1230" priority="254" operator="containsText" text="Negative">
      <formula>NOT(ISERROR(SEARCH("Negative",G40)))</formula>
    </cfRule>
  </conditionalFormatting>
  <conditionalFormatting sqref="G40:G41">
    <cfRule type="containsText" dxfId="1229" priority="251" operator="containsText" text="LOD">
      <formula>NOT(ISERROR(SEARCH("LOD",G40)))</formula>
    </cfRule>
  </conditionalFormatting>
  <conditionalFormatting sqref="G43:G45">
    <cfRule type="containsText" dxfId="1228" priority="237" operator="containsText" text="LOD">
      <formula>NOT(ISERROR(SEARCH("LOD",G43)))</formula>
    </cfRule>
  </conditionalFormatting>
  <conditionalFormatting sqref="G44:G45">
    <cfRule type="containsText" dxfId="1227" priority="238" operator="containsText" text="Negative">
      <formula>NOT(ISERROR(SEARCH("Negative",G44)))</formula>
    </cfRule>
  </conditionalFormatting>
  <conditionalFormatting sqref="G51">
    <cfRule type="containsText" dxfId="1226" priority="231" operator="containsText" text="LOD">
      <formula>NOT(ISERROR(SEARCH("LOD",G51)))</formula>
    </cfRule>
  </conditionalFormatting>
  <conditionalFormatting sqref="G57">
    <cfRule type="containsText" dxfId="1225" priority="163" operator="containsText" text="LOD">
      <formula>NOT(ISERROR(SEARCH("LOD",G57)))</formula>
    </cfRule>
  </conditionalFormatting>
  <conditionalFormatting sqref="G59">
    <cfRule type="containsText" dxfId="1224" priority="162" operator="containsText" text="Negative">
      <formula>NOT(ISERROR(SEARCH("Negative",G59)))</formula>
    </cfRule>
    <cfRule type="containsText" dxfId="1223" priority="161" operator="containsText" text="LOD">
      <formula>NOT(ISERROR(SEARCH("LOD",G59)))</formula>
    </cfRule>
  </conditionalFormatting>
  <conditionalFormatting sqref="G66:G69">
    <cfRule type="containsText" dxfId="1222" priority="178" operator="containsText" text="Negative">
      <formula>NOT(ISERROR(SEARCH("Negative",G66)))</formula>
    </cfRule>
  </conditionalFormatting>
  <conditionalFormatting sqref="G66:G70">
    <cfRule type="containsText" dxfId="1221" priority="177" operator="containsText" text="LOD">
      <formula>NOT(ISERROR(SEARCH("LOD",G66)))</formula>
    </cfRule>
  </conditionalFormatting>
  <conditionalFormatting sqref="G74">
    <cfRule type="containsText" dxfId="1220" priority="215" operator="containsText" text="LOD">
      <formula>NOT(ISERROR(SEARCH("LOD",G74)))</formula>
    </cfRule>
  </conditionalFormatting>
  <conditionalFormatting sqref="G76:G78">
    <cfRule type="containsText" dxfId="1219" priority="209" operator="containsText" text="LOD">
      <formula>NOT(ISERROR(SEARCH("LOD",G76)))</formula>
    </cfRule>
  </conditionalFormatting>
  <conditionalFormatting sqref="G77">
    <cfRule type="containsText" dxfId="1218" priority="212" operator="containsText" text="Negative">
      <formula>NOT(ISERROR(SEARCH("Negative",G77)))</formula>
    </cfRule>
  </conditionalFormatting>
  <conditionalFormatting sqref="G80">
    <cfRule type="containsText" dxfId="1217" priority="208" operator="containsText" text="Negative">
      <formula>NOT(ISERROR(SEARCH("Negative",G80)))</formula>
    </cfRule>
  </conditionalFormatting>
  <conditionalFormatting sqref="G80:G81">
    <cfRule type="containsText" dxfId="1216" priority="205" operator="containsText" text="LOD">
      <formula>NOT(ISERROR(SEARCH("LOD",G80)))</formula>
    </cfRule>
  </conditionalFormatting>
  <conditionalFormatting sqref="G53:H53">
    <cfRule type="containsText" dxfId="1215" priority="227" operator="containsText" text="LOD">
      <formula>NOT(ISERROR(SEARCH("LOD",G53)))</formula>
    </cfRule>
  </conditionalFormatting>
  <conditionalFormatting sqref="G76:H76">
    <cfRule type="containsText" dxfId="1214" priority="214" operator="containsText" text="Negative">
      <formula>NOT(ISERROR(SEARCH("Negative",G76)))</formula>
    </cfRule>
  </conditionalFormatting>
  <conditionalFormatting sqref="G81:H81">
    <cfRule type="containsText" dxfId="1213" priority="206" operator="containsText" text="Negative">
      <formula>NOT(ISERROR(SEARCH("Negative",G81)))</formula>
    </cfRule>
  </conditionalFormatting>
  <conditionalFormatting sqref="G57:I57">
    <cfRule type="containsText" dxfId="1212" priority="164" operator="containsText" text="Negative">
      <formula>NOT(ISERROR(SEARCH("Negative",G57)))</formula>
    </cfRule>
  </conditionalFormatting>
  <conditionalFormatting sqref="G70:I70">
    <cfRule type="containsText" dxfId="1211" priority="186" operator="containsText" text="Negative">
      <formula>NOT(ISERROR(SEARCH("Negative",G70)))</formula>
    </cfRule>
  </conditionalFormatting>
  <conditionalFormatting sqref="H39:H42">
    <cfRule type="containsText" dxfId="1210" priority="245" operator="containsText" text="LOD">
      <formula>NOT(ISERROR(SEARCH("LOD",H39)))</formula>
    </cfRule>
  </conditionalFormatting>
  <conditionalFormatting sqref="H39:H43">
    <cfRule type="containsText" dxfId="1209" priority="246" operator="containsText" text="Negative">
      <formula>NOT(ISERROR(SEARCH("Negative",H39)))</formula>
    </cfRule>
  </conditionalFormatting>
  <conditionalFormatting sqref="H44">
    <cfRule type="containsText" dxfId="1208" priority="243" operator="containsText" text="LOD">
      <formula>NOT(ISERROR(SEARCH("LOD",H44)))</formula>
    </cfRule>
  </conditionalFormatting>
  <conditionalFormatting sqref="H44:H45">
    <cfRule type="containsText" dxfId="1207" priority="244" operator="containsText" text="Negative">
      <formula>NOT(ISERROR(SEARCH("Negative",H44)))</formula>
    </cfRule>
  </conditionalFormatting>
  <conditionalFormatting sqref="H48">
    <cfRule type="containsText" dxfId="1206" priority="233" operator="containsText" text="LOD">
      <formula>NOT(ISERROR(SEARCH("LOD",H48)))</formula>
    </cfRule>
  </conditionalFormatting>
  <conditionalFormatting sqref="H55">
    <cfRule type="containsText" dxfId="1205" priority="165" operator="containsText" text="LOD">
      <formula>NOT(ISERROR(SEARCH("LOD",H55)))</formula>
    </cfRule>
  </conditionalFormatting>
  <conditionalFormatting sqref="H59:H61">
    <cfRule type="containsText" dxfId="1204" priority="168" operator="containsText" text="Negative">
      <formula>NOT(ISERROR(SEARCH("Negative",H59)))</formula>
    </cfRule>
  </conditionalFormatting>
  <conditionalFormatting sqref="H60:H61">
    <cfRule type="containsText" dxfId="1203" priority="167" operator="containsText" text="LOD">
      <formula>NOT(ISERROR(SEARCH("LOD",H60)))</formula>
    </cfRule>
  </conditionalFormatting>
  <conditionalFormatting sqref="H63">
    <cfRule type="containsText" dxfId="1202" priority="171" operator="containsText" text="LOD">
      <formula>NOT(ISERROR(SEARCH("LOD",H63)))</formula>
    </cfRule>
  </conditionalFormatting>
  <conditionalFormatting sqref="H65:H66">
    <cfRule type="containsText" dxfId="1201" priority="173" operator="containsText" text="LOD">
      <formula>NOT(ISERROR(SEARCH("LOD",H65)))</formula>
    </cfRule>
  </conditionalFormatting>
  <conditionalFormatting sqref="H66:H69">
    <cfRule type="containsText" dxfId="1200" priority="176" operator="containsText" text="Negative">
      <formula>NOT(ISERROR(SEARCH("Negative",H66)))</formula>
    </cfRule>
  </conditionalFormatting>
  <conditionalFormatting sqref="H77:H78">
    <cfRule type="containsText" dxfId="1199" priority="198" operator="containsText" text="Negative">
      <formula>NOT(ISERROR(SEARCH("Negative",H77)))</formula>
    </cfRule>
  </conditionalFormatting>
  <conditionalFormatting sqref="H77:H80">
    <cfRule type="containsText" dxfId="1198" priority="197" operator="containsText" text="LOD">
      <formula>NOT(ISERROR(SEARCH("LOD",H77)))</formula>
    </cfRule>
  </conditionalFormatting>
  <conditionalFormatting sqref="H74:I74">
    <cfRule type="containsText" dxfId="1197" priority="218" operator="containsText" text="Negative">
      <formula>NOT(ISERROR(SEARCH("Negative",H74)))</formula>
    </cfRule>
  </conditionalFormatting>
  <conditionalFormatting sqref="H80:I80">
    <cfRule type="containsText" dxfId="1196" priority="204" operator="containsText" text="Negative">
      <formula>NOT(ISERROR(SEARCH("Negative",H80)))</formula>
    </cfRule>
  </conditionalFormatting>
  <conditionalFormatting sqref="H79:J79">
    <cfRule type="containsText" dxfId="1195" priority="202" operator="containsText" text="Negative">
      <formula>NOT(ISERROR(SEARCH("Negative",H79)))</formula>
    </cfRule>
  </conditionalFormatting>
  <conditionalFormatting sqref="I39:I50">
    <cfRule type="containsText" dxfId="1194" priority="236" operator="containsText" text="Negative">
      <formula>NOT(ISERROR(SEARCH("Negative",I39)))</formula>
    </cfRule>
  </conditionalFormatting>
  <conditionalFormatting sqref="I41:I50">
    <cfRule type="containsText" dxfId="1193" priority="235" operator="containsText" text="LOD">
      <formula>NOT(ISERROR(SEARCH("LOD",I41)))</formula>
    </cfRule>
  </conditionalFormatting>
  <conditionalFormatting sqref="I52:I56">
    <cfRule type="containsText" dxfId="1192" priority="225" operator="containsText" text="LOD">
      <formula>NOT(ISERROR(SEARCH("LOD",I52)))</formula>
    </cfRule>
    <cfRule type="containsText" dxfId="1191" priority="226" operator="containsText" text="Negative">
      <formula>NOT(ISERROR(SEARCH("Negative",I52)))</formula>
    </cfRule>
  </conditionalFormatting>
  <conditionalFormatting sqref="I58:I69">
    <cfRule type="containsText" dxfId="1190" priority="224" operator="containsText" text="Negative">
      <formula>NOT(ISERROR(SEARCH("Negative",I58)))</formula>
    </cfRule>
    <cfRule type="containsText" dxfId="1189" priority="223" operator="containsText" text="LOD">
      <formula>NOT(ISERROR(SEARCH("LOD",I58)))</formula>
    </cfRule>
  </conditionalFormatting>
  <conditionalFormatting sqref="I71:I72">
    <cfRule type="containsText" dxfId="1188" priority="219" operator="containsText" text="LOD">
      <formula>NOT(ISERROR(SEARCH("LOD",I71)))</formula>
    </cfRule>
    <cfRule type="containsText" dxfId="1187" priority="220" operator="containsText" text="Negative">
      <formula>NOT(ISERROR(SEARCH("Negative",I71)))</formula>
    </cfRule>
  </conditionalFormatting>
  <conditionalFormatting sqref="I74">
    <cfRule type="containsText" dxfId="1186" priority="217" operator="containsText" text="LOD">
      <formula>NOT(ISERROR(SEARCH("LOD",I74)))</formula>
    </cfRule>
  </conditionalFormatting>
  <conditionalFormatting sqref="I76:I78">
    <cfRule type="containsText" dxfId="1185" priority="191" operator="containsText" text="LOD">
      <formula>NOT(ISERROR(SEARCH("LOD",I76)))</formula>
    </cfRule>
  </conditionalFormatting>
  <conditionalFormatting sqref="I77:I78">
    <cfRule type="containsText" dxfId="1184" priority="192" operator="containsText" text="Negative">
      <formula>NOT(ISERROR(SEARCH("Negative",I77)))</formula>
    </cfRule>
  </conditionalFormatting>
  <conditionalFormatting sqref="I81:I82">
    <cfRule type="containsText" dxfId="1183" priority="187" operator="containsText" text="LOD">
      <formula>NOT(ISERROR(SEARCH("LOD",I81)))</formula>
    </cfRule>
  </conditionalFormatting>
  <conditionalFormatting sqref="I81:M81">
    <cfRule type="containsText" dxfId="1182" priority="190" operator="containsText" text="Negative">
      <formula>NOT(ISERROR(SEARCH("Negative",I81)))</formula>
    </cfRule>
  </conditionalFormatting>
  <conditionalFormatting sqref="I76:N76">
    <cfRule type="containsText" dxfId="1181" priority="196" operator="containsText" text="Negative">
      <formula>NOT(ISERROR(SEARCH("Negative",I76)))</formula>
    </cfRule>
  </conditionalFormatting>
  <conditionalFormatting sqref="J39:J43">
    <cfRule type="containsText" dxfId="1180" priority="159" operator="containsText" text="LOD">
      <formula>NOT(ISERROR(SEARCH("LOD",J39)))</formula>
    </cfRule>
    <cfRule type="containsText" dxfId="1179" priority="160" operator="containsText" text="Negative">
      <formula>NOT(ISERROR(SEARCH("Negative",J39)))</formula>
    </cfRule>
  </conditionalFormatting>
  <conditionalFormatting sqref="J45:J50">
    <cfRule type="containsText" dxfId="1178" priority="158" operator="containsText" text="Negative">
      <formula>NOT(ISERROR(SEARCH("Negative",J45)))</formula>
    </cfRule>
  </conditionalFormatting>
  <conditionalFormatting sqref="J46:J50">
    <cfRule type="containsText" dxfId="1177" priority="157" operator="containsText" text="LOD">
      <formula>NOT(ISERROR(SEARCH("LOD",J46)))</formula>
    </cfRule>
  </conditionalFormatting>
  <conditionalFormatting sqref="J56:J60">
    <cfRule type="containsText" dxfId="1176" priority="153" operator="containsText" text="LOD">
      <formula>NOT(ISERROR(SEARCH("LOD",J56)))</formula>
    </cfRule>
  </conditionalFormatting>
  <conditionalFormatting sqref="J56:J61">
    <cfRule type="containsText" dxfId="1175" priority="154" operator="containsText" text="Negative">
      <formula>NOT(ISERROR(SEARCH("Negative",J56)))</formula>
    </cfRule>
  </conditionalFormatting>
  <conditionalFormatting sqref="J62">
    <cfRule type="containsText" dxfId="1174" priority="151" operator="containsText" text="LOD">
      <formula>NOT(ISERROR(SEARCH("LOD",J62)))</formula>
    </cfRule>
  </conditionalFormatting>
  <conditionalFormatting sqref="J62:J63">
    <cfRule type="containsText" dxfId="1173" priority="152" operator="containsText" text="Negative">
      <formula>NOT(ISERROR(SEARCH("Negative",J62)))</formula>
    </cfRule>
  </conditionalFormatting>
  <conditionalFormatting sqref="J68:J71 J73:J75">
    <cfRule type="containsText" dxfId="1172" priority="150" operator="containsText" text="Negative">
      <formula>NOT(ISERROR(SEARCH("Negative",J68)))</formula>
    </cfRule>
    <cfRule type="containsText" dxfId="1171" priority="149" operator="containsText" text="LOD">
      <formula>NOT(ISERROR(SEARCH("LOD",J68)))</formula>
    </cfRule>
  </conditionalFormatting>
  <conditionalFormatting sqref="J77:J78">
    <cfRule type="containsText" dxfId="1170" priority="140" operator="containsText" text="LOD">
      <formula>NOT(ISERROR(SEARCH("LOD",J77)))</formula>
    </cfRule>
  </conditionalFormatting>
  <conditionalFormatting sqref="J78">
    <cfRule type="containsText" dxfId="1169" priority="141" operator="containsText" text="Negative">
      <formula>NOT(ISERROR(SEARCH("Negative",J78)))</formula>
    </cfRule>
  </conditionalFormatting>
  <conditionalFormatting sqref="J80">
    <cfRule type="containsText" dxfId="1168" priority="144" operator="containsText" text="LOD">
      <formula>NOT(ISERROR(SEARCH("LOD",J80)))</formula>
    </cfRule>
    <cfRule type="containsText" dxfId="1167" priority="145" operator="containsText" text="Negative">
      <formula>NOT(ISERROR(SEARCH("Negative",J80)))</formula>
    </cfRule>
  </conditionalFormatting>
  <conditionalFormatting sqref="J82">
    <cfRule type="containsText" dxfId="1166" priority="146" operator="containsText" text="LOD">
      <formula>NOT(ISERROR(SEARCH("LOD",J82)))</formula>
    </cfRule>
  </conditionalFormatting>
  <conditionalFormatting sqref="J54:K54">
    <cfRule type="containsText" dxfId="1165" priority="130" operator="containsText" text="LOD">
      <formula>NOT(ISERROR(SEARCH("LOD",J54)))</formula>
    </cfRule>
  </conditionalFormatting>
  <conditionalFormatting sqref="J54:M54">
    <cfRule type="containsText" dxfId="1164" priority="131" operator="containsText" text="Negative">
      <formula>NOT(ISERROR(SEARCH("Negative",J54)))</formula>
    </cfRule>
  </conditionalFormatting>
  <conditionalFormatting sqref="J72:M72">
    <cfRule type="containsText" dxfId="1163" priority="117" operator="containsText" text="Negative">
      <formula>NOT(ISERROR(SEARCH("Negative",J72)))</formula>
    </cfRule>
  </conditionalFormatting>
  <conditionalFormatting sqref="J53:N53">
    <cfRule type="containsText" dxfId="1162" priority="97" operator="containsText" text="Negative">
      <formula>NOT(ISERROR(SEARCH("Negative",J53)))</formula>
    </cfRule>
  </conditionalFormatting>
  <conditionalFormatting sqref="J77:N77">
    <cfRule type="containsText" dxfId="1161" priority="143" operator="containsText" text="Negative">
      <formula>NOT(ISERROR(SEARCH("Negative",J77)))</formula>
    </cfRule>
  </conditionalFormatting>
  <conditionalFormatting sqref="J82:U82">
    <cfRule type="containsText" dxfId="1160" priority="147" operator="containsText" text="Negative">
      <formula>NOT(ISERROR(SEARCH("Negative",J82)))</formula>
    </cfRule>
  </conditionalFormatting>
  <conditionalFormatting sqref="K40">
    <cfRule type="containsText" dxfId="1159" priority="138" operator="containsText" text="LOD">
      <formula>NOT(ISERROR(SEARCH("LOD",K40)))</formula>
    </cfRule>
  </conditionalFormatting>
  <conditionalFormatting sqref="K42">
    <cfRule type="containsText" dxfId="1158" priority="136" operator="containsText" text="LOD">
      <formula>NOT(ISERROR(SEARCH("LOD",K42)))</formula>
    </cfRule>
  </conditionalFormatting>
  <conditionalFormatting sqref="K45">
    <cfRule type="containsText" dxfId="1157" priority="134" operator="containsText" text="LOD">
      <formula>NOT(ISERROR(SEARCH("LOD",K45)))</formula>
    </cfRule>
  </conditionalFormatting>
  <conditionalFormatting sqref="K48:K52">
    <cfRule type="containsText" dxfId="1156" priority="133" operator="containsText" text="Negative">
      <formula>NOT(ISERROR(SEARCH("Negative",K48)))</formula>
    </cfRule>
    <cfRule type="containsText" dxfId="1155" priority="132" operator="containsText" text="LOD">
      <formula>NOT(ISERROR(SEARCH("LOD",K48)))</formula>
    </cfRule>
  </conditionalFormatting>
  <conditionalFormatting sqref="K56:K59">
    <cfRule type="containsText" dxfId="1154" priority="128" operator="containsText" text="LOD">
      <formula>NOT(ISERROR(SEARCH("LOD",K56)))</formula>
    </cfRule>
    <cfRule type="containsText" dxfId="1153" priority="129" operator="containsText" text="Negative">
      <formula>NOT(ISERROR(SEARCH("Negative",K56)))</formula>
    </cfRule>
  </conditionalFormatting>
  <conditionalFormatting sqref="K61">
    <cfRule type="containsText" dxfId="1152" priority="126" operator="containsText" text="LOD">
      <formula>NOT(ISERROR(SEARCH("LOD",K61)))</formula>
    </cfRule>
  </conditionalFormatting>
  <conditionalFormatting sqref="K63">
    <cfRule type="containsText" dxfId="1151" priority="124" operator="containsText" text="LOD">
      <formula>NOT(ISERROR(SEARCH("LOD",K63)))</formula>
    </cfRule>
  </conditionalFormatting>
  <conditionalFormatting sqref="K69:K72">
    <cfRule type="containsText" dxfId="1150" priority="116" operator="containsText" text="LOD">
      <formula>NOT(ISERROR(SEARCH("LOD",K69)))</formula>
    </cfRule>
  </conditionalFormatting>
  <conditionalFormatting sqref="K74">
    <cfRule type="containsText" dxfId="1149" priority="114" operator="containsText" text="LOD">
      <formula>NOT(ISERROR(SEARCH("LOD",K74)))</formula>
    </cfRule>
  </conditionalFormatting>
  <conditionalFormatting sqref="K78:K80">
    <cfRule type="containsText" dxfId="1148" priority="108" operator="containsText" text="LOD">
      <formula>NOT(ISERROR(SEARCH("LOD",K78)))</formula>
    </cfRule>
  </conditionalFormatting>
  <conditionalFormatting sqref="K39:M41">
    <cfRule type="containsText" dxfId="1147" priority="139" operator="containsText" text="Negative">
      <formula>NOT(ISERROR(SEARCH("Negative",K39)))</formula>
    </cfRule>
  </conditionalFormatting>
  <conditionalFormatting sqref="K45:M45">
    <cfRule type="containsText" dxfId="1146" priority="135" operator="containsText" text="Negative">
      <formula>NOT(ISERROR(SEARCH("Negative",K45)))</formula>
    </cfRule>
  </conditionalFormatting>
  <conditionalFormatting sqref="K69:M70">
    <cfRule type="containsText" dxfId="1145" priority="121" operator="containsText" text="Negative">
      <formula>NOT(ISERROR(SEARCH("Negative",K69)))</formula>
    </cfRule>
  </conditionalFormatting>
  <conditionalFormatting sqref="K73:M75">
    <cfRule type="containsText" dxfId="1144" priority="115" operator="containsText" text="Negative">
      <formula>NOT(ISERROR(SEARCH("Negative",K73)))</formula>
    </cfRule>
  </conditionalFormatting>
  <conditionalFormatting sqref="K42:N42">
    <cfRule type="containsText" dxfId="1143" priority="137" operator="containsText" text="Negative">
      <formula>NOT(ISERROR(SEARCH("Negative",K42)))</formula>
    </cfRule>
  </conditionalFormatting>
  <conditionalFormatting sqref="K61:N62">
    <cfRule type="containsText" dxfId="1142" priority="127" operator="containsText" text="Negative">
      <formula>NOT(ISERROR(SEARCH("Negative",K61)))</formula>
    </cfRule>
  </conditionalFormatting>
  <conditionalFormatting sqref="K63:N63">
    <cfRule type="containsText" dxfId="1141" priority="125" operator="containsText" text="Negative">
      <formula>NOT(ISERROR(SEARCH("Negative",K63)))</formula>
    </cfRule>
  </conditionalFormatting>
  <conditionalFormatting sqref="K68:N68">
    <cfRule type="containsText" dxfId="1140" priority="55" operator="containsText" text="Negative">
      <formula>NOT(ISERROR(SEARCH("Negative",K68)))</formula>
    </cfRule>
  </conditionalFormatting>
  <conditionalFormatting sqref="K78:N78">
    <cfRule type="containsText" dxfId="1139" priority="113" operator="containsText" text="Negative">
      <formula>NOT(ISERROR(SEARCH("Negative",K78)))</formula>
    </cfRule>
  </conditionalFormatting>
  <conditionalFormatting sqref="K79:R79">
    <cfRule type="containsText" dxfId="1138" priority="111" operator="containsText" text="Negative">
      <formula>NOT(ISERROR(SEARCH("Negative",K79)))</formula>
    </cfRule>
  </conditionalFormatting>
  <conditionalFormatting sqref="K60:U60">
    <cfRule type="containsText" dxfId="1137" priority="35" operator="containsText" text="Negative">
      <formula>NOT(ISERROR(SEARCH("Negative",K60)))</formula>
    </cfRule>
  </conditionalFormatting>
  <conditionalFormatting sqref="K71:U71">
    <cfRule type="containsText" dxfId="1136" priority="119" operator="containsText" text="Negative">
      <formula>NOT(ISERROR(SEARCH("Negative",K71)))</formula>
    </cfRule>
  </conditionalFormatting>
  <conditionalFormatting sqref="K80:U80">
    <cfRule type="containsText" dxfId="1135" priority="109" operator="containsText" text="Negative">
      <formula>NOT(ISERROR(SEARCH("Negative",K80)))</formula>
    </cfRule>
  </conditionalFormatting>
  <conditionalFormatting sqref="L56:R56">
    <cfRule type="containsText" dxfId="1134" priority="25" operator="containsText" text="Negative">
      <formula>NOT(ISERROR(SEARCH("Negative",L56)))</formula>
    </cfRule>
  </conditionalFormatting>
  <conditionalFormatting sqref="L48:U49">
    <cfRule type="containsText" dxfId="1133" priority="101" operator="containsText" text="Negative">
      <formula>NOT(ISERROR(SEARCH("Negative",L48)))</formula>
    </cfRule>
  </conditionalFormatting>
  <conditionalFormatting sqref="L50:U52">
    <cfRule type="containsText" dxfId="1132" priority="99" operator="containsText" text="Negative">
      <formula>NOT(ISERROR(SEARCH("Negative",L50)))</formula>
    </cfRule>
  </conditionalFormatting>
  <conditionalFormatting sqref="N39:N41">
    <cfRule type="containsText" dxfId="1131" priority="107" operator="containsText" text="Negative">
      <formula>NOT(ISERROR(SEARCH("Negative",N39)))</formula>
    </cfRule>
    <cfRule type="containsText" dxfId="1130" priority="106" operator="containsText" text="LOD">
      <formula>NOT(ISERROR(SEARCH("LOD",N39)))</formula>
    </cfRule>
  </conditionalFormatting>
  <conditionalFormatting sqref="N43:N45">
    <cfRule type="containsText" dxfId="1129" priority="104" operator="containsText" text="LOD">
      <formula>NOT(ISERROR(SEARCH("LOD",N43)))</formula>
    </cfRule>
    <cfRule type="containsText" dxfId="1128" priority="105" operator="containsText" text="Negative">
      <formula>NOT(ISERROR(SEARCH("Negative",N43)))</formula>
    </cfRule>
  </conditionalFormatting>
  <conditionalFormatting sqref="N48:N49">
    <cfRule type="containsText" dxfId="1127" priority="100" operator="containsText" text="LOD">
      <formula>NOT(ISERROR(SEARCH("LOD",N48)))</formula>
    </cfRule>
  </conditionalFormatting>
  <conditionalFormatting sqref="N51">
    <cfRule type="containsText" dxfId="1126" priority="98" operator="containsText" text="LOD">
      <formula>NOT(ISERROR(SEARCH("LOD",N51)))</formula>
    </cfRule>
  </conditionalFormatting>
  <conditionalFormatting sqref="N53:N54">
    <cfRule type="containsText" dxfId="1125" priority="94" operator="containsText" text="LOD">
      <formula>NOT(ISERROR(SEARCH("LOD",N53)))</formula>
    </cfRule>
  </conditionalFormatting>
  <conditionalFormatting sqref="N58">
    <cfRule type="containsText" dxfId="1124" priority="27" operator="containsText" text="Negative">
      <formula>NOT(ISERROR(SEARCH("Negative",N58)))</formula>
    </cfRule>
  </conditionalFormatting>
  <conditionalFormatting sqref="N58:N60">
    <cfRule type="containsText" dxfId="1123" priority="26" operator="containsText" text="LOD">
      <formula>NOT(ISERROR(SEARCH("LOD",N58)))</formula>
    </cfRule>
  </conditionalFormatting>
  <conditionalFormatting sqref="N66">
    <cfRule type="containsText" dxfId="1122" priority="51" operator="containsText" text="Negative">
      <formula>NOT(ISERROR(SEARCH("Negative",N66)))</formula>
    </cfRule>
  </conditionalFormatting>
  <conditionalFormatting sqref="N66:N70">
    <cfRule type="containsText" dxfId="1121" priority="50" operator="containsText" text="LOD">
      <formula>NOT(ISERROR(SEARCH("LOD",N66)))</formula>
    </cfRule>
  </conditionalFormatting>
  <conditionalFormatting sqref="N69:N70">
    <cfRule type="containsText" dxfId="1120" priority="57" operator="containsText" text="Negative">
      <formula>NOT(ISERROR(SEARCH("Negative",N69)))</formula>
    </cfRule>
  </conditionalFormatting>
  <conditionalFormatting sqref="N72:N75">
    <cfRule type="containsText" dxfId="1119" priority="60" operator="containsText" text="LOD">
      <formula>NOT(ISERROR(SEARCH("LOD",N72)))</formula>
    </cfRule>
  </conditionalFormatting>
  <conditionalFormatting sqref="N73:N74">
    <cfRule type="containsText" dxfId="1118" priority="63" operator="containsText" text="Negative">
      <formula>NOT(ISERROR(SEARCH("Negative",N73)))</formula>
    </cfRule>
  </conditionalFormatting>
  <conditionalFormatting sqref="N59:O59">
    <cfRule type="containsText" dxfId="1117" priority="31" operator="containsText" text="Negative">
      <formula>NOT(ISERROR(SEARCH("Negative",N59)))</formula>
    </cfRule>
  </conditionalFormatting>
  <conditionalFormatting sqref="N81:O81">
    <cfRule type="containsText" dxfId="1116" priority="78" operator="containsText" text="LOD">
      <formula>NOT(ISERROR(SEARCH("LOD",N81)))</formula>
    </cfRule>
  </conditionalFormatting>
  <conditionalFormatting sqref="N81:P81">
    <cfRule type="containsText" dxfId="1115" priority="79" operator="containsText" text="Negative">
      <formula>NOT(ISERROR(SEARCH("Negative",N81)))</formula>
    </cfRule>
  </conditionalFormatting>
  <conditionalFormatting sqref="N54:U54">
    <cfRule type="containsText" dxfId="1114" priority="95" operator="containsText" text="Negative">
      <formula>NOT(ISERROR(SEARCH("Negative",N54)))</formula>
    </cfRule>
  </conditionalFormatting>
  <conditionalFormatting sqref="N67:U67">
    <cfRule type="containsText" dxfId="1113" priority="53" operator="containsText" text="Negative">
      <formula>NOT(ISERROR(SEARCH("Negative",N67)))</formula>
    </cfRule>
  </conditionalFormatting>
  <conditionalFormatting sqref="N72:U72">
    <cfRule type="containsText" dxfId="1112" priority="61" operator="containsText" text="Negative">
      <formula>NOT(ISERROR(SEARCH("Negative",N72)))</formula>
    </cfRule>
  </conditionalFormatting>
  <conditionalFormatting sqref="N75:U75">
    <cfRule type="containsText" dxfId="1111" priority="77" operator="containsText" text="Negative">
      <formula>NOT(ISERROR(SEARCH("Negative",N75)))</formula>
    </cfRule>
  </conditionalFormatting>
  <conditionalFormatting sqref="O39:O40">
    <cfRule type="containsText" dxfId="1110" priority="88" operator="containsText" text="LOD">
      <formula>NOT(ISERROR(SEARCH("LOD",O39)))</formula>
    </cfRule>
  </conditionalFormatting>
  <conditionalFormatting sqref="O42">
    <cfRule type="containsText" dxfId="1109" priority="86" operator="containsText" text="LOD">
      <formula>NOT(ISERROR(SEARCH("LOD",O42)))</formula>
    </cfRule>
  </conditionalFormatting>
  <conditionalFormatting sqref="O44:O45">
    <cfRule type="containsText" dxfId="1108" priority="82" operator="containsText" text="LOD">
      <formula>NOT(ISERROR(SEARCH("LOD",O44)))</formula>
    </cfRule>
  </conditionalFormatting>
  <conditionalFormatting sqref="O53">
    <cfRule type="containsText" dxfId="1107" priority="92" operator="containsText" text="LOD">
      <formula>NOT(ISERROR(SEARCH("LOD",O53)))</formula>
    </cfRule>
  </conditionalFormatting>
  <conditionalFormatting sqref="O56">
    <cfRule type="containsText" dxfId="1106" priority="24" operator="containsText" text="LOD">
      <formula>NOT(ISERROR(SEARCH("LOD",O56)))</formula>
    </cfRule>
  </conditionalFormatting>
  <conditionalFormatting sqref="O58">
    <cfRule type="containsText" dxfId="1105" priority="29" operator="containsText" text="Negative">
      <formula>NOT(ISERROR(SEARCH("Negative",O58)))</formula>
    </cfRule>
  </conditionalFormatting>
  <conditionalFormatting sqref="O58:O59">
    <cfRule type="containsText" dxfId="1104" priority="28" operator="containsText" text="LOD">
      <formula>NOT(ISERROR(SEARCH("LOD",O58)))</formula>
    </cfRule>
  </conditionalFormatting>
  <conditionalFormatting sqref="O61:O63">
    <cfRule type="containsText" dxfId="1103" priority="36" operator="containsText" text="LOD">
      <formula>NOT(ISERROR(SEARCH("LOD",O61)))</formula>
    </cfRule>
  </conditionalFormatting>
  <conditionalFormatting sqref="O66">
    <cfRule type="containsText" dxfId="1102" priority="48" operator="containsText" text="LOD">
      <formula>NOT(ISERROR(SEARCH("LOD",O66)))</formula>
    </cfRule>
  </conditionalFormatting>
  <conditionalFormatting sqref="O68:O70">
    <cfRule type="containsText" dxfId="1101" priority="42" operator="containsText" text="LOD">
      <formula>NOT(ISERROR(SEARCH("LOD",O68)))</formula>
    </cfRule>
  </conditionalFormatting>
  <conditionalFormatting sqref="O73:O74">
    <cfRule type="containsText" dxfId="1100" priority="66" operator="containsText" text="LOD">
      <formula>NOT(ISERROR(SEARCH("LOD",O73)))</formula>
    </cfRule>
  </conditionalFormatting>
  <conditionalFormatting sqref="O76:O78">
    <cfRule type="containsText" dxfId="1099" priority="70" operator="containsText" text="LOD">
      <formula>NOT(ISERROR(SEARCH("LOD",O76)))</formula>
    </cfRule>
  </conditionalFormatting>
  <conditionalFormatting sqref="O39:R39">
    <cfRule type="containsText" dxfId="1098" priority="91" operator="containsText" text="Negative">
      <formula>NOT(ISERROR(SEARCH("Negative",O39)))</formula>
    </cfRule>
  </conditionalFormatting>
  <conditionalFormatting sqref="O44:S44">
    <cfRule type="containsText" dxfId="1097" priority="85" operator="containsText" text="Negative">
      <formula>NOT(ISERROR(SEARCH("Negative",O44)))</formula>
    </cfRule>
  </conditionalFormatting>
  <conditionalFormatting sqref="O63:S63">
    <cfRule type="containsText" dxfId="1096" priority="41" operator="containsText" text="Negative">
      <formula>NOT(ISERROR(SEARCH("Negative",O63)))</formula>
    </cfRule>
  </conditionalFormatting>
  <conditionalFormatting sqref="O40:U41">
    <cfRule type="containsText" dxfId="1095" priority="89" operator="containsText" text="Negative">
      <formula>NOT(ISERROR(SEARCH("Negative",O40)))</formula>
    </cfRule>
  </conditionalFormatting>
  <conditionalFormatting sqref="O42:U43">
    <cfRule type="containsText" dxfId="1094" priority="87" operator="containsText" text="Negative">
      <formula>NOT(ISERROR(SEARCH("Negative",O42)))</formula>
    </cfRule>
  </conditionalFormatting>
  <conditionalFormatting sqref="O45:U45">
    <cfRule type="containsText" dxfId="1093" priority="83" operator="containsText" text="Negative">
      <formula>NOT(ISERROR(SEARCH("Negative",O45)))</formula>
    </cfRule>
  </conditionalFormatting>
  <conditionalFormatting sqref="O53:U53">
    <cfRule type="containsText" dxfId="1092" priority="93" operator="containsText" text="Negative">
      <formula>NOT(ISERROR(SEARCH("Negative",O53)))</formula>
    </cfRule>
  </conditionalFormatting>
  <conditionalFormatting sqref="O61:U62">
    <cfRule type="containsText" dxfId="1091" priority="37" operator="containsText" text="Negative">
      <formula>NOT(ISERROR(SEARCH("Negative",O61)))</formula>
    </cfRule>
  </conditionalFormatting>
  <conditionalFormatting sqref="O66:U66">
    <cfRule type="containsText" dxfId="1090" priority="49" operator="containsText" text="Negative">
      <formula>NOT(ISERROR(SEARCH("Negative",O66)))</formula>
    </cfRule>
  </conditionalFormatting>
  <conditionalFormatting sqref="O68:U70">
    <cfRule type="containsText" dxfId="1089" priority="43" operator="containsText" text="Negative">
      <formula>NOT(ISERROR(SEARCH("Negative",O68)))</formula>
    </cfRule>
  </conditionalFormatting>
  <conditionalFormatting sqref="O73:U74">
    <cfRule type="containsText" dxfId="1088" priority="67" operator="containsText" text="Negative">
      <formula>NOT(ISERROR(SEARCH("Negative",O73)))</formula>
    </cfRule>
  </conditionalFormatting>
  <conditionalFormatting sqref="O76:U78">
    <cfRule type="containsText" dxfId="1087" priority="71" operator="containsText" text="Negative">
      <formula>NOT(ISERROR(SEARCH("Negative",O76)))</formula>
    </cfRule>
  </conditionalFormatting>
  <conditionalFormatting sqref="Q81">
    <cfRule type="containsText" dxfId="1086" priority="12" operator="containsText" text="LOD">
      <formula>NOT(ISERROR(SEARCH("LOD",Q81)))</formula>
    </cfRule>
  </conditionalFormatting>
  <conditionalFormatting sqref="Q81:U81">
    <cfRule type="containsText" dxfId="1085" priority="13" operator="containsText" text="Negative">
      <formula>NOT(ISERROR(SEARCH("Negative",Q81)))</formula>
    </cfRule>
  </conditionalFormatting>
  <conditionalFormatting sqref="S39">
    <cfRule type="containsText" dxfId="1084" priority="22" operator="containsText" text="LOD">
      <formula>NOT(ISERROR(SEARCH("LOD",S39)))</formula>
    </cfRule>
  </conditionalFormatting>
  <conditionalFormatting sqref="S56">
    <cfRule type="containsText" dxfId="1083" priority="18" operator="containsText" text="LOD">
      <formula>NOT(ISERROR(SEARCH("LOD",S56)))</formula>
    </cfRule>
  </conditionalFormatting>
  <conditionalFormatting sqref="S79">
    <cfRule type="containsText" dxfId="1082" priority="14" operator="containsText" text="LOD">
      <formula>NOT(ISERROR(SEARCH("LOD",S79)))</formula>
    </cfRule>
  </conditionalFormatting>
  <conditionalFormatting sqref="S97">
    <cfRule type="containsText" dxfId="1081" priority="307" operator="containsText" text="Negative">
      <formula>NOT(ISERROR(SEARCH("Negative",S97)))</formula>
    </cfRule>
  </conditionalFormatting>
  <conditionalFormatting sqref="S39:U39">
    <cfRule type="containsText" dxfId="1080" priority="23" operator="containsText" text="Negative">
      <formula>NOT(ISERROR(SEARCH("Negative",S39)))</formula>
    </cfRule>
  </conditionalFormatting>
  <conditionalFormatting sqref="S56:U56">
    <cfRule type="containsText" dxfId="1079" priority="19" operator="containsText" text="Negative">
      <formula>NOT(ISERROR(SEARCH("Negative",S56)))</formula>
    </cfRule>
  </conditionalFormatting>
  <conditionalFormatting sqref="S79:U79">
    <cfRule type="containsText" dxfId="1078" priority="15" operator="containsText" text="Negative">
      <formula>NOT(ISERROR(SEARCH("Negative",S79)))</formula>
    </cfRule>
  </conditionalFormatting>
  <conditionalFormatting sqref="T44">
    <cfRule type="containsText" dxfId="1077" priority="20" operator="containsText" text="LOD">
      <formula>NOT(ISERROR(SEARCH("LOD",T44)))</formula>
    </cfRule>
  </conditionalFormatting>
  <conditionalFormatting sqref="T63">
    <cfRule type="containsText" dxfId="1076" priority="16" operator="containsText" text="LOD">
      <formula>NOT(ISERROR(SEARCH("LOD",T63)))</formula>
    </cfRule>
  </conditionalFormatting>
  <conditionalFormatting sqref="T44:U44">
    <cfRule type="containsText" dxfId="1075" priority="21" operator="containsText" text="Negative">
      <formula>NOT(ISERROR(SEARCH("Negative",T44)))</formula>
    </cfRule>
  </conditionalFormatting>
  <conditionalFormatting sqref="T63:U63">
    <cfRule type="containsText" dxfId="1074" priority="17" operator="containsText" text="Negative">
      <formula>NOT(ISERROR(SEARCH("Negative",T63)))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ADEFB1-5535-4892-9ACC-035B77673E32}">
  <dimension ref="A1:AK100"/>
  <sheetViews>
    <sheetView zoomScale="70" zoomScaleNormal="70" workbookViewId="0">
      <selection activeCell="Y57" sqref="Y57:AB92"/>
    </sheetView>
  </sheetViews>
  <sheetFormatPr defaultRowHeight="14.4"/>
  <sheetData>
    <row r="1" spans="1:37">
      <c r="A1" s="10"/>
      <c r="B1" s="10"/>
      <c r="C1" s="10" t="s">
        <v>134</v>
      </c>
      <c r="D1" s="10" t="s">
        <v>45</v>
      </c>
      <c r="E1" s="10" t="s">
        <v>44</v>
      </c>
      <c r="F1" s="10" t="s">
        <v>43</v>
      </c>
      <c r="G1" s="10" t="s">
        <v>42</v>
      </c>
      <c r="H1" s="10" t="s">
        <v>41</v>
      </c>
      <c r="I1" s="10" t="s">
        <v>40</v>
      </c>
      <c r="J1" s="10" t="s">
        <v>39</v>
      </c>
      <c r="K1" s="10" t="s">
        <v>38</v>
      </c>
      <c r="L1" s="10" t="s">
        <v>37</v>
      </c>
      <c r="M1" s="10" t="s">
        <v>36</v>
      </c>
      <c r="N1" s="10" t="s">
        <v>35</v>
      </c>
      <c r="O1" s="10" t="s">
        <v>34</v>
      </c>
      <c r="P1" s="10" t="s">
        <v>33</v>
      </c>
      <c r="Q1" s="10" t="s">
        <v>32</v>
      </c>
      <c r="R1" s="10" t="s">
        <v>31</v>
      </c>
      <c r="S1" s="10" t="s">
        <v>30</v>
      </c>
      <c r="T1" s="10" t="s">
        <v>29</v>
      </c>
      <c r="U1" s="10" t="s">
        <v>28</v>
      </c>
      <c r="V1" s="10" t="s">
        <v>27</v>
      </c>
      <c r="W1" s="10"/>
      <c r="X1" s="6" t="s">
        <v>107</v>
      </c>
      <c r="Y1" s="5" t="s">
        <v>106</v>
      </c>
      <c r="Z1" s="5" t="s">
        <v>105</v>
      </c>
      <c r="AA1" s="38" t="s">
        <v>103</v>
      </c>
      <c r="AB1" s="5" t="s">
        <v>102</v>
      </c>
      <c r="AC1" s="38" t="s">
        <v>100</v>
      </c>
      <c r="AF1" s="6" t="s">
        <v>107</v>
      </c>
      <c r="AG1" s="5" t="s">
        <v>106</v>
      </c>
      <c r="AH1" s="5" t="s">
        <v>105</v>
      </c>
      <c r="AI1" s="38" t="s">
        <v>103</v>
      </c>
      <c r="AJ1" s="5" t="s">
        <v>102</v>
      </c>
      <c r="AK1" s="38" t="s">
        <v>100</v>
      </c>
    </row>
    <row r="2" spans="1:37">
      <c r="A2" s="77" t="s">
        <v>246</v>
      </c>
      <c r="B2" s="39" t="s">
        <v>247</v>
      </c>
      <c r="D2" s="40">
        <v>1.53555</v>
      </c>
      <c r="E2">
        <v>57057.9</v>
      </c>
      <c r="F2">
        <v>-0.182868</v>
      </c>
      <c r="G2">
        <v>145688</v>
      </c>
      <c r="H2">
        <v>-3.2626300000000001</v>
      </c>
      <c r="I2">
        <v>2.26295</v>
      </c>
      <c r="J2" s="40">
        <v>0.49946600000000002</v>
      </c>
      <c r="K2">
        <v>13.8346</v>
      </c>
      <c r="L2" s="40">
        <v>0.113819</v>
      </c>
      <c r="M2">
        <v>838.94399999999996</v>
      </c>
      <c r="N2">
        <v>856.31100000000004</v>
      </c>
      <c r="O2" s="2">
        <v>-1.47035E-8</v>
      </c>
      <c r="P2" s="40">
        <v>7.2212200000000004E-2</v>
      </c>
      <c r="Q2">
        <v>18.074400000000001</v>
      </c>
      <c r="R2" s="2">
        <v>2.00715E-9</v>
      </c>
      <c r="S2" s="2">
        <v>-1.3219499999999999E-6</v>
      </c>
      <c r="T2" s="2">
        <v>3.7243200000000002E-8</v>
      </c>
      <c r="U2" s="2">
        <v>2.8229800000000001E-8</v>
      </c>
      <c r="V2">
        <v>44.157800000000002</v>
      </c>
      <c r="X2" s="4" t="s">
        <v>248</v>
      </c>
      <c r="Y2" s="3">
        <f>AG2*10000</f>
        <v>481200</v>
      </c>
      <c r="Z2" s="3">
        <f t="shared" ref="Z2:AC17" si="0">AH2*10000</f>
        <v>71600</v>
      </c>
      <c r="AA2" s="3">
        <f t="shared" si="0"/>
        <v>127500</v>
      </c>
      <c r="AB2" s="3">
        <f t="shared" si="0"/>
        <v>290900</v>
      </c>
      <c r="AC2" s="3">
        <f t="shared" si="0"/>
        <v>28800</v>
      </c>
      <c r="AF2" s="4" t="s">
        <v>248</v>
      </c>
      <c r="AG2" s="3">
        <v>48.12</v>
      </c>
      <c r="AH2" s="3">
        <v>7.16</v>
      </c>
      <c r="AI2" s="3">
        <v>12.75</v>
      </c>
      <c r="AJ2" s="3">
        <v>29.09</v>
      </c>
      <c r="AK2" s="3">
        <v>2.88</v>
      </c>
    </row>
    <row r="3" spans="1:37">
      <c r="A3" s="77"/>
      <c r="B3" s="32" t="s">
        <v>249</v>
      </c>
      <c r="D3" s="40">
        <v>0.77798299999999998</v>
      </c>
      <c r="E3">
        <v>55093.1</v>
      </c>
      <c r="F3" s="40">
        <v>2.1680299999999999</v>
      </c>
      <c r="G3">
        <v>141761</v>
      </c>
      <c r="H3">
        <v>-4.6093500000000001</v>
      </c>
      <c r="I3" s="40">
        <v>1.05067</v>
      </c>
      <c r="J3">
        <v>2.4034900000000001</v>
      </c>
      <c r="K3">
        <v>13.5962</v>
      </c>
      <c r="L3" s="40">
        <v>1.38478E-2</v>
      </c>
      <c r="M3">
        <v>806.86500000000001</v>
      </c>
      <c r="N3">
        <v>822.96400000000006</v>
      </c>
      <c r="O3" s="2">
        <v>4.7231199999999999E-8</v>
      </c>
      <c r="P3">
        <v>-3.0709299999999998E-2</v>
      </c>
      <c r="Q3">
        <v>24.624300000000002</v>
      </c>
      <c r="R3" s="2">
        <v>-6.6556299999999997E-9</v>
      </c>
      <c r="S3" s="2">
        <v>4.37836E-6</v>
      </c>
      <c r="T3" s="2">
        <v>-1.1724999999999999E-7</v>
      </c>
      <c r="U3">
        <v>7.7312400000000003E-3</v>
      </c>
      <c r="V3">
        <v>41.519100000000002</v>
      </c>
      <c r="X3" s="4" t="s">
        <v>250</v>
      </c>
      <c r="Y3" s="3">
        <f t="shared" ref="Y3:Y35" si="1">AG3*10000</f>
        <v>481000</v>
      </c>
      <c r="Z3" s="3">
        <f t="shared" si="0"/>
        <v>71000</v>
      </c>
      <c r="AA3" s="3">
        <f t="shared" si="0"/>
        <v>128000</v>
      </c>
      <c r="AB3" s="3">
        <f t="shared" si="0"/>
        <v>290000</v>
      </c>
      <c r="AC3" s="3">
        <f t="shared" si="0"/>
        <v>30000</v>
      </c>
      <c r="AF3" s="4" t="s">
        <v>250</v>
      </c>
      <c r="AG3" s="3">
        <v>48.1</v>
      </c>
      <c r="AH3" s="3">
        <v>7.1</v>
      </c>
      <c r="AI3" s="3">
        <v>12.8</v>
      </c>
      <c r="AJ3" s="3">
        <v>29</v>
      </c>
      <c r="AK3" s="3">
        <v>3</v>
      </c>
    </row>
    <row r="4" spans="1:37">
      <c r="A4" s="77"/>
      <c r="B4" s="28" t="s">
        <v>251</v>
      </c>
      <c r="D4">
        <v>2.8393799999999998</v>
      </c>
      <c r="E4">
        <v>65574.399999999994</v>
      </c>
      <c r="F4">
        <v>-1.0884400000000001</v>
      </c>
      <c r="G4">
        <v>166957</v>
      </c>
      <c r="H4">
        <v>16.615300000000001</v>
      </c>
      <c r="I4">
        <v>1.9996400000000001</v>
      </c>
      <c r="J4" s="40">
        <v>0.63437100000000002</v>
      </c>
      <c r="K4" s="40">
        <v>5.5245199999999999</v>
      </c>
      <c r="L4">
        <v>-0.265768</v>
      </c>
      <c r="M4">
        <v>1031.3800000000001</v>
      </c>
      <c r="N4">
        <v>1000.29</v>
      </c>
      <c r="O4" s="2">
        <v>-2.07268E-7</v>
      </c>
      <c r="P4" s="40">
        <v>7.8029399999999999E-2</v>
      </c>
      <c r="Q4">
        <v>21.078800000000001</v>
      </c>
      <c r="R4" s="2">
        <v>2.8973699999999999E-8</v>
      </c>
      <c r="S4" s="2">
        <v>-1.9038900000000002E-5</v>
      </c>
      <c r="T4" s="2">
        <v>5.1052400000000005E-7</v>
      </c>
      <c r="U4" s="2">
        <v>4.07484E-7</v>
      </c>
      <c r="V4">
        <v>48.120800000000003</v>
      </c>
      <c r="X4" s="4" t="s">
        <v>252</v>
      </c>
      <c r="Y4" s="3">
        <f t="shared" si="1"/>
        <v>480500</v>
      </c>
      <c r="Z4" s="3">
        <f t="shared" si="0"/>
        <v>67800</v>
      </c>
      <c r="AA4" s="3">
        <f t="shared" si="0"/>
        <v>130100</v>
      </c>
      <c r="AB4" s="3">
        <f t="shared" si="0"/>
        <v>287600</v>
      </c>
      <c r="AC4" s="3">
        <f t="shared" si="0"/>
        <v>34100</v>
      </c>
      <c r="AF4" s="4" t="s">
        <v>252</v>
      </c>
      <c r="AG4" s="3">
        <v>48.05</v>
      </c>
      <c r="AH4" s="3">
        <v>6.78</v>
      </c>
      <c r="AI4" s="3">
        <v>13.01</v>
      </c>
      <c r="AJ4" s="3">
        <v>28.76</v>
      </c>
      <c r="AK4" s="3">
        <v>3.41</v>
      </c>
    </row>
    <row r="5" spans="1:37">
      <c r="A5" s="77"/>
      <c r="B5" s="39" t="s">
        <v>253</v>
      </c>
      <c r="D5" s="40">
        <v>1.40757</v>
      </c>
      <c r="E5">
        <v>42162</v>
      </c>
      <c r="F5" s="40">
        <v>2.3052899999999998</v>
      </c>
      <c r="G5">
        <v>135630</v>
      </c>
      <c r="H5">
        <v>-4.46401</v>
      </c>
      <c r="I5" s="40">
        <v>1.83023</v>
      </c>
      <c r="J5" s="40">
        <v>1.7393400000000001</v>
      </c>
      <c r="K5">
        <v>10.4918</v>
      </c>
      <c r="L5" s="40">
        <v>0.28712900000000002</v>
      </c>
      <c r="M5">
        <v>913.71199999999999</v>
      </c>
      <c r="N5">
        <v>914.51400000000001</v>
      </c>
      <c r="O5" s="2">
        <v>5.9174300000000001E-7</v>
      </c>
      <c r="P5">
        <v>-4.3563600000000001E-2</v>
      </c>
      <c r="Q5">
        <v>16.391200000000001</v>
      </c>
      <c r="R5" s="2">
        <v>-8.2815500000000005E-8</v>
      </c>
      <c r="S5" s="2">
        <v>5.4273300000000001E-5</v>
      </c>
      <c r="T5" s="2">
        <v>-1.46623E-6</v>
      </c>
      <c r="U5">
        <v>9.3650199999999999E-3</v>
      </c>
      <c r="V5">
        <v>47.4255</v>
      </c>
      <c r="X5" s="4" t="s">
        <v>254</v>
      </c>
      <c r="Y5" s="3">
        <f t="shared" si="1"/>
        <v>479099.99999999994</v>
      </c>
      <c r="Z5" s="3">
        <f t="shared" si="0"/>
        <v>63900</v>
      </c>
      <c r="AA5" s="3">
        <f t="shared" si="0"/>
        <v>135600</v>
      </c>
      <c r="AB5" s="3">
        <f t="shared" si="0"/>
        <v>281100</v>
      </c>
      <c r="AC5" s="3">
        <f t="shared" si="0"/>
        <v>40300</v>
      </c>
      <c r="AF5" s="4" t="s">
        <v>254</v>
      </c>
      <c r="AG5" s="3">
        <v>47.91</v>
      </c>
      <c r="AH5" s="3">
        <v>6.39</v>
      </c>
      <c r="AI5" s="3">
        <v>13.56</v>
      </c>
      <c r="AJ5" s="3">
        <v>28.11</v>
      </c>
      <c r="AK5" s="3">
        <v>4.03</v>
      </c>
    </row>
    <row r="6" spans="1:37">
      <c r="A6" s="77"/>
      <c r="B6" s="32" t="s">
        <v>255</v>
      </c>
      <c r="D6">
        <v>2.2426699999999999</v>
      </c>
      <c r="E6">
        <v>43375.199999999997</v>
      </c>
      <c r="F6">
        <v>-0.57253600000000004</v>
      </c>
      <c r="G6">
        <v>136905</v>
      </c>
      <c r="H6">
        <v>-4.9877200000000004</v>
      </c>
      <c r="I6">
        <v>-0.249505</v>
      </c>
      <c r="J6" s="40">
        <v>2.07206</v>
      </c>
      <c r="K6" s="40">
        <v>4.8937200000000001</v>
      </c>
      <c r="L6" s="40">
        <v>0.10403999999999999</v>
      </c>
      <c r="M6">
        <v>883.78599999999994</v>
      </c>
      <c r="N6">
        <v>892.78700000000003</v>
      </c>
      <c r="O6" s="2">
        <v>-2.2488200000000001E-6</v>
      </c>
      <c r="P6" s="40">
        <v>6.5920000000000006E-2</v>
      </c>
      <c r="Q6">
        <v>17.785299999999999</v>
      </c>
      <c r="R6" s="2">
        <v>3.1510499999999999E-7</v>
      </c>
      <c r="S6">
        <v>-2.0793799999999999E-4</v>
      </c>
      <c r="T6" s="2">
        <v>5.55467E-6</v>
      </c>
      <c r="U6">
        <v>5.8659999999999997E-2</v>
      </c>
      <c r="V6">
        <v>45.308500000000002</v>
      </c>
      <c r="X6" s="4" t="s">
        <v>256</v>
      </c>
      <c r="Y6" s="3">
        <f t="shared" si="1"/>
        <v>480000</v>
      </c>
      <c r="Z6" s="3">
        <f t="shared" si="0"/>
        <v>66000</v>
      </c>
      <c r="AA6" s="3">
        <f t="shared" si="0"/>
        <v>132900</v>
      </c>
      <c r="AB6" s="3">
        <f t="shared" si="0"/>
        <v>284700</v>
      </c>
      <c r="AC6" s="3">
        <f t="shared" si="0"/>
        <v>36400</v>
      </c>
      <c r="AF6" s="4" t="s">
        <v>256</v>
      </c>
      <c r="AG6" s="3">
        <v>48</v>
      </c>
      <c r="AH6" s="3">
        <v>6.6</v>
      </c>
      <c r="AI6" s="3">
        <v>13.29</v>
      </c>
      <c r="AJ6" s="3">
        <v>28.47</v>
      </c>
      <c r="AK6" s="3">
        <v>3.64</v>
      </c>
    </row>
    <row r="7" spans="1:37">
      <c r="A7" s="77"/>
      <c r="B7" s="28" t="s">
        <v>257</v>
      </c>
      <c r="D7" s="40">
        <v>1.056</v>
      </c>
      <c r="E7">
        <v>54130</v>
      </c>
      <c r="F7">
        <v>-2.9418899999999999</v>
      </c>
      <c r="G7">
        <v>134142</v>
      </c>
      <c r="H7">
        <v>-7.3157699999999997</v>
      </c>
      <c r="I7" s="40">
        <v>1.0921799999999999</v>
      </c>
      <c r="J7" s="40">
        <v>3.4854400000000001E-2</v>
      </c>
      <c r="K7" s="40">
        <v>8.0277999999999992</v>
      </c>
      <c r="L7">
        <v>-2.8924999999999999E-2</v>
      </c>
      <c r="M7">
        <v>846.61199999999997</v>
      </c>
      <c r="N7">
        <v>843.45600000000002</v>
      </c>
      <c r="O7" s="2">
        <v>1.0871599999999999E-5</v>
      </c>
      <c r="P7" s="40">
        <v>6.0469599999999998E-2</v>
      </c>
      <c r="Q7">
        <v>16.397500000000001</v>
      </c>
      <c r="R7" s="2">
        <v>-1.52513E-6</v>
      </c>
      <c r="S7">
        <v>9.9874899999999995E-4</v>
      </c>
      <c r="T7" s="2">
        <v>-2.6891100000000001E-5</v>
      </c>
      <c r="U7" s="2">
        <v>-2.2456E-5</v>
      </c>
      <c r="V7">
        <v>39.030200000000001</v>
      </c>
      <c r="X7" s="4" t="s">
        <v>258</v>
      </c>
      <c r="Y7" s="3">
        <f t="shared" si="1"/>
        <v>481500</v>
      </c>
      <c r="Z7" s="3">
        <f t="shared" si="0"/>
        <v>71200</v>
      </c>
      <c r="AA7" s="3">
        <f t="shared" si="0"/>
        <v>126300.00000000001</v>
      </c>
      <c r="AB7" s="3">
        <f t="shared" si="0"/>
        <v>292300</v>
      </c>
      <c r="AC7" s="3">
        <f t="shared" si="0"/>
        <v>28800</v>
      </c>
      <c r="AF7" s="4" t="s">
        <v>258</v>
      </c>
      <c r="AG7" s="3">
        <v>48.15</v>
      </c>
      <c r="AH7" s="3">
        <v>7.12</v>
      </c>
      <c r="AI7" s="3">
        <v>12.63</v>
      </c>
      <c r="AJ7" s="3">
        <v>29.23</v>
      </c>
      <c r="AK7" s="3">
        <v>2.88</v>
      </c>
    </row>
    <row r="8" spans="1:37">
      <c r="A8" s="77"/>
      <c r="B8" s="39" t="s">
        <v>259</v>
      </c>
      <c r="D8">
        <v>3.3807999999999998</v>
      </c>
      <c r="E8">
        <v>54105.7</v>
      </c>
      <c r="F8">
        <v>-1.4096599999999999</v>
      </c>
      <c r="G8">
        <v>157284</v>
      </c>
      <c r="H8">
        <v>-0.84780699999999998</v>
      </c>
      <c r="I8">
        <v>16.3169</v>
      </c>
      <c r="J8" s="40">
        <v>1.92761</v>
      </c>
      <c r="K8" s="40">
        <v>3.7728999999999999</v>
      </c>
      <c r="L8" s="40">
        <v>8.5361900000000004E-2</v>
      </c>
      <c r="M8">
        <v>1313.82</v>
      </c>
      <c r="N8">
        <v>1237.57</v>
      </c>
      <c r="O8" s="2">
        <v>-4.1312300000000001E-5</v>
      </c>
      <c r="P8" s="40">
        <v>3.6695800000000001E-2</v>
      </c>
      <c r="Q8">
        <v>20.532499999999999</v>
      </c>
      <c r="R8">
        <v>7.83411E-3</v>
      </c>
      <c r="S8">
        <v>1.1792199999999999E-2</v>
      </c>
      <c r="T8" s="2">
        <v>9.9556799999999995E-5</v>
      </c>
      <c r="U8">
        <v>5.7248500000000001E-2</v>
      </c>
      <c r="V8">
        <v>58.816800000000001</v>
      </c>
      <c r="X8" s="4" t="s">
        <v>260</v>
      </c>
      <c r="Y8" s="3">
        <f t="shared" si="1"/>
        <v>479000</v>
      </c>
      <c r="Z8" s="3">
        <f t="shared" si="0"/>
        <v>62000</v>
      </c>
      <c r="AA8" s="3">
        <f t="shared" si="0"/>
        <v>137400</v>
      </c>
      <c r="AB8" s="3">
        <f t="shared" si="0"/>
        <v>279500</v>
      </c>
      <c r="AC8" s="3">
        <f t="shared" si="0"/>
        <v>42000</v>
      </c>
      <c r="AF8" s="4" t="s">
        <v>260</v>
      </c>
      <c r="AG8" s="3">
        <v>47.9</v>
      </c>
      <c r="AH8" s="3">
        <v>6.2</v>
      </c>
      <c r="AI8" s="3">
        <v>13.74</v>
      </c>
      <c r="AJ8" s="3">
        <v>27.95</v>
      </c>
      <c r="AK8" s="3">
        <v>4.2</v>
      </c>
    </row>
    <row r="9" spans="1:37">
      <c r="A9" s="77"/>
      <c r="B9" s="28" t="s">
        <v>261</v>
      </c>
      <c r="D9">
        <v>1.83446</v>
      </c>
      <c r="E9">
        <v>40646.699999999997</v>
      </c>
      <c r="F9">
        <v>0.35951899999999998</v>
      </c>
      <c r="G9">
        <v>137591</v>
      </c>
      <c r="H9" s="40">
        <v>0.66537400000000002</v>
      </c>
      <c r="I9" s="40">
        <v>1.1824600000000001</v>
      </c>
      <c r="J9" s="40">
        <v>1.47123</v>
      </c>
      <c r="K9">
        <v>9.6046600000000009</v>
      </c>
      <c r="L9" s="40">
        <v>0.22389200000000001</v>
      </c>
      <c r="M9">
        <v>980.36599999999999</v>
      </c>
      <c r="N9">
        <v>963.86599999999999</v>
      </c>
      <c r="O9">
        <v>1.2339800000000001E-4</v>
      </c>
      <c r="P9" s="40">
        <v>9.6519599999999997E-2</v>
      </c>
      <c r="Q9">
        <v>15.915699999999999</v>
      </c>
      <c r="R9" s="2">
        <v>-1.73524E-5</v>
      </c>
      <c r="S9">
        <v>-3.24844E-3</v>
      </c>
      <c r="T9">
        <v>-3.0610799999999998E-4</v>
      </c>
      <c r="U9">
        <v>5.06449E-2</v>
      </c>
      <c r="V9">
        <v>46.116599999999998</v>
      </c>
      <c r="X9" s="4" t="s">
        <v>262</v>
      </c>
      <c r="Y9" s="3">
        <f t="shared" si="1"/>
        <v>479000</v>
      </c>
      <c r="Z9" s="3">
        <f t="shared" si="0"/>
        <v>63099.999999999993</v>
      </c>
      <c r="AA9" s="3">
        <f t="shared" si="0"/>
        <v>137200</v>
      </c>
      <c r="AB9" s="3">
        <f t="shared" si="0"/>
        <v>279700</v>
      </c>
      <c r="AC9" s="3">
        <f t="shared" si="0"/>
        <v>40900</v>
      </c>
      <c r="AF9" s="4" t="s">
        <v>262</v>
      </c>
      <c r="AG9" s="3">
        <v>47.9</v>
      </c>
      <c r="AH9" s="3">
        <v>6.31</v>
      </c>
      <c r="AI9" s="3">
        <v>13.72</v>
      </c>
      <c r="AJ9" s="3">
        <v>27.97</v>
      </c>
      <c r="AK9" s="3">
        <v>4.09</v>
      </c>
    </row>
    <row r="10" spans="1:37">
      <c r="A10" s="77"/>
      <c r="B10" s="28" t="s">
        <v>263</v>
      </c>
      <c r="D10">
        <v>2.2586200000000001</v>
      </c>
      <c r="E10">
        <v>58069.9</v>
      </c>
      <c r="F10">
        <v>-0.76547200000000004</v>
      </c>
      <c r="G10">
        <v>139496</v>
      </c>
      <c r="H10" s="40">
        <v>8.6146499999999993</v>
      </c>
      <c r="I10" s="40">
        <v>0.57654799999999995</v>
      </c>
      <c r="J10">
        <v>-2.63578</v>
      </c>
      <c r="K10">
        <v>12.5932</v>
      </c>
      <c r="L10">
        <v>-0.1363</v>
      </c>
      <c r="M10">
        <v>974.36199999999997</v>
      </c>
      <c r="N10">
        <v>949.34799999999996</v>
      </c>
      <c r="O10">
        <v>-5.6459299999999995E-4</v>
      </c>
      <c r="P10" s="40">
        <v>4.3043600000000001E-2</v>
      </c>
      <c r="Q10">
        <v>18.200800000000001</v>
      </c>
      <c r="R10" s="2">
        <v>7.6190600000000002E-5</v>
      </c>
      <c r="S10">
        <v>8.7622999999999998E-4</v>
      </c>
      <c r="T10">
        <v>1.3444100000000001E-3</v>
      </c>
      <c r="U10">
        <v>3.3964399999999999E-2</v>
      </c>
      <c r="V10">
        <v>49.895099999999999</v>
      </c>
      <c r="X10" s="4" t="s">
        <v>264</v>
      </c>
      <c r="Y10" s="3">
        <f t="shared" si="1"/>
        <v>480200.00000000006</v>
      </c>
      <c r="Z10" s="3">
        <f t="shared" si="0"/>
        <v>68300</v>
      </c>
      <c r="AA10" s="3">
        <f t="shared" si="0"/>
        <v>130700</v>
      </c>
      <c r="AB10" s="3">
        <f t="shared" si="0"/>
        <v>286700</v>
      </c>
      <c r="AC10" s="3">
        <f t="shared" si="0"/>
        <v>34000</v>
      </c>
      <c r="AF10" s="4" t="s">
        <v>264</v>
      </c>
      <c r="AG10" s="3">
        <v>48.02</v>
      </c>
      <c r="AH10" s="3">
        <v>6.83</v>
      </c>
      <c r="AI10" s="3">
        <v>13.07</v>
      </c>
      <c r="AJ10" s="3">
        <v>28.67</v>
      </c>
      <c r="AK10" s="3">
        <v>3.4</v>
      </c>
    </row>
    <row r="11" spans="1:37">
      <c r="A11" s="77"/>
      <c r="B11" s="39" t="s">
        <v>265</v>
      </c>
      <c r="D11" s="40">
        <v>0.38135000000000002</v>
      </c>
      <c r="E11">
        <v>46427.7</v>
      </c>
      <c r="F11">
        <v>1.8816900000000001</v>
      </c>
      <c r="G11">
        <v>126732</v>
      </c>
      <c r="H11" s="40">
        <v>7.7180799999999996</v>
      </c>
      <c r="I11" s="40">
        <v>0.18739900000000001</v>
      </c>
      <c r="J11">
        <v>95.005300000000005</v>
      </c>
      <c r="K11">
        <v>13.696</v>
      </c>
      <c r="L11" s="40">
        <v>3.29524E-2</v>
      </c>
      <c r="M11">
        <v>740.57</v>
      </c>
      <c r="N11">
        <v>749</v>
      </c>
      <c r="O11">
        <v>-2.6809099999999998E-4</v>
      </c>
      <c r="P11" s="40">
        <v>0.121393</v>
      </c>
      <c r="Q11">
        <v>19.5379</v>
      </c>
      <c r="R11">
        <v>-1.2255499999999999E-4</v>
      </c>
      <c r="S11" s="2">
        <v>2.37797E-7</v>
      </c>
      <c r="T11" s="2">
        <v>-1.6535700000000002E-5</v>
      </c>
      <c r="U11">
        <v>2.9550900000000001E-2</v>
      </c>
      <c r="V11">
        <v>37.566000000000003</v>
      </c>
      <c r="X11" s="4" t="s">
        <v>266</v>
      </c>
      <c r="Y11" s="3">
        <f t="shared" si="1"/>
        <v>481200</v>
      </c>
      <c r="Z11" s="3">
        <f t="shared" si="0"/>
        <v>69800</v>
      </c>
      <c r="AA11" s="3">
        <f t="shared" si="0"/>
        <v>129100</v>
      </c>
      <c r="AB11" s="3">
        <f t="shared" si="0"/>
        <v>289700</v>
      </c>
      <c r="AC11" s="3">
        <f t="shared" si="0"/>
        <v>30200</v>
      </c>
      <c r="AF11" s="4" t="s">
        <v>266</v>
      </c>
      <c r="AG11" s="3">
        <v>48.12</v>
      </c>
      <c r="AH11" s="3">
        <v>6.98</v>
      </c>
      <c r="AI11" s="3">
        <v>12.91</v>
      </c>
      <c r="AJ11" s="3">
        <v>28.97</v>
      </c>
      <c r="AK11" s="3">
        <v>3.02</v>
      </c>
    </row>
    <row r="12" spans="1:37">
      <c r="A12" s="77"/>
      <c r="B12" s="32" t="s">
        <v>267</v>
      </c>
      <c r="D12">
        <v>9.8139900000000004</v>
      </c>
      <c r="E12">
        <v>52055.7</v>
      </c>
      <c r="F12">
        <v>-0.88356699999999999</v>
      </c>
      <c r="G12">
        <v>141818</v>
      </c>
      <c r="H12" s="40">
        <v>9.7056000000000004</v>
      </c>
      <c r="I12" s="40">
        <v>0.58335000000000004</v>
      </c>
      <c r="J12">
        <v>-27.335999999999999</v>
      </c>
      <c r="K12" s="40">
        <v>7.9653400000000003</v>
      </c>
      <c r="L12" s="40">
        <v>0.16816400000000001</v>
      </c>
      <c r="M12">
        <v>904.43</v>
      </c>
      <c r="N12">
        <v>845.40200000000004</v>
      </c>
      <c r="O12">
        <v>1.46134E-3</v>
      </c>
      <c r="P12">
        <v>-1.14523E-2</v>
      </c>
      <c r="Q12">
        <v>20.399699999999999</v>
      </c>
      <c r="R12">
        <v>-1.8105399999999999E-4</v>
      </c>
      <c r="S12" s="2">
        <v>-1.45217E-7</v>
      </c>
      <c r="T12" s="2">
        <v>5.10025E-6</v>
      </c>
      <c r="U12">
        <v>4.8028099999999997E-2</v>
      </c>
      <c r="V12">
        <v>44.223500000000001</v>
      </c>
      <c r="X12" s="4" t="s">
        <v>268</v>
      </c>
      <c r="Y12" s="3">
        <f t="shared" si="1"/>
        <v>480300</v>
      </c>
      <c r="Z12" s="3">
        <f t="shared" si="0"/>
        <v>70200</v>
      </c>
      <c r="AA12" s="3">
        <f t="shared" si="0"/>
        <v>130100</v>
      </c>
      <c r="AB12" s="3">
        <f t="shared" si="0"/>
        <v>287300</v>
      </c>
      <c r="AC12" s="3">
        <f t="shared" si="0"/>
        <v>32100</v>
      </c>
      <c r="AF12" s="4" t="s">
        <v>268</v>
      </c>
      <c r="AG12" s="3">
        <v>48.03</v>
      </c>
      <c r="AH12" s="3">
        <v>7.02</v>
      </c>
      <c r="AI12" s="3">
        <v>13.01</v>
      </c>
      <c r="AJ12" s="3">
        <v>28.73</v>
      </c>
      <c r="AK12" s="3">
        <v>3.21</v>
      </c>
    </row>
    <row r="13" spans="1:37">
      <c r="A13" s="77"/>
      <c r="B13" s="39" t="s">
        <v>269</v>
      </c>
      <c r="D13">
        <v>2.1813199999999999</v>
      </c>
      <c r="E13">
        <v>39800</v>
      </c>
      <c r="F13">
        <v>-1.5142100000000001</v>
      </c>
      <c r="G13">
        <v>135538</v>
      </c>
      <c r="H13">
        <v>-4.8860000000000001</v>
      </c>
      <c r="I13" s="40">
        <v>0.75170599999999999</v>
      </c>
      <c r="J13">
        <v>6.3062699999999996</v>
      </c>
      <c r="K13">
        <v>11.5726</v>
      </c>
      <c r="L13" s="40">
        <v>4.1745200000000003E-2</v>
      </c>
      <c r="M13">
        <v>955.91099999999994</v>
      </c>
      <c r="N13">
        <v>925.452</v>
      </c>
      <c r="O13">
        <v>-6.2229199999999998E-3</v>
      </c>
      <c r="P13" s="40">
        <v>9.40584E-2</v>
      </c>
      <c r="Q13">
        <v>17.569800000000001</v>
      </c>
      <c r="R13">
        <v>1.06105E-2</v>
      </c>
      <c r="S13" s="2">
        <v>2.4245400000000001E-7</v>
      </c>
      <c r="T13" s="2">
        <v>-7.3075099999999998E-7</v>
      </c>
      <c r="U13" s="2">
        <v>-8.5986699999999995E-7</v>
      </c>
      <c r="V13">
        <v>44.712899999999998</v>
      </c>
      <c r="X13" s="4" t="s">
        <v>270</v>
      </c>
      <c r="Y13" s="3">
        <f t="shared" si="1"/>
        <v>479700</v>
      </c>
      <c r="Z13" s="3">
        <f t="shared" si="0"/>
        <v>64700</v>
      </c>
      <c r="AA13" s="3">
        <f t="shared" si="0"/>
        <v>134300</v>
      </c>
      <c r="AB13" s="3">
        <f t="shared" si="0"/>
        <v>283000</v>
      </c>
      <c r="AC13" s="3">
        <f t="shared" si="0"/>
        <v>38300</v>
      </c>
      <c r="AF13" s="4" t="s">
        <v>270</v>
      </c>
      <c r="AG13" s="3">
        <v>47.97</v>
      </c>
      <c r="AH13" s="3">
        <v>6.47</v>
      </c>
      <c r="AI13" s="3">
        <v>13.43</v>
      </c>
      <c r="AJ13" s="3">
        <v>28.3</v>
      </c>
      <c r="AK13" s="3">
        <v>3.83</v>
      </c>
    </row>
    <row r="14" spans="1:37">
      <c r="A14" s="77"/>
      <c r="B14" s="32" t="s">
        <v>271</v>
      </c>
      <c r="D14">
        <v>1.54619</v>
      </c>
      <c r="E14">
        <v>41987.1</v>
      </c>
      <c r="F14">
        <v>-0.76410400000000001</v>
      </c>
      <c r="G14">
        <v>129492</v>
      </c>
      <c r="H14">
        <v>-4.5967099999999999</v>
      </c>
      <c r="I14" s="40">
        <v>0.78021700000000005</v>
      </c>
      <c r="J14">
        <v>-0.306004</v>
      </c>
      <c r="K14" s="40">
        <v>5.9747199999999996</v>
      </c>
      <c r="L14" s="40">
        <v>0.23935600000000001</v>
      </c>
      <c r="M14">
        <v>805.51499999999999</v>
      </c>
      <c r="N14">
        <v>787.40599999999995</v>
      </c>
      <c r="O14">
        <v>-5.1320599999999999E-3</v>
      </c>
      <c r="P14" s="40">
        <v>8.2282300000000003E-2</v>
      </c>
      <c r="Q14">
        <v>17.8719</v>
      </c>
      <c r="R14">
        <v>-3.9051099999999998E-3</v>
      </c>
      <c r="S14" s="2">
        <v>-9.1146199999999999E-7</v>
      </c>
      <c r="T14" s="2">
        <v>-1.0595599999999999E-6</v>
      </c>
      <c r="U14">
        <v>2.7772499999999999E-2</v>
      </c>
      <c r="V14">
        <v>39.808199999999999</v>
      </c>
      <c r="X14" s="4" t="s">
        <v>272</v>
      </c>
      <c r="Y14" s="3">
        <f t="shared" si="1"/>
        <v>480400</v>
      </c>
      <c r="Z14" s="3">
        <f t="shared" si="0"/>
        <v>68000</v>
      </c>
      <c r="AA14" s="3">
        <f t="shared" si="0"/>
        <v>131400</v>
      </c>
      <c r="AB14" s="3">
        <f t="shared" si="0"/>
        <v>286400</v>
      </c>
      <c r="AC14" s="3">
        <f t="shared" si="0"/>
        <v>33800</v>
      </c>
      <c r="AF14" s="4" t="s">
        <v>272</v>
      </c>
      <c r="AG14" s="3">
        <v>48.04</v>
      </c>
      <c r="AH14" s="3">
        <v>6.8</v>
      </c>
      <c r="AI14" s="3">
        <v>13.14</v>
      </c>
      <c r="AJ14" s="3">
        <v>28.64</v>
      </c>
      <c r="AK14" s="3">
        <v>3.38</v>
      </c>
    </row>
    <row r="15" spans="1:37">
      <c r="A15" s="77"/>
      <c r="B15" s="32" t="s">
        <v>273</v>
      </c>
      <c r="D15" s="40">
        <v>1.38985</v>
      </c>
      <c r="E15">
        <v>61264</v>
      </c>
      <c r="F15">
        <v>-1.1251199999999999</v>
      </c>
      <c r="G15">
        <v>161975</v>
      </c>
      <c r="H15">
        <v>-2.7250899999999998</v>
      </c>
      <c r="I15">
        <v>1.57192</v>
      </c>
      <c r="J15" s="40">
        <v>1.6780299999999999</v>
      </c>
      <c r="K15">
        <v>17.632999999999999</v>
      </c>
      <c r="L15" s="40">
        <v>0.23849799999999999</v>
      </c>
      <c r="M15">
        <v>936.346</v>
      </c>
      <c r="N15">
        <v>962.03399999999999</v>
      </c>
      <c r="O15">
        <v>1.29338E-3</v>
      </c>
      <c r="P15">
        <v>-1.55292E-2</v>
      </c>
      <c r="Q15">
        <v>20.747</v>
      </c>
      <c r="R15">
        <v>-3.5262900000000001E-3</v>
      </c>
      <c r="S15" s="2">
        <v>3.5716400000000001E-6</v>
      </c>
      <c r="T15" s="2">
        <v>5.3915799999999996E-6</v>
      </c>
      <c r="U15">
        <v>6.4266799999999997E-3</v>
      </c>
      <c r="V15">
        <v>49.972000000000001</v>
      </c>
      <c r="X15" s="4" t="s">
        <v>274</v>
      </c>
      <c r="Y15" s="3">
        <f t="shared" si="1"/>
        <v>480000</v>
      </c>
      <c r="Z15" s="3">
        <f t="shared" si="0"/>
        <v>67500</v>
      </c>
      <c r="AA15" s="3">
        <f t="shared" si="0"/>
        <v>132400</v>
      </c>
      <c r="AB15" s="3">
        <f t="shared" si="0"/>
        <v>285000</v>
      </c>
      <c r="AC15" s="3">
        <f t="shared" si="0"/>
        <v>35200</v>
      </c>
      <c r="AF15" s="4" t="s">
        <v>274</v>
      </c>
      <c r="AG15" s="3">
        <v>48</v>
      </c>
      <c r="AH15" s="3">
        <v>6.75</v>
      </c>
      <c r="AI15" s="3">
        <v>13.24</v>
      </c>
      <c r="AJ15" s="3">
        <v>28.5</v>
      </c>
      <c r="AK15" s="3">
        <v>3.52</v>
      </c>
    </row>
    <row r="16" spans="1:37">
      <c r="A16" s="77"/>
      <c r="B16" s="32" t="s">
        <v>275</v>
      </c>
      <c r="D16" s="40">
        <v>1.8918200000000001</v>
      </c>
      <c r="E16">
        <v>52666.7</v>
      </c>
      <c r="F16">
        <v>2.0434899999999998</v>
      </c>
      <c r="G16">
        <v>137807</v>
      </c>
      <c r="H16" s="40">
        <v>3.6369899999999999</v>
      </c>
      <c r="I16" s="40">
        <v>1.3167</v>
      </c>
      <c r="J16" s="40">
        <v>1.2422899999999999</v>
      </c>
      <c r="K16">
        <v>12.852499999999999</v>
      </c>
      <c r="L16">
        <v>-6.5464400000000006E-2</v>
      </c>
      <c r="M16">
        <v>975.67200000000003</v>
      </c>
      <c r="N16">
        <v>974.41800000000001</v>
      </c>
      <c r="O16">
        <v>-1.01699E-3</v>
      </c>
      <c r="P16">
        <v>-1.6182600000000001E-3</v>
      </c>
      <c r="Q16">
        <v>19.012899999999998</v>
      </c>
      <c r="R16">
        <v>9.4931499999999995E-4</v>
      </c>
      <c r="S16" s="2">
        <v>-1.7279299999999999E-5</v>
      </c>
      <c r="T16" s="2">
        <v>-2.6542200000000001E-5</v>
      </c>
      <c r="U16">
        <v>9.0947000000000007E-3</v>
      </c>
      <c r="V16">
        <v>50.625300000000003</v>
      </c>
      <c r="X16" s="4" t="s">
        <v>276</v>
      </c>
      <c r="Y16" s="3">
        <f t="shared" si="1"/>
        <v>479600</v>
      </c>
      <c r="Z16" s="3">
        <f t="shared" si="0"/>
        <v>66500</v>
      </c>
      <c r="AA16" s="3">
        <f t="shared" si="0"/>
        <v>132100</v>
      </c>
      <c r="AB16" s="3">
        <f t="shared" si="0"/>
        <v>284400</v>
      </c>
      <c r="AC16" s="3">
        <f t="shared" si="0"/>
        <v>37500</v>
      </c>
      <c r="AF16" s="4" t="s">
        <v>276</v>
      </c>
      <c r="AG16" s="3">
        <v>47.96</v>
      </c>
      <c r="AH16" s="3">
        <v>6.65</v>
      </c>
      <c r="AI16" s="3">
        <v>13.21</v>
      </c>
      <c r="AJ16" s="3">
        <v>28.44</v>
      </c>
      <c r="AK16" s="3">
        <v>3.75</v>
      </c>
    </row>
    <row r="17" spans="1:37">
      <c r="A17" s="77"/>
      <c r="B17" s="32" t="s">
        <v>277</v>
      </c>
      <c r="D17" s="40">
        <v>0.59986700000000004</v>
      </c>
      <c r="E17">
        <v>39820.300000000003</v>
      </c>
      <c r="F17" s="40">
        <v>0.36182799999999998</v>
      </c>
      <c r="G17">
        <v>129194</v>
      </c>
      <c r="H17" s="40">
        <v>2.2526700000000002</v>
      </c>
      <c r="I17">
        <v>2.0306199999999999</v>
      </c>
      <c r="J17" s="40">
        <v>0.96963500000000002</v>
      </c>
      <c r="K17" s="40">
        <v>4.2392700000000003</v>
      </c>
      <c r="L17">
        <v>-0.126163</v>
      </c>
      <c r="M17">
        <v>975.16800000000001</v>
      </c>
      <c r="N17">
        <v>963.68299999999999</v>
      </c>
      <c r="O17">
        <v>1.71232E-3</v>
      </c>
      <c r="P17" s="40">
        <v>5.2161899999999997E-2</v>
      </c>
      <c r="Q17">
        <v>18.084700000000002</v>
      </c>
      <c r="R17">
        <v>-1.9305700000000001E-4</v>
      </c>
      <c r="S17">
        <v>2.7595600000000001E-2</v>
      </c>
      <c r="T17" s="2">
        <v>7.4261800000000001E-5</v>
      </c>
      <c r="U17">
        <v>5.3177200000000001E-2</v>
      </c>
      <c r="V17">
        <v>45.068800000000003</v>
      </c>
      <c r="X17" s="4" t="s">
        <v>278</v>
      </c>
      <c r="Y17" s="3">
        <f t="shared" si="1"/>
        <v>479700</v>
      </c>
      <c r="Z17" s="3">
        <f t="shared" si="0"/>
        <v>63200</v>
      </c>
      <c r="AA17" s="3">
        <f t="shared" si="0"/>
        <v>135400</v>
      </c>
      <c r="AB17" s="3">
        <f t="shared" si="0"/>
        <v>282200</v>
      </c>
      <c r="AC17" s="3">
        <f t="shared" si="0"/>
        <v>39500</v>
      </c>
      <c r="AF17" s="4" t="s">
        <v>278</v>
      </c>
      <c r="AG17" s="3">
        <v>47.97</v>
      </c>
      <c r="AH17" s="3">
        <v>6.32</v>
      </c>
      <c r="AI17" s="3">
        <v>13.54</v>
      </c>
      <c r="AJ17" s="3">
        <v>28.22</v>
      </c>
      <c r="AK17" s="3">
        <v>3.95</v>
      </c>
    </row>
    <row r="18" spans="1:37">
      <c r="A18" s="77"/>
      <c r="B18" s="39" t="s">
        <v>279</v>
      </c>
      <c r="D18">
        <v>2.1604800000000002</v>
      </c>
      <c r="E18">
        <v>63369.5</v>
      </c>
      <c r="F18">
        <v>-3.27142</v>
      </c>
      <c r="G18">
        <v>141908</v>
      </c>
      <c r="H18">
        <v>-13.3405</v>
      </c>
      <c r="I18" s="40">
        <v>1.86876</v>
      </c>
      <c r="J18" s="40">
        <v>1.03677</v>
      </c>
      <c r="K18">
        <v>12.7235</v>
      </c>
      <c r="L18" s="40">
        <v>0.15961900000000001</v>
      </c>
      <c r="M18">
        <v>1052.67</v>
      </c>
      <c r="N18">
        <v>1057.1099999999999</v>
      </c>
      <c r="O18">
        <v>-1.2425800000000001E-2</v>
      </c>
      <c r="P18" s="40">
        <v>0.119925</v>
      </c>
      <c r="Q18">
        <v>20.494</v>
      </c>
      <c r="R18" s="2">
        <v>7.3790100000000004E-5</v>
      </c>
      <c r="S18">
        <v>-2.6388300000000002E-4</v>
      </c>
      <c r="T18">
        <v>-3.9270599999999999E-4</v>
      </c>
      <c r="U18" s="2">
        <v>1.8807900000000001E-9</v>
      </c>
      <c r="V18">
        <v>45.606200000000001</v>
      </c>
      <c r="X18" s="4" t="s">
        <v>280</v>
      </c>
      <c r="Y18" s="3">
        <f t="shared" si="1"/>
        <v>481400</v>
      </c>
      <c r="Z18" s="3">
        <f t="shared" ref="Z18:Z36" si="2">AH18*10000</f>
        <v>71400</v>
      </c>
      <c r="AA18" s="3">
        <f t="shared" ref="AA18:AA36" si="3">AI18*10000</f>
        <v>127300</v>
      </c>
      <c r="AB18" s="3">
        <f t="shared" ref="AB18:AB36" si="4">AJ18*10000</f>
        <v>291400</v>
      </c>
      <c r="AC18" s="3">
        <f t="shared" ref="AC18:AC36" si="5">AK18*10000</f>
        <v>28500</v>
      </c>
      <c r="AF18" s="4" t="s">
        <v>280</v>
      </c>
      <c r="AG18" s="3">
        <v>48.14</v>
      </c>
      <c r="AH18" s="3">
        <v>7.14</v>
      </c>
      <c r="AI18" s="3">
        <v>12.73</v>
      </c>
      <c r="AJ18" s="3">
        <v>29.14</v>
      </c>
      <c r="AK18" s="3">
        <v>2.85</v>
      </c>
    </row>
    <row r="19" spans="1:37">
      <c r="A19" s="77"/>
      <c r="B19" s="39" t="s">
        <v>281</v>
      </c>
      <c r="D19">
        <v>9.3098600000000005</v>
      </c>
      <c r="E19">
        <v>53303.6</v>
      </c>
      <c r="F19">
        <v>-3.3860600000000001</v>
      </c>
      <c r="G19">
        <v>128925</v>
      </c>
      <c r="H19" s="40">
        <v>2.5992299999999999</v>
      </c>
      <c r="I19" s="40">
        <v>0.61491399999999996</v>
      </c>
      <c r="J19" s="40">
        <v>2.1051199999999999</v>
      </c>
      <c r="K19" s="40">
        <v>5.9424099999999997</v>
      </c>
      <c r="L19">
        <v>-0.26341199999999998</v>
      </c>
      <c r="M19">
        <v>944.577</v>
      </c>
      <c r="N19">
        <v>936.80899999999997</v>
      </c>
      <c r="O19">
        <v>-6.1231200000000001E-3</v>
      </c>
      <c r="P19">
        <v>-1.00375E-2</v>
      </c>
      <c r="Q19">
        <v>22.4664</v>
      </c>
      <c r="R19" s="2">
        <v>-1.9375700000000002E-5</v>
      </c>
      <c r="S19">
        <v>9.60253E-4</v>
      </c>
      <c r="T19">
        <v>1.4246899999999999E-3</v>
      </c>
      <c r="U19">
        <v>5.37148E-2</v>
      </c>
      <c r="V19">
        <v>42.010599999999997</v>
      </c>
      <c r="X19" s="4" t="s">
        <v>282</v>
      </c>
      <c r="Y19" s="3">
        <f t="shared" si="1"/>
        <v>480800</v>
      </c>
      <c r="Z19" s="3">
        <f t="shared" si="2"/>
        <v>70000</v>
      </c>
      <c r="AA19" s="3">
        <f t="shared" si="3"/>
        <v>129800</v>
      </c>
      <c r="AB19" s="3">
        <f t="shared" si="4"/>
        <v>288500</v>
      </c>
      <c r="AC19" s="3">
        <f t="shared" si="5"/>
        <v>30900</v>
      </c>
      <c r="AF19" s="4" t="s">
        <v>282</v>
      </c>
      <c r="AG19" s="3">
        <v>48.08</v>
      </c>
      <c r="AH19" s="3">
        <v>7</v>
      </c>
      <c r="AI19" s="3">
        <v>12.98</v>
      </c>
      <c r="AJ19" s="3">
        <v>28.85</v>
      </c>
      <c r="AK19" s="3">
        <v>3.09</v>
      </c>
    </row>
    <row r="20" spans="1:37">
      <c r="A20" s="77"/>
      <c r="B20" s="39" t="s">
        <v>283</v>
      </c>
      <c r="D20">
        <v>6.2142799999999996</v>
      </c>
      <c r="E20">
        <v>71670.2</v>
      </c>
      <c r="F20" s="40">
        <v>1.0839300000000001</v>
      </c>
      <c r="G20">
        <v>170933</v>
      </c>
      <c r="H20">
        <v>13.327999999999999</v>
      </c>
      <c r="I20" s="40">
        <v>0.46157199999999998</v>
      </c>
      <c r="J20" s="40">
        <v>0.39061299999999999</v>
      </c>
      <c r="K20" s="40">
        <v>4.0340800000000003</v>
      </c>
      <c r="L20" s="40">
        <v>8.0104400000000006E-2</v>
      </c>
      <c r="M20">
        <v>1037.1500000000001</v>
      </c>
      <c r="N20">
        <v>1081.19</v>
      </c>
      <c r="O20" s="2">
        <v>-4.25605E-5</v>
      </c>
      <c r="P20" s="40">
        <v>5.4576399999999997E-2</v>
      </c>
      <c r="Q20">
        <v>21.877099999999999</v>
      </c>
      <c r="R20">
        <v>1.38854E-3</v>
      </c>
      <c r="S20" s="2">
        <v>-1.85884E-5</v>
      </c>
      <c r="T20" s="2">
        <v>-2.88128E-5</v>
      </c>
      <c r="U20">
        <v>2.2527700000000001E-2</v>
      </c>
      <c r="V20">
        <v>51.2943</v>
      </c>
      <c r="X20" s="4" t="s">
        <v>284</v>
      </c>
      <c r="Y20" s="3">
        <f t="shared" si="1"/>
        <v>480500</v>
      </c>
      <c r="Z20" s="3">
        <f t="shared" si="2"/>
        <v>69600</v>
      </c>
      <c r="AA20" s="3">
        <f t="shared" si="3"/>
        <v>129700</v>
      </c>
      <c r="AB20" s="3">
        <f t="shared" si="4"/>
        <v>288000</v>
      </c>
      <c r="AC20" s="3">
        <f t="shared" si="5"/>
        <v>32300</v>
      </c>
      <c r="AF20" s="4" t="s">
        <v>284</v>
      </c>
      <c r="AG20" s="3">
        <v>48.05</v>
      </c>
      <c r="AH20" s="3">
        <v>6.96</v>
      </c>
      <c r="AI20" s="3">
        <v>12.97</v>
      </c>
      <c r="AJ20" s="3">
        <v>28.8</v>
      </c>
      <c r="AK20" s="3">
        <v>3.23</v>
      </c>
    </row>
    <row r="21" spans="1:37">
      <c r="A21" s="77"/>
      <c r="B21" s="39" t="s">
        <v>285</v>
      </c>
      <c r="D21" s="40">
        <v>1.2735399999999999</v>
      </c>
      <c r="E21">
        <v>61133.5</v>
      </c>
      <c r="F21">
        <v>-2.6929599999999998</v>
      </c>
      <c r="G21">
        <v>151098</v>
      </c>
      <c r="H21">
        <v>-4.4967100000000002</v>
      </c>
      <c r="I21" s="40">
        <v>1.6073900000000001</v>
      </c>
      <c r="J21" s="40">
        <v>1.42804</v>
      </c>
      <c r="K21">
        <v>11.387</v>
      </c>
      <c r="L21" s="40">
        <v>0.125306</v>
      </c>
      <c r="M21">
        <v>1083.6300000000001</v>
      </c>
      <c r="N21">
        <v>1040.49</v>
      </c>
      <c r="O21" s="2">
        <v>1.0871499999999999E-5</v>
      </c>
      <c r="P21" s="40">
        <v>0.112918</v>
      </c>
      <c r="Q21">
        <v>18.074999999999999</v>
      </c>
      <c r="R21">
        <v>-5.7389299999999997E-3</v>
      </c>
      <c r="S21" s="2">
        <v>4.6786800000000001E-6</v>
      </c>
      <c r="T21" s="2">
        <v>7.2554699999999998E-6</v>
      </c>
      <c r="U21">
        <v>5.2609400000000001E-2</v>
      </c>
      <c r="V21">
        <v>49.110799999999998</v>
      </c>
      <c r="X21" s="4" t="s">
        <v>286</v>
      </c>
      <c r="Y21" s="3">
        <f t="shared" si="1"/>
        <v>480500</v>
      </c>
      <c r="Z21" s="3">
        <f t="shared" si="2"/>
        <v>67200</v>
      </c>
      <c r="AA21" s="3">
        <f t="shared" si="3"/>
        <v>131200</v>
      </c>
      <c r="AB21" s="3">
        <f t="shared" si="4"/>
        <v>286700</v>
      </c>
      <c r="AC21" s="3">
        <f t="shared" si="5"/>
        <v>34400</v>
      </c>
      <c r="AF21" s="4" t="s">
        <v>286</v>
      </c>
      <c r="AG21" s="3">
        <v>48.05</v>
      </c>
      <c r="AH21" s="3">
        <v>6.72</v>
      </c>
      <c r="AI21" s="3">
        <v>13.12</v>
      </c>
      <c r="AJ21" s="3">
        <v>28.67</v>
      </c>
      <c r="AK21" s="3">
        <v>3.44</v>
      </c>
    </row>
    <row r="22" spans="1:37">
      <c r="A22" s="77"/>
      <c r="B22" s="32" t="s">
        <v>287</v>
      </c>
      <c r="D22" s="40">
        <v>0.75632200000000005</v>
      </c>
      <c r="E22">
        <v>50970.400000000001</v>
      </c>
      <c r="F22">
        <v>-2.2121400000000002</v>
      </c>
      <c r="G22">
        <v>146918</v>
      </c>
      <c r="H22">
        <v>-8.76464</v>
      </c>
      <c r="I22" s="40">
        <v>0.88575999999999999</v>
      </c>
      <c r="J22">
        <v>-9.1341400000000003E-2</v>
      </c>
      <c r="K22">
        <v>10.0868</v>
      </c>
      <c r="L22" s="40">
        <v>5.4423800000000001E-2</v>
      </c>
      <c r="M22">
        <v>922.17899999999997</v>
      </c>
      <c r="N22">
        <v>935.68600000000004</v>
      </c>
      <c r="O22" s="2">
        <v>-3.46703E-6</v>
      </c>
      <c r="P22" s="40">
        <v>1.6376600000000002E-2</v>
      </c>
      <c r="Q22">
        <v>21.6312</v>
      </c>
      <c r="R22">
        <v>-3.80161E-3</v>
      </c>
      <c r="S22" s="2">
        <v>-1.0075000000000001E-6</v>
      </c>
      <c r="T22" s="2">
        <v>-1.5463699999999999E-6</v>
      </c>
      <c r="U22">
        <v>3.3371600000000001E-2</v>
      </c>
      <c r="V22">
        <v>44.563000000000002</v>
      </c>
      <c r="X22" s="4" t="s">
        <v>288</v>
      </c>
      <c r="Y22" s="3">
        <f t="shared" si="1"/>
        <v>480600</v>
      </c>
      <c r="Z22" s="3">
        <f t="shared" si="2"/>
        <v>68000</v>
      </c>
      <c r="AA22" s="3">
        <f t="shared" si="3"/>
        <v>131400</v>
      </c>
      <c r="AB22" s="3">
        <f t="shared" si="4"/>
        <v>286800</v>
      </c>
      <c r="AC22" s="3">
        <f t="shared" si="5"/>
        <v>33300</v>
      </c>
      <c r="AF22" s="4" t="s">
        <v>288</v>
      </c>
      <c r="AG22" s="3">
        <v>48.06</v>
      </c>
      <c r="AH22" s="3">
        <v>6.8</v>
      </c>
      <c r="AI22" s="3">
        <v>13.14</v>
      </c>
      <c r="AJ22" s="3">
        <v>28.68</v>
      </c>
      <c r="AK22" s="3">
        <v>3.33</v>
      </c>
    </row>
    <row r="23" spans="1:37">
      <c r="A23" s="77"/>
      <c r="B23" s="32" t="s">
        <v>289</v>
      </c>
      <c r="D23" s="40">
        <v>0.69985399999999998</v>
      </c>
      <c r="E23">
        <v>56367.3</v>
      </c>
      <c r="F23" s="40">
        <v>5.3055899999999996</v>
      </c>
      <c r="G23">
        <v>134869</v>
      </c>
      <c r="H23">
        <v>-3.7118799999999998</v>
      </c>
      <c r="I23">
        <v>4.0689099999999998</v>
      </c>
      <c r="J23" s="40">
        <v>1.11236</v>
      </c>
      <c r="K23">
        <v>15.3682</v>
      </c>
      <c r="L23" s="40">
        <v>0.17605000000000001</v>
      </c>
      <c r="M23">
        <v>886.46600000000001</v>
      </c>
      <c r="N23">
        <v>933.18399999999997</v>
      </c>
      <c r="O23" s="2">
        <v>5.0599200000000002E-6</v>
      </c>
      <c r="P23" s="40">
        <v>0.106488</v>
      </c>
      <c r="Q23">
        <v>18.886600000000001</v>
      </c>
      <c r="R23">
        <v>2.4893099999999998E-4</v>
      </c>
      <c r="S23" s="2">
        <v>2.7058100000000001E-7</v>
      </c>
      <c r="T23" s="2">
        <v>4.0235499999999998E-7</v>
      </c>
      <c r="U23" s="2">
        <v>1.9578900000000002E-9</v>
      </c>
      <c r="V23">
        <v>48.066699999999997</v>
      </c>
      <c r="X23" s="4" t="s">
        <v>290</v>
      </c>
      <c r="Y23" s="3">
        <f t="shared" si="1"/>
        <v>480200.00000000006</v>
      </c>
      <c r="Z23" s="3">
        <f t="shared" si="2"/>
        <v>69800</v>
      </c>
      <c r="AA23" s="3">
        <f t="shared" si="3"/>
        <v>130100</v>
      </c>
      <c r="AB23" s="3">
        <f t="shared" si="4"/>
        <v>287100</v>
      </c>
      <c r="AC23" s="3">
        <f t="shared" si="5"/>
        <v>32800</v>
      </c>
      <c r="AF23" s="4" t="s">
        <v>290</v>
      </c>
      <c r="AG23" s="3">
        <v>48.02</v>
      </c>
      <c r="AH23" s="3">
        <v>6.98</v>
      </c>
      <c r="AI23" s="3">
        <v>13.01</v>
      </c>
      <c r="AJ23" s="3">
        <v>28.71</v>
      </c>
      <c r="AK23" s="3">
        <v>3.28</v>
      </c>
    </row>
    <row r="24" spans="1:37">
      <c r="A24" s="77"/>
      <c r="B24" s="28" t="s">
        <v>291</v>
      </c>
      <c r="D24" s="40">
        <v>1.1050500000000001</v>
      </c>
      <c r="E24">
        <v>61104.800000000003</v>
      </c>
      <c r="F24">
        <v>-0.72147899999999998</v>
      </c>
      <c r="G24">
        <v>150481</v>
      </c>
      <c r="H24">
        <v>-2.1904300000000001</v>
      </c>
      <c r="I24">
        <v>2.3805499999999999</v>
      </c>
      <c r="J24" s="40">
        <v>2.3510200000000001</v>
      </c>
      <c r="K24" s="40">
        <v>4.4745400000000002</v>
      </c>
      <c r="L24" s="40">
        <v>0.15581800000000001</v>
      </c>
      <c r="M24">
        <v>999.8</v>
      </c>
      <c r="N24">
        <v>973.34100000000001</v>
      </c>
      <c r="O24" s="2">
        <v>-1.94183E-5</v>
      </c>
      <c r="P24">
        <v>-9.6268099999999995E-3</v>
      </c>
      <c r="Q24">
        <v>18.080300000000001</v>
      </c>
      <c r="R24">
        <v>2.2127800000000001E-3</v>
      </c>
      <c r="S24" s="2">
        <v>-8.3126300000000002E-8</v>
      </c>
      <c r="T24" s="2">
        <v>-1.2904E-7</v>
      </c>
      <c r="U24" s="2">
        <v>-8.1352200000000004E-9</v>
      </c>
      <c r="V24">
        <v>48.144500000000001</v>
      </c>
      <c r="X24" s="4" t="s">
        <v>292</v>
      </c>
      <c r="Y24" s="3">
        <f t="shared" si="1"/>
        <v>480800</v>
      </c>
      <c r="Z24" s="3">
        <f t="shared" si="2"/>
        <v>69700</v>
      </c>
      <c r="AA24" s="3">
        <f t="shared" si="3"/>
        <v>129100</v>
      </c>
      <c r="AB24" s="3">
        <f t="shared" si="4"/>
        <v>289000</v>
      </c>
      <c r="AC24" s="3">
        <f t="shared" si="5"/>
        <v>31500</v>
      </c>
      <c r="AF24" s="4" t="s">
        <v>292</v>
      </c>
      <c r="AG24" s="3">
        <v>48.08</v>
      </c>
      <c r="AH24" s="3">
        <v>6.97</v>
      </c>
      <c r="AI24" s="3">
        <v>12.91</v>
      </c>
      <c r="AJ24" s="3">
        <v>28.9</v>
      </c>
      <c r="AK24" s="3">
        <v>3.15</v>
      </c>
    </row>
    <row r="25" spans="1:37">
      <c r="A25" s="77"/>
      <c r="B25" s="28" t="s">
        <v>293</v>
      </c>
      <c r="D25" s="40">
        <v>0.37064999999999998</v>
      </c>
      <c r="E25">
        <v>61057.4</v>
      </c>
      <c r="F25" s="40">
        <v>1.99529</v>
      </c>
      <c r="G25">
        <v>152068</v>
      </c>
      <c r="H25">
        <v>-5.4084899999999996</v>
      </c>
      <c r="I25" s="40">
        <v>2.0145</v>
      </c>
      <c r="J25" s="40">
        <v>2.2643900000000001</v>
      </c>
      <c r="K25">
        <v>8.6510200000000008</v>
      </c>
      <c r="L25">
        <v>-9.3303399999999995E-2</v>
      </c>
      <c r="M25">
        <v>958.64099999999996</v>
      </c>
      <c r="N25">
        <v>890.93299999999999</v>
      </c>
      <c r="O25" s="2">
        <v>6.0387999999999998E-5</v>
      </c>
      <c r="P25" s="40">
        <v>2.71577E-2</v>
      </c>
      <c r="Q25">
        <v>17.727900000000002</v>
      </c>
      <c r="R25">
        <v>-4.72209E-3</v>
      </c>
      <c r="S25" s="2">
        <v>1.9598199999999999E-8</v>
      </c>
      <c r="T25" s="2">
        <v>3.0429500000000001E-8</v>
      </c>
      <c r="U25">
        <v>4.3438499999999998E-2</v>
      </c>
      <c r="V25">
        <v>47.918999999999997</v>
      </c>
      <c r="X25" s="4" t="s">
        <v>294</v>
      </c>
      <c r="Y25" s="3">
        <f t="shared" si="1"/>
        <v>480700</v>
      </c>
      <c r="Z25" s="3">
        <f t="shared" si="2"/>
        <v>69600</v>
      </c>
      <c r="AA25" s="3">
        <f t="shared" si="3"/>
        <v>129500</v>
      </c>
      <c r="AB25" s="3">
        <f t="shared" si="4"/>
        <v>288400</v>
      </c>
      <c r="AC25" s="3">
        <f t="shared" si="5"/>
        <v>31900</v>
      </c>
      <c r="AF25" s="4" t="s">
        <v>294</v>
      </c>
      <c r="AG25" s="3">
        <v>48.07</v>
      </c>
      <c r="AH25" s="3">
        <v>6.96</v>
      </c>
      <c r="AI25" s="3">
        <v>12.95</v>
      </c>
      <c r="AJ25" s="3">
        <v>28.84</v>
      </c>
      <c r="AK25" s="3">
        <v>3.19</v>
      </c>
    </row>
    <row r="26" spans="1:37">
      <c r="A26" s="77"/>
      <c r="B26" s="28" t="s">
        <v>295</v>
      </c>
      <c r="D26" s="40">
        <v>1.22543</v>
      </c>
      <c r="E26">
        <v>51760.9</v>
      </c>
      <c r="F26">
        <v>0.63077499999999997</v>
      </c>
      <c r="G26">
        <v>123281</v>
      </c>
      <c r="H26" s="40">
        <v>7.9317000000000002</v>
      </c>
      <c r="I26" s="40">
        <v>1.8073300000000001</v>
      </c>
      <c r="J26" s="40">
        <v>1.637</v>
      </c>
      <c r="K26">
        <v>16.529699999999998</v>
      </c>
      <c r="L26" s="40">
        <v>0.167271</v>
      </c>
      <c r="M26">
        <v>884.42600000000004</v>
      </c>
      <c r="N26">
        <v>851.04700000000003</v>
      </c>
      <c r="O26">
        <v>-1.9551799999999999E-4</v>
      </c>
      <c r="P26" s="40">
        <v>5.7883500000000003E-3</v>
      </c>
      <c r="Q26">
        <v>16.642399999999999</v>
      </c>
      <c r="R26">
        <v>-7.1281399999999998E-3</v>
      </c>
      <c r="S26" s="2">
        <v>-4.4089200000000001E-9</v>
      </c>
      <c r="T26" s="2">
        <v>-6.84673E-9</v>
      </c>
      <c r="U26">
        <v>4.88612E-2</v>
      </c>
      <c r="V26">
        <v>42.700600000000001</v>
      </c>
      <c r="X26" s="4" t="s">
        <v>296</v>
      </c>
      <c r="Y26" s="3">
        <f t="shared" si="1"/>
        <v>480500</v>
      </c>
      <c r="Z26" s="3">
        <f t="shared" si="2"/>
        <v>70400</v>
      </c>
      <c r="AA26" s="3">
        <f t="shared" si="3"/>
        <v>129200</v>
      </c>
      <c r="AB26" s="3">
        <f t="shared" si="4"/>
        <v>288300</v>
      </c>
      <c r="AC26" s="3">
        <f t="shared" si="5"/>
        <v>31600</v>
      </c>
      <c r="AF26" s="4" t="s">
        <v>296</v>
      </c>
      <c r="AG26" s="3">
        <v>48.05</v>
      </c>
      <c r="AH26" s="3">
        <v>7.04</v>
      </c>
      <c r="AI26" s="3">
        <v>12.92</v>
      </c>
      <c r="AJ26" s="3">
        <v>28.83</v>
      </c>
      <c r="AK26" s="3">
        <v>3.16</v>
      </c>
    </row>
    <row r="27" spans="1:37">
      <c r="A27" s="77"/>
      <c r="B27" s="28" t="s">
        <v>297</v>
      </c>
      <c r="D27">
        <v>2.89466</v>
      </c>
      <c r="E27">
        <v>47689.599999999999</v>
      </c>
      <c r="F27">
        <v>0.13958999999999999</v>
      </c>
      <c r="G27">
        <v>154393</v>
      </c>
      <c r="H27">
        <v>-3.69129</v>
      </c>
      <c r="I27">
        <v>2.5200100000000001</v>
      </c>
      <c r="J27" s="40">
        <v>1.93788</v>
      </c>
      <c r="K27" s="40">
        <v>4.4530799999999999</v>
      </c>
      <c r="L27">
        <v>-0.220891</v>
      </c>
      <c r="M27">
        <v>972.68100000000004</v>
      </c>
      <c r="N27">
        <v>949.20399999999995</v>
      </c>
      <c r="O27">
        <v>7.9851599999999998E-4</v>
      </c>
      <c r="P27">
        <v>-3.1358999999999998E-2</v>
      </c>
      <c r="Q27">
        <v>18.270199999999999</v>
      </c>
      <c r="R27">
        <v>1.6932399999999999E-3</v>
      </c>
      <c r="S27">
        <v>5.1115900000000001E-3</v>
      </c>
      <c r="T27" s="2">
        <v>2.0180400000000002E-9</v>
      </c>
      <c r="U27">
        <v>0.111093</v>
      </c>
      <c r="V27">
        <v>49.915100000000002</v>
      </c>
      <c r="X27" s="4" t="s">
        <v>298</v>
      </c>
      <c r="Y27" s="3">
        <f t="shared" si="1"/>
        <v>479400</v>
      </c>
      <c r="Z27" s="3">
        <f t="shared" si="2"/>
        <v>63800</v>
      </c>
      <c r="AA27" s="3">
        <f t="shared" si="3"/>
        <v>135600</v>
      </c>
      <c r="AB27" s="3">
        <f t="shared" si="4"/>
        <v>281600</v>
      </c>
      <c r="AC27" s="3">
        <f t="shared" si="5"/>
        <v>39500</v>
      </c>
      <c r="AF27" s="4" t="s">
        <v>298</v>
      </c>
      <c r="AG27" s="3">
        <v>47.94</v>
      </c>
      <c r="AH27" s="3">
        <v>6.38</v>
      </c>
      <c r="AI27" s="3">
        <v>13.56</v>
      </c>
      <c r="AJ27" s="3">
        <v>28.16</v>
      </c>
      <c r="AK27" s="3">
        <v>3.95</v>
      </c>
    </row>
    <row r="28" spans="1:37">
      <c r="A28" s="77"/>
      <c r="B28" s="39" t="s">
        <v>299</v>
      </c>
      <c r="D28">
        <v>2.6751499999999999</v>
      </c>
      <c r="E28">
        <v>54198.1</v>
      </c>
      <c r="F28" s="40">
        <v>0.70386400000000005</v>
      </c>
      <c r="G28">
        <v>137110</v>
      </c>
      <c r="H28">
        <v>-1.30141</v>
      </c>
      <c r="I28" s="40">
        <v>1.5195000000000001</v>
      </c>
      <c r="J28" s="40">
        <v>2.3266</v>
      </c>
      <c r="K28" s="40">
        <v>5.4377000000000004</v>
      </c>
      <c r="L28">
        <v>-0.36730699999999999</v>
      </c>
      <c r="M28">
        <v>948.31899999999996</v>
      </c>
      <c r="N28">
        <v>952.02</v>
      </c>
      <c r="O28">
        <v>-5.2522999999999997E-3</v>
      </c>
      <c r="P28" s="40">
        <v>0.15110599999999999</v>
      </c>
      <c r="Q28">
        <v>19.810199999999998</v>
      </c>
      <c r="R28">
        <v>-5.5612399999999996E-4</v>
      </c>
      <c r="S28" s="2">
        <v>-4.1582699999999997E-10</v>
      </c>
      <c r="T28" s="2">
        <v>-6.4816199999999998E-10</v>
      </c>
      <c r="U28">
        <v>6.1187199999999997E-2</v>
      </c>
      <c r="V28">
        <v>48.864199999999997</v>
      </c>
      <c r="X28" s="4" t="s">
        <v>300</v>
      </c>
      <c r="Y28" s="3">
        <f t="shared" si="1"/>
        <v>480200.00000000006</v>
      </c>
      <c r="Z28" s="3">
        <f t="shared" si="2"/>
        <v>66500</v>
      </c>
      <c r="AA28" s="3">
        <f t="shared" si="3"/>
        <v>132000</v>
      </c>
      <c r="AB28" s="3">
        <f t="shared" si="4"/>
        <v>285700</v>
      </c>
      <c r="AC28" s="3">
        <f t="shared" si="5"/>
        <v>35600</v>
      </c>
      <c r="AF28" s="4" t="s">
        <v>300</v>
      </c>
      <c r="AG28" s="3">
        <v>48.02</v>
      </c>
      <c r="AH28" s="3">
        <v>6.65</v>
      </c>
      <c r="AI28" s="3">
        <v>13.2</v>
      </c>
      <c r="AJ28" s="3">
        <v>28.57</v>
      </c>
      <c r="AK28" s="3">
        <v>3.56</v>
      </c>
    </row>
    <row r="29" spans="1:37">
      <c r="A29" s="77"/>
      <c r="B29" s="32" t="s">
        <v>301</v>
      </c>
      <c r="D29" s="40">
        <v>1.6357699999999999</v>
      </c>
      <c r="E29">
        <v>61455</v>
      </c>
      <c r="F29">
        <v>-1.4033100000000001</v>
      </c>
      <c r="G29">
        <v>154914</v>
      </c>
      <c r="H29">
        <v>-3.4354900000000002</v>
      </c>
      <c r="I29">
        <v>2.1693899999999999</v>
      </c>
      <c r="J29" s="40">
        <v>0.12588099999999999</v>
      </c>
      <c r="K29" s="40">
        <v>5.4782500000000001</v>
      </c>
      <c r="L29" s="40">
        <v>0.22378000000000001</v>
      </c>
      <c r="M29">
        <v>1066.51</v>
      </c>
      <c r="N29">
        <v>1060.68</v>
      </c>
      <c r="O29">
        <v>-3.8762999999999997E-4</v>
      </c>
      <c r="P29" s="40">
        <v>3.6127300000000002E-3</v>
      </c>
      <c r="Q29">
        <v>19.8413</v>
      </c>
      <c r="R29" s="2">
        <v>-3.81097E-6</v>
      </c>
      <c r="S29" s="2">
        <v>1.0822500000000001E-10</v>
      </c>
      <c r="T29" s="2">
        <v>-2.90019E-12</v>
      </c>
      <c r="U29">
        <v>-3.1384300000000001E-4</v>
      </c>
      <c r="V29">
        <v>50.218200000000003</v>
      </c>
      <c r="X29" s="4" t="s">
        <v>302</v>
      </c>
      <c r="Y29" s="3">
        <f t="shared" si="1"/>
        <v>480100</v>
      </c>
      <c r="Z29" s="3">
        <f t="shared" si="2"/>
        <v>66800</v>
      </c>
      <c r="AA29" s="3">
        <f t="shared" si="3"/>
        <v>132400</v>
      </c>
      <c r="AB29" s="3">
        <f t="shared" si="4"/>
        <v>285200</v>
      </c>
      <c r="AC29" s="3">
        <f t="shared" si="5"/>
        <v>35500</v>
      </c>
      <c r="AF29" s="4" t="s">
        <v>302</v>
      </c>
      <c r="AG29" s="3">
        <v>48.01</v>
      </c>
      <c r="AH29" s="3">
        <v>6.68</v>
      </c>
      <c r="AI29" s="3">
        <v>13.24</v>
      </c>
      <c r="AJ29" s="3">
        <v>28.52</v>
      </c>
      <c r="AK29" s="3">
        <v>3.55</v>
      </c>
    </row>
    <row r="30" spans="1:37">
      <c r="A30" s="77"/>
      <c r="B30" s="28" t="s">
        <v>303</v>
      </c>
      <c r="D30">
        <v>3.4784299999999999</v>
      </c>
      <c r="E30">
        <v>44310</v>
      </c>
      <c r="F30" s="40">
        <v>2.54895</v>
      </c>
      <c r="G30">
        <v>132613</v>
      </c>
      <c r="H30" s="40">
        <v>3.4461499999999998</v>
      </c>
      <c r="I30" s="40">
        <v>0.41864200000000001</v>
      </c>
      <c r="J30" s="40">
        <v>1.40811</v>
      </c>
      <c r="K30">
        <v>8.4771900000000002</v>
      </c>
      <c r="L30" s="40">
        <v>0.224103</v>
      </c>
      <c r="M30">
        <v>968.52300000000002</v>
      </c>
      <c r="N30">
        <v>932.86400000000003</v>
      </c>
      <c r="O30">
        <v>2.0850900000000001E-4</v>
      </c>
      <c r="P30">
        <v>-5.4923699999999999E-2</v>
      </c>
      <c r="Q30">
        <v>16.696899999999999</v>
      </c>
      <c r="R30" s="2">
        <v>4.7639799999999999E-6</v>
      </c>
      <c r="S30">
        <v>2.3881099999999999E-2</v>
      </c>
      <c r="T30" s="2">
        <v>6.8366700000000004E-13</v>
      </c>
      <c r="U30">
        <v>8.1259899999999996E-3</v>
      </c>
      <c r="V30">
        <v>46.280799999999999</v>
      </c>
      <c r="X30" s="4" t="s">
        <v>304</v>
      </c>
      <c r="Y30" s="3">
        <f t="shared" si="1"/>
        <v>480000</v>
      </c>
      <c r="Z30" s="3">
        <f t="shared" si="2"/>
        <v>64500</v>
      </c>
      <c r="AA30" s="3">
        <f t="shared" si="3"/>
        <v>134200</v>
      </c>
      <c r="AB30" s="3">
        <f t="shared" si="4"/>
        <v>283600</v>
      </c>
      <c r="AC30" s="3">
        <f t="shared" si="5"/>
        <v>37700</v>
      </c>
      <c r="AF30" s="4" t="s">
        <v>304</v>
      </c>
      <c r="AG30" s="3">
        <v>48</v>
      </c>
      <c r="AH30" s="3">
        <v>6.45</v>
      </c>
      <c r="AI30" s="3">
        <v>13.42</v>
      </c>
      <c r="AJ30" s="3">
        <v>28.36</v>
      </c>
      <c r="AK30" s="3">
        <v>3.77</v>
      </c>
    </row>
    <row r="31" spans="1:37">
      <c r="A31" s="77"/>
      <c r="B31" s="28" t="s">
        <v>305</v>
      </c>
      <c r="D31">
        <v>11.327199999999999</v>
      </c>
      <c r="E31">
        <v>50609.1</v>
      </c>
      <c r="F31">
        <v>2343.34</v>
      </c>
      <c r="G31">
        <v>151155</v>
      </c>
      <c r="H31">
        <v>700.63400000000001</v>
      </c>
      <c r="I31">
        <v>21.567900000000002</v>
      </c>
      <c r="J31">
        <v>34.747799999999998</v>
      </c>
      <c r="K31">
        <v>37.4651</v>
      </c>
      <c r="L31">
        <v>22.792200000000001</v>
      </c>
      <c r="M31">
        <v>933.37300000000005</v>
      </c>
      <c r="N31">
        <v>899.33299999999997</v>
      </c>
      <c r="O31">
        <v>-4.6177499999999999E-4</v>
      </c>
      <c r="P31">
        <v>1.3954899999999999</v>
      </c>
      <c r="Q31">
        <v>66.908000000000001</v>
      </c>
      <c r="R31" s="2">
        <v>-1.45478E-5</v>
      </c>
      <c r="S31" s="2">
        <v>1.17184E-9</v>
      </c>
      <c r="T31" s="2">
        <v>-1.6862899999999999E-13</v>
      </c>
      <c r="U31">
        <v>7.5603500000000004E-2</v>
      </c>
      <c r="V31">
        <v>46.2667</v>
      </c>
      <c r="X31" s="4" t="s">
        <v>306</v>
      </c>
      <c r="Y31" s="3">
        <f t="shared" si="1"/>
        <v>479400</v>
      </c>
      <c r="Z31" s="3">
        <f t="shared" si="2"/>
        <v>64500</v>
      </c>
      <c r="AA31" s="3">
        <f t="shared" si="3"/>
        <v>134600</v>
      </c>
      <c r="AB31" s="3">
        <f t="shared" si="4"/>
        <v>282200</v>
      </c>
      <c r="AC31" s="3">
        <f t="shared" si="5"/>
        <v>39300</v>
      </c>
      <c r="AF31" s="4" t="s">
        <v>306</v>
      </c>
      <c r="AG31" s="3">
        <v>47.94</v>
      </c>
      <c r="AH31" s="3">
        <v>6.45</v>
      </c>
      <c r="AI31" s="3">
        <v>13.46</v>
      </c>
      <c r="AJ31" s="3">
        <v>28.22</v>
      </c>
      <c r="AK31" s="3">
        <v>3.93</v>
      </c>
    </row>
    <row r="32" spans="1:37">
      <c r="A32" s="77"/>
      <c r="B32" s="28" t="s">
        <v>307</v>
      </c>
      <c r="D32" s="40">
        <v>0.340532</v>
      </c>
      <c r="E32">
        <v>81741</v>
      </c>
      <c r="F32" s="40">
        <v>2.23027</v>
      </c>
      <c r="G32">
        <v>174683</v>
      </c>
      <c r="H32">
        <v>-2.65909</v>
      </c>
      <c r="I32" s="40">
        <v>1.79511</v>
      </c>
      <c r="J32" s="40">
        <v>0.38719999999999999</v>
      </c>
      <c r="K32">
        <v>13.228999999999999</v>
      </c>
      <c r="L32">
        <v>-6.89887E-2</v>
      </c>
      <c r="M32">
        <v>1135.93</v>
      </c>
      <c r="N32">
        <v>1177.52</v>
      </c>
      <c r="O32">
        <v>-8.0881900000000003E-3</v>
      </c>
      <c r="P32">
        <v>-4.4082299999999998E-2</v>
      </c>
      <c r="Q32">
        <v>23.416499999999999</v>
      </c>
      <c r="R32">
        <v>-4.2315800000000004E-3</v>
      </c>
      <c r="S32" s="2">
        <v>-1.21642E-6</v>
      </c>
      <c r="T32" s="2">
        <v>3.4394200000000001E-16</v>
      </c>
      <c r="U32">
        <v>7.8844899999999992E-3</v>
      </c>
      <c r="V32">
        <v>53.476999999999997</v>
      </c>
      <c r="X32" s="4" t="s">
        <v>308</v>
      </c>
      <c r="Y32" s="3">
        <f t="shared" si="1"/>
        <v>480400</v>
      </c>
      <c r="Z32" s="3">
        <f t="shared" si="2"/>
        <v>66600</v>
      </c>
      <c r="AA32" s="3">
        <f t="shared" si="3"/>
        <v>132300</v>
      </c>
      <c r="AB32" s="3">
        <f t="shared" si="4"/>
        <v>285700</v>
      </c>
      <c r="AC32" s="3">
        <f t="shared" si="5"/>
        <v>35100</v>
      </c>
      <c r="AF32" s="4" t="s">
        <v>308</v>
      </c>
      <c r="AG32" s="3">
        <v>48.04</v>
      </c>
      <c r="AH32" s="3">
        <v>6.66</v>
      </c>
      <c r="AI32" s="3">
        <v>13.23</v>
      </c>
      <c r="AJ32" s="3">
        <v>28.57</v>
      </c>
      <c r="AK32" s="3">
        <v>3.51</v>
      </c>
    </row>
    <row r="33" spans="1:37">
      <c r="A33" s="77"/>
      <c r="B33" s="32" t="s">
        <v>309</v>
      </c>
      <c r="D33">
        <v>1.49865</v>
      </c>
      <c r="E33">
        <v>53223.199999999997</v>
      </c>
      <c r="F33">
        <v>-0.31079600000000002</v>
      </c>
      <c r="G33">
        <v>139458</v>
      </c>
      <c r="H33">
        <v>-0.21786</v>
      </c>
      <c r="I33" s="40">
        <v>0.39357199999999998</v>
      </c>
      <c r="J33" s="40">
        <v>1.2397800000000001</v>
      </c>
      <c r="K33" s="40">
        <v>8.5435599999999994</v>
      </c>
      <c r="L33">
        <v>-9.8416400000000001E-2</v>
      </c>
      <c r="M33">
        <v>797.154</v>
      </c>
      <c r="N33">
        <v>764.43899999999996</v>
      </c>
      <c r="O33">
        <v>-4.8309E-3</v>
      </c>
      <c r="P33">
        <v>-9.3763100000000002E-2</v>
      </c>
      <c r="Q33">
        <v>17.3932</v>
      </c>
      <c r="R33">
        <v>8.25992E-4</v>
      </c>
      <c r="S33" s="2">
        <v>-6.5185499999999998E-8</v>
      </c>
      <c r="T33" s="2">
        <v>3.37393E-15</v>
      </c>
      <c r="U33">
        <v>2.23859E-2</v>
      </c>
      <c r="V33">
        <v>41.479900000000001</v>
      </c>
      <c r="X33" s="4" t="s">
        <v>310</v>
      </c>
      <c r="Y33" s="3">
        <f t="shared" si="1"/>
        <v>481300</v>
      </c>
      <c r="Z33" s="3">
        <f t="shared" si="2"/>
        <v>70000</v>
      </c>
      <c r="AA33" s="3">
        <f t="shared" si="3"/>
        <v>128800.00000000001</v>
      </c>
      <c r="AB33" s="3">
        <f t="shared" si="4"/>
        <v>290100</v>
      </c>
      <c r="AC33" s="3">
        <f t="shared" si="5"/>
        <v>29900.000000000004</v>
      </c>
      <c r="AF33" s="4" t="s">
        <v>310</v>
      </c>
      <c r="AG33" s="3">
        <v>48.13</v>
      </c>
      <c r="AH33" s="3">
        <v>7</v>
      </c>
      <c r="AI33" s="3">
        <v>12.88</v>
      </c>
      <c r="AJ33" s="3">
        <v>29.01</v>
      </c>
      <c r="AK33" s="3">
        <v>2.99</v>
      </c>
    </row>
    <row r="34" spans="1:37">
      <c r="A34" s="77"/>
      <c r="B34" s="28" t="s">
        <v>311</v>
      </c>
      <c r="D34">
        <v>3.7011500000000002</v>
      </c>
      <c r="E34">
        <v>54491.7</v>
      </c>
      <c r="F34" s="40">
        <v>2.1165699999999998</v>
      </c>
      <c r="G34">
        <v>144481</v>
      </c>
      <c r="H34">
        <v>-2.38219</v>
      </c>
      <c r="I34" s="40">
        <v>0.48127799999999998</v>
      </c>
      <c r="J34" s="40">
        <v>1.6482699999999999</v>
      </c>
      <c r="K34">
        <v>15.5106</v>
      </c>
      <c r="L34" s="40">
        <v>0.21924399999999999</v>
      </c>
      <c r="M34">
        <v>887.49099999999999</v>
      </c>
      <c r="N34">
        <v>893.42499999999995</v>
      </c>
      <c r="O34">
        <v>-6.3327899999999996E-3</v>
      </c>
      <c r="P34" s="40">
        <v>3.4641999999999999E-2</v>
      </c>
      <c r="Q34">
        <v>20.838100000000001</v>
      </c>
      <c r="R34">
        <v>-4.4454500000000001E-3</v>
      </c>
      <c r="S34" s="2">
        <v>2.6157900000000002E-7</v>
      </c>
      <c r="T34" s="2">
        <v>-9.7971800000000004E-16</v>
      </c>
      <c r="U34">
        <v>2.3472699999999999E-2</v>
      </c>
      <c r="V34">
        <v>43.728700000000003</v>
      </c>
      <c r="X34" s="4" t="s">
        <v>312</v>
      </c>
      <c r="Y34" s="3">
        <f t="shared" si="1"/>
        <v>480900.00000000006</v>
      </c>
      <c r="Z34" s="3">
        <f t="shared" si="2"/>
        <v>68500</v>
      </c>
      <c r="AA34" s="3">
        <f t="shared" si="3"/>
        <v>129300</v>
      </c>
      <c r="AB34" s="3">
        <f t="shared" si="4"/>
        <v>288900</v>
      </c>
      <c r="AC34" s="3">
        <f t="shared" si="5"/>
        <v>32400.000000000004</v>
      </c>
      <c r="AF34" s="4" t="s">
        <v>312</v>
      </c>
      <c r="AG34" s="3">
        <v>48.09</v>
      </c>
      <c r="AH34" s="3">
        <v>6.85</v>
      </c>
      <c r="AI34" s="3">
        <v>12.93</v>
      </c>
      <c r="AJ34" s="3">
        <v>28.89</v>
      </c>
      <c r="AK34" s="3">
        <v>3.24</v>
      </c>
    </row>
    <row r="35" spans="1:37">
      <c r="A35" s="77"/>
      <c r="B35" s="28" t="s">
        <v>313</v>
      </c>
      <c r="D35">
        <v>3.3946100000000001</v>
      </c>
      <c r="E35">
        <v>53592.3</v>
      </c>
      <c r="F35" s="40">
        <v>3.1924800000000002</v>
      </c>
      <c r="G35">
        <v>126659</v>
      </c>
      <c r="H35">
        <v>-3.9454699999999998</v>
      </c>
      <c r="I35" s="40">
        <v>0.95520499999999997</v>
      </c>
      <c r="J35" s="40">
        <v>0.28153499999999998</v>
      </c>
      <c r="K35">
        <v>12.0486</v>
      </c>
      <c r="L35">
        <v>-5.35944E-2</v>
      </c>
      <c r="M35">
        <v>776.85400000000004</v>
      </c>
      <c r="N35">
        <v>818.50300000000004</v>
      </c>
      <c r="O35">
        <v>-9.3963799999999993E-3</v>
      </c>
      <c r="P35">
        <v>-1.2354200000000001E-3</v>
      </c>
      <c r="Q35">
        <v>15.403</v>
      </c>
      <c r="R35">
        <v>-2.07479E-4</v>
      </c>
      <c r="S35" s="2">
        <v>1.73237E-8</v>
      </c>
      <c r="T35" s="2">
        <v>-1.2405E-14</v>
      </c>
      <c r="U35">
        <v>6.9770800000000001E-4</v>
      </c>
      <c r="V35">
        <v>41.011000000000003</v>
      </c>
      <c r="X35" s="4" t="s">
        <v>314</v>
      </c>
      <c r="Y35" s="3">
        <f t="shared" si="1"/>
        <v>480700</v>
      </c>
      <c r="Z35" s="3">
        <f t="shared" si="2"/>
        <v>67400</v>
      </c>
      <c r="AA35" s="3">
        <f t="shared" si="3"/>
        <v>131000</v>
      </c>
      <c r="AB35" s="3">
        <f t="shared" si="4"/>
        <v>287300</v>
      </c>
      <c r="AC35" s="3">
        <f t="shared" si="5"/>
        <v>33600</v>
      </c>
      <c r="AF35" s="4" t="s">
        <v>314</v>
      </c>
      <c r="AG35" s="3">
        <v>48.07</v>
      </c>
      <c r="AH35" s="3">
        <v>6.74</v>
      </c>
      <c r="AI35" s="3">
        <v>13.1</v>
      </c>
      <c r="AJ35" s="3">
        <v>28.73</v>
      </c>
      <c r="AK35" s="3">
        <v>3.36</v>
      </c>
    </row>
    <row r="36" spans="1:37">
      <c r="A36" s="77"/>
      <c r="B36" s="28" t="s">
        <v>315</v>
      </c>
      <c r="D36">
        <v>2.9623200000000001</v>
      </c>
      <c r="E36">
        <v>51461.9</v>
      </c>
      <c r="F36">
        <v>-8.2324499999999995E-2</v>
      </c>
      <c r="G36">
        <v>142622</v>
      </c>
      <c r="H36">
        <v>-5.8684599999999998</v>
      </c>
      <c r="I36">
        <v>2.2204700000000002</v>
      </c>
      <c r="J36" s="40">
        <v>1.2010000000000001</v>
      </c>
      <c r="K36">
        <v>11.227499999999999</v>
      </c>
      <c r="L36">
        <v>-0.147643</v>
      </c>
      <c r="M36">
        <v>991.34799999999996</v>
      </c>
      <c r="N36">
        <v>965.40700000000004</v>
      </c>
      <c r="O36">
        <v>2.0438100000000001E-3</v>
      </c>
      <c r="P36" s="40">
        <v>3.09871E-2</v>
      </c>
      <c r="Q36">
        <v>19.526700000000002</v>
      </c>
      <c r="R36" s="2">
        <v>5.9930199999999998E-5</v>
      </c>
      <c r="S36" s="2">
        <v>-4.9972500000000003E-9</v>
      </c>
      <c r="T36" s="2">
        <v>4.9073799999999997E-14</v>
      </c>
      <c r="U36">
        <v>-3.7042199999999998E-3</v>
      </c>
      <c r="V36">
        <v>55.964500000000001</v>
      </c>
      <c r="X36" s="4" t="s">
        <v>316</v>
      </c>
      <c r="Y36" s="3">
        <f>AG36*10000</f>
        <v>480000</v>
      </c>
      <c r="Z36" s="3">
        <f t="shared" si="2"/>
        <v>67700</v>
      </c>
      <c r="AA36" s="3">
        <f t="shared" si="3"/>
        <v>132100</v>
      </c>
      <c r="AB36" s="3">
        <f t="shared" si="4"/>
        <v>285300</v>
      </c>
      <c r="AC36" s="3">
        <f t="shared" si="5"/>
        <v>34800</v>
      </c>
      <c r="AF36" s="4" t="s">
        <v>316</v>
      </c>
      <c r="AG36" s="3">
        <v>48</v>
      </c>
      <c r="AH36" s="3">
        <v>6.77</v>
      </c>
      <c r="AI36" s="3">
        <v>13.21</v>
      </c>
      <c r="AJ36" s="3">
        <v>28.53</v>
      </c>
      <c r="AK36" s="3">
        <v>3.48</v>
      </c>
    </row>
    <row r="49" spans="18:28">
      <c r="S49" t="s">
        <v>237</v>
      </c>
      <c r="T49" t="s">
        <v>238</v>
      </c>
    </row>
    <row r="50" spans="18:28">
      <c r="R50" t="s">
        <v>105</v>
      </c>
      <c r="S50">
        <v>6.0000000000000019E-2</v>
      </c>
      <c r="T50">
        <v>6.0000000000000019E-2</v>
      </c>
    </row>
    <row r="51" spans="18:28">
      <c r="R51" t="s">
        <v>103</v>
      </c>
      <c r="S51">
        <v>6.0000000000000019E-2</v>
      </c>
      <c r="T51">
        <v>6.0000000000000019E-2</v>
      </c>
    </row>
    <row r="52" spans="18:28">
      <c r="R52" t="s">
        <v>102</v>
      </c>
      <c r="S52">
        <v>7.9999999999999988E-2</v>
      </c>
      <c r="T52">
        <v>7.9999999999999988E-2</v>
      </c>
    </row>
    <row r="53" spans="18:28">
      <c r="R53" t="s">
        <v>100</v>
      </c>
      <c r="S53">
        <v>3.9166666666666662E-2</v>
      </c>
      <c r="T53">
        <v>3.9166666666666662E-2</v>
      </c>
    </row>
    <row r="55" spans="18:28">
      <c r="R55" t="s">
        <v>329</v>
      </c>
      <c r="X55" t="s">
        <v>330</v>
      </c>
    </row>
    <row r="56" spans="18:28">
      <c r="S56" t="s">
        <v>105</v>
      </c>
      <c r="T56" t="s">
        <v>103</v>
      </c>
      <c r="U56" t="s">
        <v>102</v>
      </c>
      <c r="V56" t="s">
        <v>100</v>
      </c>
      <c r="Y56" t="s">
        <v>105</v>
      </c>
      <c r="Z56" t="s">
        <v>103</v>
      </c>
      <c r="AA56" t="s">
        <v>102</v>
      </c>
      <c r="AB56" t="s">
        <v>100</v>
      </c>
    </row>
    <row r="57" spans="18:28">
      <c r="R57" t="s">
        <v>237</v>
      </c>
      <c r="S57">
        <v>6.0000000000000019E-2</v>
      </c>
      <c r="T57">
        <v>6.0000000000000019E-2</v>
      </c>
      <c r="U57">
        <v>7.9999999999999988E-2</v>
      </c>
      <c r="V57">
        <v>3.9166666666666662E-2</v>
      </c>
      <c r="Y57">
        <f>S57*10000</f>
        <v>600.00000000000023</v>
      </c>
      <c r="Z57">
        <f t="shared" ref="Z57:AB72" si="6">T57*10000</f>
        <v>600.00000000000023</v>
      </c>
      <c r="AA57">
        <f t="shared" si="6"/>
        <v>799.99999999999989</v>
      </c>
      <c r="AB57">
        <f t="shared" si="6"/>
        <v>391.66666666666663</v>
      </c>
    </row>
    <row r="58" spans="18:28">
      <c r="R58" t="s">
        <v>238</v>
      </c>
      <c r="S58">
        <v>6.0000000000000019E-2</v>
      </c>
      <c r="T58">
        <v>6.0000000000000019E-2</v>
      </c>
      <c r="U58">
        <v>7.9999999999999988E-2</v>
      </c>
      <c r="V58">
        <v>3.9166666666666662E-2</v>
      </c>
      <c r="Y58">
        <f t="shared" ref="Y58:Y100" si="7">S58*10000</f>
        <v>600.00000000000023</v>
      </c>
      <c r="Z58">
        <f t="shared" si="6"/>
        <v>600.00000000000023</v>
      </c>
      <c r="AA58">
        <f t="shared" si="6"/>
        <v>799.99999999999989</v>
      </c>
      <c r="AB58">
        <f t="shared" si="6"/>
        <v>391.66666666666663</v>
      </c>
    </row>
    <row r="59" spans="18:28">
      <c r="S59">
        <v>0.06</v>
      </c>
      <c r="T59">
        <v>0.06</v>
      </c>
      <c r="U59">
        <v>0.08</v>
      </c>
      <c r="V59">
        <v>3.9166666666666697E-2</v>
      </c>
      <c r="Y59">
        <f t="shared" si="7"/>
        <v>600</v>
      </c>
      <c r="Z59">
        <f t="shared" si="6"/>
        <v>600</v>
      </c>
      <c r="AA59">
        <f t="shared" si="6"/>
        <v>800</v>
      </c>
      <c r="AB59">
        <f t="shared" si="6"/>
        <v>391.66666666666697</v>
      </c>
    </row>
    <row r="60" spans="18:28">
      <c r="S60">
        <v>0.06</v>
      </c>
      <c r="T60">
        <v>0.06</v>
      </c>
      <c r="U60">
        <v>0.08</v>
      </c>
      <c r="V60">
        <v>3.9166666666666697E-2</v>
      </c>
      <c r="Y60">
        <f t="shared" si="7"/>
        <v>600</v>
      </c>
      <c r="Z60">
        <f t="shared" si="6"/>
        <v>600</v>
      </c>
      <c r="AA60">
        <f t="shared" si="6"/>
        <v>800</v>
      </c>
      <c r="AB60">
        <f t="shared" si="6"/>
        <v>391.66666666666697</v>
      </c>
    </row>
    <row r="61" spans="18:28">
      <c r="S61">
        <v>0.06</v>
      </c>
      <c r="T61">
        <v>0.06</v>
      </c>
      <c r="U61">
        <v>0.08</v>
      </c>
      <c r="V61">
        <v>3.9166666666666697E-2</v>
      </c>
      <c r="Y61">
        <f t="shared" si="7"/>
        <v>600</v>
      </c>
      <c r="Z61">
        <f t="shared" si="6"/>
        <v>600</v>
      </c>
      <c r="AA61">
        <f t="shared" si="6"/>
        <v>800</v>
      </c>
      <c r="AB61">
        <f t="shared" si="6"/>
        <v>391.66666666666697</v>
      </c>
    </row>
    <row r="62" spans="18:28">
      <c r="S62">
        <v>0.06</v>
      </c>
      <c r="T62">
        <v>0.06</v>
      </c>
      <c r="U62">
        <v>0.08</v>
      </c>
      <c r="V62">
        <v>3.9166666666666697E-2</v>
      </c>
      <c r="Y62">
        <f t="shared" si="7"/>
        <v>600</v>
      </c>
      <c r="Z62">
        <f t="shared" si="6"/>
        <v>600</v>
      </c>
      <c r="AA62">
        <f t="shared" si="6"/>
        <v>800</v>
      </c>
      <c r="AB62">
        <f t="shared" si="6"/>
        <v>391.66666666666697</v>
      </c>
    </row>
    <row r="63" spans="18:28">
      <c r="S63">
        <v>0.06</v>
      </c>
      <c r="T63">
        <v>0.06</v>
      </c>
      <c r="U63">
        <v>0.08</v>
      </c>
      <c r="V63">
        <v>3.9166666666666697E-2</v>
      </c>
      <c r="Y63">
        <f t="shared" si="7"/>
        <v>600</v>
      </c>
      <c r="Z63">
        <f t="shared" si="6"/>
        <v>600</v>
      </c>
      <c r="AA63">
        <f t="shared" si="6"/>
        <v>800</v>
      </c>
      <c r="AB63">
        <f t="shared" si="6"/>
        <v>391.66666666666697</v>
      </c>
    </row>
    <row r="64" spans="18:28">
      <c r="S64">
        <v>0.06</v>
      </c>
      <c r="T64">
        <v>0.06</v>
      </c>
      <c r="U64">
        <v>0.08</v>
      </c>
      <c r="V64">
        <v>3.9166666666666697E-2</v>
      </c>
      <c r="Y64">
        <f t="shared" si="7"/>
        <v>600</v>
      </c>
      <c r="Z64">
        <f t="shared" si="6"/>
        <v>600</v>
      </c>
      <c r="AA64">
        <f t="shared" si="6"/>
        <v>800</v>
      </c>
      <c r="AB64">
        <f t="shared" si="6"/>
        <v>391.66666666666697</v>
      </c>
    </row>
    <row r="65" spans="19:28">
      <c r="S65">
        <v>0.06</v>
      </c>
      <c r="T65">
        <v>0.06</v>
      </c>
      <c r="U65">
        <v>0.08</v>
      </c>
      <c r="V65">
        <v>3.9166666666666697E-2</v>
      </c>
      <c r="Y65">
        <f t="shared" si="7"/>
        <v>600</v>
      </c>
      <c r="Z65">
        <f t="shared" si="6"/>
        <v>600</v>
      </c>
      <c r="AA65">
        <f t="shared" si="6"/>
        <v>800</v>
      </c>
      <c r="AB65">
        <f t="shared" si="6"/>
        <v>391.66666666666697</v>
      </c>
    </row>
    <row r="66" spans="19:28">
      <c r="S66">
        <v>0.06</v>
      </c>
      <c r="T66">
        <v>0.06</v>
      </c>
      <c r="U66">
        <v>0.08</v>
      </c>
      <c r="V66">
        <v>3.9166666666666697E-2</v>
      </c>
      <c r="Y66">
        <f t="shared" si="7"/>
        <v>600</v>
      </c>
      <c r="Z66">
        <f t="shared" si="6"/>
        <v>600</v>
      </c>
      <c r="AA66">
        <f t="shared" si="6"/>
        <v>800</v>
      </c>
      <c r="AB66">
        <f t="shared" si="6"/>
        <v>391.66666666666697</v>
      </c>
    </row>
    <row r="67" spans="19:28">
      <c r="S67">
        <v>0.06</v>
      </c>
      <c r="T67">
        <v>0.06</v>
      </c>
      <c r="U67">
        <v>0.08</v>
      </c>
      <c r="V67">
        <v>3.9166666666666697E-2</v>
      </c>
      <c r="Y67">
        <f t="shared" si="7"/>
        <v>600</v>
      </c>
      <c r="Z67">
        <f t="shared" si="6"/>
        <v>600</v>
      </c>
      <c r="AA67">
        <f t="shared" si="6"/>
        <v>800</v>
      </c>
      <c r="AB67">
        <f t="shared" si="6"/>
        <v>391.66666666666697</v>
      </c>
    </row>
    <row r="68" spans="19:28">
      <c r="S68">
        <v>0.06</v>
      </c>
      <c r="T68">
        <v>0.06</v>
      </c>
      <c r="U68">
        <v>0.08</v>
      </c>
      <c r="V68">
        <v>3.9166666666666697E-2</v>
      </c>
      <c r="Y68">
        <f t="shared" si="7"/>
        <v>600</v>
      </c>
      <c r="Z68">
        <f t="shared" si="6"/>
        <v>600</v>
      </c>
      <c r="AA68">
        <f t="shared" si="6"/>
        <v>800</v>
      </c>
      <c r="AB68">
        <f t="shared" si="6"/>
        <v>391.66666666666697</v>
      </c>
    </row>
    <row r="69" spans="19:28">
      <c r="S69">
        <v>0.06</v>
      </c>
      <c r="T69">
        <v>0.06</v>
      </c>
      <c r="U69">
        <v>0.08</v>
      </c>
      <c r="V69">
        <v>3.9166666666666697E-2</v>
      </c>
      <c r="Y69">
        <f t="shared" si="7"/>
        <v>600</v>
      </c>
      <c r="Z69">
        <f t="shared" si="6"/>
        <v>600</v>
      </c>
      <c r="AA69">
        <f t="shared" si="6"/>
        <v>800</v>
      </c>
      <c r="AB69">
        <f t="shared" si="6"/>
        <v>391.66666666666697</v>
      </c>
    </row>
    <row r="70" spans="19:28">
      <c r="S70">
        <v>0.06</v>
      </c>
      <c r="T70">
        <v>0.06</v>
      </c>
      <c r="U70">
        <v>0.08</v>
      </c>
      <c r="V70">
        <v>3.9166666666666697E-2</v>
      </c>
      <c r="Y70">
        <f t="shared" si="7"/>
        <v>600</v>
      </c>
      <c r="Z70">
        <f t="shared" si="6"/>
        <v>600</v>
      </c>
      <c r="AA70">
        <f t="shared" si="6"/>
        <v>800</v>
      </c>
      <c r="AB70">
        <f t="shared" si="6"/>
        <v>391.66666666666697</v>
      </c>
    </row>
    <row r="71" spans="19:28">
      <c r="S71">
        <v>0.06</v>
      </c>
      <c r="T71">
        <v>0.06</v>
      </c>
      <c r="U71">
        <v>0.08</v>
      </c>
      <c r="V71">
        <v>3.9166666666666697E-2</v>
      </c>
      <c r="Y71">
        <f t="shared" si="7"/>
        <v>600</v>
      </c>
      <c r="Z71">
        <f t="shared" si="6"/>
        <v>600</v>
      </c>
      <c r="AA71">
        <f t="shared" si="6"/>
        <v>800</v>
      </c>
      <c r="AB71">
        <f t="shared" si="6"/>
        <v>391.66666666666697</v>
      </c>
    </row>
    <row r="72" spans="19:28">
      <c r="S72">
        <v>0.06</v>
      </c>
      <c r="T72">
        <v>0.06</v>
      </c>
      <c r="U72">
        <v>0.08</v>
      </c>
      <c r="V72">
        <v>3.9166666666666697E-2</v>
      </c>
      <c r="Y72">
        <f t="shared" si="7"/>
        <v>600</v>
      </c>
      <c r="Z72">
        <f t="shared" si="6"/>
        <v>600</v>
      </c>
      <c r="AA72">
        <f t="shared" si="6"/>
        <v>800</v>
      </c>
      <c r="AB72">
        <f t="shared" si="6"/>
        <v>391.66666666666697</v>
      </c>
    </row>
    <row r="73" spans="19:28">
      <c r="S73">
        <v>0.06</v>
      </c>
      <c r="T73">
        <v>0.06</v>
      </c>
      <c r="U73">
        <v>0.08</v>
      </c>
      <c r="V73">
        <v>3.9166666666666697E-2</v>
      </c>
      <c r="Y73">
        <f t="shared" si="7"/>
        <v>600</v>
      </c>
      <c r="Z73">
        <f t="shared" ref="Z73:Z100" si="8">T73*10000</f>
        <v>600</v>
      </c>
      <c r="AA73">
        <f t="shared" ref="AA73:AA100" si="9">U73*10000</f>
        <v>800</v>
      </c>
      <c r="AB73">
        <f t="shared" ref="AB73:AB100" si="10">V73*10000</f>
        <v>391.66666666666697</v>
      </c>
    </row>
    <row r="74" spans="19:28">
      <c r="S74">
        <v>0.06</v>
      </c>
      <c r="T74">
        <v>0.06</v>
      </c>
      <c r="U74">
        <v>0.08</v>
      </c>
      <c r="V74">
        <v>3.9166666666666697E-2</v>
      </c>
      <c r="Y74">
        <f t="shared" si="7"/>
        <v>600</v>
      </c>
      <c r="Z74">
        <f t="shared" si="8"/>
        <v>600</v>
      </c>
      <c r="AA74">
        <f t="shared" si="9"/>
        <v>800</v>
      </c>
      <c r="AB74">
        <f t="shared" si="10"/>
        <v>391.66666666666697</v>
      </c>
    </row>
    <row r="75" spans="19:28">
      <c r="S75">
        <v>0.06</v>
      </c>
      <c r="T75">
        <v>0.06</v>
      </c>
      <c r="U75">
        <v>0.08</v>
      </c>
      <c r="V75">
        <v>3.9166666666666697E-2</v>
      </c>
      <c r="Y75">
        <f t="shared" si="7"/>
        <v>600</v>
      </c>
      <c r="Z75">
        <f t="shared" si="8"/>
        <v>600</v>
      </c>
      <c r="AA75">
        <f t="shared" si="9"/>
        <v>800</v>
      </c>
      <c r="AB75">
        <f t="shared" si="10"/>
        <v>391.66666666666697</v>
      </c>
    </row>
    <row r="76" spans="19:28">
      <c r="S76">
        <v>0.06</v>
      </c>
      <c r="T76">
        <v>0.06</v>
      </c>
      <c r="U76">
        <v>0.08</v>
      </c>
      <c r="V76">
        <v>3.9166666666666697E-2</v>
      </c>
      <c r="Y76">
        <f t="shared" si="7"/>
        <v>600</v>
      </c>
      <c r="Z76">
        <f t="shared" si="8"/>
        <v>600</v>
      </c>
      <c r="AA76">
        <f t="shared" si="9"/>
        <v>800</v>
      </c>
      <c r="AB76">
        <f t="shared" si="10"/>
        <v>391.66666666666697</v>
      </c>
    </row>
    <row r="77" spans="19:28">
      <c r="S77">
        <v>0.06</v>
      </c>
      <c r="T77">
        <v>0.06</v>
      </c>
      <c r="U77">
        <v>0.08</v>
      </c>
      <c r="V77">
        <v>3.9166666666666697E-2</v>
      </c>
      <c r="Y77">
        <f t="shared" si="7"/>
        <v>600</v>
      </c>
      <c r="Z77">
        <f t="shared" si="8"/>
        <v>600</v>
      </c>
      <c r="AA77">
        <f t="shared" si="9"/>
        <v>800</v>
      </c>
      <c r="AB77">
        <f t="shared" si="10"/>
        <v>391.66666666666697</v>
      </c>
    </row>
    <row r="78" spans="19:28">
      <c r="S78">
        <v>0.06</v>
      </c>
      <c r="T78">
        <v>0.06</v>
      </c>
      <c r="U78">
        <v>0.08</v>
      </c>
      <c r="V78">
        <v>3.9166666666666697E-2</v>
      </c>
      <c r="Y78">
        <f t="shared" si="7"/>
        <v>600</v>
      </c>
      <c r="Z78">
        <f t="shared" si="8"/>
        <v>600</v>
      </c>
      <c r="AA78">
        <f t="shared" si="9"/>
        <v>800</v>
      </c>
      <c r="AB78">
        <f t="shared" si="10"/>
        <v>391.66666666666697</v>
      </c>
    </row>
    <row r="79" spans="19:28">
      <c r="S79">
        <v>0.06</v>
      </c>
      <c r="T79">
        <v>0.06</v>
      </c>
      <c r="U79">
        <v>0.08</v>
      </c>
      <c r="V79">
        <v>3.9166666666666697E-2</v>
      </c>
      <c r="Y79">
        <f t="shared" si="7"/>
        <v>600</v>
      </c>
      <c r="Z79">
        <f t="shared" si="8"/>
        <v>600</v>
      </c>
      <c r="AA79">
        <f t="shared" si="9"/>
        <v>800</v>
      </c>
      <c r="AB79">
        <f t="shared" si="10"/>
        <v>391.66666666666697</v>
      </c>
    </row>
    <row r="80" spans="19:28">
      <c r="S80">
        <v>0.06</v>
      </c>
      <c r="T80">
        <v>0.06</v>
      </c>
      <c r="U80">
        <v>0.08</v>
      </c>
      <c r="V80">
        <v>3.9166666666666697E-2</v>
      </c>
      <c r="Y80">
        <f t="shared" si="7"/>
        <v>600</v>
      </c>
      <c r="Z80">
        <f t="shared" si="8"/>
        <v>600</v>
      </c>
      <c r="AA80">
        <f t="shared" si="9"/>
        <v>800</v>
      </c>
      <c r="AB80">
        <f t="shared" si="10"/>
        <v>391.66666666666697</v>
      </c>
    </row>
    <row r="81" spans="19:28">
      <c r="S81">
        <v>0.06</v>
      </c>
      <c r="T81">
        <v>0.06</v>
      </c>
      <c r="U81">
        <v>0.08</v>
      </c>
      <c r="V81">
        <v>3.9166666666666697E-2</v>
      </c>
      <c r="Y81">
        <f t="shared" si="7"/>
        <v>600</v>
      </c>
      <c r="Z81">
        <f t="shared" si="8"/>
        <v>600</v>
      </c>
      <c r="AA81">
        <f t="shared" si="9"/>
        <v>800</v>
      </c>
      <c r="AB81">
        <f t="shared" si="10"/>
        <v>391.66666666666697</v>
      </c>
    </row>
    <row r="82" spans="19:28">
      <c r="S82">
        <v>0.06</v>
      </c>
      <c r="T82">
        <v>0.06</v>
      </c>
      <c r="U82">
        <v>0.08</v>
      </c>
      <c r="V82">
        <v>3.9166666666666697E-2</v>
      </c>
      <c r="Y82">
        <f t="shared" si="7"/>
        <v>600</v>
      </c>
      <c r="Z82">
        <f t="shared" si="8"/>
        <v>600</v>
      </c>
      <c r="AA82">
        <f t="shared" si="9"/>
        <v>800</v>
      </c>
      <c r="AB82">
        <f t="shared" si="10"/>
        <v>391.66666666666697</v>
      </c>
    </row>
    <row r="83" spans="19:28">
      <c r="S83">
        <v>0.06</v>
      </c>
      <c r="T83">
        <v>0.06</v>
      </c>
      <c r="U83">
        <v>0.08</v>
      </c>
      <c r="V83">
        <v>3.9166666666666697E-2</v>
      </c>
      <c r="Y83">
        <f t="shared" si="7"/>
        <v>600</v>
      </c>
      <c r="Z83">
        <f t="shared" si="8"/>
        <v>600</v>
      </c>
      <c r="AA83">
        <f t="shared" si="9"/>
        <v>800</v>
      </c>
      <c r="AB83">
        <f t="shared" si="10"/>
        <v>391.66666666666697</v>
      </c>
    </row>
    <row r="84" spans="19:28">
      <c r="S84">
        <v>0.06</v>
      </c>
      <c r="T84">
        <v>0.06</v>
      </c>
      <c r="U84">
        <v>0.08</v>
      </c>
      <c r="V84">
        <v>3.9166666666666697E-2</v>
      </c>
      <c r="Y84">
        <f t="shared" si="7"/>
        <v>600</v>
      </c>
      <c r="Z84">
        <f t="shared" si="8"/>
        <v>600</v>
      </c>
      <c r="AA84">
        <f t="shared" si="9"/>
        <v>800</v>
      </c>
      <c r="AB84">
        <f t="shared" si="10"/>
        <v>391.66666666666697</v>
      </c>
    </row>
    <row r="85" spans="19:28">
      <c r="S85">
        <v>0.06</v>
      </c>
      <c r="T85">
        <v>0.06</v>
      </c>
      <c r="U85">
        <v>0.08</v>
      </c>
      <c r="V85">
        <v>3.9166666666666697E-2</v>
      </c>
      <c r="Y85">
        <f t="shared" si="7"/>
        <v>600</v>
      </c>
      <c r="Z85">
        <f t="shared" si="8"/>
        <v>600</v>
      </c>
      <c r="AA85">
        <f t="shared" si="9"/>
        <v>800</v>
      </c>
      <c r="AB85">
        <f t="shared" si="10"/>
        <v>391.66666666666697</v>
      </c>
    </row>
    <row r="86" spans="19:28">
      <c r="S86">
        <v>0.06</v>
      </c>
      <c r="T86">
        <v>0.06</v>
      </c>
      <c r="U86">
        <v>0.08</v>
      </c>
      <c r="V86">
        <v>3.9166666666666697E-2</v>
      </c>
      <c r="Y86">
        <f t="shared" si="7"/>
        <v>600</v>
      </c>
      <c r="Z86">
        <f t="shared" si="8"/>
        <v>600</v>
      </c>
      <c r="AA86">
        <f t="shared" si="9"/>
        <v>800</v>
      </c>
      <c r="AB86">
        <f t="shared" si="10"/>
        <v>391.66666666666697</v>
      </c>
    </row>
    <row r="87" spans="19:28">
      <c r="S87">
        <v>0.06</v>
      </c>
      <c r="T87">
        <v>0.06</v>
      </c>
      <c r="U87">
        <v>0.08</v>
      </c>
      <c r="V87">
        <v>3.9166666666666697E-2</v>
      </c>
      <c r="Y87">
        <f t="shared" si="7"/>
        <v>600</v>
      </c>
      <c r="Z87">
        <f t="shared" si="8"/>
        <v>600</v>
      </c>
      <c r="AA87">
        <f t="shared" si="9"/>
        <v>800</v>
      </c>
      <c r="AB87">
        <f t="shared" si="10"/>
        <v>391.66666666666697</v>
      </c>
    </row>
    <row r="88" spans="19:28">
      <c r="S88">
        <v>0.06</v>
      </c>
      <c r="T88">
        <v>0.06</v>
      </c>
      <c r="U88">
        <v>0.08</v>
      </c>
      <c r="V88">
        <v>3.9166666666666697E-2</v>
      </c>
      <c r="Y88">
        <f t="shared" si="7"/>
        <v>600</v>
      </c>
      <c r="Z88">
        <f t="shared" si="8"/>
        <v>600</v>
      </c>
      <c r="AA88">
        <f t="shared" si="9"/>
        <v>800</v>
      </c>
      <c r="AB88">
        <f t="shared" si="10"/>
        <v>391.66666666666697</v>
      </c>
    </row>
    <row r="89" spans="19:28">
      <c r="S89">
        <v>0.06</v>
      </c>
      <c r="T89">
        <v>0.06</v>
      </c>
      <c r="U89">
        <v>0.08</v>
      </c>
      <c r="V89">
        <v>3.9166666666666697E-2</v>
      </c>
      <c r="Y89">
        <f t="shared" si="7"/>
        <v>600</v>
      </c>
      <c r="Z89">
        <f t="shared" si="8"/>
        <v>600</v>
      </c>
      <c r="AA89">
        <f t="shared" si="9"/>
        <v>800</v>
      </c>
      <c r="AB89">
        <f t="shared" si="10"/>
        <v>391.66666666666697</v>
      </c>
    </row>
    <row r="90" spans="19:28">
      <c r="S90">
        <v>0.06</v>
      </c>
      <c r="T90">
        <v>0.06</v>
      </c>
      <c r="U90">
        <v>0.08</v>
      </c>
      <c r="V90">
        <v>3.9166666666666697E-2</v>
      </c>
      <c r="Y90">
        <f t="shared" si="7"/>
        <v>600</v>
      </c>
      <c r="Z90">
        <f t="shared" si="8"/>
        <v>600</v>
      </c>
      <c r="AA90">
        <f t="shared" si="9"/>
        <v>800</v>
      </c>
      <c r="AB90">
        <f t="shared" si="10"/>
        <v>391.66666666666697</v>
      </c>
    </row>
    <row r="91" spans="19:28">
      <c r="S91">
        <v>0.06</v>
      </c>
      <c r="T91">
        <v>0.06</v>
      </c>
      <c r="U91">
        <v>0.08</v>
      </c>
      <c r="V91">
        <v>3.9166666666666697E-2</v>
      </c>
      <c r="Y91">
        <f t="shared" si="7"/>
        <v>600</v>
      </c>
      <c r="Z91">
        <f t="shared" si="8"/>
        <v>600</v>
      </c>
      <c r="AA91">
        <f t="shared" si="9"/>
        <v>800</v>
      </c>
      <c r="AB91">
        <f t="shared" si="10"/>
        <v>391.66666666666697</v>
      </c>
    </row>
    <row r="92" spans="19:28">
      <c r="S92">
        <v>0.06</v>
      </c>
      <c r="T92">
        <v>0.06</v>
      </c>
      <c r="U92">
        <v>0.08</v>
      </c>
      <c r="V92">
        <v>3.9166666666666697E-2</v>
      </c>
      <c r="Y92">
        <f t="shared" si="7"/>
        <v>600</v>
      </c>
      <c r="Z92">
        <f t="shared" si="8"/>
        <v>600</v>
      </c>
      <c r="AA92">
        <f t="shared" si="9"/>
        <v>800</v>
      </c>
      <c r="AB92">
        <f t="shared" si="10"/>
        <v>391.66666666666697</v>
      </c>
    </row>
    <row r="93" spans="19:28">
      <c r="S93">
        <v>0.06</v>
      </c>
      <c r="T93">
        <v>0.06</v>
      </c>
      <c r="U93">
        <v>0.08</v>
      </c>
      <c r="V93">
        <v>3.9166666666666697E-2</v>
      </c>
      <c r="Y93">
        <f t="shared" si="7"/>
        <v>600</v>
      </c>
      <c r="Z93">
        <f t="shared" si="8"/>
        <v>600</v>
      </c>
      <c r="AA93">
        <f t="shared" si="9"/>
        <v>800</v>
      </c>
      <c r="AB93">
        <f t="shared" si="10"/>
        <v>391.66666666666697</v>
      </c>
    </row>
    <row r="94" spans="19:28">
      <c r="S94">
        <v>0.06</v>
      </c>
      <c r="T94">
        <v>0.06</v>
      </c>
      <c r="U94">
        <v>0.08</v>
      </c>
      <c r="V94">
        <v>3.9166666666666697E-2</v>
      </c>
      <c r="Y94">
        <f t="shared" si="7"/>
        <v>600</v>
      </c>
      <c r="Z94">
        <f t="shared" si="8"/>
        <v>600</v>
      </c>
      <c r="AA94">
        <f t="shared" si="9"/>
        <v>800</v>
      </c>
      <c r="AB94">
        <f t="shared" si="10"/>
        <v>391.66666666666697</v>
      </c>
    </row>
    <row r="95" spans="19:28">
      <c r="S95">
        <v>0.06</v>
      </c>
      <c r="T95">
        <v>0.06</v>
      </c>
      <c r="U95">
        <v>0.08</v>
      </c>
      <c r="V95">
        <v>3.9166666666666697E-2</v>
      </c>
      <c r="Y95">
        <f t="shared" si="7"/>
        <v>600</v>
      </c>
      <c r="Z95">
        <f t="shared" si="8"/>
        <v>600</v>
      </c>
      <c r="AA95">
        <f t="shared" si="9"/>
        <v>800</v>
      </c>
      <c r="AB95">
        <f t="shared" si="10"/>
        <v>391.66666666666697</v>
      </c>
    </row>
    <row r="96" spans="19:28">
      <c r="S96">
        <v>0.06</v>
      </c>
      <c r="T96">
        <v>0.06</v>
      </c>
      <c r="U96">
        <v>0.08</v>
      </c>
      <c r="V96">
        <v>3.9166666666666697E-2</v>
      </c>
      <c r="Y96">
        <f t="shared" si="7"/>
        <v>600</v>
      </c>
      <c r="Z96">
        <f t="shared" si="8"/>
        <v>600</v>
      </c>
      <c r="AA96">
        <f t="shared" si="9"/>
        <v>800</v>
      </c>
      <c r="AB96">
        <f t="shared" si="10"/>
        <v>391.66666666666697</v>
      </c>
    </row>
    <row r="97" spans="19:28">
      <c r="S97">
        <v>0.06</v>
      </c>
      <c r="T97">
        <v>0.06</v>
      </c>
      <c r="U97">
        <v>0.08</v>
      </c>
      <c r="V97">
        <v>3.9166666666666697E-2</v>
      </c>
      <c r="Y97">
        <f t="shared" si="7"/>
        <v>600</v>
      </c>
      <c r="Z97">
        <f t="shared" si="8"/>
        <v>600</v>
      </c>
      <c r="AA97">
        <f t="shared" si="9"/>
        <v>800</v>
      </c>
      <c r="AB97">
        <f t="shared" si="10"/>
        <v>391.66666666666697</v>
      </c>
    </row>
    <row r="98" spans="19:28">
      <c r="S98">
        <v>0.06</v>
      </c>
      <c r="T98">
        <v>0.06</v>
      </c>
      <c r="U98">
        <v>0.08</v>
      </c>
      <c r="V98">
        <v>3.9166666666666697E-2</v>
      </c>
      <c r="Y98">
        <f t="shared" si="7"/>
        <v>600</v>
      </c>
      <c r="Z98">
        <f t="shared" si="8"/>
        <v>600</v>
      </c>
      <c r="AA98">
        <f t="shared" si="9"/>
        <v>800</v>
      </c>
      <c r="AB98">
        <f t="shared" si="10"/>
        <v>391.66666666666697</v>
      </c>
    </row>
    <row r="99" spans="19:28">
      <c r="S99">
        <v>0.06</v>
      </c>
      <c r="T99">
        <v>0.06</v>
      </c>
      <c r="U99">
        <v>0.08</v>
      </c>
      <c r="V99">
        <v>3.9166666666666697E-2</v>
      </c>
      <c r="Y99">
        <f t="shared" si="7"/>
        <v>600</v>
      </c>
      <c r="Z99">
        <f t="shared" si="8"/>
        <v>600</v>
      </c>
      <c r="AA99">
        <f t="shared" si="9"/>
        <v>800</v>
      </c>
      <c r="AB99">
        <f t="shared" si="10"/>
        <v>391.66666666666697</v>
      </c>
    </row>
    <row r="100" spans="19:28">
      <c r="S100">
        <v>0.06</v>
      </c>
      <c r="T100">
        <v>0.06</v>
      </c>
      <c r="U100">
        <v>0.08</v>
      </c>
      <c r="V100">
        <v>3.9166666666666697E-2</v>
      </c>
      <c r="Y100">
        <f t="shared" si="7"/>
        <v>600</v>
      </c>
      <c r="Z100">
        <f t="shared" si="8"/>
        <v>600</v>
      </c>
      <c r="AA100">
        <f t="shared" si="9"/>
        <v>800</v>
      </c>
      <c r="AB100">
        <f t="shared" si="10"/>
        <v>391.66666666666697</v>
      </c>
    </row>
  </sheetData>
  <mergeCells count="1">
    <mergeCell ref="A2:A36"/>
  </mergeCells>
  <conditionalFormatting sqref="D2:V36">
    <cfRule type="cellIs" dxfId="1073" priority="1" operator="lessThan">
      <formula>0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6E2323-80DE-40B8-ACCD-D2D85BE3DC36}">
  <dimension ref="A1:AR118"/>
  <sheetViews>
    <sheetView topLeftCell="C1" zoomScale="55" zoomScaleNormal="55" workbookViewId="0">
      <selection activeCell="O40" sqref="O40"/>
    </sheetView>
  </sheetViews>
  <sheetFormatPr defaultRowHeight="14.4"/>
  <sheetData>
    <row r="1" spans="1:44">
      <c r="B1" s="10"/>
      <c r="C1" s="10"/>
      <c r="D1" s="10" t="s">
        <v>45</v>
      </c>
      <c r="E1" s="10" t="s">
        <v>44</v>
      </c>
      <c r="F1" s="10" t="s">
        <v>43</v>
      </c>
      <c r="G1" s="10" t="s">
        <v>42</v>
      </c>
      <c r="H1" s="10" t="s">
        <v>41</v>
      </c>
      <c r="I1" s="10" t="s">
        <v>40</v>
      </c>
      <c r="J1" s="10" t="s">
        <v>39</v>
      </c>
      <c r="K1" s="10" t="s">
        <v>38</v>
      </c>
      <c r="L1" s="10" t="s">
        <v>37</v>
      </c>
      <c r="M1" s="10" t="s">
        <v>36</v>
      </c>
      <c r="N1" s="10" t="s">
        <v>35</v>
      </c>
      <c r="O1" s="10" t="s">
        <v>34</v>
      </c>
      <c r="P1" s="10" t="s">
        <v>33</v>
      </c>
      <c r="Q1" s="10" t="s">
        <v>32</v>
      </c>
      <c r="R1" s="10" t="s">
        <v>31</v>
      </c>
      <c r="S1" s="10" t="s">
        <v>30</v>
      </c>
      <c r="T1" s="10" t="s">
        <v>29</v>
      </c>
      <c r="U1" s="10" t="s">
        <v>28</v>
      </c>
      <c r="V1" s="10" t="s">
        <v>27</v>
      </c>
      <c r="W1" s="9" t="s">
        <v>106</v>
      </c>
      <c r="X1" s="9" t="s">
        <v>105</v>
      </c>
      <c r="Y1" s="9" t="s">
        <v>103</v>
      </c>
      <c r="Z1" s="9" t="s">
        <v>102</v>
      </c>
      <c r="AA1" s="9" t="s">
        <v>101</v>
      </c>
      <c r="AB1" s="9" t="s">
        <v>100</v>
      </c>
      <c r="AC1" s="9" t="s">
        <v>99</v>
      </c>
      <c r="AD1" s="11" t="s">
        <v>119</v>
      </c>
      <c r="AE1" s="9" t="s">
        <v>183</v>
      </c>
      <c r="AF1" s="9" t="s">
        <v>190</v>
      </c>
      <c r="AG1">
        <v>1</v>
      </c>
      <c r="AH1">
        <v>2</v>
      </c>
      <c r="AI1">
        <v>3</v>
      </c>
      <c r="AJ1">
        <v>4</v>
      </c>
      <c r="AK1">
        <v>5</v>
      </c>
      <c r="AL1">
        <v>6</v>
      </c>
      <c r="AM1">
        <v>7</v>
      </c>
      <c r="AN1">
        <v>8</v>
      </c>
      <c r="AO1">
        <v>9</v>
      </c>
      <c r="AP1">
        <v>10</v>
      </c>
      <c r="AQ1">
        <v>11</v>
      </c>
      <c r="AR1">
        <v>12</v>
      </c>
    </row>
    <row r="2" spans="1:44" ht="14.4" customHeight="1">
      <c r="A2" s="77" t="s">
        <v>317</v>
      </c>
      <c r="B2" s="32" t="s">
        <v>98</v>
      </c>
      <c r="C2" s="32"/>
      <c r="D2" s="32" t="s">
        <v>235</v>
      </c>
      <c r="E2" s="32">
        <v>76832.600000000006</v>
      </c>
      <c r="F2" s="32" t="s">
        <v>235</v>
      </c>
      <c r="G2" s="32">
        <v>166804</v>
      </c>
      <c r="H2" t="s">
        <v>212</v>
      </c>
      <c r="I2" s="32">
        <v>10.915800000000001</v>
      </c>
      <c r="J2" s="32">
        <v>4.9367900000000002</v>
      </c>
      <c r="K2" s="32" t="s">
        <v>235</v>
      </c>
      <c r="L2" s="32" t="s">
        <v>235</v>
      </c>
      <c r="M2" s="32">
        <v>870.24</v>
      </c>
      <c r="N2" s="32">
        <v>867.39800000000002</v>
      </c>
      <c r="O2" s="32" t="s">
        <v>235</v>
      </c>
      <c r="P2" t="s">
        <v>212</v>
      </c>
      <c r="Q2" s="32">
        <v>57.741900000000001</v>
      </c>
      <c r="R2" t="s">
        <v>212</v>
      </c>
      <c r="S2" s="32">
        <v>3.0579700000000001E-3</v>
      </c>
      <c r="T2" s="32" t="s">
        <v>235</v>
      </c>
      <c r="U2" t="s">
        <v>212</v>
      </c>
      <c r="V2" s="32">
        <v>38.602499999999999</v>
      </c>
      <c r="W2" s="32">
        <v>478500</v>
      </c>
      <c r="X2" s="32">
        <v>62800</v>
      </c>
      <c r="Y2" s="32">
        <v>137700</v>
      </c>
      <c r="Z2" s="32">
        <v>278600</v>
      </c>
      <c r="AA2" s="32">
        <v>800</v>
      </c>
      <c r="AB2" s="32">
        <v>41600</v>
      </c>
      <c r="AC2" s="32">
        <v>0</v>
      </c>
      <c r="AD2" t="e">
        <f t="shared" ref="AD2:AD37" si="0">AA2/L2</f>
        <v>#VALUE!</v>
      </c>
      <c r="AE2" t="e">
        <f>L2/((M2+N2)/2)</f>
        <v>#VALUE!</v>
      </c>
      <c r="AF2" t="e">
        <f>(J2+K2)/2</f>
        <v>#VALUE!</v>
      </c>
      <c r="AG2">
        <v>1</v>
      </c>
      <c r="AH2">
        <v>2</v>
      </c>
      <c r="AI2">
        <v>3</v>
      </c>
      <c r="AJ2">
        <v>4</v>
      </c>
      <c r="AK2">
        <v>5</v>
      </c>
      <c r="AL2">
        <v>6</v>
      </c>
      <c r="AM2">
        <v>7</v>
      </c>
      <c r="AN2">
        <v>8</v>
      </c>
      <c r="AO2">
        <v>9</v>
      </c>
      <c r="AP2">
        <v>10</v>
      </c>
      <c r="AQ2">
        <v>11</v>
      </c>
      <c r="AR2">
        <v>12</v>
      </c>
    </row>
    <row r="3" spans="1:44">
      <c r="A3" s="77"/>
      <c r="B3" s="39" t="s">
        <v>97</v>
      </c>
      <c r="C3" s="39"/>
      <c r="D3" s="39" t="s">
        <v>235</v>
      </c>
      <c r="E3" s="39">
        <v>48230.6</v>
      </c>
      <c r="F3" t="s">
        <v>212</v>
      </c>
      <c r="G3" s="39">
        <v>153174</v>
      </c>
      <c r="H3" t="s">
        <v>212</v>
      </c>
      <c r="I3" s="39">
        <v>5.16655</v>
      </c>
      <c r="J3" s="39">
        <v>1.70286</v>
      </c>
      <c r="K3" s="39" t="s">
        <v>235</v>
      </c>
      <c r="L3" s="39" t="s">
        <v>235</v>
      </c>
      <c r="M3" s="39">
        <v>880.548</v>
      </c>
      <c r="N3" s="39">
        <v>925.64800000000002</v>
      </c>
      <c r="O3" t="s">
        <v>212</v>
      </c>
      <c r="P3" s="39" t="s">
        <v>235</v>
      </c>
      <c r="Q3" s="39">
        <v>23.2774</v>
      </c>
      <c r="R3" t="s">
        <v>212</v>
      </c>
      <c r="S3" t="s">
        <v>212</v>
      </c>
      <c r="T3" t="s">
        <v>212</v>
      </c>
      <c r="U3" s="39">
        <v>3.3019699999999999E-2</v>
      </c>
      <c r="V3" s="39">
        <v>37.064</v>
      </c>
      <c r="W3" s="39">
        <v>476500</v>
      </c>
      <c r="X3" s="39">
        <v>51700</v>
      </c>
      <c r="Y3" s="39">
        <v>146900</v>
      </c>
      <c r="Z3" s="39">
        <v>267800</v>
      </c>
      <c r="AA3" s="39">
        <v>0</v>
      </c>
      <c r="AB3" s="39">
        <v>57100</v>
      </c>
      <c r="AC3" s="39">
        <v>0</v>
      </c>
      <c r="AD3" t="e">
        <f t="shared" si="0"/>
        <v>#VALUE!</v>
      </c>
      <c r="AE3" t="e">
        <f t="shared" ref="AE3:AE66" si="1">L3/((M3+N3)/2)</f>
        <v>#VALUE!</v>
      </c>
      <c r="AF3" t="e">
        <f t="shared" ref="AF3:AF66" si="2">(J3+K3)/2</f>
        <v>#VALUE!</v>
      </c>
      <c r="AG3">
        <v>1</v>
      </c>
      <c r="AH3">
        <v>2</v>
      </c>
      <c r="AI3">
        <v>3</v>
      </c>
      <c r="AJ3">
        <v>4</v>
      </c>
      <c r="AK3">
        <v>5</v>
      </c>
      <c r="AL3">
        <v>6</v>
      </c>
      <c r="AM3">
        <v>7</v>
      </c>
      <c r="AN3">
        <v>8</v>
      </c>
      <c r="AO3">
        <v>9</v>
      </c>
      <c r="AP3">
        <v>10</v>
      </c>
      <c r="AQ3">
        <v>11</v>
      </c>
      <c r="AR3">
        <v>12</v>
      </c>
    </row>
    <row r="4" spans="1:44">
      <c r="A4" s="77"/>
      <c r="B4" s="32" t="s">
        <v>96</v>
      </c>
      <c r="C4" s="32"/>
      <c r="D4" s="32" t="s">
        <v>235</v>
      </c>
      <c r="E4" s="32">
        <v>44663.3</v>
      </c>
      <c r="F4" s="32" t="s">
        <v>235</v>
      </c>
      <c r="G4" s="32">
        <v>140410</v>
      </c>
      <c r="H4" s="32" t="s">
        <v>235</v>
      </c>
      <c r="I4" s="32">
        <v>2.5881799999999999</v>
      </c>
      <c r="J4" s="32">
        <v>3.51932</v>
      </c>
      <c r="K4" s="32" t="s">
        <v>235</v>
      </c>
      <c r="L4" s="32" t="s">
        <v>235</v>
      </c>
      <c r="M4" s="32">
        <v>874.21500000000003</v>
      </c>
      <c r="N4" s="32">
        <v>909.11099999999999</v>
      </c>
      <c r="O4" t="s">
        <v>212</v>
      </c>
      <c r="P4" s="32" t="s">
        <v>235</v>
      </c>
      <c r="Q4" s="32">
        <v>24.0761</v>
      </c>
      <c r="R4" s="32">
        <v>7.6908500000000005E-2</v>
      </c>
      <c r="S4" s="32">
        <v>0.146032</v>
      </c>
      <c r="T4" s="32">
        <v>5.3392700000000001E-4</v>
      </c>
      <c r="U4" s="32">
        <v>0.95715600000000001</v>
      </c>
      <c r="V4" s="32">
        <v>32.665900000000001</v>
      </c>
      <c r="W4" s="32">
        <v>477000</v>
      </c>
      <c r="X4" s="32">
        <v>53500</v>
      </c>
      <c r="Y4" s="32">
        <v>146000</v>
      </c>
      <c r="Z4" s="32">
        <v>269500</v>
      </c>
      <c r="AA4" s="32">
        <v>0</v>
      </c>
      <c r="AB4" s="32">
        <v>54000</v>
      </c>
      <c r="AC4" s="32">
        <v>0</v>
      </c>
      <c r="AD4" t="e">
        <f t="shared" si="0"/>
        <v>#VALUE!</v>
      </c>
      <c r="AE4" t="e">
        <f t="shared" si="1"/>
        <v>#VALUE!</v>
      </c>
      <c r="AF4" t="e">
        <f t="shared" si="2"/>
        <v>#VALUE!</v>
      </c>
      <c r="AG4">
        <v>1</v>
      </c>
      <c r="AH4">
        <v>2</v>
      </c>
      <c r="AI4">
        <v>3</v>
      </c>
      <c r="AJ4">
        <v>4</v>
      </c>
      <c r="AK4">
        <v>5</v>
      </c>
      <c r="AL4">
        <v>6</v>
      </c>
      <c r="AM4">
        <v>7</v>
      </c>
      <c r="AN4">
        <v>8</v>
      </c>
      <c r="AO4">
        <v>9</v>
      </c>
      <c r="AP4">
        <v>10</v>
      </c>
      <c r="AQ4">
        <v>11</v>
      </c>
      <c r="AR4">
        <v>12</v>
      </c>
    </row>
    <row r="5" spans="1:44">
      <c r="A5" s="77"/>
      <c r="B5" s="39" t="s">
        <v>95</v>
      </c>
      <c r="C5" s="39"/>
      <c r="D5" t="s">
        <v>212</v>
      </c>
      <c r="E5" s="39">
        <v>51959.9</v>
      </c>
      <c r="F5" t="s">
        <v>212</v>
      </c>
      <c r="G5" s="39">
        <v>148673</v>
      </c>
      <c r="H5" s="39" t="s">
        <v>235</v>
      </c>
      <c r="I5" s="39">
        <v>5.6476899999999999</v>
      </c>
      <c r="J5" s="39" t="s">
        <v>235</v>
      </c>
      <c r="K5" s="39" t="s">
        <v>235</v>
      </c>
      <c r="L5" s="39" t="s">
        <v>235</v>
      </c>
      <c r="M5" s="39">
        <v>962.58299999999997</v>
      </c>
      <c r="N5" s="39">
        <v>988.428</v>
      </c>
      <c r="O5" s="39" t="s">
        <v>235</v>
      </c>
      <c r="P5" t="s">
        <v>212</v>
      </c>
      <c r="Q5" s="39">
        <v>20.854399999999998</v>
      </c>
      <c r="R5" s="39">
        <v>4.2535000000000003E-2</v>
      </c>
      <c r="S5" s="39">
        <v>3.6678000000000002E-2</v>
      </c>
      <c r="T5" s="39">
        <v>1.26253E-3</v>
      </c>
      <c r="U5" s="39">
        <v>0.32516699999999998</v>
      </c>
      <c r="V5" s="39">
        <v>35.695799999999998</v>
      </c>
      <c r="W5" s="39">
        <v>476400</v>
      </c>
      <c r="X5" s="39">
        <v>54100</v>
      </c>
      <c r="Y5" s="39">
        <v>146700</v>
      </c>
      <c r="Z5" s="39">
        <v>267900</v>
      </c>
      <c r="AA5" s="39">
        <v>0</v>
      </c>
      <c r="AB5" s="39">
        <v>54900</v>
      </c>
      <c r="AC5" s="39">
        <v>0</v>
      </c>
      <c r="AD5" t="e">
        <f t="shared" si="0"/>
        <v>#VALUE!</v>
      </c>
      <c r="AE5" t="e">
        <f t="shared" si="1"/>
        <v>#VALUE!</v>
      </c>
      <c r="AF5" t="e">
        <f t="shared" si="2"/>
        <v>#VALUE!</v>
      </c>
      <c r="AG5">
        <v>1</v>
      </c>
      <c r="AH5">
        <v>2</v>
      </c>
      <c r="AI5">
        <v>3</v>
      </c>
      <c r="AJ5">
        <v>4</v>
      </c>
      <c r="AK5">
        <v>5</v>
      </c>
      <c r="AL5">
        <v>6</v>
      </c>
      <c r="AM5">
        <v>7</v>
      </c>
      <c r="AN5">
        <v>8</v>
      </c>
      <c r="AO5">
        <v>9</v>
      </c>
      <c r="AP5">
        <v>10</v>
      </c>
      <c r="AQ5">
        <v>11</v>
      </c>
      <c r="AR5">
        <v>12</v>
      </c>
    </row>
    <row r="6" spans="1:44">
      <c r="A6" s="77"/>
      <c r="B6" s="39" t="s">
        <v>94</v>
      </c>
      <c r="C6" s="39"/>
      <c r="D6" s="39" t="s">
        <v>235</v>
      </c>
      <c r="E6" s="39">
        <v>50618.9</v>
      </c>
      <c r="F6" t="s">
        <v>212</v>
      </c>
      <c r="G6" s="39">
        <v>140859</v>
      </c>
      <c r="H6" s="39">
        <v>9.99648</v>
      </c>
      <c r="I6" s="39">
        <v>5.7785700000000002</v>
      </c>
      <c r="J6" s="39" t="s">
        <v>235</v>
      </c>
      <c r="K6" s="39" t="s">
        <v>235</v>
      </c>
      <c r="L6" s="39" t="s">
        <v>235</v>
      </c>
      <c r="M6" s="39">
        <v>880.10699999999997</v>
      </c>
      <c r="N6" s="39">
        <v>922.11199999999997</v>
      </c>
      <c r="O6" t="s">
        <v>212</v>
      </c>
      <c r="P6" t="s">
        <v>212</v>
      </c>
      <c r="Q6" s="39">
        <v>27.291499999999999</v>
      </c>
      <c r="R6" s="39">
        <v>0.13997200000000001</v>
      </c>
      <c r="S6" s="39">
        <v>0.23517099999999999</v>
      </c>
      <c r="T6" s="39" t="s">
        <v>235</v>
      </c>
      <c r="U6" s="39">
        <v>0.72640800000000005</v>
      </c>
      <c r="V6" s="39">
        <v>33.638100000000001</v>
      </c>
      <c r="W6" s="39">
        <v>476000</v>
      </c>
      <c r="X6" s="39">
        <v>54800.000000000007</v>
      </c>
      <c r="Y6" s="39">
        <v>145700</v>
      </c>
      <c r="Z6" s="39">
        <v>268700</v>
      </c>
      <c r="AA6" s="39">
        <v>1000</v>
      </c>
      <c r="AB6" s="39">
        <v>52400</v>
      </c>
      <c r="AC6" s="39">
        <v>0</v>
      </c>
      <c r="AD6" t="e">
        <f t="shared" si="0"/>
        <v>#VALUE!</v>
      </c>
      <c r="AE6" t="e">
        <f t="shared" si="1"/>
        <v>#VALUE!</v>
      </c>
      <c r="AF6" t="e">
        <f t="shared" si="2"/>
        <v>#VALUE!</v>
      </c>
      <c r="AG6">
        <v>1</v>
      </c>
      <c r="AH6">
        <v>2</v>
      </c>
      <c r="AI6">
        <v>3</v>
      </c>
      <c r="AJ6">
        <v>4</v>
      </c>
      <c r="AK6">
        <v>5</v>
      </c>
      <c r="AL6">
        <v>6</v>
      </c>
      <c r="AM6">
        <v>7</v>
      </c>
      <c r="AN6">
        <v>8</v>
      </c>
      <c r="AO6">
        <v>9</v>
      </c>
      <c r="AP6">
        <v>10</v>
      </c>
      <c r="AQ6">
        <v>11</v>
      </c>
      <c r="AR6">
        <v>12</v>
      </c>
    </row>
    <row r="7" spans="1:44">
      <c r="A7" s="77"/>
      <c r="B7" s="32" t="s">
        <v>93</v>
      </c>
      <c r="C7" s="32"/>
      <c r="D7" s="32" t="s">
        <v>235</v>
      </c>
      <c r="E7" s="32">
        <v>63821.5</v>
      </c>
      <c r="F7" t="s">
        <v>212</v>
      </c>
      <c r="G7" s="32">
        <v>127250</v>
      </c>
      <c r="H7" s="32" t="s">
        <v>235</v>
      </c>
      <c r="I7" s="32" t="s">
        <v>235</v>
      </c>
      <c r="J7" s="32" t="s">
        <v>235</v>
      </c>
      <c r="K7" s="32" t="s">
        <v>235</v>
      </c>
      <c r="L7" s="32" t="s">
        <v>235</v>
      </c>
      <c r="M7" s="32">
        <v>675.22299999999996</v>
      </c>
      <c r="N7" s="32">
        <v>664.697</v>
      </c>
      <c r="O7" t="s">
        <v>212</v>
      </c>
      <c r="P7" s="32" t="s">
        <v>235</v>
      </c>
      <c r="Q7" s="32">
        <v>34.773800000000001</v>
      </c>
      <c r="R7" t="s">
        <v>212</v>
      </c>
      <c r="S7" s="32">
        <v>1.08124E-3</v>
      </c>
      <c r="T7" t="s">
        <v>212</v>
      </c>
      <c r="U7" t="s">
        <v>212</v>
      </c>
      <c r="V7" s="32">
        <v>28.347000000000001</v>
      </c>
      <c r="W7" s="32">
        <v>481200</v>
      </c>
      <c r="X7" s="32">
        <v>72400</v>
      </c>
      <c r="Y7" s="32">
        <v>125500</v>
      </c>
      <c r="Z7" s="32">
        <v>292200</v>
      </c>
      <c r="AA7" s="32">
        <v>0</v>
      </c>
      <c r="AB7" s="32">
        <v>28700</v>
      </c>
      <c r="AC7" s="32">
        <v>0</v>
      </c>
      <c r="AD7" t="e">
        <f t="shared" si="0"/>
        <v>#VALUE!</v>
      </c>
      <c r="AE7" t="e">
        <f t="shared" si="1"/>
        <v>#VALUE!</v>
      </c>
      <c r="AF7" t="e">
        <f t="shared" si="2"/>
        <v>#VALUE!</v>
      </c>
      <c r="AG7">
        <v>1</v>
      </c>
      <c r="AH7">
        <v>2</v>
      </c>
      <c r="AI7">
        <v>3</v>
      </c>
      <c r="AJ7">
        <v>4</v>
      </c>
      <c r="AK7">
        <v>5</v>
      </c>
      <c r="AL7">
        <v>6</v>
      </c>
      <c r="AM7">
        <v>7</v>
      </c>
      <c r="AN7">
        <v>8</v>
      </c>
      <c r="AO7">
        <v>9</v>
      </c>
      <c r="AP7">
        <v>10</v>
      </c>
      <c r="AQ7">
        <v>11</v>
      </c>
      <c r="AR7">
        <v>12</v>
      </c>
    </row>
    <row r="8" spans="1:44">
      <c r="A8" s="77"/>
      <c r="B8" t="s">
        <v>92</v>
      </c>
      <c r="D8" t="s">
        <v>212</v>
      </c>
      <c r="E8">
        <v>52666</v>
      </c>
      <c r="F8" t="s">
        <v>212</v>
      </c>
      <c r="G8">
        <v>148746</v>
      </c>
      <c r="H8" t="s">
        <v>235</v>
      </c>
      <c r="I8">
        <v>4.3389100000000003</v>
      </c>
      <c r="J8">
        <v>3.5916399999999999</v>
      </c>
      <c r="K8">
        <v>23.399100000000001</v>
      </c>
      <c r="L8" t="s">
        <v>235</v>
      </c>
      <c r="M8">
        <v>997.22500000000002</v>
      </c>
      <c r="N8">
        <v>973.45600000000002</v>
      </c>
      <c r="O8" t="s">
        <v>235</v>
      </c>
      <c r="P8" t="s">
        <v>212</v>
      </c>
      <c r="Q8">
        <v>24.385999999999999</v>
      </c>
      <c r="R8">
        <v>0.12717999999999999</v>
      </c>
      <c r="S8">
        <v>0.231796</v>
      </c>
      <c r="T8">
        <v>3.5584599999999998E-3</v>
      </c>
      <c r="U8">
        <v>1.15879</v>
      </c>
      <c r="V8">
        <v>35.6952</v>
      </c>
      <c r="W8">
        <v>475500</v>
      </c>
      <c r="X8">
        <v>53200</v>
      </c>
      <c r="Y8">
        <v>145000</v>
      </c>
      <c r="Z8">
        <v>268000</v>
      </c>
      <c r="AA8">
        <v>900</v>
      </c>
      <c r="AB8">
        <v>53200</v>
      </c>
      <c r="AC8">
        <v>4200</v>
      </c>
      <c r="AD8" t="e">
        <f t="shared" si="0"/>
        <v>#VALUE!</v>
      </c>
      <c r="AE8" t="e">
        <f t="shared" si="1"/>
        <v>#VALUE!</v>
      </c>
      <c r="AF8">
        <f t="shared" si="2"/>
        <v>13.495370000000001</v>
      </c>
      <c r="AG8">
        <v>1</v>
      </c>
      <c r="AH8">
        <v>2</v>
      </c>
      <c r="AI8">
        <v>3</v>
      </c>
      <c r="AJ8">
        <v>4</v>
      </c>
      <c r="AK8">
        <v>5</v>
      </c>
      <c r="AL8">
        <v>6</v>
      </c>
      <c r="AM8">
        <v>7</v>
      </c>
      <c r="AN8">
        <v>8</v>
      </c>
      <c r="AO8">
        <v>9</v>
      </c>
      <c r="AP8">
        <v>10</v>
      </c>
      <c r="AQ8">
        <v>11</v>
      </c>
      <c r="AR8">
        <v>12</v>
      </c>
    </row>
    <row r="9" spans="1:44">
      <c r="A9" s="77"/>
      <c r="B9" s="39" t="s">
        <v>91</v>
      </c>
      <c r="C9" s="39"/>
      <c r="D9" s="39">
        <v>2.3970500000000001</v>
      </c>
      <c r="E9" s="39">
        <v>48924.800000000003</v>
      </c>
      <c r="F9" t="s">
        <v>212</v>
      </c>
      <c r="G9" s="39">
        <v>142381</v>
      </c>
      <c r="H9" s="39" t="s">
        <v>235</v>
      </c>
      <c r="I9" s="39">
        <v>5.1881300000000001</v>
      </c>
      <c r="J9" s="39">
        <v>2.56914</v>
      </c>
      <c r="K9" s="39" t="s">
        <v>235</v>
      </c>
      <c r="L9" s="39">
        <v>0.63619999999999999</v>
      </c>
      <c r="M9" s="39">
        <v>809.41600000000005</v>
      </c>
      <c r="N9" s="39">
        <v>825.58600000000001</v>
      </c>
      <c r="O9" s="39">
        <v>8.7564400000000001E-2</v>
      </c>
      <c r="P9" t="s">
        <v>212</v>
      </c>
      <c r="Q9" s="39">
        <v>46.9651</v>
      </c>
      <c r="R9" s="39">
        <v>2.7633100000000001E-2</v>
      </c>
      <c r="S9" s="39">
        <v>1.6121E-2</v>
      </c>
      <c r="T9" s="39">
        <v>6.1720199999999996E-4</v>
      </c>
      <c r="U9" s="39">
        <v>2.7513300000000001E-2</v>
      </c>
      <c r="V9" s="39">
        <v>37.071199999999997</v>
      </c>
      <c r="W9" s="39">
        <v>475000</v>
      </c>
      <c r="X9" s="39">
        <v>54000</v>
      </c>
      <c r="Y9" s="39">
        <v>144500</v>
      </c>
      <c r="Z9" s="39">
        <v>267600</v>
      </c>
      <c r="AA9" s="39">
        <v>900</v>
      </c>
      <c r="AB9" s="39">
        <v>53600</v>
      </c>
      <c r="AC9" s="39">
        <v>4400</v>
      </c>
      <c r="AD9">
        <f t="shared" si="0"/>
        <v>1414.6494812951903</v>
      </c>
      <c r="AE9">
        <f t="shared" si="1"/>
        <v>7.7822534773657772E-4</v>
      </c>
      <c r="AF9" t="e">
        <f t="shared" si="2"/>
        <v>#VALUE!</v>
      </c>
      <c r="AG9">
        <v>1</v>
      </c>
      <c r="AH9">
        <v>2</v>
      </c>
      <c r="AI9">
        <v>3</v>
      </c>
      <c r="AJ9">
        <v>4</v>
      </c>
      <c r="AK9">
        <v>5</v>
      </c>
      <c r="AL9">
        <v>6</v>
      </c>
      <c r="AM9">
        <v>7</v>
      </c>
      <c r="AN9">
        <v>8</v>
      </c>
      <c r="AO9">
        <v>9</v>
      </c>
      <c r="AP9">
        <v>10</v>
      </c>
      <c r="AQ9">
        <v>11</v>
      </c>
      <c r="AR9">
        <v>12</v>
      </c>
    </row>
    <row r="10" spans="1:44">
      <c r="A10" s="77"/>
      <c r="B10" s="39" t="s">
        <v>90</v>
      </c>
      <c r="C10" s="39"/>
      <c r="D10" s="39" t="s">
        <v>235</v>
      </c>
      <c r="E10" s="39">
        <v>47278.1</v>
      </c>
      <c r="F10" t="s">
        <v>212</v>
      </c>
      <c r="G10" s="39">
        <v>137198</v>
      </c>
      <c r="H10" s="39" t="s">
        <v>235</v>
      </c>
      <c r="I10" s="39">
        <v>5.79521</v>
      </c>
      <c r="J10" s="39">
        <v>2.5900099999999999</v>
      </c>
      <c r="K10" s="39" t="s">
        <v>235</v>
      </c>
      <c r="L10" t="s">
        <v>212</v>
      </c>
      <c r="M10" s="39">
        <v>812.274</v>
      </c>
      <c r="N10" s="39">
        <v>827.88099999999997</v>
      </c>
      <c r="O10" s="39">
        <v>9.9519700000000003E-2</v>
      </c>
      <c r="P10" t="s">
        <v>212</v>
      </c>
      <c r="Q10" s="39">
        <v>23.572700000000001</v>
      </c>
      <c r="R10" s="39">
        <v>4.9480999999999997E-2</v>
      </c>
      <c r="S10" s="39">
        <v>0.142709</v>
      </c>
      <c r="T10" t="s">
        <v>212</v>
      </c>
      <c r="U10" s="39">
        <v>1.08047</v>
      </c>
      <c r="V10" s="39">
        <v>32.8003</v>
      </c>
      <c r="W10" s="39">
        <v>476500</v>
      </c>
      <c r="X10" s="39">
        <v>52400</v>
      </c>
      <c r="Y10" s="39">
        <v>146600</v>
      </c>
      <c r="Z10" s="39">
        <v>268100</v>
      </c>
      <c r="AA10" s="39">
        <v>900</v>
      </c>
      <c r="AB10" s="39">
        <v>55500</v>
      </c>
      <c r="AC10" s="39">
        <v>0</v>
      </c>
      <c r="AD10" t="e">
        <f t="shared" si="0"/>
        <v>#VALUE!</v>
      </c>
      <c r="AE10" t="e">
        <f t="shared" si="1"/>
        <v>#VALUE!</v>
      </c>
      <c r="AF10" t="e">
        <f t="shared" si="2"/>
        <v>#VALUE!</v>
      </c>
      <c r="AG10">
        <v>1</v>
      </c>
      <c r="AH10">
        <v>2</v>
      </c>
      <c r="AI10">
        <v>3</v>
      </c>
      <c r="AJ10">
        <v>4</v>
      </c>
      <c r="AK10">
        <v>5</v>
      </c>
      <c r="AL10">
        <v>6</v>
      </c>
      <c r="AM10">
        <v>7</v>
      </c>
      <c r="AN10">
        <v>8</v>
      </c>
      <c r="AO10">
        <v>9</v>
      </c>
      <c r="AP10">
        <v>10</v>
      </c>
      <c r="AQ10">
        <v>11</v>
      </c>
      <c r="AR10">
        <v>12</v>
      </c>
    </row>
    <row r="11" spans="1:44">
      <c r="A11" s="77"/>
      <c r="B11" s="32" t="s">
        <v>89</v>
      </c>
      <c r="C11" s="32"/>
      <c r="D11" t="s">
        <v>212</v>
      </c>
      <c r="E11" s="32">
        <v>50296</v>
      </c>
      <c r="F11" t="s">
        <v>212</v>
      </c>
      <c r="G11" s="32">
        <v>113444</v>
      </c>
      <c r="H11" s="32" t="s">
        <v>235</v>
      </c>
      <c r="I11" s="32">
        <v>4.1630700000000003</v>
      </c>
      <c r="J11" s="32">
        <v>2.2364099999999998</v>
      </c>
      <c r="K11" s="32" t="s">
        <v>235</v>
      </c>
      <c r="L11" t="s">
        <v>212</v>
      </c>
      <c r="M11" s="32">
        <v>690.71799999999996</v>
      </c>
      <c r="N11" s="32">
        <v>682.47199999999998</v>
      </c>
      <c r="O11" s="32">
        <v>0.35487800000000003</v>
      </c>
      <c r="P11" t="s">
        <v>212</v>
      </c>
      <c r="Q11" s="32">
        <v>23.7286</v>
      </c>
      <c r="R11" t="s">
        <v>212</v>
      </c>
      <c r="S11" s="32">
        <v>8.6011799999999999E-4</v>
      </c>
      <c r="T11" t="s">
        <v>212</v>
      </c>
      <c r="U11" s="32">
        <v>1.18309E-2</v>
      </c>
      <c r="V11" s="32">
        <v>29.578600000000002</v>
      </c>
      <c r="W11" s="32">
        <v>478200</v>
      </c>
      <c r="X11" s="32">
        <v>64400.000000000007</v>
      </c>
      <c r="Y11" s="32">
        <v>133700</v>
      </c>
      <c r="Z11" s="32">
        <v>281000</v>
      </c>
      <c r="AA11" s="32">
        <v>0</v>
      </c>
      <c r="AB11" s="32">
        <v>39400</v>
      </c>
      <c r="AC11" s="32">
        <v>3200</v>
      </c>
      <c r="AD11" t="e">
        <f t="shared" si="0"/>
        <v>#VALUE!</v>
      </c>
      <c r="AE11" t="e">
        <f t="shared" si="1"/>
        <v>#VALUE!</v>
      </c>
      <c r="AF11" t="e">
        <f t="shared" si="2"/>
        <v>#VALUE!</v>
      </c>
      <c r="AG11">
        <v>1</v>
      </c>
      <c r="AH11">
        <v>2</v>
      </c>
      <c r="AI11">
        <v>3</v>
      </c>
      <c r="AJ11">
        <v>4</v>
      </c>
      <c r="AK11">
        <v>5</v>
      </c>
      <c r="AL11">
        <v>6</v>
      </c>
      <c r="AM11">
        <v>7</v>
      </c>
      <c r="AN11">
        <v>8</v>
      </c>
      <c r="AO11">
        <v>9</v>
      </c>
      <c r="AP11">
        <v>10</v>
      </c>
      <c r="AQ11">
        <v>11</v>
      </c>
      <c r="AR11">
        <v>12</v>
      </c>
    </row>
    <row r="12" spans="1:44">
      <c r="A12" s="77"/>
      <c r="B12" s="28" t="s">
        <v>88</v>
      </c>
      <c r="C12" s="28"/>
      <c r="D12" s="28" t="s">
        <v>235</v>
      </c>
      <c r="E12" s="28">
        <v>64118.7</v>
      </c>
      <c r="F12" s="28">
        <v>247.14699999999999</v>
      </c>
      <c r="G12" s="28">
        <v>113625</v>
      </c>
      <c r="H12" s="28">
        <v>73.337800000000001</v>
      </c>
      <c r="I12" s="28">
        <v>16.3004</v>
      </c>
      <c r="J12" s="28">
        <v>5.4829800000000004</v>
      </c>
      <c r="K12" s="28">
        <v>19.662800000000001</v>
      </c>
      <c r="L12" s="28">
        <v>4.19102</v>
      </c>
      <c r="M12" s="28">
        <v>588.09199999999998</v>
      </c>
      <c r="N12" s="28">
        <v>606.89</v>
      </c>
      <c r="O12" t="s">
        <v>212</v>
      </c>
      <c r="P12" s="28" t="s">
        <v>235</v>
      </c>
      <c r="Q12" s="28">
        <v>41.840800000000002</v>
      </c>
      <c r="R12" t="s">
        <v>212</v>
      </c>
      <c r="S12" t="s">
        <v>212</v>
      </c>
      <c r="T12" t="s">
        <v>212</v>
      </c>
      <c r="U12" s="28">
        <v>1.6885299999999999E-3</v>
      </c>
      <c r="V12" s="28">
        <v>26.7698</v>
      </c>
      <c r="W12" s="28">
        <v>480600</v>
      </c>
      <c r="X12" s="28">
        <v>70400</v>
      </c>
      <c r="Y12" s="28">
        <v>127700</v>
      </c>
      <c r="Z12" s="28">
        <v>289800</v>
      </c>
      <c r="AA12" s="28">
        <v>900</v>
      </c>
      <c r="AB12" s="28">
        <v>30500</v>
      </c>
      <c r="AC12" s="28">
        <v>0</v>
      </c>
      <c r="AD12">
        <f t="shared" si="0"/>
        <v>214.74485924667505</v>
      </c>
      <c r="AE12">
        <f t="shared" si="1"/>
        <v>7.0143650699341078E-3</v>
      </c>
      <c r="AF12">
        <f t="shared" si="2"/>
        <v>12.572890000000001</v>
      </c>
      <c r="AG12">
        <v>1</v>
      </c>
      <c r="AH12">
        <v>2</v>
      </c>
      <c r="AI12">
        <v>3</v>
      </c>
      <c r="AJ12">
        <v>4</v>
      </c>
      <c r="AK12">
        <v>5</v>
      </c>
      <c r="AL12">
        <v>6</v>
      </c>
      <c r="AM12">
        <v>7</v>
      </c>
      <c r="AN12">
        <v>8</v>
      </c>
      <c r="AO12">
        <v>9</v>
      </c>
      <c r="AP12">
        <v>10</v>
      </c>
      <c r="AQ12">
        <v>11</v>
      </c>
      <c r="AR12">
        <v>12</v>
      </c>
    </row>
    <row r="13" spans="1:44">
      <c r="A13" s="77"/>
      <c r="B13" s="28" t="s">
        <v>87</v>
      </c>
      <c r="C13" s="28"/>
      <c r="D13" s="28" t="s">
        <v>235</v>
      </c>
      <c r="E13" s="28">
        <v>58352.4</v>
      </c>
      <c r="F13" s="28" t="s">
        <v>235</v>
      </c>
      <c r="G13" s="28">
        <v>120481</v>
      </c>
      <c r="H13" s="28">
        <v>7.1670299999999996</v>
      </c>
      <c r="I13" s="28">
        <v>2.7645900000000001</v>
      </c>
      <c r="J13" s="28">
        <v>1.9824200000000001</v>
      </c>
      <c r="K13" s="28" t="s">
        <v>235</v>
      </c>
      <c r="L13" s="28" t="s">
        <v>235</v>
      </c>
      <c r="M13" s="28">
        <v>624.70799999999997</v>
      </c>
      <c r="N13" s="28">
        <v>640.75599999999997</v>
      </c>
      <c r="O13" t="s">
        <v>212</v>
      </c>
      <c r="P13" t="s">
        <v>212</v>
      </c>
      <c r="Q13" s="28">
        <v>37.624600000000001</v>
      </c>
      <c r="R13" t="s">
        <v>212</v>
      </c>
      <c r="S13" s="28">
        <v>4.2110699999999999E-4</v>
      </c>
      <c r="T13" t="s">
        <v>212</v>
      </c>
      <c r="U13" t="s">
        <v>212</v>
      </c>
      <c r="V13" s="28">
        <v>28.975300000000001</v>
      </c>
      <c r="W13" s="28">
        <v>479300</v>
      </c>
      <c r="X13" s="28">
        <v>72400</v>
      </c>
      <c r="Y13" s="28">
        <v>126000</v>
      </c>
      <c r="Z13" s="28">
        <v>289100</v>
      </c>
      <c r="AA13" s="28">
        <v>1100</v>
      </c>
      <c r="AB13" s="28">
        <v>28800</v>
      </c>
      <c r="AC13" s="28">
        <v>3200</v>
      </c>
      <c r="AD13" t="e">
        <f t="shared" si="0"/>
        <v>#VALUE!</v>
      </c>
      <c r="AE13" t="e">
        <f t="shared" si="1"/>
        <v>#VALUE!</v>
      </c>
      <c r="AF13" t="e">
        <f t="shared" si="2"/>
        <v>#VALUE!</v>
      </c>
      <c r="AG13">
        <v>1</v>
      </c>
      <c r="AH13">
        <v>2</v>
      </c>
      <c r="AI13">
        <v>3</v>
      </c>
      <c r="AJ13">
        <v>4</v>
      </c>
      <c r="AK13">
        <v>5</v>
      </c>
      <c r="AL13">
        <v>6</v>
      </c>
      <c r="AM13">
        <v>7</v>
      </c>
      <c r="AN13">
        <v>8</v>
      </c>
      <c r="AO13">
        <v>9</v>
      </c>
      <c r="AP13">
        <v>10</v>
      </c>
      <c r="AQ13">
        <v>11</v>
      </c>
      <c r="AR13">
        <v>12</v>
      </c>
    </row>
    <row r="14" spans="1:44">
      <c r="A14" s="77"/>
      <c r="B14" s="28" t="s">
        <v>86</v>
      </c>
      <c r="C14" s="28"/>
      <c r="D14" s="28" t="s">
        <v>235</v>
      </c>
      <c r="E14" s="28">
        <v>47735.8</v>
      </c>
      <c r="F14" s="28">
        <v>9.2205399999999997</v>
      </c>
      <c r="G14" s="28">
        <v>139211</v>
      </c>
      <c r="H14" s="28">
        <v>10.708399999999999</v>
      </c>
      <c r="I14" s="28">
        <v>5.9986199999999998</v>
      </c>
      <c r="J14" s="28">
        <v>2.7950900000000001</v>
      </c>
      <c r="K14" s="28" t="s">
        <v>235</v>
      </c>
      <c r="L14" s="28">
        <v>0.81942400000000004</v>
      </c>
      <c r="M14" s="28">
        <v>812.73</v>
      </c>
      <c r="N14" s="28">
        <v>820.35900000000004</v>
      </c>
      <c r="O14" s="28" t="s">
        <v>235</v>
      </c>
      <c r="P14" t="s">
        <v>212</v>
      </c>
      <c r="Q14" s="28">
        <v>22.513500000000001</v>
      </c>
      <c r="R14" s="28">
        <v>6.90799E-2</v>
      </c>
      <c r="S14" s="28">
        <v>7.8488000000000002E-2</v>
      </c>
      <c r="T14" t="s">
        <v>212</v>
      </c>
      <c r="U14" s="28">
        <v>1.0055400000000001</v>
      </c>
      <c r="V14" s="28">
        <v>32.324199999999998</v>
      </c>
      <c r="W14" s="28">
        <v>477700.00000000006</v>
      </c>
      <c r="X14" s="28">
        <v>57300.000000000007</v>
      </c>
      <c r="Y14" s="28">
        <v>139100</v>
      </c>
      <c r="Z14" s="28">
        <v>276100</v>
      </c>
      <c r="AA14" s="28">
        <v>800</v>
      </c>
      <c r="AB14" s="28">
        <v>47200</v>
      </c>
      <c r="AC14" s="28">
        <v>1700.0000000000002</v>
      </c>
      <c r="AD14">
        <f t="shared" si="0"/>
        <v>976.29554418713633</v>
      </c>
      <c r="AE14">
        <f t="shared" si="1"/>
        <v>1.0035264458948655E-3</v>
      </c>
      <c r="AF14" t="e">
        <f t="shared" si="2"/>
        <v>#VALUE!</v>
      </c>
      <c r="AG14">
        <v>1</v>
      </c>
      <c r="AH14">
        <v>2</v>
      </c>
      <c r="AI14">
        <v>3</v>
      </c>
      <c r="AJ14">
        <v>4</v>
      </c>
      <c r="AK14">
        <v>5</v>
      </c>
      <c r="AL14">
        <v>6</v>
      </c>
      <c r="AM14">
        <v>7</v>
      </c>
      <c r="AN14">
        <v>8</v>
      </c>
      <c r="AO14">
        <v>9</v>
      </c>
      <c r="AP14">
        <v>10</v>
      </c>
      <c r="AQ14">
        <v>11</v>
      </c>
      <c r="AR14">
        <v>12</v>
      </c>
    </row>
    <row r="15" spans="1:44">
      <c r="A15" s="77"/>
      <c r="B15" s="39" t="s">
        <v>85</v>
      </c>
      <c r="C15" s="39"/>
      <c r="D15" s="39" t="s">
        <v>235</v>
      </c>
      <c r="E15" s="39">
        <v>58411.5</v>
      </c>
      <c r="F15" t="s">
        <v>212</v>
      </c>
      <c r="G15" s="39">
        <v>136736</v>
      </c>
      <c r="H15" s="39" t="s">
        <v>235</v>
      </c>
      <c r="I15" s="39">
        <v>3.76424</v>
      </c>
      <c r="J15" s="39" t="s">
        <v>235</v>
      </c>
      <c r="K15" s="39">
        <v>28.942699999999999</v>
      </c>
      <c r="L15" s="39" t="s">
        <v>235</v>
      </c>
      <c r="M15" s="39">
        <v>673.48299999999995</v>
      </c>
      <c r="N15" s="39">
        <v>642.77700000000004</v>
      </c>
      <c r="O15" s="39" t="s">
        <v>235</v>
      </c>
      <c r="P15" s="39" t="s">
        <v>235</v>
      </c>
      <c r="Q15" s="39">
        <v>40.852600000000002</v>
      </c>
      <c r="R15" s="39">
        <v>9.3055100000000002E-2</v>
      </c>
      <c r="S15" s="39">
        <v>0.16211600000000001</v>
      </c>
      <c r="T15" s="39">
        <v>8.0193500000000004E-4</v>
      </c>
      <c r="U15" s="39">
        <v>0.83758299999999997</v>
      </c>
      <c r="V15" s="39">
        <v>31.3657</v>
      </c>
      <c r="W15" s="39">
        <v>477600</v>
      </c>
      <c r="X15" s="39">
        <v>64000</v>
      </c>
      <c r="Y15" s="39">
        <v>133800</v>
      </c>
      <c r="Z15" s="39">
        <v>280500</v>
      </c>
      <c r="AA15" s="39">
        <v>1300</v>
      </c>
      <c r="AB15" s="39">
        <v>38500</v>
      </c>
      <c r="AC15" s="39">
        <v>4300</v>
      </c>
      <c r="AD15" t="e">
        <f t="shared" si="0"/>
        <v>#VALUE!</v>
      </c>
      <c r="AE15" t="e">
        <f t="shared" si="1"/>
        <v>#VALUE!</v>
      </c>
      <c r="AF15" t="e">
        <f t="shared" si="2"/>
        <v>#VALUE!</v>
      </c>
      <c r="AG15">
        <v>1</v>
      </c>
      <c r="AH15">
        <v>2</v>
      </c>
      <c r="AI15">
        <v>3</v>
      </c>
      <c r="AJ15">
        <v>4</v>
      </c>
      <c r="AK15">
        <v>5</v>
      </c>
      <c r="AL15">
        <v>6</v>
      </c>
      <c r="AM15">
        <v>7</v>
      </c>
      <c r="AN15">
        <v>8</v>
      </c>
      <c r="AO15">
        <v>9</v>
      </c>
      <c r="AP15">
        <v>10</v>
      </c>
      <c r="AQ15">
        <v>11</v>
      </c>
      <c r="AR15">
        <v>12</v>
      </c>
    </row>
    <row r="16" spans="1:44">
      <c r="A16" s="77"/>
      <c r="B16" s="32" t="s">
        <v>84</v>
      </c>
      <c r="C16" s="32"/>
      <c r="D16" s="32">
        <v>25.222100000000001</v>
      </c>
      <c r="E16" s="32">
        <v>61834.1</v>
      </c>
      <c r="F16" s="32">
        <v>6266.24</v>
      </c>
      <c r="G16" s="32">
        <v>142385</v>
      </c>
      <c r="H16" s="32">
        <v>1804.72</v>
      </c>
      <c r="I16" s="32">
        <v>259.80200000000002</v>
      </c>
      <c r="J16" s="32">
        <v>84.669499999999999</v>
      </c>
      <c r="K16" s="32">
        <v>95.499499999999998</v>
      </c>
      <c r="L16" s="32">
        <v>82.207599999999999</v>
      </c>
      <c r="M16" s="32">
        <v>681.89700000000005</v>
      </c>
      <c r="N16" s="32">
        <v>643.43299999999999</v>
      </c>
      <c r="O16" s="32">
        <v>8.32093E-2</v>
      </c>
      <c r="P16" s="32">
        <v>3.63137</v>
      </c>
      <c r="Q16" s="32">
        <v>208.99199999999999</v>
      </c>
      <c r="R16" s="32">
        <v>1.5225799999999999E-3</v>
      </c>
      <c r="S16" s="32">
        <v>4.9093700000000001E-5</v>
      </c>
      <c r="T16" t="s">
        <v>212</v>
      </c>
      <c r="U16" t="s">
        <v>212</v>
      </c>
      <c r="V16" s="32">
        <v>30.466699999999999</v>
      </c>
      <c r="W16" s="32">
        <v>477700.00000000006</v>
      </c>
      <c r="X16" s="32">
        <v>67100</v>
      </c>
      <c r="Y16" s="32">
        <v>131200</v>
      </c>
      <c r="Z16" s="32">
        <v>282500</v>
      </c>
      <c r="AA16" s="32">
        <v>800</v>
      </c>
      <c r="AB16" s="32">
        <v>35100</v>
      </c>
      <c r="AC16" s="32">
        <v>5600.0000000000009</v>
      </c>
      <c r="AD16">
        <f t="shared" si="0"/>
        <v>9.7314603515976632</v>
      </c>
      <c r="AE16">
        <f t="shared" si="1"/>
        <v>0.12405604641862782</v>
      </c>
      <c r="AF16">
        <f t="shared" si="2"/>
        <v>90.084499999999991</v>
      </c>
      <c r="AG16">
        <v>1</v>
      </c>
      <c r="AH16">
        <v>2</v>
      </c>
      <c r="AI16">
        <v>3</v>
      </c>
      <c r="AJ16">
        <v>4</v>
      </c>
      <c r="AK16">
        <v>5</v>
      </c>
      <c r="AL16">
        <v>6</v>
      </c>
      <c r="AM16">
        <v>7</v>
      </c>
      <c r="AN16">
        <v>8</v>
      </c>
      <c r="AO16">
        <v>9</v>
      </c>
      <c r="AP16">
        <v>10</v>
      </c>
      <c r="AQ16">
        <v>11</v>
      </c>
      <c r="AR16">
        <v>12</v>
      </c>
    </row>
    <row r="17" spans="1:44">
      <c r="A17" s="77"/>
      <c r="B17" t="s">
        <v>83</v>
      </c>
      <c r="D17" t="s">
        <v>235</v>
      </c>
      <c r="E17">
        <v>54268</v>
      </c>
      <c r="F17" t="s">
        <v>212</v>
      </c>
      <c r="G17">
        <v>119248</v>
      </c>
      <c r="H17" t="s">
        <v>235</v>
      </c>
      <c r="I17">
        <v>2.8338299999999998</v>
      </c>
      <c r="J17" t="s">
        <v>235</v>
      </c>
      <c r="K17">
        <v>26.312899999999999</v>
      </c>
      <c r="L17" t="s">
        <v>235</v>
      </c>
      <c r="M17">
        <v>622.101</v>
      </c>
      <c r="N17">
        <v>633.03099999999995</v>
      </c>
      <c r="O17" t="s">
        <v>212</v>
      </c>
      <c r="P17" t="s">
        <v>212</v>
      </c>
      <c r="Q17">
        <v>37.003500000000003</v>
      </c>
      <c r="R17" t="s">
        <v>212</v>
      </c>
      <c r="S17" t="s">
        <v>212</v>
      </c>
      <c r="T17" t="s">
        <v>212</v>
      </c>
      <c r="U17">
        <v>7.4717299999999996E-4</v>
      </c>
      <c r="V17">
        <v>28.984100000000002</v>
      </c>
      <c r="W17">
        <v>478900</v>
      </c>
      <c r="X17">
        <v>68300</v>
      </c>
      <c r="Y17">
        <v>130399.99999999999</v>
      </c>
      <c r="Z17">
        <v>284900</v>
      </c>
      <c r="AA17">
        <v>900</v>
      </c>
      <c r="AB17">
        <v>34400</v>
      </c>
      <c r="AC17">
        <v>2300</v>
      </c>
      <c r="AD17" t="e">
        <f t="shared" si="0"/>
        <v>#VALUE!</v>
      </c>
      <c r="AE17" t="e">
        <f t="shared" si="1"/>
        <v>#VALUE!</v>
      </c>
      <c r="AF17" t="e">
        <f t="shared" si="2"/>
        <v>#VALUE!</v>
      </c>
      <c r="AG17">
        <v>1</v>
      </c>
      <c r="AH17">
        <v>2</v>
      </c>
      <c r="AI17">
        <v>3</v>
      </c>
      <c r="AJ17">
        <v>4</v>
      </c>
      <c r="AK17">
        <v>5</v>
      </c>
      <c r="AL17">
        <v>6</v>
      </c>
      <c r="AM17">
        <v>7</v>
      </c>
      <c r="AN17">
        <v>8</v>
      </c>
      <c r="AO17">
        <v>9</v>
      </c>
      <c r="AP17">
        <v>10</v>
      </c>
      <c r="AQ17">
        <v>11</v>
      </c>
      <c r="AR17">
        <v>12</v>
      </c>
    </row>
    <row r="18" spans="1:44">
      <c r="A18" s="77"/>
      <c r="B18" s="28" t="s">
        <v>82</v>
      </c>
      <c r="C18" s="28"/>
      <c r="D18" s="28">
        <v>8.9609699999999997</v>
      </c>
      <c r="E18" s="28">
        <v>60297.3</v>
      </c>
      <c r="F18" s="28">
        <v>2131.06</v>
      </c>
      <c r="G18" s="28">
        <v>124152</v>
      </c>
      <c r="H18" s="28">
        <v>432.108</v>
      </c>
      <c r="I18" s="28">
        <v>111.29600000000001</v>
      </c>
      <c r="J18" s="28">
        <v>45.351700000000001</v>
      </c>
      <c r="K18" s="28">
        <v>40.772199999999998</v>
      </c>
      <c r="L18" s="28">
        <v>38.156399999999998</v>
      </c>
      <c r="M18" s="28">
        <v>652.19500000000005</v>
      </c>
      <c r="N18" s="28">
        <v>683.60199999999998</v>
      </c>
      <c r="O18" s="28" t="s">
        <v>235</v>
      </c>
      <c r="P18" s="28">
        <v>1.9243600000000001</v>
      </c>
      <c r="Q18" s="28">
        <v>78.456100000000006</v>
      </c>
      <c r="R18" s="28">
        <v>1.6216600000000001E-2</v>
      </c>
      <c r="S18" s="28">
        <v>3.14925E-2</v>
      </c>
      <c r="T18" s="28">
        <v>3.8401100000000002E-4</v>
      </c>
      <c r="U18" s="28">
        <v>5.4081199999999998E-3</v>
      </c>
      <c r="V18" s="28">
        <v>29.406199999999998</v>
      </c>
      <c r="W18" s="28">
        <v>481300</v>
      </c>
      <c r="X18" s="28">
        <v>69100</v>
      </c>
      <c r="Y18" s="28">
        <v>124000</v>
      </c>
      <c r="Z18" s="28">
        <v>293700</v>
      </c>
      <c r="AA18" s="28">
        <v>0</v>
      </c>
      <c r="AB18" s="28">
        <v>28800</v>
      </c>
      <c r="AC18" s="28">
        <v>3200</v>
      </c>
      <c r="AD18">
        <f t="shared" si="0"/>
        <v>0</v>
      </c>
      <c r="AE18">
        <f t="shared" si="1"/>
        <v>5.7129039816678724E-2</v>
      </c>
      <c r="AF18">
        <f t="shared" si="2"/>
        <v>43.061949999999996</v>
      </c>
      <c r="AG18">
        <v>1</v>
      </c>
      <c r="AH18">
        <v>2</v>
      </c>
      <c r="AI18">
        <v>3</v>
      </c>
      <c r="AJ18">
        <v>4</v>
      </c>
      <c r="AK18">
        <v>5</v>
      </c>
      <c r="AL18">
        <v>6</v>
      </c>
      <c r="AM18">
        <v>7</v>
      </c>
      <c r="AN18">
        <v>8</v>
      </c>
      <c r="AO18">
        <v>9</v>
      </c>
      <c r="AP18">
        <v>10</v>
      </c>
      <c r="AQ18">
        <v>11</v>
      </c>
      <c r="AR18">
        <v>12</v>
      </c>
    </row>
    <row r="19" spans="1:44">
      <c r="A19" s="77"/>
      <c r="B19" s="39" t="s">
        <v>81</v>
      </c>
      <c r="C19" s="39"/>
      <c r="D19" s="39" t="s">
        <v>235</v>
      </c>
      <c r="E19" s="39">
        <v>37602.800000000003</v>
      </c>
      <c r="F19" s="39" t="s">
        <v>235</v>
      </c>
      <c r="G19" s="39">
        <v>120895</v>
      </c>
      <c r="H19" s="39" t="s">
        <v>235</v>
      </c>
      <c r="I19" s="39">
        <v>5.0160099999999996</v>
      </c>
      <c r="J19" s="39" t="s">
        <v>235</v>
      </c>
      <c r="K19" s="39" t="s">
        <v>235</v>
      </c>
      <c r="L19" s="39" t="s">
        <v>235</v>
      </c>
      <c r="M19" s="39">
        <v>685.65899999999999</v>
      </c>
      <c r="N19" s="39">
        <v>719.697</v>
      </c>
      <c r="O19" t="s">
        <v>212</v>
      </c>
      <c r="P19" t="s">
        <v>212</v>
      </c>
      <c r="Q19" s="39">
        <v>24.5885</v>
      </c>
      <c r="R19" s="39">
        <v>9.2216099999999995E-2</v>
      </c>
      <c r="S19" s="39">
        <v>0.11694599999999999</v>
      </c>
      <c r="T19" t="s">
        <v>212</v>
      </c>
      <c r="U19" s="39">
        <v>0.78327000000000002</v>
      </c>
      <c r="V19" s="39">
        <v>31.2881</v>
      </c>
      <c r="W19" s="39">
        <v>473200</v>
      </c>
      <c r="X19" s="39">
        <v>57000</v>
      </c>
      <c r="Y19" s="39">
        <v>142400</v>
      </c>
      <c r="Z19" s="39">
        <v>265600</v>
      </c>
      <c r="AA19" s="39">
        <v>1000</v>
      </c>
      <c r="AB19" s="39">
        <v>47400</v>
      </c>
      <c r="AC19" s="39">
        <v>0</v>
      </c>
      <c r="AD19" t="e">
        <f t="shared" si="0"/>
        <v>#VALUE!</v>
      </c>
      <c r="AE19" t="e">
        <f t="shared" si="1"/>
        <v>#VALUE!</v>
      </c>
      <c r="AF19" t="e">
        <f t="shared" si="2"/>
        <v>#VALUE!</v>
      </c>
      <c r="AG19">
        <v>1</v>
      </c>
      <c r="AH19">
        <v>2</v>
      </c>
      <c r="AI19">
        <v>3</v>
      </c>
      <c r="AJ19">
        <v>4</v>
      </c>
      <c r="AK19">
        <v>5</v>
      </c>
      <c r="AL19">
        <v>6</v>
      </c>
      <c r="AM19">
        <v>7</v>
      </c>
      <c r="AN19">
        <v>8</v>
      </c>
      <c r="AO19">
        <v>9</v>
      </c>
      <c r="AP19">
        <v>10</v>
      </c>
      <c r="AQ19">
        <v>11</v>
      </c>
      <c r="AR19">
        <v>12</v>
      </c>
    </row>
    <row r="20" spans="1:44">
      <c r="A20" s="77"/>
      <c r="B20" s="39" t="s">
        <v>80</v>
      </c>
      <c r="C20" s="39"/>
      <c r="D20" s="39" t="s">
        <v>235</v>
      </c>
      <c r="E20" s="39">
        <v>44268</v>
      </c>
      <c r="F20" t="s">
        <v>212</v>
      </c>
      <c r="G20" s="39">
        <v>126735</v>
      </c>
      <c r="H20" s="39">
        <v>11.878299999999999</v>
      </c>
      <c r="I20" s="39">
        <v>5.7876200000000004</v>
      </c>
      <c r="J20" s="39">
        <v>2.2096800000000001</v>
      </c>
      <c r="K20" s="39" t="s">
        <v>235</v>
      </c>
      <c r="L20" s="39" t="s">
        <v>235</v>
      </c>
      <c r="M20" s="39">
        <v>761.43</v>
      </c>
      <c r="N20" s="39">
        <v>762.99800000000005</v>
      </c>
      <c r="O20" s="39" t="s">
        <v>235</v>
      </c>
      <c r="P20" s="39" t="s">
        <v>235</v>
      </c>
      <c r="Q20" s="39">
        <v>21.505199999999999</v>
      </c>
      <c r="R20" s="39">
        <v>2.03307E-2</v>
      </c>
      <c r="S20" s="39">
        <v>2.24998E-2</v>
      </c>
      <c r="T20" t="s">
        <v>212</v>
      </c>
      <c r="U20" s="39">
        <v>0.31126599999999999</v>
      </c>
      <c r="V20" s="39">
        <v>30.564</v>
      </c>
      <c r="W20" s="39">
        <v>478000</v>
      </c>
      <c r="X20" s="39">
        <v>61900.000000000007</v>
      </c>
      <c r="Y20" s="39">
        <v>138900</v>
      </c>
      <c r="Z20" s="39">
        <v>276900</v>
      </c>
      <c r="AA20" s="39">
        <v>900</v>
      </c>
      <c r="AB20" s="39">
        <v>43500</v>
      </c>
      <c r="AC20" s="39">
        <v>0</v>
      </c>
      <c r="AD20" t="e">
        <f t="shared" si="0"/>
        <v>#VALUE!</v>
      </c>
      <c r="AE20" t="e">
        <f t="shared" si="1"/>
        <v>#VALUE!</v>
      </c>
      <c r="AF20" t="e">
        <f t="shared" si="2"/>
        <v>#VALUE!</v>
      </c>
      <c r="AG20">
        <v>1</v>
      </c>
      <c r="AH20">
        <v>2</v>
      </c>
      <c r="AI20">
        <v>3</v>
      </c>
      <c r="AJ20">
        <v>4</v>
      </c>
      <c r="AK20">
        <v>5</v>
      </c>
      <c r="AL20">
        <v>6</v>
      </c>
      <c r="AM20">
        <v>7</v>
      </c>
      <c r="AN20">
        <v>8</v>
      </c>
      <c r="AO20">
        <v>9</v>
      </c>
      <c r="AP20">
        <v>10</v>
      </c>
      <c r="AQ20">
        <v>11</v>
      </c>
      <c r="AR20">
        <v>12</v>
      </c>
    </row>
    <row r="21" spans="1:44">
      <c r="A21" s="77"/>
      <c r="B21" s="32" t="s">
        <v>79</v>
      </c>
      <c r="C21" s="32"/>
      <c r="D21" s="32">
        <v>28.4467</v>
      </c>
      <c r="E21" s="32">
        <v>58600.3</v>
      </c>
      <c r="F21" s="32">
        <v>5943.34</v>
      </c>
      <c r="G21" s="32">
        <v>151843</v>
      </c>
      <c r="H21" s="32">
        <v>1875.69</v>
      </c>
      <c r="I21" s="32">
        <v>260.67200000000003</v>
      </c>
      <c r="J21" s="32">
        <v>92.078000000000003</v>
      </c>
      <c r="K21" s="32">
        <v>115.931</v>
      </c>
      <c r="L21" s="32">
        <v>88.284199999999998</v>
      </c>
      <c r="M21" s="32">
        <v>703.11</v>
      </c>
      <c r="N21" s="32">
        <v>725.40300000000002</v>
      </c>
      <c r="O21" s="32">
        <v>0.48114099999999999</v>
      </c>
      <c r="P21" s="32">
        <v>3.9191400000000001</v>
      </c>
      <c r="Q21" s="32">
        <v>168.39599999999999</v>
      </c>
      <c r="R21" s="32">
        <v>0.429309</v>
      </c>
      <c r="S21" s="32">
        <v>1.5605199999999999</v>
      </c>
      <c r="T21" s="32">
        <v>0.14738699999999999</v>
      </c>
      <c r="U21" s="32" t="s">
        <v>235</v>
      </c>
      <c r="V21" s="32">
        <v>33.490699999999997</v>
      </c>
      <c r="W21" s="32">
        <v>478700</v>
      </c>
      <c r="X21" s="32">
        <v>68900</v>
      </c>
      <c r="Y21" s="32">
        <v>131000</v>
      </c>
      <c r="Z21" s="32">
        <v>284400</v>
      </c>
      <c r="AA21" s="32">
        <v>1300</v>
      </c>
      <c r="AB21" s="32">
        <v>32700</v>
      </c>
      <c r="AC21" s="32">
        <v>0</v>
      </c>
      <c r="AD21">
        <f t="shared" si="0"/>
        <v>14.725171661520408</v>
      </c>
      <c r="AE21">
        <f t="shared" si="1"/>
        <v>0.12360293536005623</v>
      </c>
      <c r="AF21">
        <f t="shared" si="2"/>
        <v>104.00450000000001</v>
      </c>
      <c r="AG21">
        <v>1</v>
      </c>
      <c r="AH21">
        <v>2</v>
      </c>
      <c r="AI21">
        <v>3</v>
      </c>
      <c r="AJ21">
        <v>4</v>
      </c>
      <c r="AK21">
        <v>5</v>
      </c>
      <c r="AL21">
        <v>6</v>
      </c>
      <c r="AM21">
        <v>7</v>
      </c>
      <c r="AN21">
        <v>8</v>
      </c>
      <c r="AO21">
        <v>9</v>
      </c>
      <c r="AP21">
        <v>10</v>
      </c>
      <c r="AQ21">
        <v>11</v>
      </c>
      <c r="AR21">
        <v>12</v>
      </c>
    </row>
    <row r="22" spans="1:44">
      <c r="A22" s="77"/>
      <c r="B22" t="s">
        <v>78</v>
      </c>
      <c r="D22" t="s">
        <v>235</v>
      </c>
      <c r="E22">
        <v>41132.300000000003</v>
      </c>
      <c r="F22" t="s">
        <v>235</v>
      </c>
      <c r="G22">
        <v>124297</v>
      </c>
      <c r="H22" t="s">
        <v>235</v>
      </c>
      <c r="I22">
        <v>4.8768500000000001</v>
      </c>
      <c r="J22" t="s">
        <v>235</v>
      </c>
      <c r="K22" t="s">
        <v>235</v>
      </c>
      <c r="L22" t="s">
        <v>235</v>
      </c>
      <c r="M22">
        <v>702.79600000000005</v>
      </c>
      <c r="N22">
        <v>703.27200000000005</v>
      </c>
      <c r="O22" t="s">
        <v>235</v>
      </c>
      <c r="P22" t="s">
        <v>235</v>
      </c>
      <c r="Q22">
        <v>29.941700000000001</v>
      </c>
      <c r="R22">
        <v>6.2746800000000005E-2</v>
      </c>
      <c r="S22">
        <v>0.16026399999999999</v>
      </c>
      <c r="T22">
        <v>5.6182300000000001E-3</v>
      </c>
      <c r="U22">
        <v>0.25197900000000001</v>
      </c>
      <c r="V22">
        <v>35.873800000000003</v>
      </c>
      <c r="W22">
        <v>477100</v>
      </c>
      <c r="X22">
        <v>56700</v>
      </c>
      <c r="Y22">
        <v>144100</v>
      </c>
      <c r="Z22">
        <v>271100</v>
      </c>
      <c r="AA22">
        <v>0</v>
      </c>
      <c r="AB22">
        <v>51000</v>
      </c>
      <c r="AC22">
        <v>0</v>
      </c>
      <c r="AD22" t="e">
        <f t="shared" si="0"/>
        <v>#VALUE!</v>
      </c>
      <c r="AE22" t="e">
        <f t="shared" si="1"/>
        <v>#VALUE!</v>
      </c>
      <c r="AF22" t="e">
        <f t="shared" si="2"/>
        <v>#VALUE!</v>
      </c>
      <c r="AG22">
        <v>1</v>
      </c>
      <c r="AH22">
        <v>2</v>
      </c>
      <c r="AI22">
        <v>3</v>
      </c>
      <c r="AJ22">
        <v>4</v>
      </c>
      <c r="AK22">
        <v>5</v>
      </c>
      <c r="AL22">
        <v>6</v>
      </c>
      <c r="AM22">
        <v>7</v>
      </c>
      <c r="AN22">
        <v>8</v>
      </c>
      <c r="AO22">
        <v>9</v>
      </c>
      <c r="AP22">
        <v>10</v>
      </c>
      <c r="AQ22">
        <v>11</v>
      </c>
      <c r="AR22">
        <v>12</v>
      </c>
    </row>
    <row r="23" spans="1:44">
      <c r="A23" s="77"/>
      <c r="B23" t="s">
        <v>77</v>
      </c>
      <c r="D23" t="s">
        <v>235</v>
      </c>
      <c r="E23">
        <v>41710.1</v>
      </c>
      <c r="F23" t="s">
        <v>235</v>
      </c>
      <c r="G23">
        <v>133749</v>
      </c>
      <c r="H23" t="s">
        <v>235</v>
      </c>
      <c r="I23">
        <v>5.9920200000000001</v>
      </c>
      <c r="J23">
        <v>8.4882100000000005</v>
      </c>
      <c r="K23" t="s">
        <v>235</v>
      </c>
      <c r="L23">
        <v>0.72266900000000001</v>
      </c>
      <c r="M23">
        <v>806.06799999999998</v>
      </c>
      <c r="N23">
        <v>779.64700000000005</v>
      </c>
      <c r="O23">
        <v>0.78726799999999997</v>
      </c>
      <c r="P23" t="s">
        <v>212</v>
      </c>
      <c r="Q23">
        <v>27.171099999999999</v>
      </c>
      <c r="R23">
        <v>5.6916099999999997E-2</v>
      </c>
      <c r="S23">
        <v>4.3147499999999998E-2</v>
      </c>
      <c r="T23">
        <v>1.3816E-2</v>
      </c>
      <c r="U23">
        <v>0.50181699999999996</v>
      </c>
      <c r="V23">
        <v>35.613799999999998</v>
      </c>
      <c r="W23">
        <v>472500</v>
      </c>
      <c r="X23">
        <v>53300</v>
      </c>
      <c r="Y23">
        <v>143100</v>
      </c>
      <c r="Z23">
        <v>263600</v>
      </c>
      <c r="AA23">
        <v>0</v>
      </c>
      <c r="AB23">
        <v>51300</v>
      </c>
      <c r="AC23">
        <v>0</v>
      </c>
      <c r="AD23">
        <f t="shared" si="0"/>
        <v>0</v>
      </c>
      <c r="AE23">
        <f t="shared" si="1"/>
        <v>9.1147400384053868E-4</v>
      </c>
      <c r="AF23" t="e">
        <f t="shared" si="2"/>
        <v>#VALUE!</v>
      </c>
      <c r="AG23">
        <v>1</v>
      </c>
      <c r="AH23">
        <v>2</v>
      </c>
      <c r="AI23">
        <v>3</v>
      </c>
      <c r="AJ23">
        <v>4</v>
      </c>
      <c r="AK23">
        <v>5</v>
      </c>
      <c r="AL23">
        <v>6</v>
      </c>
      <c r="AM23">
        <v>7</v>
      </c>
      <c r="AN23">
        <v>8</v>
      </c>
      <c r="AO23">
        <v>9</v>
      </c>
      <c r="AP23">
        <v>10</v>
      </c>
      <c r="AQ23">
        <v>11</v>
      </c>
      <c r="AR23">
        <v>12</v>
      </c>
    </row>
    <row r="24" spans="1:44">
      <c r="A24" s="77"/>
      <c r="B24" s="39" t="s">
        <v>76</v>
      </c>
      <c r="C24" s="39"/>
      <c r="D24" s="39" t="s">
        <v>235</v>
      </c>
      <c r="E24" s="39">
        <v>40671.1</v>
      </c>
      <c r="F24" s="39" t="s">
        <v>235</v>
      </c>
      <c r="G24" s="39">
        <v>124102</v>
      </c>
      <c r="H24" s="39">
        <v>11.770899999999999</v>
      </c>
      <c r="I24" s="39">
        <v>6.4373699999999996</v>
      </c>
      <c r="J24" s="39" t="s">
        <v>235</v>
      </c>
      <c r="K24" s="39" t="s">
        <v>235</v>
      </c>
      <c r="L24" s="39" t="s">
        <v>235</v>
      </c>
      <c r="M24" s="39">
        <v>791.46</v>
      </c>
      <c r="N24" s="39">
        <v>767.798</v>
      </c>
      <c r="O24" s="39" t="s">
        <v>235</v>
      </c>
      <c r="P24" t="s">
        <v>212</v>
      </c>
      <c r="Q24" s="39">
        <v>20.49</v>
      </c>
      <c r="R24" s="39">
        <v>4.8921499999999996E-3</v>
      </c>
      <c r="S24" s="39">
        <v>0.146207</v>
      </c>
      <c r="T24" t="s">
        <v>212</v>
      </c>
      <c r="U24" s="39">
        <v>0.82819299999999996</v>
      </c>
      <c r="V24" s="39">
        <v>34.501199999999997</v>
      </c>
      <c r="W24" s="39">
        <v>476599.99999999994</v>
      </c>
      <c r="X24" s="39">
        <v>54100</v>
      </c>
      <c r="Y24" s="39">
        <v>145900</v>
      </c>
      <c r="Z24" s="39">
        <v>269100</v>
      </c>
      <c r="AA24" s="39">
        <v>900</v>
      </c>
      <c r="AB24" s="39">
        <v>53400</v>
      </c>
      <c r="AC24" s="39">
        <v>0</v>
      </c>
      <c r="AD24" t="e">
        <f t="shared" si="0"/>
        <v>#VALUE!</v>
      </c>
      <c r="AE24" t="e">
        <f t="shared" si="1"/>
        <v>#VALUE!</v>
      </c>
      <c r="AF24" t="e">
        <f t="shared" si="2"/>
        <v>#VALUE!</v>
      </c>
      <c r="AG24">
        <v>1</v>
      </c>
      <c r="AH24">
        <v>2</v>
      </c>
      <c r="AI24">
        <v>3</v>
      </c>
      <c r="AJ24">
        <v>4</v>
      </c>
      <c r="AK24">
        <v>5</v>
      </c>
      <c r="AL24">
        <v>6</v>
      </c>
      <c r="AM24">
        <v>7</v>
      </c>
      <c r="AN24">
        <v>8</v>
      </c>
      <c r="AO24">
        <v>9</v>
      </c>
      <c r="AP24">
        <v>10</v>
      </c>
      <c r="AQ24">
        <v>11</v>
      </c>
      <c r="AR24">
        <v>12</v>
      </c>
    </row>
    <row r="25" spans="1:44">
      <c r="A25" s="77"/>
      <c r="B25" s="32" t="s">
        <v>75</v>
      </c>
      <c r="C25" s="32"/>
      <c r="D25" t="s">
        <v>212</v>
      </c>
      <c r="E25" s="32">
        <v>56358.1</v>
      </c>
      <c r="F25" s="32" t="s">
        <v>235</v>
      </c>
      <c r="G25" s="32">
        <v>121087</v>
      </c>
      <c r="H25" t="s">
        <v>212</v>
      </c>
      <c r="I25" s="32">
        <v>2.4073899999999999</v>
      </c>
      <c r="J25" s="32" t="s">
        <v>235</v>
      </c>
      <c r="K25" t="s">
        <v>212</v>
      </c>
      <c r="L25" t="s">
        <v>212</v>
      </c>
      <c r="M25" s="32">
        <v>716.55700000000002</v>
      </c>
      <c r="N25" s="32">
        <v>676.32100000000003</v>
      </c>
      <c r="O25" t="s">
        <v>212</v>
      </c>
      <c r="P25" s="32" t="s">
        <v>235</v>
      </c>
      <c r="Q25" s="32">
        <v>42.463200000000001</v>
      </c>
      <c r="R25" s="32">
        <v>1.72704E-3</v>
      </c>
      <c r="S25" t="s">
        <v>212</v>
      </c>
      <c r="T25" s="32">
        <v>1.46211E-3</v>
      </c>
      <c r="U25" s="32">
        <v>2.2609100000000001E-3</v>
      </c>
      <c r="V25" s="32">
        <v>28.2791</v>
      </c>
      <c r="W25" s="32">
        <v>480600</v>
      </c>
      <c r="X25" s="32">
        <v>71600</v>
      </c>
      <c r="Y25" s="32">
        <v>126800</v>
      </c>
      <c r="Z25" s="32">
        <v>290500</v>
      </c>
      <c r="AA25" s="32">
        <v>1000</v>
      </c>
      <c r="AB25" s="32">
        <v>29500</v>
      </c>
      <c r="AC25" s="32">
        <v>0</v>
      </c>
      <c r="AD25" t="e">
        <f t="shared" si="0"/>
        <v>#VALUE!</v>
      </c>
      <c r="AE25" t="e">
        <f t="shared" si="1"/>
        <v>#VALUE!</v>
      </c>
      <c r="AF25" t="e">
        <f t="shared" si="2"/>
        <v>#VALUE!</v>
      </c>
      <c r="AG25">
        <v>1</v>
      </c>
      <c r="AH25">
        <v>2</v>
      </c>
      <c r="AI25">
        <v>3</v>
      </c>
      <c r="AJ25">
        <v>4</v>
      </c>
      <c r="AK25">
        <v>5</v>
      </c>
      <c r="AL25">
        <v>6</v>
      </c>
      <c r="AM25">
        <v>7</v>
      </c>
      <c r="AN25">
        <v>8</v>
      </c>
      <c r="AO25">
        <v>9</v>
      </c>
      <c r="AP25">
        <v>10</v>
      </c>
      <c r="AQ25">
        <v>11</v>
      </c>
      <c r="AR25">
        <v>12</v>
      </c>
    </row>
    <row r="26" spans="1:44">
      <c r="A26" s="77"/>
      <c r="B26" s="39" t="s">
        <v>74</v>
      </c>
      <c r="C26" s="39"/>
      <c r="D26" s="39" t="s">
        <v>235</v>
      </c>
      <c r="E26" s="39">
        <v>46408.3</v>
      </c>
      <c r="F26" t="s">
        <v>212</v>
      </c>
      <c r="G26" s="39">
        <v>119305</v>
      </c>
      <c r="H26" s="39" t="s">
        <v>235</v>
      </c>
      <c r="I26" s="39">
        <v>3.4636900000000002</v>
      </c>
      <c r="J26" s="39">
        <v>3.42089</v>
      </c>
      <c r="K26" s="39" t="s">
        <v>235</v>
      </c>
      <c r="L26" s="39" t="s">
        <v>235</v>
      </c>
      <c r="M26" s="39">
        <v>749.51199999999994</v>
      </c>
      <c r="N26" s="39">
        <v>726.68499999999995</v>
      </c>
      <c r="O26" t="s">
        <v>212</v>
      </c>
      <c r="P26" t="s">
        <v>212</v>
      </c>
      <c r="Q26" s="39">
        <v>24.208500000000001</v>
      </c>
      <c r="R26" s="39">
        <v>4.3923900000000002E-2</v>
      </c>
      <c r="S26" s="39">
        <v>0.10974200000000001</v>
      </c>
      <c r="T26" t="s">
        <v>212</v>
      </c>
      <c r="U26" s="39">
        <v>0.60855599999999999</v>
      </c>
      <c r="V26" s="39">
        <v>28.3858</v>
      </c>
      <c r="W26" s="39">
        <v>478400.00000000006</v>
      </c>
      <c r="X26" s="39">
        <v>61300</v>
      </c>
      <c r="Y26" s="39">
        <v>137400</v>
      </c>
      <c r="Z26" s="39">
        <v>278600</v>
      </c>
      <c r="AA26" s="39">
        <v>800</v>
      </c>
      <c r="AB26" s="39">
        <v>43400</v>
      </c>
      <c r="AC26" s="39">
        <v>0</v>
      </c>
      <c r="AD26" t="e">
        <f t="shared" si="0"/>
        <v>#VALUE!</v>
      </c>
      <c r="AE26" t="e">
        <f t="shared" si="1"/>
        <v>#VALUE!</v>
      </c>
      <c r="AF26" t="e">
        <f t="shared" si="2"/>
        <v>#VALUE!</v>
      </c>
      <c r="AG26">
        <v>1</v>
      </c>
      <c r="AH26">
        <v>2</v>
      </c>
      <c r="AI26">
        <v>3</v>
      </c>
      <c r="AJ26">
        <v>4</v>
      </c>
      <c r="AK26">
        <v>5</v>
      </c>
      <c r="AL26">
        <v>6</v>
      </c>
      <c r="AM26">
        <v>7</v>
      </c>
      <c r="AN26">
        <v>8</v>
      </c>
      <c r="AO26">
        <v>9</v>
      </c>
      <c r="AP26">
        <v>10</v>
      </c>
      <c r="AQ26">
        <v>11</v>
      </c>
      <c r="AR26">
        <v>12</v>
      </c>
    </row>
    <row r="27" spans="1:44">
      <c r="A27" s="77"/>
      <c r="B27" s="32" t="s">
        <v>73</v>
      </c>
      <c r="C27" s="32"/>
      <c r="D27" t="s">
        <v>212</v>
      </c>
      <c r="E27" s="32">
        <v>46255.7</v>
      </c>
      <c r="F27" s="32" t="s">
        <v>235</v>
      </c>
      <c r="G27" s="32">
        <v>137914</v>
      </c>
      <c r="H27" s="32" t="s">
        <v>235</v>
      </c>
      <c r="I27" s="32">
        <v>5.5916899999999998</v>
      </c>
      <c r="J27" s="32" t="s">
        <v>235</v>
      </c>
      <c r="K27" s="32" t="s">
        <v>235</v>
      </c>
      <c r="L27" t="s">
        <v>212</v>
      </c>
      <c r="M27" s="32">
        <v>841.49099999999999</v>
      </c>
      <c r="N27" s="32">
        <v>841.87199999999996</v>
      </c>
      <c r="O27" t="s">
        <v>212</v>
      </c>
      <c r="P27" s="32" t="s">
        <v>235</v>
      </c>
      <c r="Q27" s="32">
        <v>25.585799999999999</v>
      </c>
      <c r="R27" s="32">
        <v>0.126193</v>
      </c>
      <c r="S27" s="32">
        <v>0.10810599999999999</v>
      </c>
      <c r="T27" s="32">
        <v>5.2610700000000005E-4</v>
      </c>
      <c r="U27" s="32">
        <v>0.98975900000000006</v>
      </c>
      <c r="V27" s="32">
        <v>35.010399999999997</v>
      </c>
      <c r="W27" s="32">
        <v>477900</v>
      </c>
      <c r="X27" s="32">
        <v>58099.999999999993</v>
      </c>
      <c r="Y27" s="32">
        <v>142200</v>
      </c>
      <c r="Z27" s="32">
        <v>273900</v>
      </c>
      <c r="AA27" s="32">
        <v>0</v>
      </c>
      <c r="AB27" s="32">
        <v>47900</v>
      </c>
      <c r="AC27" s="32">
        <v>0</v>
      </c>
      <c r="AD27" t="e">
        <f t="shared" si="0"/>
        <v>#VALUE!</v>
      </c>
      <c r="AE27" t="e">
        <f t="shared" si="1"/>
        <v>#VALUE!</v>
      </c>
      <c r="AF27" t="e">
        <f t="shared" si="2"/>
        <v>#VALUE!</v>
      </c>
      <c r="AG27">
        <v>1</v>
      </c>
      <c r="AH27">
        <v>2</v>
      </c>
      <c r="AI27">
        <v>3</v>
      </c>
      <c r="AJ27">
        <v>4</v>
      </c>
      <c r="AK27">
        <v>5</v>
      </c>
      <c r="AL27">
        <v>6</v>
      </c>
      <c r="AM27">
        <v>7</v>
      </c>
      <c r="AN27">
        <v>8</v>
      </c>
      <c r="AO27">
        <v>9</v>
      </c>
      <c r="AP27">
        <v>10</v>
      </c>
      <c r="AQ27">
        <v>11</v>
      </c>
      <c r="AR27">
        <v>12</v>
      </c>
    </row>
    <row r="28" spans="1:44">
      <c r="A28" s="77"/>
      <c r="B28" s="39" t="s">
        <v>72</v>
      </c>
      <c r="C28" s="39"/>
      <c r="D28" s="39" t="s">
        <v>235</v>
      </c>
      <c r="E28" s="39">
        <v>46812.9</v>
      </c>
      <c r="F28" s="39" t="s">
        <v>235</v>
      </c>
      <c r="G28" s="39">
        <v>123225</v>
      </c>
      <c r="H28" s="39" t="s">
        <v>235</v>
      </c>
      <c r="I28" s="39">
        <v>4.3841400000000004</v>
      </c>
      <c r="J28" s="39" t="s">
        <v>235</v>
      </c>
      <c r="K28" s="39" t="s">
        <v>235</v>
      </c>
      <c r="L28" s="39" t="s">
        <v>235</v>
      </c>
      <c r="M28" s="39">
        <v>785.52599999999995</v>
      </c>
      <c r="N28" s="39">
        <v>778.65800000000002</v>
      </c>
      <c r="O28" s="39">
        <v>0.114727</v>
      </c>
      <c r="P28" t="s">
        <v>212</v>
      </c>
      <c r="Q28" s="39">
        <v>23.006499999999999</v>
      </c>
      <c r="R28" s="39">
        <v>0.13169900000000001</v>
      </c>
      <c r="S28" s="39">
        <v>0.117336</v>
      </c>
      <c r="T28" s="39">
        <v>7.5038899999999996E-4</v>
      </c>
      <c r="U28" s="39">
        <v>1.10623</v>
      </c>
      <c r="V28" s="39">
        <v>32.173099999999998</v>
      </c>
      <c r="W28" s="39">
        <v>478300</v>
      </c>
      <c r="X28" s="39">
        <v>59400.000000000007</v>
      </c>
      <c r="Y28" s="39">
        <v>139800</v>
      </c>
      <c r="Z28" s="39">
        <v>276600</v>
      </c>
      <c r="AA28" s="39">
        <v>900</v>
      </c>
      <c r="AB28" s="39">
        <v>45100</v>
      </c>
      <c r="AC28" s="39">
        <v>0</v>
      </c>
      <c r="AD28" t="e">
        <f t="shared" si="0"/>
        <v>#VALUE!</v>
      </c>
      <c r="AE28" t="e">
        <f t="shared" si="1"/>
        <v>#VALUE!</v>
      </c>
      <c r="AF28" t="e">
        <f t="shared" si="2"/>
        <v>#VALUE!</v>
      </c>
      <c r="AG28">
        <v>1</v>
      </c>
      <c r="AH28">
        <v>2</v>
      </c>
      <c r="AI28">
        <v>3</v>
      </c>
      <c r="AJ28">
        <v>4</v>
      </c>
      <c r="AK28">
        <v>5</v>
      </c>
      <c r="AL28">
        <v>6</v>
      </c>
      <c r="AM28">
        <v>7</v>
      </c>
      <c r="AN28">
        <v>8</v>
      </c>
      <c r="AO28">
        <v>9</v>
      </c>
      <c r="AP28">
        <v>10</v>
      </c>
      <c r="AQ28">
        <v>11</v>
      </c>
      <c r="AR28">
        <v>12</v>
      </c>
    </row>
    <row r="29" spans="1:44">
      <c r="A29" s="77"/>
      <c r="B29" s="32" t="s">
        <v>71</v>
      </c>
      <c r="C29" s="32"/>
      <c r="D29" s="32" t="s">
        <v>235</v>
      </c>
      <c r="E29" s="32">
        <v>44072.6</v>
      </c>
      <c r="F29" t="s">
        <v>212</v>
      </c>
      <c r="G29" s="32">
        <v>130644</v>
      </c>
      <c r="H29" t="s">
        <v>212</v>
      </c>
      <c r="I29" s="32">
        <v>5.4173099999999996</v>
      </c>
      <c r="J29" s="32" t="s">
        <v>235</v>
      </c>
      <c r="K29" s="32" t="s">
        <v>235</v>
      </c>
      <c r="L29" t="s">
        <v>212</v>
      </c>
      <c r="M29" s="32">
        <v>814.92100000000005</v>
      </c>
      <c r="N29" s="32">
        <v>783.21100000000001</v>
      </c>
      <c r="O29" t="s">
        <v>212</v>
      </c>
      <c r="P29" s="32" t="s">
        <v>235</v>
      </c>
      <c r="Q29" s="32">
        <v>21.860099999999999</v>
      </c>
      <c r="R29" t="s">
        <v>212</v>
      </c>
      <c r="S29" s="32">
        <v>3.2952700000000001E-2</v>
      </c>
      <c r="T29" s="32">
        <v>2.9612600000000002E-4</v>
      </c>
      <c r="U29" s="32">
        <v>0.15420300000000001</v>
      </c>
      <c r="V29" s="32">
        <v>34.786999999999999</v>
      </c>
      <c r="W29" s="32">
        <v>475700</v>
      </c>
      <c r="X29" s="32">
        <v>56700</v>
      </c>
      <c r="Y29" s="32">
        <v>143500</v>
      </c>
      <c r="Z29" s="32">
        <v>269700</v>
      </c>
      <c r="AA29" s="32">
        <v>0</v>
      </c>
      <c r="AB29" s="32">
        <v>48200</v>
      </c>
      <c r="AC29" s="32">
        <v>0</v>
      </c>
      <c r="AD29" t="e">
        <f t="shared" si="0"/>
        <v>#VALUE!</v>
      </c>
      <c r="AE29" t="e">
        <f t="shared" si="1"/>
        <v>#VALUE!</v>
      </c>
      <c r="AF29" t="e">
        <f t="shared" si="2"/>
        <v>#VALUE!</v>
      </c>
      <c r="AG29">
        <v>1</v>
      </c>
      <c r="AH29">
        <v>2</v>
      </c>
      <c r="AI29">
        <v>3</v>
      </c>
      <c r="AJ29">
        <v>4</v>
      </c>
      <c r="AK29">
        <v>5</v>
      </c>
      <c r="AL29">
        <v>6</v>
      </c>
      <c r="AM29">
        <v>7</v>
      </c>
      <c r="AN29">
        <v>8</v>
      </c>
      <c r="AO29">
        <v>9</v>
      </c>
      <c r="AP29">
        <v>10</v>
      </c>
      <c r="AQ29">
        <v>11</v>
      </c>
      <c r="AR29">
        <v>12</v>
      </c>
    </row>
    <row r="30" spans="1:44">
      <c r="A30" s="77"/>
      <c r="B30" s="39" t="s">
        <v>70</v>
      </c>
      <c r="C30" s="39"/>
      <c r="D30" s="39" t="s">
        <v>235</v>
      </c>
      <c r="E30" s="39">
        <v>70550.7</v>
      </c>
      <c r="F30" t="s">
        <v>212</v>
      </c>
      <c r="G30" s="39">
        <v>146376</v>
      </c>
      <c r="H30" s="39" t="s">
        <v>235</v>
      </c>
      <c r="I30" s="39">
        <v>7.71333</v>
      </c>
      <c r="J30" s="39" t="s">
        <v>235</v>
      </c>
      <c r="K30" s="39" t="s">
        <v>235</v>
      </c>
      <c r="L30" s="39" t="s">
        <v>235</v>
      </c>
      <c r="M30" s="39">
        <v>603.173</v>
      </c>
      <c r="N30" s="39">
        <v>596.28099999999995</v>
      </c>
      <c r="O30" s="39">
        <v>0.20424200000000001</v>
      </c>
      <c r="P30" s="39" t="s">
        <v>235</v>
      </c>
      <c r="Q30" s="39">
        <v>73.309299999999993</v>
      </c>
      <c r="R30" s="39">
        <v>1.05392</v>
      </c>
      <c r="S30" s="39">
        <v>1.95556</v>
      </c>
      <c r="T30" s="39">
        <v>0.136133</v>
      </c>
      <c r="U30" s="39">
        <v>1.8269899999999999</v>
      </c>
      <c r="V30" s="39">
        <v>53.936700000000002</v>
      </c>
      <c r="W30" s="39">
        <v>480500</v>
      </c>
      <c r="X30" s="39">
        <v>62200</v>
      </c>
      <c r="Y30" s="39">
        <v>128900</v>
      </c>
      <c r="Z30" s="39">
        <v>288500</v>
      </c>
      <c r="AA30" s="39">
        <v>2200</v>
      </c>
      <c r="AB30" s="39">
        <v>37600</v>
      </c>
      <c r="AC30" s="39">
        <v>0</v>
      </c>
      <c r="AD30" t="e">
        <f t="shared" si="0"/>
        <v>#VALUE!</v>
      </c>
      <c r="AE30" t="e">
        <f t="shared" si="1"/>
        <v>#VALUE!</v>
      </c>
      <c r="AF30" t="e">
        <f t="shared" si="2"/>
        <v>#VALUE!</v>
      </c>
      <c r="AG30">
        <v>1</v>
      </c>
      <c r="AH30">
        <v>2</v>
      </c>
      <c r="AI30">
        <v>3</v>
      </c>
      <c r="AJ30">
        <v>4</v>
      </c>
      <c r="AK30">
        <v>5</v>
      </c>
      <c r="AL30">
        <v>6</v>
      </c>
      <c r="AM30">
        <v>7</v>
      </c>
      <c r="AN30">
        <v>8</v>
      </c>
      <c r="AO30">
        <v>9</v>
      </c>
      <c r="AP30">
        <v>10</v>
      </c>
      <c r="AQ30">
        <v>11</v>
      </c>
      <c r="AR30">
        <v>12</v>
      </c>
    </row>
    <row r="31" spans="1:44">
      <c r="A31" s="77"/>
      <c r="B31" s="32" t="s">
        <v>69</v>
      </c>
      <c r="C31" s="32"/>
      <c r="D31" t="s">
        <v>212</v>
      </c>
      <c r="E31" s="32">
        <v>70941.5</v>
      </c>
      <c r="F31" t="s">
        <v>212</v>
      </c>
      <c r="G31" s="32">
        <v>137817</v>
      </c>
      <c r="H31" s="32" t="s">
        <v>235</v>
      </c>
      <c r="I31" s="32">
        <v>5.2309200000000002</v>
      </c>
      <c r="J31" s="32">
        <v>4.1219299999999999</v>
      </c>
      <c r="K31" s="32" t="s">
        <v>235</v>
      </c>
      <c r="L31" s="32" t="s">
        <v>235</v>
      </c>
      <c r="M31" s="32">
        <v>716.02599999999995</v>
      </c>
      <c r="N31" s="32">
        <v>727.53099999999995</v>
      </c>
      <c r="O31" t="s">
        <v>212</v>
      </c>
      <c r="P31" s="32" t="s">
        <v>235</v>
      </c>
      <c r="Q31" s="32">
        <v>94.588099999999997</v>
      </c>
      <c r="R31" t="s">
        <v>212</v>
      </c>
      <c r="S31" t="s">
        <v>212</v>
      </c>
      <c r="T31" t="s">
        <v>212</v>
      </c>
      <c r="U31" t="s">
        <v>212</v>
      </c>
      <c r="V31" s="32">
        <v>34.132800000000003</v>
      </c>
      <c r="W31" s="32">
        <v>480800</v>
      </c>
      <c r="X31" s="32">
        <v>65700</v>
      </c>
      <c r="Y31" s="32">
        <v>128600</v>
      </c>
      <c r="Z31" s="32">
        <v>289100</v>
      </c>
      <c r="AA31" s="32">
        <v>0</v>
      </c>
      <c r="AB31" s="32">
        <v>35800</v>
      </c>
      <c r="AC31" s="32">
        <v>0</v>
      </c>
      <c r="AD31" t="e">
        <f t="shared" si="0"/>
        <v>#VALUE!</v>
      </c>
      <c r="AE31" t="e">
        <f t="shared" si="1"/>
        <v>#VALUE!</v>
      </c>
      <c r="AF31" t="e">
        <f t="shared" si="2"/>
        <v>#VALUE!</v>
      </c>
      <c r="AG31">
        <v>1</v>
      </c>
      <c r="AH31">
        <v>2</v>
      </c>
      <c r="AI31">
        <v>3</v>
      </c>
      <c r="AJ31">
        <v>4</v>
      </c>
      <c r="AK31">
        <v>5</v>
      </c>
      <c r="AL31">
        <v>6</v>
      </c>
      <c r="AM31">
        <v>7</v>
      </c>
      <c r="AN31">
        <v>8</v>
      </c>
      <c r="AO31">
        <v>9</v>
      </c>
      <c r="AP31">
        <v>10</v>
      </c>
      <c r="AQ31">
        <v>11</v>
      </c>
      <c r="AR31">
        <v>12</v>
      </c>
    </row>
    <row r="32" spans="1:44">
      <c r="A32" s="77"/>
      <c r="B32" s="28" t="s">
        <v>68</v>
      </c>
      <c r="C32" s="28"/>
      <c r="D32" s="28" t="s">
        <v>235</v>
      </c>
      <c r="E32" s="28">
        <v>71398.399999999994</v>
      </c>
      <c r="F32" s="28">
        <v>384.38400000000001</v>
      </c>
      <c r="G32" s="28">
        <v>143604</v>
      </c>
      <c r="H32" s="28">
        <v>44.651200000000003</v>
      </c>
      <c r="I32" s="28">
        <v>25.246500000000001</v>
      </c>
      <c r="J32" s="28">
        <v>5.7161499999999998</v>
      </c>
      <c r="K32" s="28" t="s">
        <v>235</v>
      </c>
      <c r="L32" s="28">
        <v>3.0981999999999998</v>
      </c>
      <c r="M32" s="28">
        <v>728.35799999999995</v>
      </c>
      <c r="N32" s="28">
        <v>684.56</v>
      </c>
      <c r="O32" t="s">
        <v>212</v>
      </c>
      <c r="P32" s="28" t="s">
        <v>235</v>
      </c>
      <c r="Q32" s="28">
        <v>53.805100000000003</v>
      </c>
      <c r="R32" t="s">
        <v>212</v>
      </c>
      <c r="S32" s="28">
        <v>8.7826100000000003E-5</v>
      </c>
      <c r="T32" t="s">
        <v>212</v>
      </c>
      <c r="U32" t="s">
        <v>212</v>
      </c>
      <c r="V32" s="28">
        <v>35.366199999999999</v>
      </c>
      <c r="W32" s="28">
        <v>482100</v>
      </c>
      <c r="X32" s="28">
        <v>66900</v>
      </c>
      <c r="Y32" s="28">
        <v>124900</v>
      </c>
      <c r="Z32" s="28">
        <v>293800</v>
      </c>
      <c r="AA32" s="28">
        <v>0</v>
      </c>
      <c r="AB32" s="28">
        <v>32300</v>
      </c>
      <c r="AC32" s="28">
        <v>0</v>
      </c>
      <c r="AD32">
        <f t="shared" si="0"/>
        <v>0</v>
      </c>
      <c r="AE32">
        <f t="shared" si="1"/>
        <v>4.3855340508083271E-3</v>
      </c>
      <c r="AF32" t="e">
        <f t="shared" si="2"/>
        <v>#VALUE!</v>
      </c>
      <c r="AG32">
        <v>1</v>
      </c>
      <c r="AH32">
        <v>2</v>
      </c>
      <c r="AI32">
        <v>3</v>
      </c>
      <c r="AJ32">
        <v>4</v>
      </c>
      <c r="AK32">
        <v>5</v>
      </c>
      <c r="AL32">
        <v>6</v>
      </c>
      <c r="AM32">
        <v>7</v>
      </c>
      <c r="AN32">
        <v>8</v>
      </c>
      <c r="AO32">
        <v>9</v>
      </c>
      <c r="AP32">
        <v>10</v>
      </c>
      <c r="AQ32">
        <v>11</v>
      </c>
      <c r="AR32">
        <v>12</v>
      </c>
    </row>
    <row r="33" spans="1:44">
      <c r="A33" s="77"/>
      <c r="B33" s="28" t="s">
        <v>67</v>
      </c>
      <c r="C33" s="28"/>
      <c r="D33" s="28">
        <v>5.5369599999999997</v>
      </c>
      <c r="E33" s="28">
        <v>64485.3</v>
      </c>
      <c r="F33" s="28">
        <v>1808.18</v>
      </c>
      <c r="G33" s="28">
        <v>134857</v>
      </c>
      <c r="H33" s="28">
        <v>333.803</v>
      </c>
      <c r="I33" s="28">
        <v>89.528000000000006</v>
      </c>
      <c r="J33" s="28">
        <v>31.811</v>
      </c>
      <c r="K33" s="28" t="s">
        <v>235</v>
      </c>
      <c r="L33" s="28">
        <v>27.258900000000001</v>
      </c>
      <c r="M33" s="28">
        <v>676.22799999999995</v>
      </c>
      <c r="N33" s="28">
        <v>640.78399999999999</v>
      </c>
      <c r="O33" s="28" t="s">
        <v>235</v>
      </c>
      <c r="P33" s="28">
        <v>1.25186</v>
      </c>
      <c r="Q33" s="28">
        <v>70.862099999999998</v>
      </c>
      <c r="R33" t="s">
        <v>212</v>
      </c>
      <c r="S33" t="s">
        <v>212</v>
      </c>
      <c r="T33" s="28">
        <v>1.1291999999999999E-3</v>
      </c>
      <c r="U33" t="s">
        <v>212</v>
      </c>
      <c r="V33" s="28">
        <v>40.631300000000003</v>
      </c>
      <c r="W33" s="28">
        <v>481800</v>
      </c>
      <c r="X33" s="28">
        <v>67400</v>
      </c>
      <c r="Y33" s="28">
        <v>126700</v>
      </c>
      <c r="Z33" s="28">
        <v>292200</v>
      </c>
      <c r="AA33" s="28">
        <v>0</v>
      </c>
      <c r="AB33" s="28">
        <v>32000</v>
      </c>
      <c r="AC33" s="28">
        <v>0</v>
      </c>
      <c r="AD33">
        <f t="shared" si="0"/>
        <v>0</v>
      </c>
      <c r="AE33">
        <f t="shared" si="1"/>
        <v>4.1395067015334713E-2</v>
      </c>
      <c r="AF33" t="e">
        <f t="shared" si="2"/>
        <v>#VALUE!</v>
      </c>
      <c r="AG33">
        <v>1</v>
      </c>
      <c r="AH33">
        <v>2</v>
      </c>
      <c r="AI33">
        <v>3</v>
      </c>
      <c r="AJ33">
        <v>4</v>
      </c>
      <c r="AK33">
        <v>5</v>
      </c>
      <c r="AL33">
        <v>6</v>
      </c>
      <c r="AM33">
        <v>7</v>
      </c>
      <c r="AN33">
        <v>8</v>
      </c>
      <c r="AO33">
        <v>9</v>
      </c>
      <c r="AP33">
        <v>10</v>
      </c>
      <c r="AQ33">
        <v>11</v>
      </c>
      <c r="AR33">
        <v>12</v>
      </c>
    </row>
    <row r="34" spans="1:44">
      <c r="A34" s="77"/>
      <c r="B34" s="32" t="s">
        <v>66</v>
      </c>
      <c r="C34" s="32"/>
      <c r="D34" s="32" t="s">
        <v>235</v>
      </c>
      <c r="E34" s="32">
        <v>64705.4</v>
      </c>
      <c r="F34" s="32" t="s">
        <v>235</v>
      </c>
      <c r="G34" s="32">
        <v>131143</v>
      </c>
      <c r="H34" s="32" t="s">
        <v>235</v>
      </c>
      <c r="I34" s="32">
        <v>2.51755</v>
      </c>
      <c r="J34" s="32" t="s">
        <v>235</v>
      </c>
      <c r="K34" t="s">
        <v>212</v>
      </c>
      <c r="L34" t="s">
        <v>212</v>
      </c>
      <c r="M34" s="32">
        <v>648.94600000000003</v>
      </c>
      <c r="N34" s="32">
        <v>629.48299999999995</v>
      </c>
      <c r="O34" s="32" t="s">
        <v>235</v>
      </c>
      <c r="P34" s="32" t="s">
        <v>235</v>
      </c>
      <c r="Q34" s="32">
        <v>49.677399999999999</v>
      </c>
      <c r="R34" s="32">
        <v>4.7440099999999999E-2</v>
      </c>
      <c r="S34" s="32">
        <v>7.6587100000000005E-2</v>
      </c>
      <c r="T34" t="s">
        <v>212</v>
      </c>
      <c r="U34" s="32">
        <v>5.8344100000000003E-2</v>
      </c>
      <c r="V34" s="32">
        <v>35.7776</v>
      </c>
      <c r="W34" s="32">
        <v>481300</v>
      </c>
      <c r="X34" s="32">
        <v>64400.000000000007</v>
      </c>
      <c r="Y34" s="32">
        <v>128800.00000000001</v>
      </c>
      <c r="Z34" s="32">
        <v>289800</v>
      </c>
      <c r="AA34" s="32">
        <v>0</v>
      </c>
      <c r="AB34" s="32">
        <v>35700</v>
      </c>
      <c r="AC34" s="32">
        <v>0</v>
      </c>
      <c r="AD34" t="e">
        <f t="shared" si="0"/>
        <v>#VALUE!</v>
      </c>
      <c r="AE34" t="e">
        <f t="shared" si="1"/>
        <v>#VALUE!</v>
      </c>
      <c r="AF34" t="e">
        <f t="shared" si="2"/>
        <v>#VALUE!</v>
      </c>
      <c r="AG34">
        <v>1</v>
      </c>
      <c r="AH34">
        <v>2</v>
      </c>
      <c r="AI34">
        <v>3</v>
      </c>
      <c r="AJ34">
        <v>4</v>
      </c>
      <c r="AK34">
        <v>5</v>
      </c>
      <c r="AL34">
        <v>6</v>
      </c>
      <c r="AM34">
        <v>7</v>
      </c>
      <c r="AN34">
        <v>8</v>
      </c>
      <c r="AO34">
        <v>9</v>
      </c>
      <c r="AP34">
        <v>10</v>
      </c>
      <c r="AQ34">
        <v>11</v>
      </c>
      <c r="AR34">
        <v>12</v>
      </c>
    </row>
    <row r="35" spans="1:44">
      <c r="A35" s="77"/>
      <c r="B35" s="39" t="s">
        <v>65</v>
      </c>
      <c r="C35" s="39"/>
      <c r="D35" s="39" t="s">
        <v>235</v>
      </c>
      <c r="E35" s="39">
        <v>70259.5</v>
      </c>
      <c r="F35" s="39" t="s">
        <v>235</v>
      </c>
      <c r="G35" s="39">
        <v>142990</v>
      </c>
      <c r="H35" s="39" t="s">
        <v>235</v>
      </c>
      <c r="I35" s="39">
        <v>2.8904100000000001</v>
      </c>
      <c r="J35" s="39" t="s">
        <v>235</v>
      </c>
      <c r="K35" s="39" t="s">
        <v>235</v>
      </c>
      <c r="L35" s="39" t="s">
        <v>235</v>
      </c>
      <c r="M35" s="39">
        <v>643.20799999999997</v>
      </c>
      <c r="N35" s="39">
        <v>643.88300000000004</v>
      </c>
      <c r="O35" s="39" t="s">
        <v>235</v>
      </c>
      <c r="P35" t="s">
        <v>212</v>
      </c>
      <c r="Q35" s="39">
        <v>93.621499999999997</v>
      </c>
      <c r="R35" s="39">
        <v>2.4927700000000002</v>
      </c>
      <c r="S35" s="39">
        <v>3.8972500000000001</v>
      </c>
      <c r="T35" s="39">
        <v>0.29072900000000002</v>
      </c>
      <c r="U35" s="39">
        <v>1.2207699999999999</v>
      </c>
      <c r="V35" s="39">
        <v>31.041499999999999</v>
      </c>
      <c r="W35" s="39">
        <v>481100</v>
      </c>
      <c r="X35" s="39">
        <v>64600</v>
      </c>
      <c r="Y35" s="39">
        <v>127300</v>
      </c>
      <c r="Z35" s="39">
        <v>290400</v>
      </c>
      <c r="AA35" s="39">
        <v>0</v>
      </c>
      <c r="AB35" s="39">
        <v>36500</v>
      </c>
      <c r="AC35" s="39">
        <v>0</v>
      </c>
      <c r="AD35" t="e">
        <f t="shared" si="0"/>
        <v>#VALUE!</v>
      </c>
      <c r="AE35" t="e">
        <f t="shared" si="1"/>
        <v>#VALUE!</v>
      </c>
      <c r="AF35" t="e">
        <f t="shared" si="2"/>
        <v>#VALUE!</v>
      </c>
      <c r="AG35">
        <v>1</v>
      </c>
      <c r="AH35">
        <v>2</v>
      </c>
      <c r="AI35">
        <v>3</v>
      </c>
      <c r="AJ35">
        <v>4</v>
      </c>
      <c r="AK35">
        <v>5</v>
      </c>
      <c r="AL35">
        <v>6</v>
      </c>
      <c r="AM35">
        <v>7</v>
      </c>
      <c r="AN35">
        <v>8</v>
      </c>
      <c r="AO35">
        <v>9</v>
      </c>
      <c r="AP35">
        <v>10</v>
      </c>
      <c r="AQ35">
        <v>11</v>
      </c>
      <c r="AR35">
        <v>12</v>
      </c>
    </row>
    <row r="36" spans="1:44">
      <c r="A36" s="77"/>
      <c r="B36" s="28" t="s">
        <v>64</v>
      </c>
      <c r="C36" s="28"/>
      <c r="D36" s="28" t="s">
        <v>235</v>
      </c>
      <c r="E36" s="28">
        <v>57941.3</v>
      </c>
      <c r="F36" s="28" t="s">
        <v>235</v>
      </c>
      <c r="G36" s="28">
        <v>150441</v>
      </c>
      <c r="H36" t="s">
        <v>212</v>
      </c>
      <c r="I36" s="28">
        <v>5.2441399999999998</v>
      </c>
      <c r="J36" s="28" t="s">
        <v>235</v>
      </c>
      <c r="K36" s="28" t="s">
        <v>235</v>
      </c>
      <c r="L36" t="s">
        <v>212</v>
      </c>
      <c r="M36" s="28">
        <v>620.072</v>
      </c>
      <c r="N36" s="28">
        <v>593.59199999999998</v>
      </c>
      <c r="O36" s="28">
        <v>0.50459699999999996</v>
      </c>
      <c r="P36" t="s">
        <v>212</v>
      </c>
      <c r="Q36" s="28">
        <v>89.759200000000007</v>
      </c>
      <c r="R36" s="28">
        <v>1.51542</v>
      </c>
      <c r="S36" s="28">
        <v>2.6568299999999998</v>
      </c>
      <c r="T36" s="28">
        <v>0.27843099999999998</v>
      </c>
      <c r="U36" s="28">
        <v>1.58833</v>
      </c>
      <c r="V36" s="28">
        <v>49.313200000000002</v>
      </c>
      <c r="W36" s="28">
        <v>479400</v>
      </c>
      <c r="X36" s="28">
        <v>58300</v>
      </c>
      <c r="Y36" s="28">
        <v>134600</v>
      </c>
      <c r="Z36" s="28">
        <v>281800</v>
      </c>
      <c r="AA36" s="28">
        <v>0</v>
      </c>
      <c r="AB36" s="28">
        <v>46000</v>
      </c>
      <c r="AC36" s="28">
        <v>0</v>
      </c>
      <c r="AD36" t="e">
        <f t="shared" si="0"/>
        <v>#VALUE!</v>
      </c>
      <c r="AE36" t="e">
        <f t="shared" si="1"/>
        <v>#VALUE!</v>
      </c>
      <c r="AF36" t="e">
        <f t="shared" si="2"/>
        <v>#VALUE!</v>
      </c>
      <c r="AG36">
        <v>1</v>
      </c>
      <c r="AH36">
        <v>2</v>
      </c>
      <c r="AI36">
        <v>3</v>
      </c>
      <c r="AJ36">
        <v>4</v>
      </c>
      <c r="AK36">
        <v>5</v>
      </c>
      <c r="AL36">
        <v>6</v>
      </c>
      <c r="AM36">
        <v>7</v>
      </c>
      <c r="AN36">
        <v>8</v>
      </c>
      <c r="AO36">
        <v>9</v>
      </c>
      <c r="AP36">
        <v>10</v>
      </c>
      <c r="AQ36">
        <v>11</v>
      </c>
      <c r="AR36">
        <v>12</v>
      </c>
    </row>
    <row r="37" spans="1:44">
      <c r="A37" s="77"/>
      <c r="B37" s="28" t="s">
        <v>63</v>
      </c>
      <c r="C37" s="28"/>
      <c r="D37" s="28" t="s">
        <v>235</v>
      </c>
      <c r="E37" s="28">
        <v>79319.100000000006</v>
      </c>
      <c r="F37" s="28" t="s">
        <v>235</v>
      </c>
      <c r="G37" s="28">
        <v>146029</v>
      </c>
      <c r="H37" t="s">
        <v>212</v>
      </c>
      <c r="I37" s="28" t="s">
        <v>235</v>
      </c>
      <c r="J37" s="28" t="s">
        <v>235</v>
      </c>
      <c r="K37" s="28" t="s">
        <v>235</v>
      </c>
      <c r="L37" s="28" t="s">
        <v>235</v>
      </c>
      <c r="M37" s="28">
        <v>646.44399999999996</v>
      </c>
      <c r="N37" s="28">
        <v>632.17899999999997</v>
      </c>
      <c r="O37" s="28" t="s">
        <v>235</v>
      </c>
      <c r="P37" t="s">
        <v>212</v>
      </c>
      <c r="Q37" s="28">
        <v>108.559</v>
      </c>
      <c r="R37" s="28">
        <v>3.2232299999999998E-2</v>
      </c>
      <c r="S37" s="28">
        <v>0.169096</v>
      </c>
      <c r="T37" t="s">
        <v>212</v>
      </c>
      <c r="U37" s="28">
        <v>0.60659399999999997</v>
      </c>
      <c r="V37" s="28">
        <v>28.636500000000002</v>
      </c>
      <c r="W37" s="28">
        <v>482100</v>
      </c>
      <c r="X37" s="28">
        <v>67900</v>
      </c>
      <c r="Y37" s="28">
        <v>125500</v>
      </c>
      <c r="Z37" s="28">
        <v>293600</v>
      </c>
      <c r="AA37" s="28">
        <v>0</v>
      </c>
      <c r="AB37" s="28">
        <v>30900</v>
      </c>
      <c r="AC37" s="28">
        <v>0</v>
      </c>
      <c r="AD37" t="e">
        <f t="shared" si="0"/>
        <v>#VALUE!</v>
      </c>
      <c r="AE37" t="e">
        <f t="shared" si="1"/>
        <v>#VALUE!</v>
      </c>
      <c r="AF37" t="e">
        <f t="shared" si="2"/>
        <v>#VALUE!</v>
      </c>
      <c r="AG37">
        <v>1</v>
      </c>
      <c r="AH37">
        <v>2</v>
      </c>
      <c r="AI37">
        <v>3</v>
      </c>
      <c r="AJ37">
        <v>4</v>
      </c>
      <c r="AK37">
        <v>5</v>
      </c>
      <c r="AL37">
        <v>6</v>
      </c>
      <c r="AM37">
        <v>7</v>
      </c>
      <c r="AN37">
        <v>8</v>
      </c>
      <c r="AO37">
        <v>9</v>
      </c>
      <c r="AP37">
        <v>10</v>
      </c>
      <c r="AQ37">
        <v>11</v>
      </c>
      <c r="AR37">
        <v>12</v>
      </c>
    </row>
    <row r="38" spans="1:44">
      <c r="B38" s="10"/>
      <c r="C38" s="10"/>
      <c r="D38" s="10" t="s">
        <v>45</v>
      </c>
      <c r="E38" s="10" t="s">
        <v>44</v>
      </c>
      <c r="F38" s="10" t="s">
        <v>43</v>
      </c>
      <c r="G38" s="10" t="s">
        <v>42</v>
      </c>
      <c r="H38" s="10" t="s">
        <v>41</v>
      </c>
      <c r="I38" s="10" t="s">
        <v>40</v>
      </c>
      <c r="J38" s="10" t="s">
        <v>39</v>
      </c>
      <c r="K38" s="10" t="s">
        <v>38</v>
      </c>
      <c r="L38" s="10" t="s">
        <v>37</v>
      </c>
      <c r="M38" s="10" t="s">
        <v>36</v>
      </c>
      <c r="N38" s="10" t="s">
        <v>35</v>
      </c>
      <c r="O38" s="10" t="s">
        <v>34</v>
      </c>
      <c r="P38" s="10" t="s">
        <v>33</v>
      </c>
      <c r="Q38" s="10" t="s">
        <v>32</v>
      </c>
      <c r="R38" s="10" t="s">
        <v>31</v>
      </c>
      <c r="S38" s="10" t="s">
        <v>30</v>
      </c>
      <c r="T38" s="10" t="s">
        <v>29</v>
      </c>
      <c r="U38" s="10" t="s">
        <v>28</v>
      </c>
      <c r="V38" s="10" t="s">
        <v>27</v>
      </c>
      <c r="W38" s="9" t="s">
        <v>106</v>
      </c>
      <c r="X38" s="9" t="s">
        <v>105</v>
      </c>
      <c r="Y38" s="9" t="s">
        <v>103</v>
      </c>
      <c r="Z38" s="9" t="s">
        <v>102</v>
      </c>
      <c r="AA38" s="9" t="s">
        <v>101</v>
      </c>
      <c r="AB38" s="9" t="s">
        <v>100</v>
      </c>
      <c r="AC38" s="9" t="s">
        <v>99</v>
      </c>
      <c r="AG38">
        <v>1</v>
      </c>
      <c r="AH38">
        <v>2</v>
      </c>
      <c r="AI38">
        <v>3</v>
      </c>
      <c r="AJ38">
        <v>4</v>
      </c>
      <c r="AK38">
        <v>5</v>
      </c>
      <c r="AL38">
        <v>6</v>
      </c>
      <c r="AM38">
        <v>7</v>
      </c>
      <c r="AN38">
        <v>8</v>
      </c>
      <c r="AO38">
        <v>9</v>
      </c>
      <c r="AP38">
        <v>10</v>
      </c>
      <c r="AQ38">
        <v>11</v>
      </c>
      <c r="AR38">
        <v>12</v>
      </c>
    </row>
    <row r="39" spans="1:44" ht="14.4" customHeight="1">
      <c r="A39" s="78" t="s">
        <v>318</v>
      </c>
      <c r="B39" s="39" t="s">
        <v>62</v>
      </c>
      <c r="C39" s="39"/>
      <c r="D39" t="s">
        <v>235</v>
      </c>
      <c r="E39" s="39">
        <v>49432.7</v>
      </c>
      <c r="F39" t="s">
        <v>235</v>
      </c>
      <c r="G39" s="39">
        <v>91616.2</v>
      </c>
      <c r="H39" t="s">
        <v>212</v>
      </c>
      <c r="I39" t="s">
        <v>235</v>
      </c>
      <c r="J39" t="s">
        <v>212</v>
      </c>
      <c r="K39" t="s">
        <v>235</v>
      </c>
      <c r="L39" t="s">
        <v>212</v>
      </c>
      <c r="M39" s="39">
        <v>377.95499999999998</v>
      </c>
      <c r="N39" s="39">
        <v>406.09699999999998</v>
      </c>
      <c r="O39" t="s">
        <v>235</v>
      </c>
      <c r="P39" t="s">
        <v>235</v>
      </c>
      <c r="Q39" s="39">
        <v>37.316800000000001</v>
      </c>
      <c r="R39" s="39">
        <v>0.42469299999999999</v>
      </c>
      <c r="S39" s="39">
        <v>0.57594599999999996</v>
      </c>
      <c r="T39" t="s">
        <v>235</v>
      </c>
      <c r="U39" s="39">
        <v>0.56645900000000005</v>
      </c>
      <c r="V39" s="39">
        <v>17.9954</v>
      </c>
      <c r="W39" s="39">
        <v>480400</v>
      </c>
      <c r="X39" s="39">
        <v>75600</v>
      </c>
      <c r="Y39" s="39">
        <v>128100</v>
      </c>
      <c r="Z39" s="39">
        <v>289600</v>
      </c>
      <c r="AA39" s="39">
        <v>0</v>
      </c>
      <c r="AB39" s="39">
        <v>25299.999999999996</v>
      </c>
      <c r="AC39" s="39">
        <v>0</v>
      </c>
      <c r="AD39" t="e">
        <f>AA39/L39</f>
        <v>#VALUE!</v>
      </c>
      <c r="AE39" t="e">
        <f t="shared" si="1"/>
        <v>#VALUE!</v>
      </c>
      <c r="AF39" t="e">
        <f t="shared" si="2"/>
        <v>#VALUE!</v>
      </c>
      <c r="AG39">
        <v>1</v>
      </c>
      <c r="AH39">
        <v>2</v>
      </c>
      <c r="AI39">
        <v>3</v>
      </c>
      <c r="AJ39">
        <v>4</v>
      </c>
      <c r="AK39">
        <v>5</v>
      </c>
      <c r="AL39">
        <v>6</v>
      </c>
      <c r="AM39">
        <v>7</v>
      </c>
      <c r="AN39">
        <v>8</v>
      </c>
      <c r="AO39">
        <v>9</v>
      </c>
      <c r="AP39">
        <v>10</v>
      </c>
      <c r="AQ39">
        <v>11</v>
      </c>
      <c r="AR39">
        <v>12</v>
      </c>
    </row>
    <row r="40" spans="1:44">
      <c r="A40" s="78"/>
      <c r="B40" s="39" t="s">
        <v>61</v>
      </c>
      <c r="C40" s="39"/>
      <c r="D40" t="s">
        <v>235</v>
      </c>
      <c r="E40" s="39">
        <v>52430.9</v>
      </c>
      <c r="F40" t="s">
        <v>235</v>
      </c>
      <c r="G40" s="39">
        <v>106989</v>
      </c>
      <c r="H40" t="s">
        <v>235</v>
      </c>
      <c r="I40" t="s">
        <v>235</v>
      </c>
      <c r="J40" t="s">
        <v>212</v>
      </c>
      <c r="K40" t="s">
        <v>235</v>
      </c>
      <c r="L40" t="s">
        <v>235</v>
      </c>
      <c r="M40" s="39">
        <v>473.11200000000002</v>
      </c>
      <c r="N40" s="39">
        <v>442.42899999999997</v>
      </c>
      <c r="O40" t="s">
        <v>235</v>
      </c>
      <c r="P40" t="s">
        <v>235</v>
      </c>
      <c r="Q40" s="39">
        <v>43.055900000000001</v>
      </c>
      <c r="R40" s="39">
        <v>1.3396699999999999</v>
      </c>
      <c r="S40" s="39">
        <v>1.2963199999999999</v>
      </c>
      <c r="T40" s="39">
        <v>8.2108500000000001E-2</v>
      </c>
      <c r="U40" s="39">
        <v>0.89056199999999996</v>
      </c>
      <c r="V40" s="39">
        <v>21.134799999999998</v>
      </c>
      <c r="W40" s="39">
        <v>480600</v>
      </c>
      <c r="X40" s="39">
        <v>72500</v>
      </c>
      <c r="Y40" s="39">
        <v>130800</v>
      </c>
      <c r="Z40" s="39">
        <v>287600</v>
      </c>
      <c r="AA40" s="39">
        <v>0</v>
      </c>
      <c r="AB40" s="39">
        <v>28400</v>
      </c>
      <c r="AC40" s="39">
        <v>0</v>
      </c>
      <c r="AD40" t="e">
        <f t="shared" ref="AD40:AD82" si="3">AA40/L40</f>
        <v>#VALUE!</v>
      </c>
      <c r="AE40" t="e">
        <f>L40/((M40+N40)/2)</f>
        <v>#VALUE!</v>
      </c>
      <c r="AF40" t="e">
        <f t="shared" si="2"/>
        <v>#VALUE!</v>
      </c>
      <c r="AG40">
        <v>1</v>
      </c>
      <c r="AH40">
        <v>2</v>
      </c>
      <c r="AI40">
        <v>3</v>
      </c>
      <c r="AJ40">
        <v>4</v>
      </c>
      <c r="AK40">
        <v>5</v>
      </c>
      <c r="AL40">
        <v>6</v>
      </c>
      <c r="AM40">
        <v>7</v>
      </c>
      <c r="AN40">
        <v>8</v>
      </c>
      <c r="AO40">
        <v>9</v>
      </c>
      <c r="AP40">
        <v>10</v>
      </c>
      <c r="AQ40">
        <v>11</v>
      </c>
      <c r="AR40">
        <v>12</v>
      </c>
    </row>
    <row r="41" spans="1:44">
      <c r="A41" s="78"/>
      <c r="B41" s="39" t="s">
        <v>60</v>
      </c>
      <c r="C41" s="39"/>
      <c r="D41" t="s">
        <v>212</v>
      </c>
      <c r="E41" s="39">
        <v>66432</v>
      </c>
      <c r="F41" t="s">
        <v>212</v>
      </c>
      <c r="G41" s="39">
        <v>127270</v>
      </c>
      <c r="H41" t="s">
        <v>235</v>
      </c>
      <c r="I41" t="s">
        <v>235</v>
      </c>
      <c r="J41" t="s">
        <v>235</v>
      </c>
      <c r="K41" t="s">
        <v>235</v>
      </c>
      <c r="L41" t="s">
        <v>212</v>
      </c>
      <c r="M41" s="39">
        <v>552.13300000000004</v>
      </c>
      <c r="N41" s="39">
        <v>508.06799999999998</v>
      </c>
      <c r="O41" t="s">
        <v>235</v>
      </c>
      <c r="P41" t="s">
        <v>212</v>
      </c>
      <c r="Q41" s="39">
        <v>37.581499999999998</v>
      </c>
      <c r="R41" s="39">
        <v>1.16307</v>
      </c>
      <c r="S41" s="39">
        <v>1.5921400000000001</v>
      </c>
      <c r="T41" s="39">
        <v>0.145681</v>
      </c>
      <c r="U41" s="39">
        <v>1.0661400000000001</v>
      </c>
      <c r="V41" s="39">
        <v>22.7319</v>
      </c>
      <c r="W41" s="39">
        <v>480900.00000000006</v>
      </c>
      <c r="X41" s="39">
        <v>73800</v>
      </c>
      <c r="Y41" s="39">
        <v>127200</v>
      </c>
      <c r="Z41" s="39">
        <v>290600</v>
      </c>
      <c r="AA41" s="39">
        <v>0</v>
      </c>
      <c r="AB41" s="39">
        <v>27500</v>
      </c>
      <c r="AC41" s="39">
        <v>0</v>
      </c>
      <c r="AD41" t="e">
        <f t="shared" si="3"/>
        <v>#VALUE!</v>
      </c>
      <c r="AE41" t="e">
        <f t="shared" si="1"/>
        <v>#VALUE!</v>
      </c>
      <c r="AF41" t="e">
        <f t="shared" si="2"/>
        <v>#VALUE!</v>
      </c>
      <c r="AG41">
        <v>1</v>
      </c>
      <c r="AH41">
        <v>2</v>
      </c>
      <c r="AI41">
        <v>3</v>
      </c>
      <c r="AJ41">
        <v>4</v>
      </c>
      <c r="AK41">
        <v>5</v>
      </c>
      <c r="AL41">
        <v>6</v>
      </c>
      <c r="AM41">
        <v>7</v>
      </c>
      <c r="AN41">
        <v>8</v>
      </c>
      <c r="AO41">
        <v>9</v>
      </c>
      <c r="AP41">
        <v>10</v>
      </c>
      <c r="AQ41">
        <v>11</v>
      </c>
      <c r="AR41">
        <v>12</v>
      </c>
    </row>
    <row r="42" spans="1:44">
      <c r="A42" s="78"/>
      <c r="B42" s="32" t="s">
        <v>59</v>
      </c>
      <c r="C42" s="32"/>
      <c r="D42" t="s">
        <v>235</v>
      </c>
      <c r="E42" s="32">
        <v>57876.1</v>
      </c>
      <c r="F42" t="s">
        <v>212</v>
      </c>
      <c r="G42" s="32">
        <v>121500</v>
      </c>
      <c r="H42" t="s">
        <v>212</v>
      </c>
      <c r="I42" t="s">
        <v>235</v>
      </c>
      <c r="J42" t="s">
        <v>235</v>
      </c>
      <c r="K42" t="s">
        <v>235</v>
      </c>
      <c r="L42" t="s">
        <v>235</v>
      </c>
      <c r="M42" s="32">
        <v>549.55700000000002</v>
      </c>
      <c r="N42" s="32">
        <v>514.94600000000003</v>
      </c>
      <c r="O42" t="s">
        <v>212</v>
      </c>
      <c r="P42" t="s">
        <v>235</v>
      </c>
      <c r="Q42" s="32">
        <v>61.692999999999998</v>
      </c>
      <c r="R42" t="s">
        <v>212</v>
      </c>
      <c r="S42" t="s">
        <v>212</v>
      </c>
      <c r="T42" t="s">
        <v>212</v>
      </c>
      <c r="U42" t="s">
        <v>212</v>
      </c>
      <c r="V42" s="32">
        <v>26.657</v>
      </c>
      <c r="W42" s="32">
        <v>481200</v>
      </c>
      <c r="X42" s="32">
        <v>72000</v>
      </c>
      <c r="Y42" s="32">
        <v>128100</v>
      </c>
      <c r="Z42" s="32">
        <v>290500</v>
      </c>
      <c r="AA42" s="32">
        <v>0</v>
      </c>
      <c r="AB42" s="32">
        <v>28200</v>
      </c>
      <c r="AC42" s="32">
        <v>0</v>
      </c>
      <c r="AD42" t="e">
        <f t="shared" si="3"/>
        <v>#VALUE!</v>
      </c>
      <c r="AE42" t="e">
        <f t="shared" si="1"/>
        <v>#VALUE!</v>
      </c>
      <c r="AF42" t="e">
        <f t="shared" si="2"/>
        <v>#VALUE!</v>
      </c>
      <c r="AG42">
        <v>1</v>
      </c>
      <c r="AH42">
        <v>2</v>
      </c>
      <c r="AI42">
        <v>3</v>
      </c>
      <c r="AJ42">
        <v>4</v>
      </c>
      <c r="AK42">
        <v>5</v>
      </c>
      <c r="AL42">
        <v>6</v>
      </c>
      <c r="AM42">
        <v>7</v>
      </c>
      <c r="AN42">
        <v>8</v>
      </c>
      <c r="AO42">
        <v>9</v>
      </c>
      <c r="AP42">
        <v>10</v>
      </c>
      <c r="AQ42">
        <v>11</v>
      </c>
      <c r="AR42">
        <v>12</v>
      </c>
    </row>
    <row r="43" spans="1:44">
      <c r="A43" s="78"/>
      <c r="B43" s="32" t="s">
        <v>58</v>
      </c>
      <c r="C43" s="32"/>
      <c r="D43" t="s">
        <v>212</v>
      </c>
      <c r="E43" s="32">
        <v>49292.9</v>
      </c>
      <c r="F43" t="s">
        <v>212</v>
      </c>
      <c r="G43" s="32">
        <v>100359</v>
      </c>
      <c r="H43" t="s">
        <v>235</v>
      </c>
      <c r="I43" s="32">
        <v>2.5589400000000002</v>
      </c>
      <c r="J43" t="s">
        <v>235</v>
      </c>
      <c r="K43" t="s">
        <v>235</v>
      </c>
      <c r="L43" t="s">
        <v>212</v>
      </c>
      <c r="M43" s="32">
        <v>437.01499999999999</v>
      </c>
      <c r="N43" s="32">
        <v>427.94099999999997</v>
      </c>
      <c r="O43" t="s">
        <v>235</v>
      </c>
      <c r="P43" t="s">
        <v>212</v>
      </c>
      <c r="Q43" s="32">
        <v>38.116199999999999</v>
      </c>
      <c r="R43" s="32">
        <v>1.46689</v>
      </c>
      <c r="S43" s="32">
        <v>1.78241</v>
      </c>
      <c r="T43" s="32">
        <v>0.10724400000000001</v>
      </c>
      <c r="U43" s="32">
        <v>0.83441200000000004</v>
      </c>
      <c r="V43" s="32">
        <v>17.6479</v>
      </c>
      <c r="W43" s="32">
        <v>481800</v>
      </c>
      <c r="X43" s="32">
        <v>73700</v>
      </c>
      <c r="Y43" s="32">
        <v>125900</v>
      </c>
      <c r="Z43" s="32">
        <v>293200</v>
      </c>
      <c r="AA43" s="32">
        <v>0</v>
      </c>
      <c r="AB43" s="32">
        <v>25299.999999999996</v>
      </c>
      <c r="AC43" s="32">
        <v>0</v>
      </c>
      <c r="AD43" t="e">
        <f t="shared" si="3"/>
        <v>#VALUE!</v>
      </c>
      <c r="AE43" t="e">
        <f t="shared" si="1"/>
        <v>#VALUE!</v>
      </c>
      <c r="AF43" t="e">
        <f t="shared" si="2"/>
        <v>#VALUE!</v>
      </c>
      <c r="AG43">
        <v>1</v>
      </c>
      <c r="AH43">
        <v>2</v>
      </c>
      <c r="AI43">
        <v>3</v>
      </c>
      <c r="AJ43">
        <v>4</v>
      </c>
      <c r="AK43">
        <v>5</v>
      </c>
      <c r="AL43">
        <v>6</v>
      </c>
      <c r="AM43">
        <v>7</v>
      </c>
      <c r="AN43">
        <v>8</v>
      </c>
      <c r="AO43">
        <v>9</v>
      </c>
      <c r="AP43">
        <v>10</v>
      </c>
      <c r="AQ43">
        <v>11</v>
      </c>
      <c r="AR43">
        <v>12</v>
      </c>
    </row>
    <row r="44" spans="1:44">
      <c r="A44" s="78"/>
      <c r="B44" s="32" t="s">
        <v>57</v>
      </c>
      <c r="C44" s="32"/>
      <c r="D44" t="s">
        <v>235</v>
      </c>
      <c r="E44" s="32">
        <v>63145.5</v>
      </c>
      <c r="F44" s="32">
        <v>6.4967699999999997</v>
      </c>
      <c r="G44" s="32">
        <v>124223</v>
      </c>
      <c r="H44" t="s">
        <v>235</v>
      </c>
      <c r="I44" t="s">
        <v>235</v>
      </c>
      <c r="J44" t="s">
        <v>235</v>
      </c>
      <c r="K44" t="s">
        <v>212</v>
      </c>
      <c r="L44" t="s">
        <v>212</v>
      </c>
      <c r="M44" s="32">
        <v>671.04899999999998</v>
      </c>
      <c r="N44" s="32">
        <v>605.005</v>
      </c>
      <c r="O44" t="s">
        <v>235</v>
      </c>
      <c r="P44" t="s">
        <v>235</v>
      </c>
      <c r="Q44" s="32">
        <v>40.0533</v>
      </c>
      <c r="R44" t="s">
        <v>212</v>
      </c>
      <c r="S44" t="s">
        <v>212</v>
      </c>
      <c r="T44" t="s">
        <v>212</v>
      </c>
      <c r="U44" t="s">
        <v>235</v>
      </c>
      <c r="V44" s="32">
        <v>29.4651</v>
      </c>
      <c r="W44" s="32">
        <v>480400</v>
      </c>
      <c r="X44" s="32">
        <v>75700</v>
      </c>
      <c r="Y44" s="32">
        <v>125300</v>
      </c>
      <c r="Z44" s="32">
        <v>291100</v>
      </c>
      <c r="AA44" s="32">
        <v>0</v>
      </c>
      <c r="AB44" s="32">
        <v>27500</v>
      </c>
      <c r="AC44" s="32">
        <v>0</v>
      </c>
      <c r="AD44" t="e">
        <f t="shared" si="3"/>
        <v>#VALUE!</v>
      </c>
      <c r="AE44" t="e">
        <f t="shared" si="1"/>
        <v>#VALUE!</v>
      </c>
      <c r="AF44" t="e">
        <f t="shared" si="2"/>
        <v>#VALUE!</v>
      </c>
      <c r="AG44">
        <v>1</v>
      </c>
      <c r="AH44">
        <v>2</v>
      </c>
      <c r="AI44">
        <v>3</v>
      </c>
      <c r="AJ44">
        <v>4</v>
      </c>
      <c r="AK44">
        <v>5</v>
      </c>
      <c r="AL44">
        <v>6</v>
      </c>
      <c r="AM44">
        <v>7</v>
      </c>
      <c r="AN44">
        <v>8</v>
      </c>
      <c r="AO44">
        <v>9</v>
      </c>
      <c r="AP44">
        <v>10</v>
      </c>
      <c r="AQ44">
        <v>11</v>
      </c>
      <c r="AR44">
        <v>12</v>
      </c>
    </row>
    <row r="45" spans="1:44">
      <c r="A45" s="78"/>
      <c r="B45" s="39" t="s">
        <v>56</v>
      </c>
      <c r="C45" s="39"/>
      <c r="D45" t="s">
        <v>235</v>
      </c>
      <c r="E45" s="39">
        <v>55456.4</v>
      </c>
      <c r="F45" t="s">
        <v>235</v>
      </c>
      <c r="G45" s="39">
        <v>121164</v>
      </c>
      <c r="H45" t="s">
        <v>235</v>
      </c>
      <c r="I45" s="39">
        <v>6.5797600000000003</v>
      </c>
      <c r="J45" t="s">
        <v>235</v>
      </c>
      <c r="K45" t="s">
        <v>212</v>
      </c>
      <c r="L45" t="s">
        <v>235</v>
      </c>
      <c r="M45" s="39">
        <v>492.20400000000001</v>
      </c>
      <c r="N45" s="39">
        <v>489.42</v>
      </c>
      <c r="O45" t="s">
        <v>235</v>
      </c>
      <c r="P45" t="s">
        <v>235</v>
      </c>
      <c r="Q45" s="39">
        <v>67.461600000000004</v>
      </c>
      <c r="R45" s="39">
        <v>2.2896999999999998</v>
      </c>
      <c r="S45" s="39">
        <v>3.70574</v>
      </c>
      <c r="T45" s="39">
        <v>0.33721000000000001</v>
      </c>
      <c r="U45" s="39">
        <v>0.96900699999999995</v>
      </c>
      <c r="V45" s="39">
        <v>16.290299999999998</v>
      </c>
      <c r="W45" s="39">
        <v>480200.00000000006</v>
      </c>
      <c r="X45" s="39">
        <v>72300</v>
      </c>
      <c r="Y45" s="39">
        <v>128200</v>
      </c>
      <c r="Z45" s="39">
        <v>289400</v>
      </c>
      <c r="AA45" s="39">
        <v>0</v>
      </c>
      <c r="AB45" s="39">
        <v>26900</v>
      </c>
      <c r="AC45" s="39">
        <v>0</v>
      </c>
      <c r="AD45" t="e">
        <f t="shared" si="3"/>
        <v>#VALUE!</v>
      </c>
      <c r="AE45" t="e">
        <f t="shared" si="1"/>
        <v>#VALUE!</v>
      </c>
      <c r="AF45" t="e">
        <f t="shared" si="2"/>
        <v>#VALUE!</v>
      </c>
      <c r="AG45">
        <v>1</v>
      </c>
      <c r="AH45">
        <v>2</v>
      </c>
      <c r="AI45">
        <v>3</v>
      </c>
      <c r="AJ45">
        <v>4</v>
      </c>
      <c r="AK45">
        <v>5</v>
      </c>
      <c r="AL45">
        <v>6</v>
      </c>
      <c r="AM45">
        <v>7</v>
      </c>
      <c r="AN45">
        <v>8</v>
      </c>
      <c r="AO45">
        <v>9</v>
      </c>
      <c r="AP45">
        <v>10</v>
      </c>
      <c r="AQ45">
        <v>11</v>
      </c>
      <c r="AR45">
        <v>12</v>
      </c>
    </row>
    <row r="46" spans="1:44">
      <c r="A46" s="78"/>
      <c r="B46" s="32" t="s">
        <v>55</v>
      </c>
      <c r="C46" s="32"/>
      <c r="D46" t="s">
        <v>235</v>
      </c>
      <c r="E46" s="32">
        <v>54281</v>
      </c>
      <c r="F46" s="32">
        <v>50.845700000000001</v>
      </c>
      <c r="G46" s="32">
        <v>115477</v>
      </c>
      <c r="H46" s="32">
        <v>13.2628</v>
      </c>
      <c r="I46" s="32">
        <v>3.3224900000000002</v>
      </c>
      <c r="J46" t="s">
        <v>235</v>
      </c>
      <c r="K46" t="s">
        <v>235</v>
      </c>
      <c r="L46" s="32">
        <v>1.85514</v>
      </c>
      <c r="M46" s="32">
        <v>483.68599999999998</v>
      </c>
      <c r="N46" s="32">
        <v>481.97399999999999</v>
      </c>
      <c r="O46" t="s">
        <v>212</v>
      </c>
      <c r="P46" t="s">
        <v>212</v>
      </c>
      <c r="Q46" s="32">
        <v>86.672200000000004</v>
      </c>
      <c r="R46" s="32">
        <v>0.84778299999999995</v>
      </c>
      <c r="S46" s="32">
        <v>0.98743899999999996</v>
      </c>
      <c r="T46" s="32">
        <v>0.10649599999999999</v>
      </c>
      <c r="U46" s="32">
        <v>0.79778700000000002</v>
      </c>
      <c r="V46" s="32">
        <v>19.565799999999999</v>
      </c>
      <c r="W46" s="32">
        <v>480500</v>
      </c>
      <c r="X46" s="32">
        <v>70400</v>
      </c>
      <c r="Y46" s="32">
        <v>128500</v>
      </c>
      <c r="Z46" s="32">
        <v>289200</v>
      </c>
      <c r="AA46" s="32">
        <v>0</v>
      </c>
      <c r="AB46" s="32">
        <v>29300</v>
      </c>
      <c r="AC46" s="32">
        <v>0</v>
      </c>
      <c r="AD46">
        <f t="shared" si="3"/>
        <v>0</v>
      </c>
      <c r="AE46">
        <f t="shared" si="1"/>
        <v>3.8422219000476361E-3</v>
      </c>
      <c r="AF46" t="e">
        <f t="shared" si="2"/>
        <v>#VALUE!</v>
      </c>
      <c r="AG46">
        <v>1</v>
      </c>
      <c r="AH46">
        <v>2</v>
      </c>
      <c r="AI46">
        <v>3</v>
      </c>
      <c r="AJ46">
        <v>4</v>
      </c>
      <c r="AK46">
        <v>5</v>
      </c>
      <c r="AL46">
        <v>6</v>
      </c>
      <c r="AM46">
        <v>7</v>
      </c>
      <c r="AN46">
        <v>8</v>
      </c>
      <c r="AO46">
        <v>9</v>
      </c>
      <c r="AP46">
        <v>10</v>
      </c>
      <c r="AQ46">
        <v>11</v>
      </c>
      <c r="AR46">
        <v>12</v>
      </c>
    </row>
    <row r="47" spans="1:44">
      <c r="A47" s="78"/>
      <c r="B47" s="32" t="s">
        <v>54</v>
      </c>
      <c r="C47" s="32"/>
      <c r="D47" t="s">
        <v>235</v>
      </c>
      <c r="E47" s="32">
        <v>47214.2</v>
      </c>
      <c r="F47" t="s">
        <v>212</v>
      </c>
      <c r="G47" s="32">
        <v>104989</v>
      </c>
      <c r="H47" t="s">
        <v>212</v>
      </c>
      <c r="I47" s="32">
        <v>3.0182099999999998</v>
      </c>
      <c r="J47" t="s">
        <v>235</v>
      </c>
      <c r="K47" t="s">
        <v>235</v>
      </c>
      <c r="L47" t="s">
        <v>212</v>
      </c>
      <c r="M47" s="32">
        <v>449.315</v>
      </c>
      <c r="N47" s="32">
        <v>431.72300000000001</v>
      </c>
      <c r="O47" t="s">
        <v>212</v>
      </c>
      <c r="P47" t="s">
        <v>212</v>
      </c>
      <c r="Q47" s="32">
        <v>50.0364</v>
      </c>
      <c r="R47" s="32">
        <v>1.3749199999999999</v>
      </c>
      <c r="S47" s="32">
        <v>1.79613</v>
      </c>
      <c r="T47" s="32">
        <v>0.109907</v>
      </c>
      <c r="U47" s="32">
        <v>0.63741000000000003</v>
      </c>
      <c r="V47" s="32">
        <v>16.8703</v>
      </c>
      <c r="W47" s="32">
        <v>480500</v>
      </c>
      <c r="X47" s="32">
        <v>73200</v>
      </c>
      <c r="Y47" s="32">
        <v>129500</v>
      </c>
      <c r="Z47" s="32">
        <v>288400</v>
      </c>
      <c r="AA47" s="32">
        <v>0</v>
      </c>
      <c r="AB47" s="32">
        <v>28400</v>
      </c>
      <c r="AC47" s="32">
        <v>0</v>
      </c>
      <c r="AD47" t="e">
        <f t="shared" si="3"/>
        <v>#VALUE!</v>
      </c>
      <c r="AE47" t="e">
        <f t="shared" si="1"/>
        <v>#VALUE!</v>
      </c>
      <c r="AF47" t="e">
        <f t="shared" si="2"/>
        <v>#VALUE!</v>
      </c>
      <c r="AG47">
        <v>1</v>
      </c>
      <c r="AH47">
        <v>2</v>
      </c>
      <c r="AI47">
        <v>3</v>
      </c>
      <c r="AJ47">
        <v>4</v>
      </c>
      <c r="AK47">
        <v>5</v>
      </c>
      <c r="AL47">
        <v>6</v>
      </c>
      <c r="AM47">
        <v>7</v>
      </c>
      <c r="AN47">
        <v>8</v>
      </c>
      <c r="AO47">
        <v>9</v>
      </c>
      <c r="AP47">
        <v>10</v>
      </c>
      <c r="AQ47">
        <v>11</v>
      </c>
      <c r="AR47">
        <v>12</v>
      </c>
    </row>
    <row r="48" spans="1:44">
      <c r="A48" s="78"/>
      <c r="B48" s="28" t="s">
        <v>53</v>
      </c>
      <c r="C48" s="28"/>
      <c r="D48" t="s">
        <v>235</v>
      </c>
      <c r="E48" s="28">
        <v>62856.4</v>
      </c>
      <c r="F48" t="s">
        <v>212</v>
      </c>
      <c r="G48" s="28">
        <v>124857</v>
      </c>
      <c r="H48" t="s">
        <v>212</v>
      </c>
      <c r="I48" t="s">
        <v>235</v>
      </c>
      <c r="J48" t="s">
        <v>235</v>
      </c>
      <c r="K48" t="s">
        <v>235</v>
      </c>
      <c r="L48" t="s">
        <v>235</v>
      </c>
      <c r="M48" s="28">
        <v>538.14</v>
      </c>
      <c r="N48" s="28">
        <v>509.19799999999998</v>
      </c>
      <c r="O48" t="s">
        <v>235</v>
      </c>
      <c r="P48" t="s">
        <v>212</v>
      </c>
      <c r="Q48" s="28">
        <v>50.235900000000001</v>
      </c>
      <c r="R48" s="28">
        <v>0.27980699999999997</v>
      </c>
      <c r="S48" s="28">
        <v>0.53162399999999999</v>
      </c>
      <c r="T48" s="28">
        <v>4.56096E-2</v>
      </c>
      <c r="U48" s="28">
        <v>0.293987</v>
      </c>
      <c r="V48" s="28">
        <v>22.5091</v>
      </c>
      <c r="W48" s="28">
        <v>481400</v>
      </c>
      <c r="X48" s="28">
        <v>71200</v>
      </c>
      <c r="Y48" s="28">
        <v>127400</v>
      </c>
      <c r="Z48" s="28">
        <v>291300</v>
      </c>
      <c r="AA48" s="28">
        <v>0</v>
      </c>
      <c r="AB48" s="28">
        <v>28700</v>
      </c>
      <c r="AC48" s="28">
        <v>0</v>
      </c>
      <c r="AD48" t="e">
        <f t="shared" si="3"/>
        <v>#VALUE!</v>
      </c>
      <c r="AE48" t="e">
        <f t="shared" si="1"/>
        <v>#VALUE!</v>
      </c>
      <c r="AF48" t="e">
        <f t="shared" si="2"/>
        <v>#VALUE!</v>
      </c>
      <c r="AG48">
        <v>1</v>
      </c>
      <c r="AH48">
        <v>2</v>
      </c>
      <c r="AI48">
        <v>3</v>
      </c>
      <c r="AJ48">
        <v>4</v>
      </c>
      <c r="AK48">
        <v>5</v>
      </c>
      <c r="AL48">
        <v>6</v>
      </c>
      <c r="AM48">
        <v>7</v>
      </c>
      <c r="AN48">
        <v>8</v>
      </c>
      <c r="AO48">
        <v>9</v>
      </c>
      <c r="AP48">
        <v>10</v>
      </c>
      <c r="AQ48">
        <v>11</v>
      </c>
      <c r="AR48">
        <v>12</v>
      </c>
    </row>
    <row r="49" spans="1:44">
      <c r="A49" s="78"/>
      <c r="B49" s="39" t="s">
        <v>52</v>
      </c>
      <c r="C49" s="39"/>
      <c r="D49" t="s">
        <v>235</v>
      </c>
      <c r="E49" s="39">
        <v>56147.3</v>
      </c>
      <c r="F49" s="39">
        <v>3.3458899999999998</v>
      </c>
      <c r="G49" s="39">
        <v>113686</v>
      </c>
      <c r="H49" t="s">
        <v>212</v>
      </c>
      <c r="I49" s="39">
        <v>4.9503199999999996</v>
      </c>
      <c r="J49" t="s">
        <v>235</v>
      </c>
      <c r="K49" t="s">
        <v>235</v>
      </c>
      <c r="L49" t="s">
        <v>235</v>
      </c>
      <c r="M49" s="39">
        <v>446.983</v>
      </c>
      <c r="N49" s="39">
        <v>453.33300000000003</v>
      </c>
      <c r="O49" t="s">
        <v>235</v>
      </c>
      <c r="P49" t="s">
        <v>212</v>
      </c>
      <c r="Q49" s="39">
        <v>75.002300000000005</v>
      </c>
      <c r="R49" s="39">
        <v>1.85107</v>
      </c>
      <c r="S49" s="39">
        <v>2.51349</v>
      </c>
      <c r="T49" s="39">
        <v>0.20937500000000001</v>
      </c>
      <c r="U49" s="39">
        <v>1.07152</v>
      </c>
      <c r="V49" s="39">
        <v>15.065</v>
      </c>
      <c r="W49" s="39">
        <v>480400</v>
      </c>
      <c r="X49" s="39">
        <v>73800</v>
      </c>
      <c r="Y49" s="39">
        <v>125900</v>
      </c>
      <c r="Z49" s="39">
        <v>291100</v>
      </c>
      <c r="AA49" s="39">
        <v>2000</v>
      </c>
      <c r="AB49" s="39">
        <v>26900</v>
      </c>
      <c r="AC49" s="39">
        <v>0</v>
      </c>
      <c r="AD49" t="e">
        <f t="shared" si="3"/>
        <v>#VALUE!</v>
      </c>
      <c r="AE49" t="e">
        <f t="shared" si="1"/>
        <v>#VALUE!</v>
      </c>
      <c r="AF49" t="e">
        <f t="shared" si="2"/>
        <v>#VALUE!</v>
      </c>
      <c r="AG49">
        <v>1</v>
      </c>
      <c r="AH49">
        <v>2</v>
      </c>
      <c r="AI49">
        <v>3</v>
      </c>
      <c r="AJ49">
        <v>4</v>
      </c>
      <c r="AK49">
        <v>5</v>
      </c>
      <c r="AL49">
        <v>6</v>
      </c>
      <c r="AM49">
        <v>7</v>
      </c>
      <c r="AN49">
        <v>8</v>
      </c>
      <c r="AO49">
        <v>9</v>
      </c>
      <c r="AP49">
        <v>10</v>
      </c>
      <c r="AQ49">
        <v>11</v>
      </c>
      <c r="AR49">
        <v>12</v>
      </c>
    </row>
    <row r="50" spans="1:44">
      <c r="A50" s="78"/>
      <c r="B50" s="32" t="s">
        <v>51</v>
      </c>
      <c r="C50" s="32"/>
      <c r="D50" s="32">
        <v>1.7994600000000001</v>
      </c>
      <c r="E50" s="32">
        <v>56349</v>
      </c>
      <c r="F50" t="s">
        <v>235</v>
      </c>
      <c r="G50" s="32">
        <v>122579</v>
      </c>
      <c r="H50" t="s">
        <v>212</v>
      </c>
      <c r="I50" s="32">
        <v>3.1795100000000001</v>
      </c>
      <c r="J50" t="s">
        <v>235</v>
      </c>
      <c r="K50" t="s">
        <v>235</v>
      </c>
      <c r="L50" t="s">
        <v>235</v>
      </c>
      <c r="M50" s="32">
        <v>496.31</v>
      </c>
      <c r="N50" s="32">
        <v>487.26299999999998</v>
      </c>
      <c r="O50" t="s">
        <v>212</v>
      </c>
      <c r="P50" t="s">
        <v>212</v>
      </c>
      <c r="Q50" s="32">
        <v>66.052199999999999</v>
      </c>
      <c r="R50" s="32">
        <v>1.36764</v>
      </c>
      <c r="S50" s="32">
        <v>1.4369499999999999</v>
      </c>
      <c r="T50" s="32">
        <v>0.17754900000000001</v>
      </c>
      <c r="U50" s="32">
        <v>0.77851499999999996</v>
      </c>
      <c r="V50" s="32">
        <v>17.1995</v>
      </c>
      <c r="W50" s="32">
        <v>481100</v>
      </c>
      <c r="X50" s="32">
        <v>74000</v>
      </c>
      <c r="Y50" s="32">
        <v>125800</v>
      </c>
      <c r="Z50" s="32">
        <v>292000</v>
      </c>
      <c r="AA50" s="32">
        <v>0</v>
      </c>
      <c r="AB50" s="32">
        <v>27000</v>
      </c>
      <c r="AC50" s="32">
        <v>0</v>
      </c>
      <c r="AD50" t="e">
        <f t="shared" si="3"/>
        <v>#VALUE!</v>
      </c>
      <c r="AE50" t="e">
        <f t="shared" si="1"/>
        <v>#VALUE!</v>
      </c>
      <c r="AF50" t="e">
        <f t="shared" si="2"/>
        <v>#VALUE!</v>
      </c>
      <c r="AG50">
        <v>1</v>
      </c>
      <c r="AH50">
        <v>2</v>
      </c>
      <c r="AI50">
        <v>3</v>
      </c>
      <c r="AJ50">
        <v>4</v>
      </c>
      <c r="AK50">
        <v>5</v>
      </c>
      <c r="AL50">
        <v>6</v>
      </c>
      <c r="AM50">
        <v>7</v>
      </c>
      <c r="AN50">
        <v>8</v>
      </c>
      <c r="AO50">
        <v>9</v>
      </c>
      <c r="AP50">
        <v>10</v>
      </c>
      <c r="AQ50">
        <v>11</v>
      </c>
      <c r="AR50">
        <v>12</v>
      </c>
    </row>
    <row r="51" spans="1:44">
      <c r="A51" s="78"/>
      <c r="B51" s="28" t="s">
        <v>50</v>
      </c>
      <c r="C51" s="28"/>
      <c r="D51" t="s">
        <v>212</v>
      </c>
      <c r="E51" s="28">
        <v>58570.5</v>
      </c>
      <c r="F51" t="s">
        <v>212</v>
      </c>
      <c r="G51" s="28">
        <v>123480</v>
      </c>
      <c r="H51" t="s">
        <v>235</v>
      </c>
      <c r="I51" s="28">
        <v>4.1177200000000003</v>
      </c>
      <c r="J51" t="s">
        <v>212</v>
      </c>
      <c r="K51" t="s">
        <v>212</v>
      </c>
      <c r="L51" t="s">
        <v>235</v>
      </c>
      <c r="M51" s="28">
        <v>484.70100000000002</v>
      </c>
      <c r="N51" s="28">
        <v>487.72899999999998</v>
      </c>
      <c r="O51" t="s">
        <v>235</v>
      </c>
      <c r="P51" t="s">
        <v>212</v>
      </c>
      <c r="Q51" s="28">
        <v>63.4223</v>
      </c>
      <c r="R51" s="28">
        <v>7.2423000000000001E-2</v>
      </c>
      <c r="S51" s="28">
        <v>6.9303000000000003E-2</v>
      </c>
      <c r="T51" t="s">
        <v>212</v>
      </c>
      <c r="U51" s="28">
        <v>0.65254500000000004</v>
      </c>
      <c r="V51" s="28">
        <v>17.775200000000002</v>
      </c>
      <c r="W51" s="28">
        <v>480300</v>
      </c>
      <c r="X51" s="28">
        <v>72800</v>
      </c>
      <c r="Y51" s="28">
        <v>126600</v>
      </c>
      <c r="Z51" s="28">
        <v>290300</v>
      </c>
      <c r="AA51" s="28">
        <v>1800</v>
      </c>
      <c r="AB51" s="28">
        <v>28200</v>
      </c>
      <c r="AC51" s="28">
        <v>0</v>
      </c>
      <c r="AD51" t="e">
        <f t="shared" si="3"/>
        <v>#VALUE!</v>
      </c>
      <c r="AE51" t="e">
        <f t="shared" si="1"/>
        <v>#VALUE!</v>
      </c>
      <c r="AF51" t="e">
        <f t="shared" si="2"/>
        <v>#VALUE!</v>
      </c>
      <c r="AG51">
        <v>1</v>
      </c>
      <c r="AH51">
        <v>2</v>
      </c>
      <c r="AI51">
        <v>3</v>
      </c>
      <c r="AJ51">
        <v>4</v>
      </c>
      <c r="AK51">
        <v>5</v>
      </c>
      <c r="AL51">
        <v>6</v>
      </c>
      <c r="AM51">
        <v>7</v>
      </c>
      <c r="AN51">
        <v>8</v>
      </c>
      <c r="AO51">
        <v>9</v>
      </c>
      <c r="AP51">
        <v>10</v>
      </c>
      <c r="AQ51">
        <v>11</v>
      </c>
      <c r="AR51">
        <v>12</v>
      </c>
    </row>
    <row r="52" spans="1:44">
      <c r="A52" s="78"/>
      <c r="B52" s="28" t="s">
        <v>49</v>
      </c>
      <c r="C52" s="28"/>
      <c r="D52" t="s">
        <v>235</v>
      </c>
      <c r="E52" s="28">
        <v>69900.600000000006</v>
      </c>
      <c r="F52" t="s">
        <v>235</v>
      </c>
      <c r="G52" s="28">
        <v>150295</v>
      </c>
      <c r="H52" t="s">
        <v>212</v>
      </c>
      <c r="I52" s="28">
        <v>3.51972</v>
      </c>
      <c r="J52" t="s">
        <v>235</v>
      </c>
      <c r="K52" t="s">
        <v>212</v>
      </c>
      <c r="L52" t="s">
        <v>235</v>
      </c>
      <c r="M52" s="28">
        <v>547.74099999999999</v>
      </c>
      <c r="N52" s="28">
        <v>560.447</v>
      </c>
      <c r="O52" t="s">
        <v>212</v>
      </c>
      <c r="P52" t="s">
        <v>212</v>
      </c>
      <c r="Q52" s="28">
        <v>66</v>
      </c>
      <c r="R52" s="28">
        <v>3.61648E-3</v>
      </c>
      <c r="S52" s="28">
        <v>3.1946500000000003E-2</v>
      </c>
      <c r="T52" s="28">
        <v>1.25804E-3</v>
      </c>
      <c r="U52" s="28">
        <v>0.459123</v>
      </c>
      <c r="V52" s="28">
        <v>25.169499999999999</v>
      </c>
      <c r="W52" s="28">
        <v>481200</v>
      </c>
      <c r="X52" s="28">
        <v>71900</v>
      </c>
      <c r="Y52" s="28">
        <v>124600.00000000001</v>
      </c>
      <c r="Z52" s="28">
        <v>292900</v>
      </c>
      <c r="AA52" s="28">
        <v>0</v>
      </c>
      <c r="AB52" s="28">
        <v>29400</v>
      </c>
      <c r="AC52" s="28">
        <v>0</v>
      </c>
      <c r="AD52" t="e">
        <f t="shared" si="3"/>
        <v>#VALUE!</v>
      </c>
      <c r="AE52" t="e">
        <f t="shared" si="1"/>
        <v>#VALUE!</v>
      </c>
      <c r="AF52" t="e">
        <f t="shared" si="2"/>
        <v>#VALUE!</v>
      </c>
      <c r="AG52">
        <v>1</v>
      </c>
      <c r="AH52">
        <v>2</v>
      </c>
      <c r="AI52">
        <v>3</v>
      </c>
      <c r="AJ52">
        <v>4</v>
      </c>
      <c r="AK52">
        <v>5</v>
      </c>
      <c r="AL52">
        <v>6</v>
      </c>
      <c r="AM52">
        <v>7</v>
      </c>
      <c r="AN52">
        <v>8</v>
      </c>
      <c r="AO52">
        <v>9</v>
      </c>
      <c r="AP52">
        <v>10</v>
      </c>
      <c r="AQ52">
        <v>11</v>
      </c>
      <c r="AR52">
        <v>12</v>
      </c>
    </row>
    <row r="53" spans="1:44">
      <c r="A53" s="78"/>
      <c r="B53" s="28" t="s">
        <v>48</v>
      </c>
      <c r="C53" s="28"/>
      <c r="D53" t="s">
        <v>212</v>
      </c>
      <c r="E53" s="28">
        <v>55818.5</v>
      </c>
      <c r="F53" t="s">
        <v>212</v>
      </c>
      <c r="G53" s="28">
        <v>123819</v>
      </c>
      <c r="H53" t="s">
        <v>235</v>
      </c>
      <c r="I53" t="s">
        <v>235</v>
      </c>
      <c r="J53" t="s">
        <v>235</v>
      </c>
      <c r="K53" t="s">
        <v>212</v>
      </c>
      <c r="L53" t="s">
        <v>212</v>
      </c>
      <c r="M53" s="28">
        <v>509.03899999999999</v>
      </c>
      <c r="N53" s="28">
        <v>517.14599999999996</v>
      </c>
      <c r="O53" t="s">
        <v>235</v>
      </c>
      <c r="P53" t="s">
        <v>235</v>
      </c>
      <c r="Q53" s="28">
        <v>42.098500000000001</v>
      </c>
      <c r="R53" s="28">
        <v>0.15279400000000001</v>
      </c>
      <c r="S53" s="28">
        <v>0.137212</v>
      </c>
      <c r="T53" t="s">
        <v>212</v>
      </c>
      <c r="U53" s="28">
        <v>0.49045100000000003</v>
      </c>
      <c r="V53" s="28">
        <v>21.751200000000001</v>
      </c>
      <c r="W53" s="28">
        <v>481800</v>
      </c>
      <c r="X53" s="28">
        <v>70800</v>
      </c>
      <c r="Y53" s="28">
        <v>126900</v>
      </c>
      <c r="Z53" s="28">
        <v>292400</v>
      </c>
      <c r="AA53" s="28">
        <v>0</v>
      </c>
      <c r="AB53" s="28">
        <v>28100</v>
      </c>
      <c r="AC53" s="28">
        <v>0</v>
      </c>
      <c r="AD53" t="e">
        <f t="shared" si="3"/>
        <v>#VALUE!</v>
      </c>
      <c r="AE53" t="e">
        <f t="shared" si="1"/>
        <v>#VALUE!</v>
      </c>
      <c r="AF53" t="e">
        <f t="shared" si="2"/>
        <v>#VALUE!</v>
      </c>
      <c r="AG53">
        <v>1</v>
      </c>
      <c r="AH53">
        <v>2</v>
      </c>
      <c r="AI53">
        <v>3</v>
      </c>
      <c r="AJ53">
        <v>4</v>
      </c>
      <c r="AK53">
        <v>5</v>
      </c>
      <c r="AL53">
        <v>6</v>
      </c>
      <c r="AM53">
        <v>7</v>
      </c>
      <c r="AN53">
        <v>8</v>
      </c>
      <c r="AO53">
        <v>9</v>
      </c>
      <c r="AP53">
        <v>10</v>
      </c>
      <c r="AQ53">
        <v>11</v>
      </c>
      <c r="AR53">
        <v>12</v>
      </c>
    </row>
    <row r="54" spans="1:44">
      <c r="A54" s="78"/>
      <c r="B54" s="28" t="s">
        <v>47</v>
      </c>
      <c r="C54" s="28"/>
      <c r="D54" t="s">
        <v>235</v>
      </c>
      <c r="E54" s="28">
        <v>55695.7</v>
      </c>
      <c r="F54" t="s">
        <v>212</v>
      </c>
      <c r="G54" s="28">
        <v>118715</v>
      </c>
      <c r="H54" t="s">
        <v>212</v>
      </c>
      <c r="I54" s="28">
        <v>1.9366000000000001</v>
      </c>
      <c r="J54" t="s">
        <v>235</v>
      </c>
      <c r="K54" t="s">
        <v>235</v>
      </c>
      <c r="L54" t="s">
        <v>235</v>
      </c>
      <c r="M54" s="28">
        <v>478.46100000000001</v>
      </c>
      <c r="N54" s="28">
        <v>480.43099999999998</v>
      </c>
      <c r="O54" t="s">
        <v>235</v>
      </c>
      <c r="P54" t="s">
        <v>212</v>
      </c>
      <c r="Q54" s="28">
        <v>53.603000000000002</v>
      </c>
      <c r="R54" s="28">
        <v>5.5093200000000002E-2</v>
      </c>
      <c r="S54" s="28">
        <v>7.8998499999999999E-2</v>
      </c>
      <c r="T54" t="s">
        <v>212</v>
      </c>
      <c r="U54" s="28">
        <v>0.529748</v>
      </c>
      <c r="V54" s="28">
        <v>21.985499999999998</v>
      </c>
      <c r="W54" s="28">
        <v>481000</v>
      </c>
      <c r="X54" s="28">
        <v>73900</v>
      </c>
      <c r="Y54" s="28">
        <v>127100.00000000001</v>
      </c>
      <c r="Z54" s="28">
        <v>290800</v>
      </c>
      <c r="AA54" s="28">
        <v>0</v>
      </c>
      <c r="AB54" s="28">
        <v>27200.000000000004</v>
      </c>
      <c r="AC54" s="28">
        <v>0</v>
      </c>
      <c r="AD54" t="e">
        <f t="shared" si="3"/>
        <v>#VALUE!</v>
      </c>
      <c r="AE54" t="e">
        <f t="shared" si="1"/>
        <v>#VALUE!</v>
      </c>
      <c r="AF54" t="e">
        <f t="shared" si="2"/>
        <v>#VALUE!</v>
      </c>
      <c r="AG54">
        <v>1</v>
      </c>
      <c r="AH54">
        <v>2</v>
      </c>
      <c r="AI54">
        <v>3</v>
      </c>
      <c r="AJ54">
        <v>4</v>
      </c>
      <c r="AK54">
        <v>5</v>
      </c>
      <c r="AL54">
        <v>6</v>
      </c>
      <c r="AM54">
        <v>7</v>
      </c>
      <c r="AN54">
        <v>8</v>
      </c>
      <c r="AO54">
        <v>9</v>
      </c>
      <c r="AP54">
        <v>10</v>
      </c>
      <c r="AQ54">
        <v>11</v>
      </c>
      <c r="AR54">
        <v>12</v>
      </c>
    </row>
    <row r="55" spans="1:44">
      <c r="A55" s="78"/>
      <c r="B55" s="28" t="s">
        <v>46</v>
      </c>
      <c r="C55" s="28"/>
      <c r="D55" t="s">
        <v>212</v>
      </c>
      <c r="E55" s="28">
        <v>57131.3</v>
      </c>
      <c r="F55" t="s">
        <v>212</v>
      </c>
      <c r="G55" s="28">
        <v>126013</v>
      </c>
      <c r="H55" t="s">
        <v>212</v>
      </c>
      <c r="I55" t="s">
        <v>235</v>
      </c>
      <c r="J55" t="s">
        <v>235</v>
      </c>
      <c r="K55" t="s">
        <v>212</v>
      </c>
      <c r="L55" t="s">
        <v>212</v>
      </c>
      <c r="M55" s="28">
        <v>527.65499999999997</v>
      </c>
      <c r="N55" s="28">
        <v>513.36599999999999</v>
      </c>
      <c r="O55" t="s">
        <v>212</v>
      </c>
      <c r="P55" t="s">
        <v>212</v>
      </c>
      <c r="Q55" s="28">
        <v>42.584600000000002</v>
      </c>
      <c r="R55" s="28">
        <v>4.9012E-2</v>
      </c>
      <c r="S55" s="28">
        <v>9.0519699999999995E-2</v>
      </c>
      <c r="T55" t="s">
        <v>212</v>
      </c>
      <c r="U55" s="28">
        <v>0.143233</v>
      </c>
      <c r="V55" s="28">
        <v>26.414400000000001</v>
      </c>
      <c r="W55" s="28">
        <v>482299.99999999994</v>
      </c>
      <c r="X55" s="28">
        <v>71800</v>
      </c>
      <c r="Y55" s="28">
        <v>126600</v>
      </c>
      <c r="Z55" s="28">
        <v>293600</v>
      </c>
      <c r="AA55" s="28">
        <v>0</v>
      </c>
      <c r="AB55" s="28">
        <v>25700</v>
      </c>
      <c r="AC55" s="28">
        <v>0</v>
      </c>
      <c r="AD55" t="e">
        <f t="shared" si="3"/>
        <v>#VALUE!</v>
      </c>
      <c r="AE55" t="e">
        <f t="shared" si="1"/>
        <v>#VALUE!</v>
      </c>
      <c r="AF55" t="e">
        <f t="shared" si="2"/>
        <v>#VALUE!</v>
      </c>
      <c r="AG55">
        <v>1</v>
      </c>
      <c r="AH55">
        <v>2</v>
      </c>
      <c r="AI55">
        <v>3</v>
      </c>
      <c r="AJ55">
        <v>4</v>
      </c>
      <c r="AK55">
        <v>5</v>
      </c>
      <c r="AL55">
        <v>6</v>
      </c>
      <c r="AM55">
        <v>7</v>
      </c>
      <c r="AN55">
        <v>8</v>
      </c>
      <c r="AO55">
        <v>9</v>
      </c>
      <c r="AP55">
        <v>10</v>
      </c>
      <c r="AQ55">
        <v>11</v>
      </c>
      <c r="AR55">
        <v>12</v>
      </c>
    </row>
    <row r="56" spans="1:44">
      <c r="A56" s="78"/>
      <c r="B56" s="39" t="s">
        <v>26</v>
      </c>
      <c r="C56" s="39"/>
      <c r="D56" t="s">
        <v>235</v>
      </c>
      <c r="E56" s="39">
        <v>67437.899999999994</v>
      </c>
      <c r="F56" t="s">
        <v>212</v>
      </c>
      <c r="G56" s="39">
        <v>120696</v>
      </c>
      <c r="H56" t="s">
        <v>212</v>
      </c>
      <c r="I56" s="39">
        <v>2.72349</v>
      </c>
      <c r="J56" t="s">
        <v>235</v>
      </c>
      <c r="K56" t="s">
        <v>235</v>
      </c>
      <c r="L56" t="s">
        <v>235</v>
      </c>
      <c r="M56" s="39">
        <v>497.52199999999999</v>
      </c>
      <c r="N56" s="39">
        <v>497.86500000000001</v>
      </c>
      <c r="O56" t="s">
        <v>212</v>
      </c>
      <c r="P56" t="s">
        <v>235</v>
      </c>
      <c r="Q56" s="39">
        <v>47.167200000000001</v>
      </c>
      <c r="R56" s="39">
        <v>3.9280599999999999E-2</v>
      </c>
      <c r="S56" s="39">
        <v>6.7796700000000001E-2</v>
      </c>
      <c r="T56" t="s">
        <v>235</v>
      </c>
      <c r="U56" s="39">
        <v>0.63436700000000001</v>
      </c>
      <c r="V56" s="39">
        <v>22.8993</v>
      </c>
      <c r="W56" s="39">
        <v>480900.00000000006</v>
      </c>
      <c r="X56" s="39">
        <v>73800</v>
      </c>
      <c r="Y56" s="39">
        <v>124800</v>
      </c>
      <c r="Z56" s="39">
        <v>292200</v>
      </c>
      <c r="AA56" s="39">
        <v>0</v>
      </c>
      <c r="AB56" s="39">
        <v>28300</v>
      </c>
      <c r="AC56" s="39">
        <v>0</v>
      </c>
      <c r="AD56" t="e">
        <f t="shared" si="3"/>
        <v>#VALUE!</v>
      </c>
      <c r="AE56" t="e">
        <f t="shared" si="1"/>
        <v>#VALUE!</v>
      </c>
      <c r="AF56" t="e">
        <f t="shared" si="2"/>
        <v>#VALUE!</v>
      </c>
      <c r="AG56">
        <v>1</v>
      </c>
      <c r="AH56">
        <v>2</v>
      </c>
      <c r="AI56">
        <v>3</v>
      </c>
      <c r="AJ56">
        <v>4</v>
      </c>
      <c r="AK56">
        <v>5</v>
      </c>
      <c r="AL56">
        <v>6</v>
      </c>
      <c r="AM56">
        <v>7</v>
      </c>
      <c r="AN56">
        <v>8</v>
      </c>
      <c r="AO56">
        <v>9</v>
      </c>
      <c r="AP56">
        <v>10</v>
      </c>
      <c r="AQ56">
        <v>11</v>
      </c>
      <c r="AR56">
        <v>12</v>
      </c>
    </row>
    <row r="57" spans="1:44">
      <c r="A57" s="78"/>
      <c r="B57" s="32" t="s">
        <v>25</v>
      </c>
      <c r="C57" s="32"/>
      <c r="D57" t="s">
        <v>212</v>
      </c>
      <c r="E57" s="32">
        <v>68129.3</v>
      </c>
      <c r="F57" t="s">
        <v>235</v>
      </c>
      <c r="G57" s="32">
        <v>130838</v>
      </c>
      <c r="H57" t="s">
        <v>235</v>
      </c>
      <c r="I57" s="32">
        <v>1.98271</v>
      </c>
      <c r="J57" t="s">
        <v>212</v>
      </c>
      <c r="K57" t="s">
        <v>235</v>
      </c>
      <c r="L57" t="s">
        <v>235</v>
      </c>
      <c r="M57" s="32">
        <v>528.03399999999999</v>
      </c>
      <c r="N57" s="32">
        <v>537.98199999999997</v>
      </c>
      <c r="O57" t="s">
        <v>212</v>
      </c>
      <c r="P57" t="s">
        <v>212</v>
      </c>
      <c r="Q57" s="32">
        <v>66.091700000000003</v>
      </c>
      <c r="R57" s="32">
        <v>5.9159700000000003E-2</v>
      </c>
      <c r="S57" s="32">
        <v>4.1489600000000001E-2</v>
      </c>
      <c r="T57" s="32">
        <v>8.3525100000000005E-3</v>
      </c>
      <c r="U57" s="32">
        <v>0.62354500000000002</v>
      </c>
      <c r="V57" s="32">
        <v>23.4785</v>
      </c>
      <c r="W57" s="32">
        <v>480800</v>
      </c>
      <c r="X57" s="32">
        <v>74800</v>
      </c>
      <c r="Y57" s="32">
        <v>125399.99999999999</v>
      </c>
      <c r="Z57" s="32">
        <v>291700</v>
      </c>
      <c r="AA57" s="32">
        <v>0</v>
      </c>
      <c r="AB57" s="32">
        <v>27300</v>
      </c>
      <c r="AC57" s="32">
        <v>0</v>
      </c>
      <c r="AD57" t="e">
        <f t="shared" si="3"/>
        <v>#VALUE!</v>
      </c>
      <c r="AE57" t="e">
        <f t="shared" si="1"/>
        <v>#VALUE!</v>
      </c>
      <c r="AF57" t="e">
        <f t="shared" si="2"/>
        <v>#VALUE!</v>
      </c>
      <c r="AG57">
        <v>1</v>
      </c>
      <c r="AH57">
        <v>2</v>
      </c>
      <c r="AI57">
        <v>3</v>
      </c>
      <c r="AJ57">
        <v>4</v>
      </c>
      <c r="AK57">
        <v>5</v>
      </c>
      <c r="AL57">
        <v>6</v>
      </c>
      <c r="AM57">
        <v>7</v>
      </c>
      <c r="AN57">
        <v>8</v>
      </c>
      <c r="AO57">
        <v>9</v>
      </c>
      <c r="AP57">
        <v>10</v>
      </c>
      <c r="AQ57">
        <v>11</v>
      </c>
      <c r="AR57">
        <v>12</v>
      </c>
    </row>
    <row r="58" spans="1:44">
      <c r="A58" s="78"/>
      <c r="B58" s="32" t="s">
        <v>24</v>
      </c>
      <c r="C58" s="32"/>
      <c r="D58" t="s">
        <v>235</v>
      </c>
      <c r="E58" s="32">
        <v>60828.800000000003</v>
      </c>
      <c r="F58" t="s">
        <v>212</v>
      </c>
      <c r="G58" s="32">
        <v>112208</v>
      </c>
      <c r="H58" t="s">
        <v>212</v>
      </c>
      <c r="I58" s="32">
        <v>3.0087100000000002</v>
      </c>
      <c r="J58" t="s">
        <v>235</v>
      </c>
      <c r="K58" t="s">
        <v>235</v>
      </c>
      <c r="L58" t="s">
        <v>235</v>
      </c>
      <c r="M58" s="32">
        <v>474.59500000000003</v>
      </c>
      <c r="N58" s="32">
        <v>471.05900000000003</v>
      </c>
      <c r="O58" t="s">
        <v>235</v>
      </c>
      <c r="P58" t="s">
        <v>235</v>
      </c>
      <c r="Q58" s="32">
        <v>57.9392</v>
      </c>
      <c r="R58" s="32">
        <v>1.11276</v>
      </c>
      <c r="S58" s="32">
        <v>1.2804899999999999</v>
      </c>
      <c r="T58" s="32">
        <v>9.3758599999999997E-2</v>
      </c>
      <c r="U58" s="32">
        <v>1.0342</v>
      </c>
      <c r="V58" s="32">
        <v>18.265899999999998</v>
      </c>
      <c r="W58" s="32">
        <v>480400</v>
      </c>
      <c r="X58" s="32">
        <v>73300</v>
      </c>
      <c r="Y58" s="32">
        <v>126400</v>
      </c>
      <c r="Z58" s="32">
        <v>290700</v>
      </c>
      <c r="AA58" s="32">
        <v>1700.0000000000002</v>
      </c>
      <c r="AB58" s="32">
        <v>27500</v>
      </c>
      <c r="AC58" s="32">
        <v>0</v>
      </c>
      <c r="AD58" t="e">
        <f t="shared" si="3"/>
        <v>#VALUE!</v>
      </c>
      <c r="AE58" t="e">
        <f t="shared" si="1"/>
        <v>#VALUE!</v>
      </c>
      <c r="AF58" t="e">
        <f t="shared" si="2"/>
        <v>#VALUE!</v>
      </c>
      <c r="AG58">
        <v>1</v>
      </c>
      <c r="AH58">
        <v>2</v>
      </c>
      <c r="AI58">
        <v>3</v>
      </c>
      <c r="AJ58">
        <v>4</v>
      </c>
      <c r="AK58">
        <v>5</v>
      </c>
      <c r="AL58">
        <v>6</v>
      </c>
      <c r="AM58">
        <v>7</v>
      </c>
      <c r="AN58">
        <v>8</v>
      </c>
      <c r="AO58">
        <v>9</v>
      </c>
      <c r="AP58">
        <v>10</v>
      </c>
      <c r="AQ58">
        <v>11</v>
      </c>
      <c r="AR58">
        <v>12</v>
      </c>
    </row>
    <row r="59" spans="1:44">
      <c r="A59" s="78"/>
      <c r="B59" s="39" t="s">
        <v>23</v>
      </c>
      <c r="C59" s="39"/>
      <c r="D59" t="s">
        <v>235</v>
      </c>
      <c r="E59" s="39">
        <v>59127.3</v>
      </c>
      <c r="F59" t="s">
        <v>235</v>
      </c>
      <c r="G59" s="39">
        <v>112700</v>
      </c>
      <c r="H59" t="s">
        <v>235</v>
      </c>
      <c r="I59" s="39">
        <v>3.7540300000000002</v>
      </c>
      <c r="J59" t="s">
        <v>235</v>
      </c>
      <c r="K59" t="s">
        <v>235</v>
      </c>
      <c r="L59" t="s">
        <v>235</v>
      </c>
      <c r="M59" s="39">
        <v>422.34399999999999</v>
      </c>
      <c r="N59" s="39">
        <v>426.56299999999999</v>
      </c>
      <c r="O59" t="s">
        <v>235</v>
      </c>
      <c r="P59" t="s">
        <v>235</v>
      </c>
      <c r="Q59" s="39">
        <v>71.211600000000004</v>
      </c>
      <c r="R59" s="39">
        <v>1.4379500000000001</v>
      </c>
      <c r="S59" s="39">
        <v>1.9510099999999999</v>
      </c>
      <c r="T59" s="39">
        <v>0.18731500000000001</v>
      </c>
      <c r="U59" s="39">
        <v>0.83960999999999997</v>
      </c>
      <c r="V59" s="39">
        <v>14.3461</v>
      </c>
      <c r="W59" s="39">
        <v>480200.00000000006</v>
      </c>
      <c r="X59" s="39">
        <v>75900</v>
      </c>
      <c r="Y59" s="39">
        <v>124300</v>
      </c>
      <c r="Z59" s="39">
        <v>292000</v>
      </c>
      <c r="AA59" s="39">
        <v>2700</v>
      </c>
      <c r="AB59" s="39">
        <v>24800</v>
      </c>
      <c r="AC59" s="39">
        <v>0</v>
      </c>
      <c r="AD59" t="e">
        <f t="shared" si="3"/>
        <v>#VALUE!</v>
      </c>
      <c r="AE59" t="e">
        <f t="shared" si="1"/>
        <v>#VALUE!</v>
      </c>
      <c r="AF59" t="e">
        <f t="shared" si="2"/>
        <v>#VALUE!</v>
      </c>
      <c r="AG59">
        <v>1</v>
      </c>
      <c r="AH59">
        <v>2</v>
      </c>
      <c r="AI59">
        <v>3</v>
      </c>
      <c r="AJ59">
        <v>4</v>
      </c>
      <c r="AK59">
        <v>5</v>
      </c>
      <c r="AL59">
        <v>6</v>
      </c>
      <c r="AM59">
        <v>7</v>
      </c>
      <c r="AN59">
        <v>8</v>
      </c>
      <c r="AO59">
        <v>9</v>
      </c>
      <c r="AP59">
        <v>10</v>
      </c>
      <c r="AQ59">
        <v>11</v>
      </c>
      <c r="AR59">
        <v>12</v>
      </c>
    </row>
    <row r="60" spans="1:44">
      <c r="A60" s="78"/>
      <c r="B60" s="32" t="s">
        <v>22</v>
      </c>
      <c r="C60" s="32"/>
      <c r="D60" t="s">
        <v>235</v>
      </c>
      <c r="E60" s="32">
        <v>67799.399999999994</v>
      </c>
      <c r="F60" t="s">
        <v>212</v>
      </c>
      <c r="G60" s="32">
        <v>132022</v>
      </c>
      <c r="H60" t="s">
        <v>212</v>
      </c>
      <c r="I60" t="s">
        <v>235</v>
      </c>
      <c r="J60" t="s">
        <v>235</v>
      </c>
      <c r="K60" t="s">
        <v>235</v>
      </c>
      <c r="L60" t="s">
        <v>212</v>
      </c>
      <c r="M60" s="32">
        <v>578.63300000000004</v>
      </c>
      <c r="N60" s="32">
        <v>565.18499999999995</v>
      </c>
      <c r="O60" t="s">
        <v>235</v>
      </c>
      <c r="P60" t="s">
        <v>212</v>
      </c>
      <c r="Q60" s="32">
        <v>42.272300000000001</v>
      </c>
      <c r="R60" t="s">
        <v>212</v>
      </c>
      <c r="S60" t="s">
        <v>212</v>
      </c>
      <c r="T60" t="s">
        <v>212</v>
      </c>
      <c r="U60" t="s">
        <v>212</v>
      </c>
      <c r="V60" s="32">
        <v>28.999199999999998</v>
      </c>
      <c r="W60" s="32">
        <v>480600</v>
      </c>
      <c r="X60" s="32">
        <v>74400</v>
      </c>
      <c r="Y60" s="32">
        <v>127000</v>
      </c>
      <c r="Z60" s="32">
        <v>290200</v>
      </c>
      <c r="AA60" s="32">
        <v>0</v>
      </c>
      <c r="AB60" s="32">
        <v>27799.999999999996</v>
      </c>
      <c r="AC60" s="32">
        <v>0</v>
      </c>
      <c r="AD60" t="e">
        <f t="shared" si="3"/>
        <v>#VALUE!</v>
      </c>
      <c r="AE60" t="e">
        <f t="shared" si="1"/>
        <v>#VALUE!</v>
      </c>
      <c r="AF60" t="e">
        <f t="shared" si="2"/>
        <v>#VALUE!</v>
      </c>
      <c r="AG60">
        <v>1</v>
      </c>
      <c r="AH60">
        <v>2</v>
      </c>
      <c r="AI60">
        <v>3</v>
      </c>
      <c r="AJ60">
        <v>4</v>
      </c>
      <c r="AK60">
        <v>5</v>
      </c>
      <c r="AL60">
        <v>6</v>
      </c>
      <c r="AM60">
        <v>7</v>
      </c>
      <c r="AN60">
        <v>8</v>
      </c>
      <c r="AO60">
        <v>9</v>
      </c>
      <c r="AP60">
        <v>10</v>
      </c>
      <c r="AQ60">
        <v>11</v>
      </c>
      <c r="AR60">
        <v>12</v>
      </c>
    </row>
    <row r="61" spans="1:44">
      <c r="A61" s="78"/>
      <c r="B61" s="28" t="s">
        <v>21</v>
      </c>
      <c r="C61" s="28"/>
      <c r="D61" t="s">
        <v>235</v>
      </c>
      <c r="E61" s="28">
        <v>61300.800000000003</v>
      </c>
      <c r="F61" t="s">
        <v>212</v>
      </c>
      <c r="G61" s="28">
        <v>115589</v>
      </c>
      <c r="H61" t="s">
        <v>212</v>
      </c>
      <c r="I61" t="s">
        <v>235</v>
      </c>
      <c r="J61" t="s">
        <v>235</v>
      </c>
      <c r="K61" t="s">
        <v>212</v>
      </c>
      <c r="L61" t="s">
        <v>235</v>
      </c>
      <c r="M61" s="28">
        <v>471.31200000000001</v>
      </c>
      <c r="N61" s="28">
        <v>469.673</v>
      </c>
      <c r="O61" t="s">
        <v>212</v>
      </c>
      <c r="P61" t="s">
        <v>235</v>
      </c>
      <c r="Q61" s="28">
        <v>46.832500000000003</v>
      </c>
      <c r="R61" s="28">
        <v>6.1594199999999997E-3</v>
      </c>
      <c r="S61" t="s">
        <v>212</v>
      </c>
      <c r="T61" t="s">
        <v>212</v>
      </c>
      <c r="U61" s="28">
        <v>0.240735</v>
      </c>
      <c r="V61" s="28">
        <v>21.541799999999999</v>
      </c>
      <c r="W61" s="28">
        <v>482100</v>
      </c>
      <c r="X61" s="28">
        <v>74700</v>
      </c>
      <c r="Y61" s="28">
        <v>122300</v>
      </c>
      <c r="Z61" s="28">
        <v>296200</v>
      </c>
      <c r="AA61" s="28">
        <v>0</v>
      </c>
      <c r="AB61" s="28">
        <v>24800</v>
      </c>
      <c r="AC61" s="28">
        <v>0</v>
      </c>
      <c r="AD61" t="e">
        <f t="shared" si="3"/>
        <v>#VALUE!</v>
      </c>
      <c r="AE61" t="e">
        <f t="shared" si="1"/>
        <v>#VALUE!</v>
      </c>
      <c r="AF61" t="e">
        <f t="shared" si="2"/>
        <v>#VALUE!</v>
      </c>
      <c r="AG61">
        <v>1</v>
      </c>
      <c r="AH61">
        <v>2</v>
      </c>
      <c r="AI61">
        <v>3</v>
      </c>
      <c r="AJ61">
        <v>4</v>
      </c>
      <c r="AK61">
        <v>5</v>
      </c>
      <c r="AL61">
        <v>6</v>
      </c>
      <c r="AM61">
        <v>7</v>
      </c>
      <c r="AN61">
        <v>8</v>
      </c>
      <c r="AO61">
        <v>9</v>
      </c>
      <c r="AP61">
        <v>10</v>
      </c>
      <c r="AQ61">
        <v>11</v>
      </c>
      <c r="AR61">
        <v>12</v>
      </c>
    </row>
    <row r="62" spans="1:44">
      <c r="A62" s="78"/>
      <c r="B62" s="39" t="s">
        <v>20</v>
      </c>
      <c r="C62" s="39"/>
      <c r="D62" t="s">
        <v>235</v>
      </c>
      <c r="E62" s="39">
        <v>66457.5</v>
      </c>
      <c r="F62" t="s">
        <v>235</v>
      </c>
      <c r="G62" s="39">
        <v>137812</v>
      </c>
      <c r="H62" t="s">
        <v>212</v>
      </c>
      <c r="I62" s="39">
        <v>3.4638</v>
      </c>
      <c r="J62" t="s">
        <v>235</v>
      </c>
      <c r="K62" t="s">
        <v>235</v>
      </c>
      <c r="L62" t="s">
        <v>212</v>
      </c>
      <c r="M62" s="39">
        <v>649.01199999999994</v>
      </c>
      <c r="N62" s="39">
        <v>598.88499999999999</v>
      </c>
      <c r="O62" t="s">
        <v>212</v>
      </c>
      <c r="P62" t="s">
        <v>235</v>
      </c>
      <c r="Q62" s="39">
        <v>55.2804</v>
      </c>
      <c r="R62" s="39">
        <v>0.187252</v>
      </c>
      <c r="S62" s="39">
        <v>0.30873400000000001</v>
      </c>
      <c r="T62" t="s">
        <v>212</v>
      </c>
      <c r="U62" s="39">
        <v>2.7426400000000002E-3</v>
      </c>
      <c r="V62" s="39">
        <v>32.9099</v>
      </c>
      <c r="W62" s="39">
        <v>480900.00000000006</v>
      </c>
      <c r="X62" s="39">
        <v>75100</v>
      </c>
      <c r="Y62" s="39">
        <v>125500</v>
      </c>
      <c r="Z62" s="39">
        <v>291900</v>
      </c>
      <c r="AA62" s="39">
        <v>0</v>
      </c>
      <c r="AB62" s="39">
        <v>26500</v>
      </c>
      <c r="AC62" s="39">
        <v>0</v>
      </c>
      <c r="AD62" t="e">
        <f t="shared" si="3"/>
        <v>#VALUE!</v>
      </c>
      <c r="AE62" t="e">
        <f t="shared" si="1"/>
        <v>#VALUE!</v>
      </c>
      <c r="AF62" t="e">
        <f t="shared" si="2"/>
        <v>#VALUE!</v>
      </c>
      <c r="AG62">
        <v>1</v>
      </c>
      <c r="AH62">
        <v>2</v>
      </c>
      <c r="AI62">
        <v>3</v>
      </c>
      <c r="AJ62">
        <v>4</v>
      </c>
      <c r="AK62">
        <v>5</v>
      </c>
      <c r="AL62">
        <v>6</v>
      </c>
      <c r="AM62">
        <v>7</v>
      </c>
      <c r="AN62">
        <v>8</v>
      </c>
      <c r="AO62">
        <v>9</v>
      </c>
      <c r="AP62">
        <v>10</v>
      </c>
      <c r="AQ62">
        <v>11</v>
      </c>
      <c r="AR62">
        <v>12</v>
      </c>
    </row>
    <row r="63" spans="1:44">
      <c r="A63" s="78"/>
      <c r="B63" s="32" t="s">
        <v>19</v>
      </c>
      <c r="C63" s="32"/>
      <c r="D63" t="s">
        <v>235</v>
      </c>
      <c r="E63" s="32">
        <v>85264.6</v>
      </c>
      <c r="F63" t="s">
        <v>212</v>
      </c>
      <c r="G63" s="32">
        <v>172295</v>
      </c>
      <c r="H63" t="s">
        <v>212</v>
      </c>
      <c r="I63" t="s">
        <v>235</v>
      </c>
      <c r="J63" t="s">
        <v>235</v>
      </c>
      <c r="K63" t="s">
        <v>212</v>
      </c>
      <c r="L63" t="s">
        <v>235</v>
      </c>
      <c r="M63" s="32">
        <v>735.94</v>
      </c>
      <c r="N63" s="32">
        <v>726.73599999999999</v>
      </c>
      <c r="O63" t="s">
        <v>212</v>
      </c>
      <c r="P63" t="s">
        <v>235</v>
      </c>
      <c r="Q63" s="32">
        <v>63.9572</v>
      </c>
      <c r="R63" s="32">
        <v>4.9613200000000003E-2</v>
      </c>
      <c r="S63" s="32">
        <v>1.20115E-2</v>
      </c>
      <c r="T63" t="s">
        <v>212</v>
      </c>
      <c r="U63" t="s">
        <v>235</v>
      </c>
      <c r="V63" s="32">
        <v>36.658299999999997</v>
      </c>
      <c r="W63" s="32">
        <v>480800</v>
      </c>
      <c r="X63" s="32">
        <v>73500</v>
      </c>
      <c r="Y63" s="32">
        <v>126800</v>
      </c>
      <c r="Z63" s="32">
        <v>290700</v>
      </c>
      <c r="AA63" s="32">
        <v>0</v>
      </c>
      <c r="AB63" s="32">
        <v>28200</v>
      </c>
      <c r="AC63" s="32">
        <v>0</v>
      </c>
      <c r="AD63" t="e">
        <f t="shared" si="3"/>
        <v>#VALUE!</v>
      </c>
      <c r="AE63" t="e">
        <f t="shared" si="1"/>
        <v>#VALUE!</v>
      </c>
      <c r="AF63" t="e">
        <f t="shared" si="2"/>
        <v>#VALUE!</v>
      </c>
      <c r="AG63">
        <v>1</v>
      </c>
      <c r="AH63">
        <v>2</v>
      </c>
      <c r="AI63">
        <v>3</v>
      </c>
      <c r="AJ63">
        <v>4</v>
      </c>
      <c r="AK63">
        <v>5</v>
      </c>
      <c r="AL63">
        <v>6</v>
      </c>
      <c r="AM63">
        <v>7</v>
      </c>
      <c r="AN63">
        <v>8</v>
      </c>
      <c r="AO63">
        <v>9</v>
      </c>
      <c r="AP63">
        <v>10</v>
      </c>
      <c r="AQ63">
        <v>11</v>
      </c>
      <c r="AR63">
        <v>12</v>
      </c>
    </row>
    <row r="64" spans="1:44">
      <c r="A64" s="78"/>
      <c r="B64" s="32" t="s">
        <v>18</v>
      </c>
      <c r="C64" s="32"/>
      <c r="D64" t="s">
        <v>235</v>
      </c>
      <c r="E64" s="32">
        <v>57237.5</v>
      </c>
      <c r="F64" t="s">
        <v>212</v>
      </c>
      <c r="G64" s="32">
        <v>119061</v>
      </c>
      <c r="H64" t="s">
        <v>212</v>
      </c>
      <c r="I64" s="32">
        <v>3.1399699999999999</v>
      </c>
      <c r="J64" t="s">
        <v>235</v>
      </c>
      <c r="K64" t="s">
        <v>212</v>
      </c>
      <c r="L64" t="s">
        <v>212</v>
      </c>
      <c r="M64" s="32">
        <v>510.10500000000002</v>
      </c>
      <c r="N64" s="32">
        <v>518.15700000000004</v>
      </c>
      <c r="O64" t="s">
        <v>212</v>
      </c>
      <c r="P64" t="s">
        <v>212</v>
      </c>
      <c r="Q64" s="32">
        <v>38.003500000000003</v>
      </c>
      <c r="R64" t="s">
        <v>212</v>
      </c>
      <c r="S64" t="s">
        <v>212</v>
      </c>
      <c r="T64" t="s">
        <v>212</v>
      </c>
      <c r="U64" s="32">
        <v>2.3553000000000001E-2</v>
      </c>
      <c r="V64" s="32">
        <v>28.934100000000001</v>
      </c>
      <c r="W64" s="32">
        <v>480000</v>
      </c>
      <c r="X64" s="32">
        <v>76200</v>
      </c>
      <c r="Y64" s="32">
        <v>127700</v>
      </c>
      <c r="Z64" s="32">
        <v>288800</v>
      </c>
      <c r="AA64" s="32">
        <v>0</v>
      </c>
      <c r="AB64" s="32">
        <v>27300</v>
      </c>
      <c r="AC64" s="32">
        <v>0</v>
      </c>
      <c r="AD64" t="e">
        <f t="shared" si="3"/>
        <v>#VALUE!</v>
      </c>
      <c r="AE64" t="e">
        <f t="shared" si="1"/>
        <v>#VALUE!</v>
      </c>
      <c r="AF64" t="e">
        <f t="shared" si="2"/>
        <v>#VALUE!</v>
      </c>
      <c r="AG64">
        <v>1</v>
      </c>
      <c r="AH64">
        <v>2</v>
      </c>
      <c r="AI64">
        <v>3</v>
      </c>
      <c r="AJ64">
        <v>4</v>
      </c>
      <c r="AK64">
        <v>5</v>
      </c>
      <c r="AL64">
        <v>6</v>
      </c>
      <c r="AM64">
        <v>7</v>
      </c>
      <c r="AN64">
        <v>8</v>
      </c>
      <c r="AO64">
        <v>9</v>
      </c>
      <c r="AP64">
        <v>10</v>
      </c>
      <c r="AQ64">
        <v>11</v>
      </c>
      <c r="AR64">
        <v>12</v>
      </c>
    </row>
    <row r="65" spans="1:44">
      <c r="A65" s="78"/>
      <c r="B65" s="28" t="s">
        <v>17</v>
      </c>
      <c r="C65" s="28"/>
      <c r="D65" t="s">
        <v>235</v>
      </c>
      <c r="E65" s="28">
        <v>54261.7</v>
      </c>
      <c r="F65" t="s">
        <v>212</v>
      </c>
      <c r="G65" s="28">
        <v>109045</v>
      </c>
      <c r="H65" t="s">
        <v>212</v>
      </c>
      <c r="I65" t="s">
        <v>235</v>
      </c>
      <c r="J65" t="s">
        <v>235</v>
      </c>
      <c r="K65" t="s">
        <v>212</v>
      </c>
      <c r="L65" t="s">
        <v>212</v>
      </c>
      <c r="M65" s="28">
        <v>408.15</v>
      </c>
      <c r="N65" s="28">
        <v>436.887</v>
      </c>
      <c r="O65" t="s">
        <v>212</v>
      </c>
      <c r="P65" t="s">
        <v>212</v>
      </c>
      <c r="Q65" s="28">
        <v>38.735100000000003</v>
      </c>
      <c r="R65" t="s">
        <v>212</v>
      </c>
      <c r="S65" s="28">
        <v>3.1453799999999997E-2</v>
      </c>
      <c r="T65" t="s">
        <v>212</v>
      </c>
      <c r="U65" s="28">
        <v>0.32831300000000002</v>
      </c>
      <c r="V65" s="28">
        <v>19.299700000000001</v>
      </c>
      <c r="W65" s="28">
        <v>481200</v>
      </c>
      <c r="X65" s="28">
        <v>75300</v>
      </c>
      <c r="Y65" s="28">
        <v>126100</v>
      </c>
      <c r="Z65" s="28">
        <v>291900</v>
      </c>
      <c r="AA65" s="28">
        <v>0</v>
      </c>
      <c r="AB65" s="28">
        <v>25500</v>
      </c>
      <c r="AC65" s="28">
        <v>0</v>
      </c>
      <c r="AD65" t="e">
        <f t="shared" si="3"/>
        <v>#VALUE!</v>
      </c>
      <c r="AE65" t="e">
        <f t="shared" si="1"/>
        <v>#VALUE!</v>
      </c>
      <c r="AF65" t="e">
        <f t="shared" si="2"/>
        <v>#VALUE!</v>
      </c>
      <c r="AG65">
        <v>1</v>
      </c>
      <c r="AH65">
        <v>2</v>
      </c>
      <c r="AI65">
        <v>3</v>
      </c>
      <c r="AJ65">
        <v>4</v>
      </c>
      <c r="AK65">
        <v>5</v>
      </c>
      <c r="AL65">
        <v>6</v>
      </c>
      <c r="AM65">
        <v>7</v>
      </c>
      <c r="AN65">
        <v>8</v>
      </c>
      <c r="AO65">
        <v>9</v>
      </c>
      <c r="AP65">
        <v>10</v>
      </c>
      <c r="AQ65">
        <v>11</v>
      </c>
      <c r="AR65">
        <v>12</v>
      </c>
    </row>
    <row r="66" spans="1:44">
      <c r="A66" s="78"/>
      <c r="B66" s="39" t="s">
        <v>16</v>
      </c>
      <c r="C66" s="39"/>
      <c r="D66" t="s">
        <v>235</v>
      </c>
      <c r="E66" s="39">
        <v>59836.1</v>
      </c>
      <c r="F66" t="s">
        <v>235</v>
      </c>
      <c r="G66" s="39">
        <v>119163</v>
      </c>
      <c r="H66" t="s">
        <v>235</v>
      </c>
      <c r="I66" t="s">
        <v>235</v>
      </c>
      <c r="J66" t="s">
        <v>235</v>
      </c>
      <c r="K66" t="s">
        <v>212</v>
      </c>
      <c r="L66" t="s">
        <v>212</v>
      </c>
      <c r="M66" s="39">
        <v>462.09500000000003</v>
      </c>
      <c r="N66" s="39">
        <v>461.47199999999998</v>
      </c>
      <c r="O66" t="s">
        <v>235</v>
      </c>
      <c r="P66" t="s">
        <v>235</v>
      </c>
      <c r="Q66" s="39">
        <v>82.548699999999997</v>
      </c>
      <c r="R66" s="39">
        <v>2.0426899999999999</v>
      </c>
      <c r="S66" s="39">
        <v>3.1665399999999999</v>
      </c>
      <c r="T66" s="39">
        <v>0.22487199999999999</v>
      </c>
      <c r="U66" s="39">
        <v>1.1694599999999999</v>
      </c>
      <c r="V66" s="39">
        <v>16.232700000000001</v>
      </c>
      <c r="W66" s="39">
        <v>481100</v>
      </c>
      <c r="X66" s="39">
        <v>71700</v>
      </c>
      <c r="Y66" s="39">
        <v>125399.99999999999</v>
      </c>
      <c r="Z66" s="39">
        <v>292200</v>
      </c>
      <c r="AA66" s="39">
        <v>0</v>
      </c>
      <c r="AB66" s="39">
        <v>29600</v>
      </c>
      <c r="AC66" s="39">
        <v>0</v>
      </c>
      <c r="AD66" t="e">
        <f t="shared" si="3"/>
        <v>#VALUE!</v>
      </c>
      <c r="AE66" t="e">
        <f t="shared" si="1"/>
        <v>#VALUE!</v>
      </c>
      <c r="AF66" t="e">
        <f t="shared" si="2"/>
        <v>#VALUE!</v>
      </c>
      <c r="AG66">
        <v>1</v>
      </c>
      <c r="AH66">
        <v>2</v>
      </c>
      <c r="AI66">
        <v>3</v>
      </c>
      <c r="AJ66">
        <v>4</v>
      </c>
      <c r="AK66">
        <v>5</v>
      </c>
      <c r="AL66">
        <v>6</v>
      </c>
      <c r="AM66">
        <v>7</v>
      </c>
      <c r="AN66">
        <v>8</v>
      </c>
      <c r="AO66">
        <v>9</v>
      </c>
      <c r="AP66">
        <v>10</v>
      </c>
      <c r="AQ66">
        <v>11</v>
      </c>
      <c r="AR66">
        <v>12</v>
      </c>
    </row>
    <row r="67" spans="1:44">
      <c r="A67" s="78"/>
      <c r="B67" s="39" t="s">
        <v>15</v>
      </c>
      <c r="C67" s="39"/>
      <c r="D67" t="s">
        <v>235</v>
      </c>
      <c r="E67" s="39">
        <v>50785.3</v>
      </c>
      <c r="F67" t="s">
        <v>212</v>
      </c>
      <c r="G67" s="39">
        <v>114937</v>
      </c>
      <c r="H67" t="s">
        <v>235</v>
      </c>
      <c r="I67" s="39">
        <v>2.7271700000000001</v>
      </c>
      <c r="J67" t="s">
        <v>235</v>
      </c>
      <c r="K67" s="39">
        <v>29.702500000000001</v>
      </c>
      <c r="L67" t="s">
        <v>212</v>
      </c>
      <c r="M67" s="39">
        <v>446.15199999999999</v>
      </c>
      <c r="N67" s="39">
        <v>466.18700000000001</v>
      </c>
      <c r="O67" t="s">
        <v>235</v>
      </c>
      <c r="P67" t="s">
        <v>212</v>
      </c>
      <c r="Q67" s="39">
        <v>64.204999999999998</v>
      </c>
      <c r="R67" s="39">
        <v>1.91076</v>
      </c>
      <c r="S67" s="39">
        <v>3.0201099999999999</v>
      </c>
      <c r="T67" s="39">
        <v>0.242614</v>
      </c>
      <c r="U67" s="39">
        <v>0.99010600000000004</v>
      </c>
      <c r="V67" s="39">
        <v>17.4221</v>
      </c>
      <c r="W67" s="39">
        <v>481000</v>
      </c>
      <c r="X67" s="39">
        <v>69500</v>
      </c>
      <c r="Y67" s="39">
        <v>128100</v>
      </c>
      <c r="Z67" s="39">
        <v>290000</v>
      </c>
      <c r="AA67" s="39">
        <v>0</v>
      </c>
      <c r="AB67" s="39">
        <v>31400</v>
      </c>
      <c r="AC67" s="39">
        <v>0</v>
      </c>
      <c r="AD67" t="e">
        <f t="shared" si="3"/>
        <v>#VALUE!</v>
      </c>
      <c r="AE67" t="e">
        <f t="shared" ref="AE67:AE82" si="4">L67/((M67+N67)/2)</f>
        <v>#VALUE!</v>
      </c>
      <c r="AF67" t="e">
        <f t="shared" ref="AF67:AF82" si="5">(J67+K67)/2</f>
        <v>#VALUE!</v>
      </c>
      <c r="AG67">
        <v>1</v>
      </c>
      <c r="AH67">
        <v>2</v>
      </c>
      <c r="AI67">
        <v>3</v>
      </c>
      <c r="AJ67">
        <v>4</v>
      </c>
      <c r="AK67">
        <v>5</v>
      </c>
      <c r="AL67">
        <v>6</v>
      </c>
      <c r="AM67">
        <v>7</v>
      </c>
      <c r="AN67">
        <v>8</v>
      </c>
      <c r="AO67">
        <v>9</v>
      </c>
      <c r="AP67">
        <v>10</v>
      </c>
      <c r="AQ67">
        <v>11</v>
      </c>
      <c r="AR67">
        <v>12</v>
      </c>
    </row>
    <row r="68" spans="1:44">
      <c r="A68" s="78"/>
      <c r="B68" s="32" t="s">
        <v>14</v>
      </c>
      <c r="C68" s="32"/>
      <c r="D68" t="s">
        <v>235</v>
      </c>
      <c r="E68" s="32">
        <v>64991</v>
      </c>
      <c r="F68" t="s">
        <v>212</v>
      </c>
      <c r="G68" s="32">
        <v>142149</v>
      </c>
      <c r="H68" t="s">
        <v>235</v>
      </c>
      <c r="I68" s="32">
        <v>2.90259</v>
      </c>
      <c r="J68" t="s">
        <v>235</v>
      </c>
      <c r="K68" t="s">
        <v>235</v>
      </c>
      <c r="L68" t="s">
        <v>212</v>
      </c>
      <c r="M68" s="32">
        <v>562.91099999999994</v>
      </c>
      <c r="N68" s="32">
        <v>555.76800000000003</v>
      </c>
      <c r="O68" t="s">
        <v>235</v>
      </c>
      <c r="P68" t="s">
        <v>235</v>
      </c>
      <c r="Q68" s="32">
        <v>59.966999999999999</v>
      </c>
      <c r="R68" s="32">
        <v>1.35107</v>
      </c>
      <c r="S68" s="32">
        <v>1.8717200000000001</v>
      </c>
      <c r="T68" s="32">
        <v>0.22948199999999999</v>
      </c>
      <c r="U68" s="32">
        <v>0.69207700000000005</v>
      </c>
      <c r="V68" s="32">
        <v>25.226400000000002</v>
      </c>
      <c r="W68" s="32">
        <v>479900</v>
      </c>
      <c r="X68" s="32">
        <v>73500</v>
      </c>
      <c r="Y68" s="32">
        <v>128400</v>
      </c>
      <c r="Z68" s="32">
        <v>288000</v>
      </c>
      <c r="AA68" s="32">
        <v>0</v>
      </c>
      <c r="AB68" s="32">
        <v>30200</v>
      </c>
      <c r="AC68" s="32">
        <v>0</v>
      </c>
      <c r="AD68" t="e">
        <f t="shared" si="3"/>
        <v>#VALUE!</v>
      </c>
      <c r="AE68" t="e">
        <f t="shared" si="4"/>
        <v>#VALUE!</v>
      </c>
      <c r="AF68" t="e">
        <f t="shared" si="5"/>
        <v>#VALUE!</v>
      </c>
      <c r="AG68">
        <v>1</v>
      </c>
      <c r="AH68">
        <v>2</v>
      </c>
      <c r="AI68">
        <v>3</v>
      </c>
      <c r="AJ68">
        <v>4</v>
      </c>
      <c r="AK68">
        <v>5</v>
      </c>
      <c r="AL68">
        <v>6</v>
      </c>
      <c r="AM68">
        <v>7</v>
      </c>
      <c r="AN68">
        <v>8</v>
      </c>
      <c r="AO68">
        <v>9</v>
      </c>
      <c r="AP68">
        <v>10</v>
      </c>
      <c r="AQ68">
        <v>11</v>
      </c>
      <c r="AR68">
        <v>12</v>
      </c>
    </row>
    <row r="69" spans="1:44">
      <c r="A69" s="78"/>
      <c r="B69" s="28" t="s">
        <v>13</v>
      </c>
      <c r="C69" s="28"/>
      <c r="D69" t="s">
        <v>235</v>
      </c>
      <c r="E69" s="28">
        <v>57572.9</v>
      </c>
      <c r="F69" t="s">
        <v>212</v>
      </c>
      <c r="G69" s="28">
        <v>122371</v>
      </c>
      <c r="H69" t="s">
        <v>235</v>
      </c>
      <c r="I69" s="28">
        <v>5.3783700000000003</v>
      </c>
      <c r="J69" t="s">
        <v>235</v>
      </c>
      <c r="K69" t="s">
        <v>235</v>
      </c>
      <c r="L69" t="s">
        <v>235</v>
      </c>
      <c r="M69" s="28">
        <v>480.49400000000003</v>
      </c>
      <c r="N69" s="28">
        <v>470.35599999999999</v>
      </c>
      <c r="O69" t="s">
        <v>235</v>
      </c>
      <c r="P69" t="s">
        <v>235</v>
      </c>
      <c r="Q69" s="28">
        <v>72.096500000000006</v>
      </c>
      <c r="R69" s="28">
        <v>1.8048299999999999</v>
      </c>
      <c r="S69" s="28">
        <v>2.4006500000000002</v>
      </c>
      <c r="T69" s="28">
        <v>0.18226000000000001</v>
      </c>
      <c r="U69" s="28">
        <v>1.0443899999999999</v>
      </c>
      <c r="V69" s="28">
        <v>16.169699999999999</v>
      </c>
      <c r="W69" s="28">
        <v>480200.00000000006</v>
      </c>
      <c r="X69" s="28">
        <v>71700</v>
      </c>
      <c r="Y69" s="28">
        <v>127400</v>
      </c>
      <c r="Z69" s="28">
        <v>289500</v>
      </c>
      <c r="AA69" s="28">
        <v>1900</v>
      </c>
      <c r="AB69" s="28">
        <v>29300</v>
      </c>
      <c r="AC69" s="28">
        <v>0</v>
      </c>
      <c r="AD69" t="e">
        <f t="shared" si="3"/>
        <v>#VALUE!</v>
      </c>
      <c r="AE69" t="e">
        <f t="shared" si="4"/>
        <v>#VALUE!</v>
      </c>
      <c r="AF69" t="e">
        <f t="shared" si="5"/>
        <v>#VALUE!</v>
      </c>
      <c r="AG69">
        <v>1</v>
      </c>
      <c r="AH69">
        <v>2</v>
      </c>
      <c r="AI69">
        <v>3</v>
      </c>
      <c r="AJ69">
        <v>4</v>
      </c>
      <c r="AK69">
        <v>5</v>
      </c>
      <c r="AL69">
        <v>6</v>
      </c>
      <c r="AM69">
        <v>7</v>
      </c>
      <c r="AN69">
        <v>8</v>
      </c>
      <c r="AO69">
        <v>9</v>
      </c>
      <c r="AP69">
        <v>10</v>
      </c>
      <c r="AQ69">
        <v>11</v>
      </c>
      <c r="AR69">
        <v>12</v>
      </c>
    </row>
    <row r="70" spans="1:44">
      <c r="A70" s="78"/>
      <c r="B70" s="28" t="s">
        <v>12</v>
      </c>
      <c r="C70" s="28"/>
      <c r="D70" t="s">
        <v>235</v>
      </c>
      <c r="E70" s="28">
        <v>57227.7</v>
      </c>
      <c r="F70" t="s">
        <v>212</v>
      </c>
      <c r="G70" s="28">
        <v>115448</v>
      </c>
      <c r="H70" t="s">
        <v>235</v>
      </c>
      <c r="I70" s="28">
        <v>2.6219199999999998</v>
      </c>
      <c r="J70" s="28">
        <v>2.2858100000000001</v>
      </c>
      <c r="K70" t="s">
        <v>235</v>
      </c>
      <c r="L70" t="s">
        <v>235</v>
      </c>
      <c r="M70" s="28">
        <v>484.33199999999999</v>
      </c>
      <c r="N70" s="28">
        <v>470.24400000000003</v>
      </c>
      <c r="O70" t="s">
        <v>235</v>
      </c>
      <c r="P70" t="s">
        <v>235</v>
      </c>
      <c r="Q70" s="28">
        <v>45.596699999999998</v>
      </c>
      <c r="R70" s="28">
        <v>9.6751400000000005E-3</v>
      </c>
      <c r="S70" s="28">
        <v>2.7414500000000001E-2</v>
      </c>
      <c r="T70" t="s">
        <v>212</v>
      </c>
      <c r="U70" s="28">
        <v>0.27992299999999998</v>
      </c>
      <c r="V70" s="28">
        <v>16.718599999999999</v>
      </c>
      <c r="W70" s="28">
        <v>481400</v>
      </c>
      <c r="X70" s="28">
        <v>71600</v>
      </c>
      <c r="Y70" s="28">
        <v>127100.00000000001</v>
      </c>
      <c r="Z70" s="28">
        <v>291400</v>
      </c>
      <c r="AA70" s="28">
        <v>0</v>
      </c>
      <c r="AB70" s="28">
        <v>28500</v>
      </c>
      <c r="AC70" s="28">
        <v>0</v>
      </c>
      <c r="AD70" t="e">
        <f t="shared" si="3"/>
        <v>#VALUE!</v>
      </c>
      <c r="AE70" t="e">
        <f t="shared" si="4"/>
        <v>#VALUE!</v>
      </c>
      <c r="AF70" t="e">
        <f t="shared" si="5"/>
        <v>#VALUE!</v>
      </c>
      <c r="AG70">
        <v>1</v>
      </c>
      <c r="AH70">
        <v>2</v>
      </c>
      <c r="AI70">
        <v>3</v>
      </c>
      <c r="AJ70">
        <v>4</v>
      </c>
      <c r="AK70">
        <v>5</v>
      </c>
      <c r="AL70">
        <v>6</v>
      </c>
      <c r="AM70">
        <v>7</v>
      </c>
      <c r="AN70">
        <v>8</v>
      </c>
      <c r="AO70">
        <v>9</v>
      </c>
      <c r="AP70">
        <v>10</v>
      </c>
      <c r="AQ70">
        <v>11</v>
      </c>
      <c r="AR70">
        <v>12</v>
      </c>
    </row>
    <row r="71" spans="1:44">
      <c r="A71" s="78"/>
      <c r="B71" s="39" t="s">
        <v>11</v>
      </c>
      <c r="C71" s="39"/>
      <c r="D71" t="s">
        <v>235</v>
      </c>
      <c r="E71" s="39">
        <v>77154.2</v>
      </c>
      <c r="F71" t="s">
        <v>212</v>
      </c>
      <c r="G71" s="39">
        <v>165654</v>
      </c>
      <c r="H71" t="s">
        <v>212</v>
      </c>
      <c r="I71" s="39">
        <v>5.8697100000000004</v>
      </c>
      <c r="J71" t="s">
        <v>235</v>
      </c>
      <c r="K71" t="s">
        <v>235</v>
      </c>
      <c r="L71" t="s">
        <v>235</v>
      </c>
      <c r="M71" s="39">
        <v>697.6</v>
      </c>
      <c r="N71" s="39">
        <v>687.98299999999995</v>
      </c>
      <c r="O71" t="s">
        <v>212</v>
      </c>
      <c r="P71" t="s">
        <v>212</v>
      </c>
      <c r="Q71" s="39">
        <v>100.167</v>
      </c>
      <c r="R71" s="39">
        <v>3.0225300000000002</v>
      </c>
      <c r="S71" s="39">
        <v>4.7010199999999998</v>
      </c>
      <c r="T71" s="39">
        <v>0.31755899999999998</v>
      </c>
      <c r="U71" s="39">
        <v>1.5479700000000001</v>
      </c>
      <c r="V71" s="39">
        <v>25.999600000000001</v>
      </c>
      <c r="W71" s="39">
        <v>481200</v>
      </c>
      <c r="X71" s="39">
        <v>67700</v>
      </c>
      <c r="Y71" s="39">
        <v>130399.99999999999</v>
      </c>
      <c r="Z71" s="39">
        <v>288800</v>
      </c>
      <c r="AA71" s="39">
        <v>0</v>
      </c>
      <c r="AB71" s="39">
        <v>31900</v>
      </c>
      <c r="AC71" s="39">
        <v>0</v>
      </c>
      <c r="AD71" t="e">
        <f t="shared" si="3"/>
        <v>#VALUE!</v>
      </c>
      <c r="AE71" t="e">
        <f t="shared" si="4"/>
        <v>#VALUE!</v>
      </c>
      <c r="AF71" t="e">
        <f t="shared" si="5"/>
        <v>#VALUE!</v>
      </c>
      <c r="AG71">
        <v>1</v>
      </c>
      <c r="AH71">
        <v>2</v>
      </c>
      <c r="AI71">
        <v>3</v>
      </c>
      <c r="AJ71">
        <v>4</v>
      </c>
      <c r="AK71">
        <v>5</v>
      </c>
      <c r="AL71">
        <v>6</v>
      </c>
      <c r="AM71">
        <v>7</v>
      </c>
      <c r="AN71">
        <v>8</v>
      </c>
      <c r="AO71">
        <v>9</v>
      </c>
      <c r="AP71">
        <v>10</v>
      </c>
      <c r="AQ71">
        <v>11</v>
      </c>
      <c r="AR71">
        <v>12</v>
      </c>
    </row>
    <row r="72" spans="1:44">
      <c r="A72" s="78"/>
      <c r="B72" s="39" t="s">
        <v>10</v>
      </c>
      <c r="C72" s="39"/>
      <c r="D72" t="s">
        <v>235</v>
      </c>
      <c r="E72" s="39">
        <v>63345</v>
      </c>
      <c r="F72" t="s">
        <v>235</v>
      </c>
      <c r="G72" s="39">
        <v>127491</v>
      </c>
      <c r="H72" t="s">
        <v>212</v>
      </c>
      <c r="I72" s="39">
        <v>1.9341999999999999</v>
      </c>
      <c r="J72" t="s">
        <v>235</v>
      </c>
      <c r="K72" t="s">
        <v>212</v>
      </c>
      <c r="L72" t="s">
        <v>235</v>
      </c>
      <c r="M72" s="39">
        <v>535.16399999999999</v>
      </c>
      <c r="N72" s="39">
        <v>517.86099999999999</v>
      </c>
      <c r="O72" t="s">
        <v>235</v>
      </c>
      <c r="P72" t="s">
        <v>212</v>
      </c>
      <c r="Q72" s="39">
        <v>64.575599999999994</v>
      </c>
      <c r="R72" s="39">
        <v>0.65958300000000003</v>
      </c>
      <c r="S72" s="39">
        <v>0.67647400000000002</v>
      </c>
      <c r="T72" s="39">
        <v>5.9693799999999998E-2</v>
      </c>
      <c r="U72" s="39">
        <v>0.77865200000000001</v>
      </c>
      <c r="V72" s="39">
        <v>27.516400000000001</v>
      </c>
      <c r="W72" s="39">
        <v>480200.00000000006</v>
      </c>
      <c r="X72" s="39">
        <v>73300</v>
      </c>
      <c r="Y72" s="39">
        <v>127800</v>
      </c>
      <c r="Z72" s="39">
        <v>288800</v>
      </c>
      <c r="AA72" s="39">
        <v>0</v>
      </c>
      <c r="AB72" s="39">
        <v>29900.000000000004</v>
      </c>
      <c r="AC72" s="39">
        <v>0</v>
      </c>
      <c r="AD72" t="e">
        <f t="shared" si="3"/>
        <v>#VALUE!</v>
      </c>
      <c r="AE72" t="e">
        <f t="shared" si="4"/>
        <v>#VALUE!</v>
      </c>
      <c r="AF72" t="e">
        <f t="shared" si="5"/>
        <v>#VALUE!</v>
      </c>
      <c r="AG72">
        <v>1</v>
      </c>
      <c r="AH72">
        <v>2</v>
      </c>
      <c r="AI72">
        <v>3</v>
      </c>
      <c r="AJ72">
        <v>4</v>
      </c>
      <c r="AK72">
        <v>5</v>
      </c>
      <c r="AL72">
        <v>6</v>
      </c>
      <c r="AM72">
        <v>7</v>
      </c>
      <c r="AN72">
        <v>8</v>
      </c>
      <c r="AO72">
        <v>9</v>
      </c>
      <c r="AP72">
        <v>10</v>
      </c>
      <c r="AQ72">
        <v>11</v>
      </c>
      <c r="AR72">
        <v>12</v>
      </c>
    </row>
    <row r="73" spans="1:44">
      <c r="A73" s="78"/>
      <c r="B73" s="39" t="s">
        <v>9</v>
      </c>
      <c r="C73" s="39"/>
      <c r="D73" t="s">
        <v>212</v>
      </c>
      <c r="E73" s="39">
        <v>51362.8</v>
      </c>
      <c r="F73" t="s">
        <v>212</v>
      </c>
      <c r="G73" s="39">
        <v>113571</v>
      </c>
      <c r="H73" t="s">
        <v>212</v>
      </c>
      <c r="I73" s="39">
        <v>3.6001599999999998</v>
      </c>
      <c r="J73" s="39">
        <v>3.4594800000000001</v>
      </c>
      <c r="K73" t="s">
        <v>235</v>
      </c>
      <c r="L73" t="s">
        <v>212</v>
      </c>
      <c r="M73" s="39">
        <v>450.45299999999997</v>
      </c>
      <c r="N73" s="39">
        <v>465.52</v>
      </c>
      <c r="O73" t="s">
        <v>235</v>
      </c>
      <c r="P73" t="s">
        <v>235</v>
      </c>
      <c r="Q73" s="39">
        <v>59.787500000000001</v>
      </c>
      <c r="R73" s="39">
        <v>1.9809099999999999</v>
      </c>
      <c r="S73" s="39">
        <v>2.47749</v>
      </c>
      <c r="T73" s="39">
        <v>0.24099999999999999</v>
      </c>
      <c r="U73" s="39">
        <v>0.92485700000000004</v>
      </c>
      <c r="V73" s="39">
        <v>18.580400000000001</v>
      </c>
      <c r="W73" s="39">
        <v>480300</v>
      </c>
      <c r="X73" s="39">
        <v>70500</v>
      </c>
      <c r="Y73" s="39">
        <v>131400</v>
      </c>
      <c r="Z73" s="39">
        <v>286400</v>
      </c>
      <c r="AA73" s="39">
        <v>0</v>
      </c>
      <c r="AB73" s="39">
        <v>31400</v>
      </c>
      <c r="AC73" s="39">
        <v>0</v>
      </c>
      <c r="AD73" t="e">
        <f t="shared" si="3"/>
        <v>#VALUE!</v>
      </c>
      <c r="AE73" t="e">
        <f t="shared" si="4"/>
        <v>#VALUE!</v>
      </c>
      <c r="AF73" t="e">
        <f t="shared" si="5"/>
        <v>#VALUE!</v>
      </c>
      <c r="AG73">
        <v>1</v>
      </c>
      <c r="AH73">
        <v>2</v>
      </c>
      <c r="AI73">
        <v>3</v>
      </c>
      <c r="AJ73">
        <v>4</v>
      </c>
      <c r="AK73">
        <v>5</v>
      </c>
      <c r="AL73">
        <v>6</v>
      </c>
      <c r="AM73">
        <v>7</v>
      </c>
      <c r="AN73">
        <v>8</v>
      </c>
      <c r="AO73">
        <v>9</v>
      </c>
      <c r="AP73">
        <v>10</v>
      </c>
      <c r="AQ73">
        <v>11</v>
      </c>
      <c r="AR73">
        <v>12</v>
      </c>
    </row>
    <row r="74" spans="1:44">
      <c r="A74" s="78"/>
      <c r="B74" s="32" t="s">
        <v>8</v>
      </c>
      <c r="C74" s="32"/>
      <c r="D74" t="s">
        <v>235</v>
      </c>
      <c r="E74" s="32">
        <v>55769.599999999999</v>
      </c>
      <c r="F74" t="s">
        <v>212</v>
      </c>
      <c r="G74" s="32">
        <v>125286</v>
      </c>
      <c r="H74" t="s">
        <v>235</v>
      </c>
      <c r="I74" s="32">
        <v>2.7942399999999998</v>
      </c>
      <c r="J74" t="s">
        <v>235</v>
      </c>
      <c r="K74" t="s">
        <v>235</v>
      </c>
      <c r="L74" t="s">
        <v>235</v>
      </c>
      <c r="M74" s="32">
        <v>528.53099999999995</v>
      </c>
      <c r="N74" s="32">
        <v>559.37599999999998</v>
      </c>
      <c r="O74" t="s">
        <v>235</v>
      </c>
      <c r="P74" t="s">
        <v>235</v>
      </c>
      <c r="Q74" s="32">
        <v>53.011099999999999</v>
      </c>
      <c r="R74" s="32">
        <v>1.3310299999999999</v>
      </c>
      <c r="S74" s="32">
        <v>1.7066300000000001</v>
      </c>
      <c r="T74" s="32">
        <v>0.13980200000000001</v>
      </c>
      <c r="U74" s="32">
        <v>0.64842599999999995</v>
      </c>
      <c r="V74" s="32">
        <v>21.913499999999999</v>
      </c>
      <c r="W74" s="32">
        <v>480200.00000000006</v>
      </c>
      <c r="X74" s="32">
        <v>71600</v>
      </c>
      <c r="Y74" s="32">
        <v>129100</v>
      </c>
      <c r="Z74" s="32">
        <v>287900</v>
      </c>
      <c r="AA74" s="32">
        <v>0</v>
      </c>
      <c r="AB74" s="32">
        <v>31100</v>
      </c>
      <c r="AC74" s="32">
        <v>0</v>
      </c>
      <c r="AD74" t="e">
        <f t="shared" si="3"/>
        <v>#VALUE!</v>
      </c>
      <c r="AE74" t="e">
        <f t="shared" si="4"/>
        <v>#VALUE!</v>
      </c>
      <c r="AF74" t="e">
        <f t="shared" si="5"/>
        <v>#VALUE!</v>
      </c>
      <c r="AG74">
        <v>1</v>
      </c>
      <c r="AH74">
        <v>2</v>
      </c>
      <c r="AI74">
        <v>3</v>
      </c>
      <c r="AJ74">
        <v>4</v>
      </c>
      <c r="AK74">
        <v>5</v>
      </c>
      <c r="AL74">
        <v>6</v>
      </c>
      <c r="AM74">
        <v>7</v>
      </c>
      <c r="AN74">
        <v>8</v>
      </c>
      <c r="AO74">
        <v>9</v>
      </c>
      <c r="AP74">
        <v>10</v>
      </c>
      <c r="AQ74">
        <v>11</v>
      </c>
      <c r="AR74">
        <v>12</v>
      </c>
    </row>
    <row r="75" spans="1:44">
      <c r="A75" s="78"/>
      <c r="B75" s="32" t="s">
        <v>7</v>
      </c>
      <c r="C75" s="32"/>
      <c r="D75" t="s">
        <v>235</v>
      </c>
      <c r="E75" s="32">
        <v>51558.9</v>
      </c>
      <c r="F75" t="s">
        <v>212</v>
      </c>
      <c r="G75" s="32">
        <v>111230</v>
      </c>
      <c r="H75" t="s">
        <v>212</v>
      </c>
      <c r="I75" s="32">
        <v>1.6912499999999999</v>
      </c>
      <c r="J75" t="s">
        <v>212</v>
      </c>
      <c r="K75" t="s">
        <v>235</v>
      </c>
      <c r="L75" t="s">
        <v>212</v>
      </c>
      <c r="M75" s="32">
        <v>456.73</v>
      </c>
      <c r="N75" s="32">
        <v>459.363</v>
      </c>
      <c r="O75" t="s">
        <v>235</v>
      </c>
      <c r="P75" t="s">
        <v>212</v>
      </c>
      <c r="Q75" s="32">
        <v>37.499600000000001</v>
      </c>
      <c r="R75" t="s">
        <v>212</v>
      </c>
      <c r="S75" s="32">
        <v>4.1132399999999998E-3</v>
      </c>
      <c r="T75" t="s">
        <v>212</v>
      </c>
      <c r="U75" s="32">
        <v>5.4872700000000003E-2</v>
      </c>
      <c r="V75" s="32">
        <v>23.291</v>
      </c>
      <c r="W75" s="32">
        <v>480900.00000000006</v>
      </c>
      <c r="X75" s="32">
        <v>74900</v>
      </c>
      <c r="Y75" s="32">
        <v>126000</v>
      </c>
      <c r="Z75" s="32">
        <v>291500</v>
      </c>
      <c r="AA75" s="32">
        <v>0</v>
      </c>
      <c r="AB75" s="32">
        <v>26700</v>
      </c>
      <c r="AC75" s="32">
        <v>0</v>
      </c>
      <c r="AD75" t="e">
        <f t="shared" si="3"/>
        <v>#VALUE!</v>
      </c>
      <c r="AE75" t="e">
        <f t="shared" si="4"/>
        <v>#VALUE!</v>
      </c>
      <c r="AF75" t="e">
        <f t="shared" si="5"/>
        <v>#VALUE!</v>
      </c>
      <c r="AG75">
        <v>1</v>
      </c>
      <c r="AH75">
        <v>2</v>
      </c>
      <c r="AI75">
        <v>3</v>
      </c>
      <c r="AJ75">
        <v>4</v>
      </c>
      <c r="AK75">
        <v>5</v>
      </c>
      <c r="AL75">
        <v>6</v>
      </c>
      <c r="AM75">
        <v>7</v>
      </c>
      <c r="AN75">
        <v>8</v>
      </c>
      <c r="AO75">
        <v>9</v>
      </c>
      <c r="AP75">
        <v>10</v>
      </c>
      <c r="AQ75">
        <v>11</v>
      </c>
      <c r="AR75">
        <v>12</v>
      </c>
    </row>
    <row r="76" spans="1:44">
      <c r="A76" s="78"/>
      <c r="B76" s="39" t="s">
        <v>6</v>
      </c>
      <c r="C76" s="39"/>
      <c r="D76" t="s">
        <v>235</v>
      </c>
      <c r="E76" s="39">
        <v>60566.8</v>
      </c>
      <c r="F76" t="s">
        <v>212</v>
      </c>
      <c r="G76" s="39">
        <v>123337</v>
      </c>
      <c r="H76" t="s">
        <v>235</v>
      </c>
      <c r="I76" s="39">
        <v>3.1365799999999999</v>
      </c>
      <c r="J76" t="s">
        <v>235</v>
      </c>
      <c r="K76" t="s">
        <v>212</v>
      </c>
      <c r="L76" t="s">
        <v>212</v>
      </c>
      <c r="M76" s="39">
        <v>430.35899999999998</v>
      </c>
      <c r="N76" s="39">
        <v>405.47899999999998</v>
      </c>
      <c r="O76" s="39">
        <v>0.134711</v>
      </c>
      <c r="P76" t="s">
        <v>235</v>
      </c>
      <c r="Q76" s="39">
        <v>117.45099999999999</v>
      </c>
      <c r="R76" s="39">
        <v>2.5526</v>
      </c>
      <c r="S76" s="39">
        <v>3.2660300000000002</v>
      </c>
      <c r="T76" s="39">
        <v>0.33055099999999998</v>
      </c>
      <c r="U76" s="39">
        <v>1.1387400000000001</v>
      </c>
      <c r="V76" s="39">
        <v>18.641100000000002</v>
      </c>
      <c r="W76" s="39">
        <v>480200.00000000006</v>
      </c>
      <c r="X76" s="39">
        <v>72200</v>
      </c>
      <c r="Y76" s="39">
        <v>128699.99999999999</v>
      </c>
      <c r="Z76" s="39">
        <v>288100</v>
      </c>
      <c r="AA76" s="39">
        <v>0</v>
      </c>
      <c r="AB76" s="39">
        <v>30800</v>
      </c>
      <c r="AC76" s="39">
        <v>0</v>
      </c>
      <c r="AD76" t="e">
        <f t="shared" si="3"/>
        <v>#VALUE!</v>
      </c>
      <c r="AE76" t="e">
        <f t="shared" si="4"/>
        <v>#VALUE!</v>
      </c>
      <c r="AF76" t="e">
        <f t="shared" si="5"/>
        <v>#VALUE!</v>
      </c>
      <c r="AG76">
        <v>1</v>
      </c>
      <c r="AH76">
        <v>2</v>
      </c>
      <c r="AI76">
        <v>3</v>
      </c>
      <c r="AJ76">
        <v>4</v>
      </c>
      <c r="AK76">
        <v>5</v>
      </c>
      <c r="AL76">
        <v>6</v>
      </c>
      <c r="AM76">
        <v>7</v>
      </c>
      <c r="AN76">
        <v>8</v>
      </c>
      <c r="AO76">
        <v>9</v>
      </c>
      <c r="AP76">
        <v>10</v>
      </c>
      <c r="AQ76">
        <v>11</v>
      </c>
      <c r="AR76">
        <v>12</v>
      </c>
    </row>
    <row r="77" spans="1:44">
      <c r="A77" s="78"/>
      <c r="B77" s="39" t="s">
        <v>5</v>
      </c>
      <c r="C77" s="39"/>
      <c r="D77" t="s">
        <v>235</v>
      </c>
      <c r="E77" s="39">
        <v>56388.6</v>
      </c>
      <c r="F77" t="s">
        <v>212</v>
      </c>
      <c r="G77" s="39">
        <v>118729</v>
      </c>
      <c r="H77" t="s">
        <v>235</v>
      </c>
      <c r="I77" t="s">
        <v>235</v>
      </c>
      <c r="J77" t="s">
        <v>235</v>
      </c>
      <c r="K77" t="s">
        <v>235</v>
      </c>
      <c r="L77" t="s">
        <v>212</v>
      </c>
      <c r="M77" s="39">
        <v>435.60899999999998</v>
      </c>
      <c r="N77" s="39">
        <v>413.70699999999999</v>
      </c>
      <c r="O77" s="39">
        <v>0.109098</v>
      </c>
      <c r="P77" t="s">
        <v>235</v>
      </c>
      <c r="Q77" s="39">
        <v>101.33799999999999</v>
      </c>
      <c r="R77" s="39">
        <v>1.8784099999999999</v>
      </c>
      <c r="S77" s="39">
        <v>2.6633499999999999</v>
      </c>
      <c r="T77" s="39">
        <v>0.211508</v>
      </c>
      <c r="U77" s="39">
        <v>0.93484299999999998</v>
      </c>
      <c r="V77" s="39">
        <v>18.7346</v>
      </c>
      <c r="W77" s="39">
        <v>479799.99999999994</v>
      </c>
      <c r="X77" s="39">
        <v>72900</v>
      </c>
      <c r="Y77" s="39">
        <v>129700</v>
      </c>
      <c r="Z77" s="39">
        <v>286800</v>
      </c>
      <c r="AA77" s="39">
        <v>0</v>
      </c>
      <c r="AB77" s="39">
        <v>30800</v>
      </c>
      <c r="AC77" s="39">
        <v>0</v>
      </c>
      <c r="AD77" t="e">
        <f t="shared" si="3"/>
        <v>#VALUE!</v>
      </c>
      <c r="AE77" t="e">
        <f t="shared" si="4"/>
        <v>#VALUE!</v>
      </c>
      <c r="AF77" t="e">
        <f t="shared" si="5"/>
        <v>#VALUE!</v>
      </c>
      <c r="AG77">
        <v>1</v>
      </c>
      <c r="AH77">
        <v>2</v>
      </c>
      <c r="AI77">
        <v>3</v>
      </c>
      <c r="AJ77">
        <v>4</v>
      </c>
      <c r="AK77">
        <v>5</v>
      </c>
      <c r="AL77">
        <v>6</v>
      </c>
      <c r="AM77">
        <v>7</v>
      </c>
      <c r="AN77">
        <v>8</v>
      </c>
      <c r="AO77">
        <v>9</v>
      </c>
      <c r="AP77">
        <v>10</v>
      </c>
      <c r="AQ77">
        <v>11</v>
      </c>
      <c r="AR77">
        <v>12</v>
      </c>
    </row>
    <row r="78" spans="1:44">
      <c r="A78" s="78"/>
      <c r="B78" s="39" t="s">
        <v>4</v>
      </c>
      <c r="C78" s="39"/>
      <c r="D78" t="s">
        <v>212</v>
      </c>
      <c r="E78" s="39">
        <v>58041.4</v>
      </c>
      <c r="F78" t="s">
        <v>212</v>
      </c>
      <c r="G78" s="39">
        <v>140517</v>
      </c>
      <c r="H78" t="s">
        <v>235</v>
      </c>
      <c r="I78" t="s">
        <v>235</v>
      </c>
      <c r="J78" t="s">
        <v>235</v>
      </c>
      <c r="K78" t="s">
        <v>235</v>
      </c>
      <c r="L78" t="s">
        <v>235</v>
      </c>
      <c r="M78" s="39">
        <v>478.66699999999997</v>
      </c>
      <c r="N78" s="39">
        <v>462.35199999999998</v>
      </c>
      <c r="O78" s="39">
        <v>0.16539200000000001</v>
      </c>
      <c r="P78" t="s">
        <v>235</v>
      </c>
      <c r="Q78" s="39">
        <v>112.11</v>
      </c>
      <c r="R78" s="39">
        <v>2.1968700000000001</v>
      </c>
      <c r="S78" s="39">
        <v>3.5584600000000002</v>
      </c>
      <c r="T78" s="39">
        <v>0.33908899999999997</v>
      </c>
      <c r="U78" s="39">
        <v>1.0719000000000001</v>
      </c>
      <c r="V78" s="39">
        <v>21.396100000000001</v>
      </c>
      <c r="W78" s="39">
        <v>480600</v>
      </c>
      <c r="X78" s="39">
        <v>71900</v>
      </c>
      <c r="Y78" s="39">
        <v>130600</v>
      </c>
      <c r="Z78" s="39">
        <v>287800</v>
      </c>
      <c r="AA78" s="39">
        <v>0</v>
      </c>
      <c r="AB78" s="39">
        <v>29100</v>
      </c>
      <c r="AC78" s="39">
        <v>0</v>
      </c>
      <c r="AD78" t="e">
        <f t="shared" si="3"/>
        <v>#VALUE!</v>
      </c>
      <c r="AE78" t="e">
        <f t="shared" si="4"/>
        <v>#VALUE!</v>
      </c>
      <c r="AF78" t="e">
        <f t="shared" si="5"/>
        <v>#VALUE!</v>
      </c>
      <c r="AG78">
        <v>1</v>
      </c>
      <c r="AH78">
        <v>2</v>
      </c>
      <c r="AI78">
        <v>3</v>
      </c>
      <c r="AJ78">
        <v>4</v>
      </c>
      <c r="AK78">
        <v>5</v>
      </c>
      <c r="AL78">
        <v>6</v>
      </c>
      <c r="AM78">
        <v>7</v>
      </c>
      <c r="AN78">
        <v>8</v>
      </c>
      <c r="AO78">
        <v>9</v>
      </c>
      <c r="AP78">
        <v>10</v>
      </c>
      <c r="AQ78">
        <v>11</v>
      </c>
      <c r="AR78">
        <v>12</v>
      </c>
    </row>
    <row r="79" spans="1:44">
      <c r="A79" s="78"/>
      <c r="B79" s="39" t="s">
        <v>3</v>
      </c>
      <c r="C79" s="39"/>
      <c r="D79" s="39">
        <v>7.3442100000000003</v>
      </c>
      <c r="E79" s="39">
        <v>66284.100000000006</v>
      </c>
      <c r="F79" t="s">
        <v>235</v>
      </c>
      <c r="G79" s="39">
        <v>145370</v>
      </c>
      <c r="H79" t="s">
        <v>212</v>
      </c>
      <c r="I79" t="s">
        <v>235</v>
      </c>
      <c r="J79" s="39">
        <v>3.5192999999999999</v>
      </c>
      <c r="K79" t="s">
        <v>212</v>
      </c>
      <c r="L79" t="s">
        <v>235</v>
      </c>
      <c r="M79" s="39">
        <v>619.79100000000005</v>
      </c>
      <c r="N79" s="39">
        <v>599.59100000000001</v>
      </c>
      <c r="O79" t="s">
        <v>212</v>
      </c>
      <c r="P79" t="s">
        <v>212</v>
      </c>
      <c r="Q79" s="39">
        <v>95.389799999999994</v>
      </c>
      <c r="R79" s="39">
        <v>0.68758699999999995</v>
      </c>
      <c r="S79" s="39">
        <v>0.45814700000000003</v>
      </c>
      <c r="T79" t="s">
        <v>235</v>
      </c>
      <c r="U79" s="39">
        <v>0.497641</v>
      </c>
      <c r="V79" s="39">
        <v>32.754600000000003</v>
      </c>
      <c r="W79" s="39">
        <v>480800</v>
      </c>
      <c r="X79" s="39">
        <v>70500</v>
      </c>
      <c r="Y79" s="39">
        <v>130600</v>
      </c>
      <c r="Z79" s="39">
        <v>288100</v>
      </c>
      <c r="AA79" s="39">
        <v>0</v>
      </c>
      <c r="AB79" s="39">
        <v>30099.999999999996</v>
      </c>
      <c r="AC79" s="39">
        <v>0</v>
      </c>
      <c r="AD79" t="e">
        <f t="shared" si="3"/>
        <v>#VALUE!</v>
      </c>
      <c r="AE79" t="e">
        <f t="shared" si="4"/>
        <v>#VALUE!</v>
      </c>
      <c r="AF79" t="e">
        <f t="shared" si="5"/>
        <v>#VALUE!</v>
      </c>
      <c r="AG79">
        <v>1</v>
      </c>
      <c r="AH79">
        <v>2</v>
      </c>
      <c r="AI79">
        <v>3</v>
      </c>
      <c r="AJ79">
        <v>4</v>
      </c>
      <c r="AK79">
        <v>5</v>
      </c>
      <c r="AL79">
        <v>6</v>
      </c>
      <c r="AM79">
        <v>7</v>
      </c>
      <c r="AN79">
        <v>8</v>
      </c>
      <c r="AO79">
        <v>9</v>
      </c>
      <c r="AP79">
        <v>10</v>
      </c>
      <c r="AQ79">
        <v>11</v>
      </c>
      <c r="AR79">
        <v>12</v>
      </c>
    </row>
    <row r="80" spans="1:44">
      <c r="A80" s="78"/>
      <c r="B80" s="32" t="s">
        <v>2</v>
      </c>
      <c r="C80" s="32"/>
      <c r="D80" t="s">
        <v>235</v>
      </c>
      <c r="E80" s="32">
        <v>65046.5</v>
      </c>
      <c r="F80" t="s">
        <v>235</v>
      </c>
      <c r="G80" s="32">
        <v>128821</v>
      </c>
      <c r="H80" t="s">
        <v>235</v>
      </c>
      <c r="I80" t="s">
        <v>235</v>
      </c>
      <c r="J80" s="32">
        <v>3.2550699999999999</v>
      </c>
      <c r="K80" t="s">
        <v>235</v>
      </c>
      <c r="L80" t="s">
        <v>235</v>
      </c>
      <c r="M80" s="32">
        <v>518.54100000000005</v>
      </c>
      <c r="N80" s="32">
        <v>519.48699999999997</v>
      </c>
      <c r="O80" s="32">
        <v>9.3385700000000002E-2</v>
      </c>
      <c r="P80" t="s">
        <v>212</v>
      </c>
      <c r="Q80" s="32">
        <v>53.740099999999998</v>
      </c>
      <c r="R80" s="32">
        <v>0.161993</v>
      </c>
      <c r="S80" s="32">
        <v>0.13598499999999999</v>
      </c>
      <c r="T80" s="32">
        <v>2.12724E-2</v>
      </c>
      <c r="U80" s="32">
        <v>0.69308700000000001</v>
      </c>
      <c r="V80" s="32">
        <v>24.9283</v>
      </c>
      <c r="W80" s="32">
        <v>480800</v>
      </c>
      <c r="X80" s="32">
        <v>72300</v>
      </c>
      <c r="Y80" s="32">
        <v>127899.99999999999</v>
      </c>
      <c r="Z80" s="32">
        <v>289900</v>
      </c>
      <c r="AA80" s="32">
        <v>0</v>
      </c>
      <c r="AB80" s="32">
        <v>29200</v>
      </c>
      <c r="AC80" s="32">
        <v>0</v>
      </c>
      <c r="AD80" t="e">
        <f t="shared" si="3"/>
        <v>#VALUE!</v>
      </c>
      <c r="AE80" t="e">
        <f t="shared" si="4"/>
        <v>#VALUE!</v>
      </c>
      <c r="AF80" t="e">
        <f t="shared" si="5"/>
        <v>#VALUE!</v>
      </c>
      <c r="AG80">
        <v>1</v>
      </c>
      <c r="AH80">
        <v>2</v>
      </c>
      <c r="AI80">
        <v>3</v>
      </c>
      <c r="AJ80">
        <v>4</v>
      </c>
      <c r="AK80">
        <v>5</v>
      </c>
      <c r="AL80">
        <v>6</v>
      </c>
      <c r="AM80">
        <v>7</v>
      </c>
      <c r="AN80">
        <v>8</v>
      </c>
      <c r="AO80">
        <v>9</v>
      </c>
      <c r="AP80">
        <v>10</v>
      </c>
      <c r="AQ80">
        <v>11</v>
      </c>
      <c r="AR80">
        <v>12</v>
      </c>
    </row>
    <row r="81" spans="1:44">
      <c r="A81" s="78"/>
      <c r="B81" s="32" t="s">
        <v>1</v>
      </c>
      <c r="C81" s="32"/>
      <c r="D81" t="s">
        <v>235</v>
      </c>
      <c r="E81" s="32">
        <v>61249.3</v>
      </c>
      <c r="F81" t="s">
        <v>235</v>
      </c>
      <c r="G81" s="32">
        <v>123787</v>
      </c>
      <c r="H81" t="s">
        <v>235</v>
      </c>
      <c r="I81" s="32">
        <v>3.9402699999999999</v>
      </c>
      <c r="J81" t="s">
        <v>235</v>
      </c>
      <c r="K81" s="32">
        <v>59.049500000000002</v>
      </c>
      <c r="L81" t="s">
        <v>212</v>
      </c>
      <c r="M81" s="32">
        <v>519.37900000000002</v>
      </c>
      <c r="N81" s="32">
        <v>499.09199999999998</v>
      </c>
      <c r="O81" t="s">
        <v>235</v>
      </c>
      <c r="P81" t="s">
        <v>235</v>
      </c>
      <c r="Q81" s="32">
        <v>81.027299999999997</v>
      </c>
      <c r="R81" t="s">
        <v>235</v>
      </c>
      <c r="S81" s="32">
        <v>1.9848999999999999E-2</v>
      </c>
      <c r="T81" t="s">
        <v>212</v>
      </c>
      <c r="U81" s="32">
        <v>0.90175000000000005</v>
      </c>
      <c r="V81" s="32">
        <v>22.070399999999999</v>
      </c>
      <c r="W81" s="32">
        <v>481100</v>
      </c>
      <c r="X81" s="32">
        <v>75100</v>
      </c>
      <c r="Y81" s="32">
        <v>125500</v>
      </c>
      <c r="Z81" s="32">
        <v>292200</v>
      </c>
      <c r="AA81" s="32">
        <v>0</v>
      </c>
      <c r="AB81" s="32">
        <v>26100</v>
      </c>
      <c r="AC81" s="32">
        <v>0</v>
      </c>
      <c r="AD81" t="e">
        <f t="shared" si="3"/>
        <v>#VALUE!</v>
      </c>
      <c r="AE81" t="e">
        <f t="shared" si="4"/>
        <v>#VALUE!</v>
      </c>
      <c r="AF81" t="e">
        <f t="shared" si="5"/>
        <v>#VALUE!</v>
      </c>
      <c r="AG81">
        <v>1</v>
      </c>
      <c r="AH81">
        <v>2</v>
      </c>
      <c r="AI81">
        <v>3</v>
      </c>
      <c r="AJ81">
        <v>4</v>
      </c>
      <c r="AK81">
        <v>5</v>
      </c>
      <c r="AL81">
        <v>6</v>
      </c>
      <c r="AM81">
        <v>7</v>
      </c>
      <c r="AN81">
        <v>8</v>
      </c>
      <c r="AO81">
        <v>9</v>
      </c>
      <c r="AP81">
        <v>10</v>
      </c>
      <c r="AQ81">
        <v>11</v>
      </c>
      <c r="AR81">
        <v>12</v>
      </c>
    </row>
    <row r="82" spans="1:44">
      <c r="A82" s="78"/>
      <c r="B82" s="32" t="s">
        <v>0</v>
      </c>
      <c r="C82" s="32"/>
      <c r="D82" t="s">
        <v>212</v>
      </c>
      <c r="E82" s="32">
        <v>63827.3</v>
      </c>
      <c r="F82" t="s">
        <v>235</v>
      </c>
      <c r="G82" s="32">
        <v>149224</v>
      </c>
      <c r="H82" t="s">
        <v>212</v>
      </c>
      <c r="I82" s="32">
        <v>23.845500000000001</v>
      </c>
      <c r="J82" t="s">
        <v>235</v>
      </c>
      <c r="K82" t="s">
        <v>235</v>
      </c>
      <c r="L82" t="s">
        <v>212</v>
      </c>
      <c r="M82" s="32">
        <v>659.77700000000004</v>
      </c>
      <c r="N82" s="32">
        <v>631.57899999999995</v>
      </c>
      <c r="O82" s="32">
        <v>0.56571700000000003</v>
      </c>
      <c r="P82" t="s">
        <v>212</v>
      </c>
      <c r="Q82" s="32">
        <v>61.691600000000001</v>
      </c>
      <c r="R82" s="32">
        <v>7.16643E-2</v>
      </c>
      <c r="S82" s="32">
        <v>0.17368400000000001</v>
      </c>
      <c r="T82" t="s">
        <v>212</v>
      </c>
      <c r="U82" s="32">
        <v>0.85658400000000001</v>
      </c>
      <c r="V82" s="32">
        <v>40.443199999999997</v>
      </c>
      <c r="W82" s="32">
        <v>481100</v>
      </c>
      <c r="X82" s="32">
        <v>74400</v>
      </c>
      <c r="Y82" s="32">
        <v>125700</v>
      </c>
      <c r="Z82" s="32">
        <v>292000</v>
      </c>
      <c r="AA82" s="32">
        <v>0</v>
      </c>
      <c r="AB82" s="32">
        <v>26800</v>
      </c>
      <c r="AC82" s="32">
        <v>0</v>
      </c>
      <c r="AD82" t="e">
        <f t="shared" si="3"/>
        <v>#VALUE!</v>
      </c>
      <c r="AE82" t="e">
        <f t="shared" si="4"/>
        <v>#VALUE!</v>
      </c>
      <c r="AF82" t="e">
        <f t="shared" si="5"/>
        <v>#VALUE!</v>
      </c>
      <c r="AG82">
        <v>1</v>
      </c>
      <c r="AH82">
        <v>2</v>
      </c>
      <c r="AI82">
        <v>3</v>
      </c>
      <c r="AJ82">
        <v>4</v>
      </c>
      <c r="AK82">
        <v>5</v>
      </c>
      <c r="AL82">
        <v>6</v>
      </c>
      <c r="AM82">
        <v>7</v>
      </c>
      <c r="AN82">
        <v>8</v>
      </c>
      <c r="AO82">
        <v>9</v>
      </c>
      <c r="AP82">
        <v>10</v>
      </c>
      <c r="AQ82">
        <v>11</v>
      </c>
      <c r="AR82">
        <v>12</v>
      </c>
    </row>
    <row r="83" spans="1:44">
      <c r="A83" s="10"/>
      <c r="B83" s="10"/>
      <c r="C83" s="10" t="s">
        <v>134</v>
      </c>
      <c r="D83" s="10" t="s">
        <v>45</v>
      </c>
      <c r="E83" s="10" t="s">
        <v>44</v>
      </c>
      <c r="F83" s="10" t="s">
        <v>43</v>
      </c>
      <c r="G83" s="10" t="s">
        <v>42</v>
      </c>
      <c r="H83" s="10" t="s">
        <v>41</v>
      </c>
      <c r="I83" s="10" t="s">
        <v>40</v>
      </c>
      <c r="J83" s="10" t="s">
        <v>39</v>
      </c>
      <c r="K83" s="10" t="s">
        <v>38</v>
      </c>
      <c r="L83" s="10" t="s">
        <v>37</v>
      </c>
      <c r="M83" s="10" t="s">
        <v>36</v>
      </c>
      <c r="N83" s="10" t="s">
        <v>35</v>
      </c>
      <c r="O83" s="10" t="s">
        <v>34</v>
      </c>
      <c r="P83" s="10" t="s">
        <v>33</v>
      </c>
      <c r="Q83" s="10" t="s">
        <v>32</v>
      </c>
      <c r="R83" s="10" t="s">
        <v>31</v>
      </c>
      <c r="S83" s="10" t="s">
        <v>30</v>
      </c>
      <c r="T83" s="10" t="s">
        <v>29</v>
      </c>
      <c r="U83" s="10" t="s">
        <v>28</v>
      </c>
      <c r="V83" s="10" t="s">
        <v>27</v>
      </c>
      <c r="W83" s="5" t="s">
        <v>106</v>
      </c>
      <c r="X83" s="5" t="s">
        <v>105</v>
      </c>
      <c r="Y83" s="38" t="s">
        <v>103</v>
      </c>
      <c r="Z83" s="5" t="s">
        <v>102</v>
      </c>
      <c r="AA83" s="5"/>
      <c r="AB83" s="38" t="s">
        <v>100</v>
      </c>
      <c r="AG83">
        <v>1</v>
      </c>
      <c r="AH83">
        <v>2</v>
      </c>
      <c r="AI83">
        <v>3</v>
      </c>
      <c r="AJ83">
        <v>4</v>
      </c>
      <c r="AK83">
        <v>5</v>
      </c>
      <c r="AL83">
        <v>6</v>
      </c>
      <c r="AM83">
        <v>7</v>
      </c>
      <c r="AN83">
        <v>8</v>
      </c>
      <c r="AO83">
        <v>9</v>
      </c>
      <c r="AP83">
        <v>10</v>
      </c>
      <c r="AQ83">
        <v>11</v>
      </c>
      <c r="AR83">
        <v>12</v>
      </c>
    </row>
    <row r="84" spans="1:44">
      <c r="A84" s="77" t="s">
        <v>246</v>
      </c>
      <c r="B84" s="39" t="s">
        <v>247</v>
      </c>
      <c r="C84" s="39"/>
      <c r="D84" s="40">
        <v>1.53555</v>
      </c>
      <c r="E84" s="39">
        <v>57057.9</v>
      </c>
      <c r="F84">
        <v>-0.182868</v>
      </c>
      <c r="G84" s="39">
        <v>145688</v>
      </c>
      <c r="H84">
        <v>-3.2626300000000001</v>
      </c>
      <c r="I84" s="39">
        <v>2.26295</v>
      </c>
      <c r="J84" s="40">
        <v>0.49946600000000002</v>
      </c>
      <c r="K84" s="39">
        <v>13.8346</v>
      </c>
      <c r="L84" s="40">
        <v>0.113819</v>
      </c>
      <c r="M84" s="39">
        <v>838.94399999999996</v>
      </c>
      <c r="N84" s="39">
        <v>856.31100000000004</v>
      </c>
      <c r="O84" s="2">
        <v>-1.47035E-8</v>
      </c>
      <c r="P84" s="40">
        <v>7.2212200000000004E-2</v>
      </c>
      <c r="Q84" s="39">
        <v>18.074400000000001</v>
      </c>
      <c r="R84" s="41">
        <v>2.00715E-9</v>
      </c>
      <c r="S84" s="2">
        <v>-1.3219499999999999E-6</v>
      </c>
      <c r="T84" s="41">
        <v>3.7243200000000002E-8</v>
      </c>
      <c r="U84" s="41">
        <v>2.8229800000000001E-8</v>
      </c>
      <c r="V84" s="39">
        <v>44.157800000000002</v>
      </c>
      <c r="W84" s="42">
        <v>481200</v>
      </c>
      <c r="X84" s="42">
        <v>71600</v>
      </c>
      <c r="Y84" s="42">
        <v>127500</v>
      </c>
      <c r="Z84" s="42">
        <v>290900</v>
      </c>
      <c r="AA84" s="42"/>
      <c r="AB84" s="42">
        <v>28800</v>
      </c>
      <c r="AG84">
        <v>1</v>
      </c>
      <c r="AH84">
        <v>2</v>
      </c>
      <c r="AI84">
        <v>3</v>
      </c>
      <c r="AJ84">
        <v>4</v>
      </c>
      <c r="AK84">
        <v>5</v>
      </c>
      <c r="AL84">
        <v>6</v>
      </c>
      <c r="AM84">
        <v>7</v>
      </c>
      <c r="AN84">
        <v>8</v>
      </c>
      <c r="AO84">
        <v>9</v>
      </c>
      <c r="AP84">
        <v>10</v>
      </c>
      <c r="AQ84">
        <v>11</v>
      </c>
      <c r="AR84">
        <v>12</v>
      </c>
    </row>
    <row r="85" spans="1:44">
      <c r="A85" s="77"/>
      <c r="B85" s="32" t="s">
        <v>249</v>
      </c>
      <c r="C85" s="32"/>
      <c r="D85" s="40">
        <v>0.77798299999999998</v>
      </c>
      <c r="E85" s="32">
        <v>55093.1</v>
      </c>
      <c r="F85" s="40">
        <v>2.1680299999999999</v>
      </c>
      <c r="G85" s="32">
        <v>141761</v>
      </c>
      <c r="H85">
        <v>-4.6093500000000001</v>
      </c>
      <c r="I85" s="40">
        <v>1.05067</v>
      </c>
      <c r="J85" s="32">
        <v>2.4034900000000001</v>
      </c>
      <c r="K85" s="32">
        <v>13.5962</v>
      </c>
      <c r="L85" s="40">
        <v>1.38478E-2</v>
      </c>
      <c r="M85" s="32">
        <v>806.86500000000001</v>
      </c>
      <c r="N85" s="32">
        <v>822.96400000000006</v>
      </c>
      <c r="O85" s="35">
        <v>4.7231199999999999E-8</v>
      </c>
      <c r="P85">
        <v>-3.0709299999999998E-2</v>
      </c>
      <c r="Q85" s="32">
        <v>24.624300000000002</v>
      </c>
      <c r="R85" s="2">
        <v>-6.6556299999999997E-9</v>
      </c>
      <c r="S85" s="35">
        <v>4.37836E-6</v>
      </c>
      <c r="T85" s="2">
        <v>-1.1724999999999999E-7</v>
      </c>
      <c r="U85" s="32">
        <v>7.7312400000000003E-3</v>
      </c>
      <c r="V85" s="32">
        <v>41.519100000000002</v>
      </c>
      <c r="W85" s="43">
        <v>481000</v>
      </c>
      <c r="X85" s="43">
        <v>71000</v>
      </c>
      <c r="Y85" s="43">
        <v>128000</v>
      </c>
      <c r="Z85" s="43">
        <v>290000</v>
      </c>
      <c r="AA85" s="43"/>
      <c r="AB85" s="43">
        <v>30000</v>
      </c>
      <c r="AG85">
        <v>1</v>
      </c>
      <c r="AH85">
        <v>2</v>
      </c>
      <c r="AI85">
        <v>3</v>
      </c>
      <c r="AJ85">
        <v>4</v>
      </c>
      <c r="AK85">
        <v>5</v>
      </c>
      <c r="AL85">
        <v>6</v>
      </c>
      <c r="AM85">
        <v>7</v>
      </c>
      <c r="AN85">
        <v>8</v>
      </c>
      <c r="AO85">
        <v>9</v>
      </c>
      <c r="AP85">
        <v>10</v>
      </c>
      <c r="AQ85">
        <v>11</v>
      </c>
      <c r="AR85">
        <v>12</v>
      </c>
    </row>
    <row r="86" spans="1:44">
      <c r="A86" s="77"/>
      <c r="B86" s="28" t="s">
        <v>251</v>
      </c>
      <c r="C86" s="28"/>
      <c r="D86" s="28">
        <v>2.8393799999999998</v>
      </c>
      <c r="E86" s="28">
        <v>65574.399999999994</v>
      </c>
      <c r="F86">
        <v>-1.0884400000000001</v>
      </c>
      <c r="G86" s="28">
        <v>166957</v>
      </c>
      <c r="H86" s="28">
        <v>16.615300000000001</v>
      </c>
      <c r="I86" s="28">
        <v>1.9996400000000001</v>
      </c>
      <c r="J86" s="40">
        <v>0.63437100000000002</v>
      </c>
      <c r="K86" s="40">
        <v>5.5245199999999999</v>
      </c>
      <c r="L86">
        <v>-0.265768</v>
      </c>
      <c r="M86" s="28">
        <v>1031.3800000000001</v>
      </c>
      <c r="N86" s="28">
        <v>1000.29</v>
      </c>
      <c r="O86" s="2">
        <v>-2.07268E-7</v>
      </c>
      <c r="P86" s="40">
        <v>7.8029399999999999E-2</v>
      </c>
      <c r="Q86" s="28">
        <v>21.078800000000001</v>
      </c>
      <c r="R86" s="44">
        <v>2.8973699999999999E-8</v>
      </c>
      <c r="S86" s="2">
        <v>-1.9038900000000002E-5</v>
      </c>
      <c r="T86" s="44">
        <v>5.1052400000000005E-7</v>
      </c>
      <c r="U86" s="44">
        <v>4.07484E-7</v>
      </c>
      <c r="V86" s="28">
        <v>48.120800000000003</v>
      </c>
      <c r="W86" s="45">
        <v>480500</v>
      </c>
      <c r="X86" s="45">
        <v>67800</v>
      </c>
      <c r="Y86" s="45">
        <v>130100</v>
      </c>
      <c r="Z86" s="45">
        <v>287600</v>
      </c>
      <c r="AA86" s="45"/>
      <c r="AB86" s="45">
        <v>34100</v>
      </c>
      <c r="AG86">
        <v>1</v>
      </c>
      <c r="AH86">
        <v>2</v>
      </c>
      <c r="AI86">
        <v>3</v>
      </c>
      <c r="AJ86">
        <v>4</v>
      </c>
      <c r="AK86">
        <v>5</v>
      </c>
      <c r="AL86">
        <v>6</v>
      </c>
      <c r="AM86">
        <v>7</v>
      </c>
      <c r="AN86">
        <v>8</v>
      </c>
      <c r="AO86">
        <v>9</v>
      </c>
      <c r="AP86">
        <v>10</v>
      </c>
      <c r="AQ86">
        <v>11</v>
      </c>
      <c r="AR86">
        <v>12</v>
      </c>
    </row>
    <row r="87" spans="1:44">
      <c r="A87" s="77"/>
      <c r="B87" s="39" t="s">
        <v>253</v>
      </c>
      <c r="C87" s="39"/>
      <c r="D87" s="40">
        <v>1.40757</v>
      </c>
      <c r="E87" s="39">
        <v>42162</v>
      </c>
      <c r="F87" s="40">
        <v>2.3052899999999998</v>
      </c>
      <c r="G87" s="39">
        <v>135630</v>
      </c>
      <c r="H87">
        <v>-4.46401</v>
      </c>
      <c r="I87" s="40">
        <v>1.83023</v>
      </c>
      <c r="J87" s="40">
        <v>1.7393400000000001</v>
      </c>
      <c r="K87" s="39">
        <v>10.4918</v>
      </c>
      <c r="L87" s="40">
        <v>0.28712900000000002</v>
      </c>
      <c r="M87" s="39">
        <v>913.71199999999999</v>
      </c>
      <c r="N87" s="39">
        <v>914.51400000000001</v>
      </c>
      <c r="O87" s="41">
        <v>5.9174300000000001E-7</v>
      </c>
      <c r="P87">
        <v>-4.3563600000000001E-2</v>
      </c>
      <c r="Q87" s="39">
        <v>16.391200000000001</v>
      </c>
      <c r="R87" s="2">
        <v>-8.2815500000000005E-8</v>
      </c>
      <c r="S87" s="41">
        <v>5.4273300000000001E-5</v>
      </c>
      <c r="T87" s="2">
        <v>-1.46623E-6</v>
      </c>
      <c r="U87" s="39">
        <v>9.3650199999999999E-3</v>
      </c>
      <c r="V87" s="39">
        <v>47.4255</v>
      </c>
      <c r="W87" s="42">
        <v>479099.99999999994</v>
      </c>
      <c r="X87" s="42">
        <v>63900</v>
      </c>
      <c r="Y87" s="42">
        <v>135600</v>
      </c>
      <c r="Z87" s="42">
        <v>281100</v>
      </c>
      <c r="AA87" s="42"/>
      <c r="AB87" s="42">
        <v>40300</v>
      </c>
      <c r="AG87">
        <v>1</v>
      </c>
      <c r="AH87">
        <v>2</v>
      </c>
      <c r="AI87">
        <v>3</v>
      </c>
      <c r="AJ87">
        <v>4</v>
      </c>
      <c r="AK87">
        <v>5</v>
      </c>
      <c r="AL87">
        <v>6</v>
      </c>
      <c r="AM87">
        <v>7</v>
      </c>
      <c r="AN87">
        <v>8</v>
      </c>
      <c r="AO87">
        <v>9</v>
      </c>
      <c r="AP87">
        <v>10</v>
      </c>
      <c r="AQ87">
        <v>11</v>
      </c>
      <c r="AR87">
        <v>12</v>
      </c>
    </row>
    <row r="88" spans="1:44">
      <c r="A88" s="77"/>
      <c r="B88" s="32" t="s">
        <v>255</v>
      </c>
      <c r="C88" s="32"/>
      <c r="D88" s="32">
        <v>2.2426699999999999</v>
      </c>
      <c r="E88" s="32">
        <v>43375.199999999997</v>
      </c>
      <c r="F88">
        <v>-0.57253600000000004</v>
      </c>
      <c r="G88" s="32">
        <v>136905</v>
      </c>
      <c r="H88">
        <v>-4.9877200000000004</v>
      </c>
      <c r="I88">
        <v>-0.249505</v>
      </c>
      <c r="J88" s="40">
        <v>2.07206</v>
      </c>
      <c r="K88" s="40">
        <v>4.8937200000000001</v>
      </c>
      <c r="L88" s="40">
        <v>0.10403999999999999</v>
      </c>
      <c r="M88" s="32">
        <v>883.78599999999994</v>
      </c>
      <c r="N88" s="32">
        <v>892.78700000000003</v>
      </c>
      <c r="O88" s="2">
        <v>-2.2488200000000001E-6</v>
      </c>
      <c r="P88" s="40">
        <v>6.5920000000000006E-2</v>
      </c>
      <c r="Q88" s="32">
        <v>17.785299999999999</v>
      </c>
      <c r="R88" s="35">
        <v>3.1510499999999999E-7</v>
      </c>
      <c r="S88">
        <v>-2.0793799999999999E-4</v>
      </c>
      <c r="T88" s="35">
        <v>5.55467E-6</v>
      </c>
      <c r="U88" s="32">
        <v>5.8659999999999997E-2</v>
      </c>
      <c r="V88" s="32">
        <v>45.308500000000002</v>
      </c>
      <c r="W88" s="43">
        <v>480000</v>
      </c>
      <c r="X88" s="43">
        <v>66000</v>
      </c>
      <c r="Y88" s="43">
        <v>132900</v>
      </c>
      <c r="Z88" s="43">
        <v>284700</v>
      </c>
      <c r="AA88" s="43"/>
      <c r="AB88" s="43">
        <v>36400</v>
      </c>
      <c r="AG88">
        <v>1</v>
      </c>
      <c r="AH88">
        <v>2</v>
      </c>
      <c r="AI88">
        <v>3</v>
      </c>
      <c r="AJ88">
        <v>4</v>
      </c>
      <c r="AK88">
        <v>5</v>
      </c>
      <c r="AL88">
        <v>6</v>
      </c>
      <c r="AM88">
        <v>7</v>
      </c>
      <c r="AN88">
        <v>8</v>
      </c>
      <c r="AO88">
        <v>9</v>
      </c>
      <c r="AP88">
        <v>10</v>
      </c>
      <c r="AQ88">
        <v>11</v>
      </c>
      <c r="AR88">
        <v>12</v>
      </c>
    </row>
    <row r="89" spans="1:44">
      <c r="A89" s="77"/>
      <c r="B89" s="28" t="s">
        <v>257</v>
      </c>
      <c r="C89" s="28"/>
      <c r="D89" s="40">
        <v>1.056</v>
      </c>
      <c r="E89" s="28">
        <v>54130</v>
      </c>
      <c r="F89">
        <v>-2.9418899999999999</v>
      </c>
      <c r="G89" s="28">
        <v>134142</v>
      </c>
      <c r="H89">
        <v>-7.3157699999999997</v>
      </c>
      <c r="I89" s="40">
        <v>1.0921799999999999</v>
      </c>
      <c r="J89" s="40">
        <v>3.4854400000000001E-2</v>
      </c>
      <c r="K89" s="40">
        <v>8.0277999999999992</v>
      </c>
      <c r="L89">
        <v>-2.8924999999999999E-2</v>
      </c>
      <c r="M89" s="28">
        <v>846.61199999999997</v>
      </c>
      <c r="N89" s="28">
        <v>843.45600000000002</v>
      </c>
      <c r="O89" s="44">
        <v>1.0871599999999999E-5</v>
      </c>
      <c r="P89" s="40">
        <v>6.0469599999999998E-2</v>
      </c>
      <c r="Q89" s="28">
        <v>16.397500000000001</v>
      </c>
      <c r="R89" s="2">
        <v>-1.52513E-6</v>
      </c>
      <c r="S89" s="28">
        <v>9.9874899999999995E-4</v>
      </c>
      <c r="T89" s="2">
        <v>-2.6891100000000001E-5</v>
      </c>
      <c r="U89" s="2">
        <v>-2.2456E-5</v>
      </c>
      <c r="V89" s="28">
        <v>39.030200000000001</v>
      </c>
      <c r="W89" s="45">
        <v>481500</v>
      </c>
      <c r="X89" s="45">
        <v>71200</v>
      </c>
      <c r="Y89" s="45">
        <v>126300.00000000001</v>
      </c>
      <c r="Z89" s="45">
        <v>292300</v>
      </c>
      <c r="AA89" s="45"/>
      <c r="AB89" s="45">
        <v>28800</v>
      </c>
      <c r="AG89">
        <v>1</v>
      </c>
      <c r="AH89">
        <v>2</v>
      </c>
      <c r="AI89">
        <v>3</v>
      </c>
      <c r="AJ89">
        <v>4</v>
      </c>
      <c r="AK89">
        <v>5</v>
      </c>
      <c r="AL89">
        <v>6</v>
      </c>
      <c r="AM89">
        <v>7</v>
      </c>
      <c r="AN89">
        <v>8</v>
      </c>
      <c r="AO89">
        <v>9</v>
      </c>
      <c r="AP89">
        <v>10</v>
      </c>
      <c r="AQ89">
        <v>11</v>
      </c>
      <c r="AR89">
        <v>12</v>
      </c>
    </row>
    <row r="90" spans="1:44">
      <c r="A90" s="77"/>
      <c r="B90" s="39" t="s">
        <v>259</v>
      </c>
      <c r="C90" s="39"/>
      <c r="D90" s="39">
        <v>3.3807999999999998</v>
      </c>
      <c r="E90" s="39">
        <v>54105.7</v>
      </c>
      <c r="F90">
        <v>-1.4096599999999999</v>
      </c>
      <c r="G90" s="39">
        <v>157284</v>
      </c>
      <c r="H90">
        <v>-0.84780699999999998</v>
      </c>
      <c r="I90" s="39">
        <v>16.3169</v>
      </c>
      <c r="J90" s="40">
        <v>1.92761</v>
      </c>
      <c r="K90" s="40">
        <v>3.7728999999999999</v>
      </c>
      <c r="L90" s="40">
        <v>8.5361900000000004E-2</v>
      </c>
      <c r="M90" s="39">
        <v>1313.82</v>
      </c>
      <c r="N90" s="39">
        <v>1237.57</v>
      </c>
      <c r="O90" s="2">
        <v>-4.1312300000000001E-5</v>
      </c>
      <c r="P90" s="40">
        <v>3.6695800000000001E-2</v>
      </c>
      <c r="Q90" s="39">
        <v>20.532499999999999</v>
      </c>
      <c r="R90" s="39">
        <v>7.83411E-3</v>
      </c>
      <c r="S90" s="39">
        <v>1.1792199999999999E-2</v>
      </c>
      <c r="T90" s="41">
        <v>9.9556799999999995E-5</v>
      </c>
      <c r="U90" s="39">
        <v>5.7248500000000001E-2</v>
      </c>
      <c r="V90" s="39">
        <v>58.816800000000001</v>
      </c>
      <c r="W90" s="42">
        <v>479000</v>
      </c>
      <c r="X90" s="42">
        <v>62000</v>
      </c>
      <c r="Y90" s="42">
        <v>137400</v>
      </c>
      <c r="Z90" s="42">
        <v>279500</v>
      </c>
      <c r="AA90" s="42"/>
      <c r="AB90" s="42">
        <v>42000</v>
      </c>
      <c r="AG90">
        <v>1</v>
      </c>
      <c r="AH90">
        <v>2</v>
      </c>
      <c r="AI90">
        <v>3</v>
      </c>
      <c r="AJ90">
        <v>4</v>
      </c>
      <c r="AK90">
        <v>5</v>
      </c>
      <c r="AL90">
        <v>6</v>
      </c>
      <c r="AM90">
        <v>7</v>
      </c>
      <c r="AN90">
        <v>8</v>
      </c>
      <c r="AO90">
        <v>9</v>
      </c>
      <c r="AP90">
        <v>10</v>
      </c>
      <c r="AQ90">
        <v>11</v>
      </c>
      <c r="AR90">
        <v>12</v>
      </c>
    </row>
    <row r="91" spans="1:44">
      <c r="A91" s="77"/>
      <c r="B91" s="28" t="s">
        <v>261</v>
      </c>
      <c r="C91" s="28"/>
      <c r="D91" s="28">
        <v>1.83446</v>
      </c>
      <c r="E91" s="28">
        <v>40646.699999999997</v>
      </c>
      <c r="F91" s="28">
        <v>0.35951899999999998</v>
      </c>
      <c r="G91" s="28">
        <v>137591</v>
      </c>
      <c r="H91" s="40">
        <v>0.66537400000000002</v>
      </c>
      <c r="I91" s="40">
        <v>1.1824600000000001</v>
      </c>
      <c r="J91" s="40">
        <v>1.47123</v>
      </c>
      <c r="K91" s="28">
        <v>9.6046600000000009</v>
      </c>
      <c r="L91" s="40">
        <v>0.22389200000000001</v>
      </c>
      <c r="M91" s="28">
        <v>980.36599999999999</v>
      </c>
      <c r="N91" s="28">
        <v>963.86599999999999</v>
      </c>
      <c r="O91" s="28">
        <v>1.2339800000000001E-4</v>
      </c>
      <c r="P91" s="40">
        <v>9.6519599999999997E-2</v>
      </c>
      <c r="Q91" s="28">
        <v>15.915699999999999</v>
      </c>
      <c r="R91" s="2">
        <v>-1.73524E-5</v>
      </c>
      <c r="S91">
        <v>-3.24844E-3</v>
      </c>
      <c r="T91">
        <v>-3.0610799999999998E-4</v>
      </c>
      <c r="U91" s="28">
        <v>5.06449E-2</v>
      </c>
      <c r="V91" s="28">
        <v>46.116599999999998</v>
      </c>
      <c r="W91" s="45">
        <v>479000</v>
      </c>
      <c r="X91" s="45">
        <v>63099.999999999993</v>
      </c>
      <c r="Y91" s="45">
        <v>137200</v>
      </c>
      <c r="Z91" s="45">
        <v>279700</v>
      </c>
      <c r="AA91" s="45"/>
      <c r="AB91" s="45">
        <v>40900</v>
      </c>
      <c r="AG91">
        <v>1</v>
      </c>
      <c r="AH91">
        <v>2</v>
      </c>
      <c r="AI91">
        <v>3</v>
      </c>
      <c r="AJ91">
        <v>4</v>
      </c>
      <c r="AK91">
        <v>5</v>
      </c>
      <c r="AL91">
        <v>6</v>
      </c>
      <c r="AM91">
        <v>7</v>
      </c>
      <c r="AN91">
        <v>8</v>
      </c>
      <c r="AO91">
        <v>9</v>
      </c>
      <c r="AP91">
        <v>10</v>
      </c>
      <c r="AQ91">
        <v>11</v>
      </c>
      <c r="AR91">
        <v>12</v>
      </c>
    </row>
    <row r="92" spans="1:44">
      <c r="A92" s="77"/>
      <c r="B92" s="28" t="s">
        <v>263</v>
      </c>
      <c r="C92" s="28"/>
      <c r="D92" s="28">
        <v>2.2586200000000001</v>
      </c>
      <c r="E92" s="28">
        <v>58069.9</v>
      </c>
      <c r="F92">
        <v>-0.76547200000000004</v>
      </c>
      <c r="G92" s="28">
        <v>139496</v>
      </c>
      <c r="H92" s="40">
        <v>8.6146499999999993</v>
      </c>
      <c r="I92" s="40">
        <v>0.57654799999999995</v>
      </c>
      <c r="J92">
        <v>-2.63578</v>
      </c>
      <c r="K92" s="28">
        <v>12.5932</v>
      </c>
      <c r="L92">
        <v>-0.1363</v>
      </c>
      <c r="M92" s="28">
        <v>974.36199999999997</v>
      </c>
      <c r="N92" s="28">
        <v>949.34799999999996</v>
      </c>
      <c r="O92">
        <v>-5.6459299999999995E-4</v>
      </c>
      <c r="P92" s="40">
        <v>4.3043600000000001E-2</v>
      </c>
      <c r="Q92" s="28">
        <v>18.200800000000001</v>
      </c>
      <c r="R92" s="44">
        <v>7.6190600000000002E-5</v>
      </c>
      <c r="S92" s="28">
        <v>8.7622999999999998E-4</v>
      </c>
      <c r="T92" s="28">
        <v>1.3444100000000001E-3</v>
      </c>
      <c r="U92" s="28">
        <v>3.3964399999999999E-2</v>
      </c>
      <c r="V92" s="28">
        <v>49.895099999999999</v>
      </c>
      <c r="W92" s="45">
        <v>480200.00000000006</v>
      </c>
      <c r="X92" s="45">
        <v>68300</v>
      </c>
      <c r="Y92" s="45">
        <v>130700</v>
      </c>
      <c r="Z92" s="45">
        <v>286700</v>
      </c>
      <c r="AA92" s="45"/>
      <c r="AB92" s="45">
        <v>34000</v>
      </c>
      <c r="AG92">
        <v>1</v>
      </c>
      <c r="AH92">
        <v>2</v>
      </c>
      <c r="AI92">
        <v>3</v>
      </c>
      <c r="AJ92">
        <v>4</v>
      </c>
      <c r="AK92">
        <v>5</v>
      </c>
      <c r="AL92">
        <v>6</v>
      </c>
      <c r="AM92">
        <v>7</v>
      </c>
      <c r="AN92">
        <v>8</v>
      </c>
      <c r="AO92">
        <v>9</v>
      </c>
      <c r="AP92">
        <v>10</v>
      </c>
      <c r="AQ92">
        <v>11</v>
      </c>
      <c r="AR92">
        <v>12</v>
      </c>
    </row>
    <row r="93" spans="1:44">
      <c r="A93" s="77"/>
      <c r="B93" s="39" t="s">
        <v>265</v>
      </c>
      <c r="C93" s="39"/>
      <c r="D93" s="40">
        <v>0.38135000000000002</v>
      </c>
      <c r="E93" s="39">
        <v>46427.7</v>
      </c>
      <c r="F93" s="39">
        <v>1.8816900000000001</v>
      </c>
      <c r="G93" s="39">
        <v>126732</v>
      </c>
      <c r="H93" s="40">
        <v>7.7180799999999996</v>
      </c>
      <c r="I93" s="40">
        <v>0.18739900000000001</v>
      </c>
      <c r="J93" s="39">
        <v>95.005300000000005</v>
      </c>
      <c r="K93" s="39">
        <v>13.696</v>
      </c>
      <c r="L93" s="40">
        <v>3.29524E-2</v>
      </c>
      <c r="M93" s="39">
        <v>740.57</v>
      </c>
      <c r="N93" s="39">
        <v>749</v>
      </c>
      <c r="O93">
        <v>-2.6809099999999998E-4</v>
      </c>
      <c r="P93" s="40">
        <v>0.121393</v>
      </c>
      <c r="Q93" s="39">
        <v>19.5379</v>
      </c>
      <c r="R93">
        <v>-1.2255499999999999E-4</v>
      </c>
      <c r="S93" s="41">
        <v>2.37797E-7</v>
      </c>
      <c r="T93" s="2">
        <v>-1.6535700000000002E-5</v>
      </c>
      <c r="U93" s="39">
        <v>2.9550900000000001E-2</v>
      </c>
      <c r="V93" s="39">
        <v>37.566000000000003</v>
      </c>
      <c r="W93" s="42">
        <v>481200</v>
      </c>
      <c r="X93" s="42">
        <v>69800</v>
      </c>
      <c r="Y93" s="42">
        <v>129100</v>
      </c>
      <c r="Z93" s="42">
        <v>289700</v>
      </c>
      <c r="AA93" s="42"/>
      <c r="AB93" s="42">
        <v>30200</v>
      </c>
      <c r="AG93">
        <v>1</v>
      </c>
      <c r="AH93">
        <v>2</v>
      </c>
      <c r="AI93">
        <v>3</v>
      </c>
      <c r="AJ93">
        <v>4</v>
      </c>
      <c r="AK93">
        <v>5</v>
      </c>
      <c r="AL93">
        <v>6</v>
      </c>
      <c r="AM93">
        <v>7</v>
      </c>
      <c r="AN93">
        <v>8</v>
      </c>
      <c r="AO93">
        <v>9</v>
      </c>
      <c r="AP93">
        <v>10</v>
      </c>
      <c r="AQ93">
        <v>11</v>
      </c>
      <c r="AR93">
        <v>12</v>
      </c>
    </row>
    <row r="94" spans="1:44">
      <c r="A94" s="77"/>
      <c r="B94" s="32" t="s">
        <v>267</v>
      </c>
      <c r="C94" s="32"/>
      <c r="D94" s="32">
        <v>9.8139900000000004</v>
      </c>
      <c r="E94" s="32">
        <v>52055.7</v>
      </c>
      <c r="F94">
        <v>-0.88356699999999999</v>
      </c>
      <c r="G94" s="32">
        <v>141818</v>
      </c>
      <c r="H94" s="40">
        <v>9.7056000000000004</v>
      </c>
      <c r="I94" s="40">
        <v>0.58335000000000004</v>
      </c>
      <c r="J94">
        <v>-27.335999999999999</v>
      </c>
      <c r="K94" s="40">
        <v>7.9653400000000003</v>
      </c>
      <c r="L94" s="40">
        <v>0.16816400000000001</v>
      </c>
      <c r="M94" s="32">
        <v>904.43</v>
      </c>
      <c r="N94" s="32">
        <v>845.40200000000004</v>
      </c>
      <c r="O94" s="32">
        <v>1.46134E-3</v>
      </c>
      <c r="P94">
        <v>-1.14523E-2</v>
      </c>
      <c r="Q94" s="32">
        <v>20.399699999999999</v>
      </c>
      <c r="R94">
        <v>-1.8105399999999999E-4</v>
      </c>
      <c r="S94" s="2">
        <v>-1.45217E-7</v>
      </c>
      <c r="T94" s="35">
        <v>5.10025E-6</v>
      </c>
      <c r="U94" s="32">
        <v>4.8028099999999997E-2</v>
      </c>
      <c r="V94" s="32">
        <v>44.223500000000001</v>
      </c>
      <c r="W94" s="43">
        <v>480300</v>
      </c>
      <c r="X94" s="43">
        <v>70200</v>
      </c>
      <c r="Y94" s="43">
        <v>130100</v>
      </c>
      <c r="Z94" s="43">
        <v>287300</v>
      </c>
      <c r="AA94" s="43"/>
      <c r="AB94" s="43">
        <v>32100</v>
      </c>
      <c r="AG94">
        <v>1</v>
      </c>
      <c r="AH94">
        <v>2</v>
      </c>
      <c r="AI94">
        <v>3</v>
      </c>
      <c r="AJ94">
        <v>4</v>
      </c>
      <c r="AK94">
        <v>5</v>
      </c>
      <c r="AL94">
        <v>6</v>
      </c>
      <c r="AM94">
        <v>7</v>
      </c>
      <c r="AN94">
        <v>8</v>
      </c>
      <c r="AO94">
        <v>9</v>
      </c>
      <c r="AP94">
        <v>10</v>
      </c>
      <c r="AQ94">
        <v>11</v>
      </c>
      <c r="AR94">
        <v>12</v>
      </c>
    </row>
    <row r="95" spans="1:44">
      <c r="A95" s="77"/>
      <c r="B95" s="39" t="s">
        <v>269</v>
      </c>
      <c r="C95" s="39"/>
      <c r="D95" s="39">
        <v>2.1813199999999999</v>
      </c>
      <c r="E95" s="39">
        <v>39800</v>
      </c>
      <c r="F95">
        <v>-1.5142100000000001</v>
      </c>
      <c r="G95" s="39">
        <v>135538</v>
      </c>
      <c r="H95">
        <v>-4.8860000000000001</v>
      </c>
      <c r="I95" s="40">
        <v>0.75170599999999999</v>
      </c>
      <c r="J95" s="39">
        <v>6.3062699999999996</v>
      </c>
      <c r="K95" s="39">
        <v>11.5726</v>
      </c>
      <c r="L95" s="40">
        <v>4.1745200000000003E-2</v>
      </c>
      <c r="M95" s="39">
        <v>955.91099999999994</v>
      </c>
      <c r="N95" s="39">
        <v>925.452</v>
      </c>
      <c r="O95">
        <v>-6.2229199999999998E-3</v>
      </c>
      <c r="P95" s="40">
        <v>9.40584E-2</v>
      </c>
      <c r="Q95" s="39">
        <v>17.569800000000001</v>
      </c>
      <c r="R95" s="39">
        <v>1.06105E-2</v>
      </c>
      <c r="S95" s="41">
        <v>2.4245400000000001E-7</v>
      </c>
      <c r="T95" s="2">
        <v>-7.3075099999999998E-7</v>
      </c>
      <c r="U95" s="2">
        <v>-8.5986699999999995E-7</v>
      </c>
      <c r="V95" s="39">
        <v>44.712899999999998</v>
      </c>
      <c r="W95" s="42">
        <v>479700</v>
      </c>
      <c r="X95" s="42">
        <v>64700</v>
      </c>
      <c r="Y95" s="42">
        <v>134300</v>
      </c>
      <c r="Z95" s="42">
        <v>283000</v>
      </c>
      <c r="AA95" s="42"/>
      <c r="AB95" s="42">
        <v>38300</v>
      </c>
      <c r="AG95">
        <v>1</v>
      </c>
      <c r="AH95">
        <v>2</v>
      </c>
      <c r="AI95">
        <v>3</v>
      </c>
      <c r="AJ95">
        <v>4</v>
      </c>
      <c r="AK95">
        <v>5</v>
      </c>
      <c r="AL95">
        <v>6</v>
      </c>
      <c r="AM95">
        <v>7</v>
      </c>
      <c r="AN95">
        <v>8</v>
      </c>
      <c r="AO95">
        <v>9</v>
      </c>
      <c r="AP95">
        <v>10</v>
      </c>
      <c r="AQ95">
        <v>11</v>
      </c>
      <c r="AR95">
        <v>12</v>
      </c>
    </row>
    <row r="96" spans="1:44">
      <c r="A96" s="77"/>
      <c r="B96" s="32" t="s">
        <v>271</v>
      </c>
      <c r="C96" s="32"/>
      <c r="D96" s="32">
        <v>1.54619</v>
      </c>
      <c r="E96" s="32">
        <v>41987.1</v>
      </c>
      <c r="F96">
        <v>-0.76410400000000001</v>
      </c>
      <c r="G96" s="32">
        <v>129492</v>
      </c>
      <c r="H96">
        <v>-4.5967099999999999</v>
      </c>
      <c r="I96" s="40">
        <v>0.78021700000000005</v>
      </c>
      <c r="J96">
        <v>-0.306004</v>
      </c>
      <c r="K96" s="40">
        <v>5.9747199999999996</v>
      </c>
      <c r="L96" s="40">
        <v>0.23935600000000001</v>
      </c>
      <c r="M96" s="32">
        <v>805.51499999999999</v>
      </c>
      <c r="N96" s="32">
        <v>787.40599999999995</v>
      </c>
      <c r="O96">
        <v>-5.1320599999999999E-3</v>
      </c>
      <c r="P96" s="40">
        <v>8.2282300000000003E-2</v>
      </c>
      <c r="Q96" s="32">
        <v>17.8719</v>
      </c>
      <c r="R96">
        <v>-3.9051099999999998E-3</v>
      </c>
      <c r="S96" s="2">
        <v>-9.1146199999999999E-7</v>
      </c>
      <c r="T96" s="2">
        <v>-1.0595599999999999E-6</v>
      </c>
      <c r="U96" s="32">
        <v>2.7772499999999999E-2</v>
      </c>
      <c r="V96" s="32">
        <v>39.808199999999999</v>
      </c>
      <c r="W96" s="43">
        <v>480400</v>
      </c>
      <c r="X96" s="43">
        <v>68000</v>
      </c>
      <c r="Y96" s="43">
        <v>131400</v>
      </c>
      <c r="Z96" s="43">
        <v>286400</v>
      </c>
      <c r="AA96" s="43"/>
      <c r="AB96" s="43">
        <v>33800</v>
      </c>
      <c r="AG96">
        <v>1</v>
      </c>
      <c r="AH96">
        <v>2</v>
      </c>
      <c r="AI96">
        <v>3</v>
      </c>
      <c r="AJ96">
        <v>4</v>
      </c>
      <c r="AK96">
        <v>5</v>
      </c>
      <c r="AL96">
        <v>6</v>
      </c>
      <c r="AM96">
        <v>7</v>
      </c>
      <c r="AN96">
        <v>8</v>
      </c>
      <c r="AO96">
        <v>9</v>
      </c>
      <c r="AP96">
        <v>10</v>
      </c>
      <c r="AQ96">
        <v>11</v>
      </c>
      <c r="AR96">
        <v>12</v>
      </c>
    </row>
    <row r="97" spans="1:44">
      <c r="A97" s="77"/>
      <c r="B97" s="32" t="s">
        <v>273</v>
      </c>
      <c r="C97" s="32"/>
      <c r="D97" s="40">
        <v>1.38985</v>
      </c>
      <c r="E97" s="32">
        <v>61264</v>
      </c>
      <c r="F97">
        <v>-1.1251199999999999</v>
      </c>
      <c r="G97" s="32">
        <v>161975</v>
      </c>
      <c r="H97">
        <v>-2.7250899999999998</v>
      </c>
      <c r="I97" s="32">
        <v>1.57192</v>
      </c>
      <c r="J97" s="40">
        <v>1.6780299999999999</v>
      </c>
      <c r="K97" s="32">
        <v>17.632999999999999</v>
      </c>
      <c r="L97" s="40">
        <v>0.23849799999999999</v>
      </c>
      <c r="M97" s="32">
        <v>936.346</v>
      </c>
      <c r="N97" s="32">
        <v>962.03399999999999</v>
      </c>
      <c r="O97" s="32">
        <v>1.29338E-3</v>
      </c>
      <c r="P97">
        <v>-1.55292E-2</v>
      </c>
      <c r="Q97" s="32">
        <v>20.747</v>
      </c>
      <c r="R97">
        <v>-3.5262900000000001E-3</v>
      </c>
      <c r="S97" s="35">
        <v>3.5716400000000001E-6</v>
      </c>
      <c r="T97" s="35">
        <v>5.3915799999999996E-6</v>
      </c>
      <c r="U97" s="32">
        <v>6.4266799999999997E-3</v>
      </c>
      <c r="V97" s="32">
        <v>49.972000000000001</v>
      </c>
      <c r="W97" s="43">
        <v>480000</v>
      </c>
      <c r="X97" s="43">
        <v>67500</v>
      </c>
      <c r="Y97" s="43">
        <v>132400</v>
      </c>
      <c r="Z97" s="43">
        <v>285000</v>
      </c>
      <c r="AA97" s="43"/>
      <c r="AB97" s="43">
        <v>35200</v>
      </c>
      <c r="AG97">
        <v>1</v>
      </c>
      <c r="AH97">
        <v>2</v>
      </c>
      <c r="AI97">
        <v>3</v>
      </c>
      <c r="AJ97">
        <v>4</v>
      </c>
      <c r="AK97">
        <v>5</v>
      </c>
      <c r="AL97">
        <v>6</v>
      </c>
      <c r="AM97">
        <v>7</v>
      </c>
      <c r="AN97">
        <v>8</v>
      </c>
      <c r="AO97">
        <v>9</v>
      </c>
      <c r="AP97">
        <v>10</v>
      </c>
      <c r="AQ97">
        <v>11</v>
      </c>
      <c r="AR97">
        <v>12</v>
      </c>
    </row>
    <row r="98" spans="1:44">
      <c r="A98" s="77"/>
      <c r="B98" s="32" t="s">
        <v>275</v>
      </c>
      <c r="C98" s="32"/>
      <c r="D98" s="40">
        <v>1.8918200000000001</v>
      </c>
      <c r="E98" s="32">
        <v>52666.7</v>
      </c>
      <c r="F98" s="32">
        <v>2.0434899999999998</v>
      </c>
      <c r="G98" s="32">
        <v>137807</v>
      </c>
      <c r="H98" s="40">
        <v>3.6369899999999999</v>
      </c>
      <c r="I98" s="40">
        <v>1.3167</v>
      </c>
      <c r="J98" s="40">
        <v>1.2422899999999999</v>
      </c>
      <c r="K98" s="32">
        <v>12.852499999999999</v>
      </c>
      <c r="L98">
        <v>-6.5464400000000006E-2</v>
      </c>
      <c r="M98" s="32">
        <v>975.67200000000003</v>
      </c>
      <c r="N98" s="32">
        <v>974.41800000000001</v>
      </c>
      <c r="O98">
        <v>-1.01699E-3</v>
      </c>
      <c r="P98">
        <v>-1.6182600000000001E-3</v>
      </c>
      <c r="Q98" s="32">
        <v>19.012899999999998</v>
      </c>
      <c r="R98" s="32">
        <v>9.4931499999999995E-4</v>
      </c>
      <c r="S98" s="2">
        <v>-1.7279299999999999E-5</v>
      </c>
      <c r="T98" s="2">
        <v>-2.6542200000000001E-5</v>
      </c>
      <c r="U98" s="32">
        <v>9.0947000000000007E-3</v>
      </c>
      <c r="V98" s="32">
        <v>50.625300000000003</v>
      </c>
      <c r="W98" s="43">
        <v>479600</v>
      </c>
      <c r="X98" s="43">
        <v>66500</v>
      </c>
      <c r="Y98" s="43">
        <v>132100</v>
      </c>
      <c r="Z98" s="43">
        <v>284400</v>
      </c>
      <c r="AA98" s="43"/>
      <c r="AB98" s="43">
        <v>37500</v>
      </c>
      <c r="AG98">
        <v>1</v>
      </c>
      <c r="AH98">
        <v>2</v>
      </c>
      <c r="AI98">
        <v>3</v>
      </c>
      <c r="AJ98">
        <v>4</v>
      </c>
      <c r="AK98">
        <v>5</v>
      </c>
      <c r="AL98">
        <v>6</v>
      </c>
      <c r="AM98">
        <v>7</v>
      </c>
      <c r="AN98">
        <v>8</v>
      </c>
      <c r="AO98">
        <v>9</v>
      </c>
      <c r="AP98">
        <v>10</v>
      </c>
      <c r="AQ98">
        <v>11</v>
      </c>
      <c r="AR98">
        <v>12</v>
      </c>
    </row>
    <row r="99" spans="1:44">
      <c r="A99" s="77"/>
      <c r="B99" s="32" t="s">
        <v>277</v>
      </c>
      <c r="C99" s="32"/>
      <c r="D99" s="40">
        <v>0.59986700000000004</v>
      </c>
      <c r="E99" s="32">
        <v>39820.300000000003</v>
      </c>
      <c r="F99" s="40">
        <v>0.36182799999999998</v>
      </c>
      <c r="G99" s="32">
        <v>129194</v>
      </c>
      <c r="H99" s="40">
        <v>2.2526700000000002</v>
      </c>
      <c r="I99" s="32">
        <v>2.0306199999999999</v>
      </c>
      <c r="J99" s="40">
        <v>0.96963500000000002</v>
      </c>
      <c r="K99" s="40">
        <v>4.2392700000000003</v>
      </c>
      <c r="L99">
        <v>-0.126163</v>
      </c>
      <c r="M99" s="32">
        <v>975.16800000000001</v>
      </c>
      <c r="N99" s="32">
        <v>963.68299999999999</v>
      </c>
      <c r="O99" s="32">
        <v>1.71232E-3</v>
      </c>
      <c r="P99" s="40">
        <v>5.2161899999999997E-2</v>
      </c>
      <c r="Q99" s="32">
        <v>18.084700000000002</v>
      </c>
      <c r="R99">
        <v>-1.9305700000000001E-4</v>
      </c>
      <c r="S99" s="32">
        <v>2.7595600000000001E-2</v>
      </c>
      <c r="T99" s="35">
        <v>7.4261800000000001E-5</v>
      </c>
      <c r="U99" s="32">
        <v>5.3177200000000001E-2</v>
      </c>
      <c r="V99" s="32">
        <v>45.068800000000003</v>
      </c>
      <c r="W99" s="43">
        <v>479700</v>
      </c>
      <c r="X99" s="43">
        <v>63200</v>
      </c>
      <c r="Y99" s="43">
        <v>135400</v>
      </c>
      <c r="Z99" s="43">
        <v>282200</v>
      </c>
      <c r="AA99" s="43"/>
      <c r="AB99" s="43">
        <v>39500</v>
      </c>
      <c r="AG99">
        <v>1</v>
      </c>
      <c r="AH99">
        <v>2</v>
      </c>
      <c r="AI99">
        <v>3</v>
      </c>
      <c r="AJ99">
        <v>4</v>
      </c>
      <c r="AK99">
        <v>5</v>
      </c>
      <c r="AL99">
        <v>6</v>
      </c>
      <c r="AM99">
        <v>7</v>
      </c>
      <c r="AN99">
        <v>8</v>
      </c>
      <c r="AO99">
        <v>9</v>
      </c>
      <c r="AP99">
        <v>10</v>
      </c>
      <c r="AQ99">
        <v>11</v>
      </c>
      <c r="AR99">
        <v>12</v>
      </c>
    </row>
    <row r="100" spans="1:44">
      <c r="A100" s="77"/>
      <c r="B100" s="39" t="s">
        <v>279</v>
      </c>
      <c r="C100" s="39"/>
      <c r="D100" s="39">
        <v>2.1604800000000002</v>
      </c>
      <c r="E100" s="39">
        <v>63369.5</v>
      </c>
      <c r="F100">
        <v>-3.27142</v>
      </c>
      <c r="G100" s="39">
        <v>141908</v>
      </c>
      <c r="H100">
        <v>-13.3405</v>
      </c>
      <c r="I100" s="40">
        <v>1.86876</v>
      </c>
      <c r="J100" s="40">
        <v>1.03677</v>
      </c>
      <c r="K100" s="39">
        <v>12.7235</v>
      </c>
      <c r="L100" s="40">
        <v>0.15961900000000001</v>
      </c>
      <c r="M100" s="39">
        <v>1052.67</v>
      </c>
      <c r="N100" s="39">
        <v>1057.1099999999999</v>
      </c>
      <c r="O100">
        <v>-1.2425800000000001E-2</v>
      </c>
      <c r="P100" s="40">
        <v>0.119925</v>
      </c>
      <c r="Q100" s="39">
        <v>20.494</v>
      </c>
      <c r="R100" s="41">
        <v>7.3790100000000004E-5</v>
      </c>
      <c r="S100">
        <v>-2.6388300000000002E-4</v>
      </c>
      <c r="T100">
        <v>-3.9270599999999999E-4</v>
      </c>
      <c r="U100" s="41">
        <v>1.8807900000000001E-9</v>
      </c>
      <c r="V100" s="39">
        <v>45.606200000000001</v>
      </c>
      <c r="W100" s="42">
        <v>481400</v>
      </c>
      <c r="X100" s="42">
        <v>71400</v>
      </c>
      <c r="Y100" s="42">
        <v>127300</v>
      </c>
      <c r="Z100" s="42">
        <v>291400</v>
      </c>
      <c r="AA100" s="42"/>
      <c r="AB100" s="42">
        <v>28500</v>
      </c>
      <c r="AG100">
        <v>1</v>
      </c>
      <c r="AH100">
        <v>2</v>
      </c>
      <c r="AI100">
        <v>3</v>
      </c>
      <c r="AJ100">
        <v>4</v>
      </c>
      <c r="AK100">
        <v>5</v>
      </c>
      <c r="AL100">
        <v>6</v>
      </c>
      <c r="AM100">
        <v>7</v>
      </c>
      <c r="AN100">
        <v>8</v>
      </c>
      <c r="AO100">
        <v>9</v>
      </c>
      <c r="AP100">
        <v>10</v>
      </c>
      <c r="AQ100">
        <v>11</v>
      </c>
      <c r="AR100">
        <v>12</v>
      </c>
    </row>
    <row r="101" spans="1:44">
      <c r="A101" s="77"/>
      <c r="B101" s="39" t="s">
        <v>281</v>
      </c>
      <c r="C101" s="39"/>
      <c r="D101" s="39">
        <v>9.3098600000000005</v>
      </c>
      <c r="E101" s="39">
        <v>53303.6</v>
      </c>
      <c r="F101">
        <v>-3.3860600000000001</v>
      </c>
      <c r="G101" s="39">
        <v>128925</v>
      </c>
      <c r="H101" s="40">
        <v>2.5992299999999999</v>
      </c>
      <c r="I101" s="40">
        <v>0.61491399999999996</v>
      </c>
      <c r="J101" s="40">
        <v>2.1051199999999999</v>
      </c>
      <c r="K101" s="40">
        <v>5.9424099999999997</v>
      </c>
      <c r="L101">
        <v>-0.26341199999999998</v>
      </c>
      <c r="M101" s="39">
        <v>944.577</v>
      </c>
      <c r="N101" s="39">
        <v>936.80899999999997</v>
      </c>
      <c r="O101">
        <v>-6.1231200000000001E-3</v>
      </c>
      <c r="P101">
        <v>-1.00375E-2</v>
      </c>
      <c r="Q101" s="39">
        <v>22.4664</v>
      </c>
      <c r="R101" s="2">
        <v>-1.9375700000000002E-5</v>
      </c>
      <c r="S101" s="39">
        <v>9.60253E-4</v>
      </c>
      <c r="T101" s="39">
        <v>1.4246899999999999E-3</v>
      </c>
      <c r="U101" s="39">
        <v>5.37148E-2</v>
      </c>
      <c r="V101" s="39">
        <v>42.010599999999997</v>
      </c>
      <c r="W101" s="42">
        <v>480800</v>
      </c>
      <c r="X101" s="42">
        <v>70000</v>
      </c>
      <c r="Y101" s="42">
        <v>129800</v>
      </c>
      <c r="Z101" s="42">
        <v>288500</v>
      </c>
      <c r="AA101" s="42"/>
      <c r="AB101" s="42">
        <v>30900</v>
      </c>
      <c r="AG101">
        <v>1</v>
      </c>
      <c r="AH101">
        <v>2</v>
      </c>
      <c r="AI101">
        <v>3</v>
      </c>
      <c r="AJ101">
        <v>4</v>
      </c>
      <c r="AK101">
        <v>5</v>
      </c>
      <c r="AL101">
        <v>6</v>
      </c>
      <c r="AM101">
        <v>7</v>
      </c>
      <c r="AN101">
        <v>8</v>
      </c>
      <c r="AO101">
        <v>9</v>
      </c>
      <c r="AP101">
        <v>10</v>
      </c>
      <c r="AQ101">
        <v>11</v>
      </c>
      <c r="AR101">
        <v>12</v>
      </c>
    </row>
    <row r="102" spans="1:44">
      <c r="A102" s="77"/>
      <c r="B102" s="39" t="s">
        <v>283</v>
      </c>
      <c r="C102" s="39"/>
      <c r="D102" s="39">
        <v>6.2142799999999996</v>
      </c>
      <c r="E102" s="39">
        <v>71670.2</v>
      </c>
      <c r="F102" s="40">
        <v>1.0839300000000001</v>
      </c>
      <c r="G102" s="39">
        <v>170933</v>
      </c>
      <c r="H102" s="39">
        <v>13.327999999999999</v>
      </c>
      <c r="I102" s="40">
        <v>0.46157199999999998</v>
      </c>
      <c r="J102" s="40">
        <v>0.39061299999999999</v>
      </c>
      <c r="K102" s="40">
        <v>4.0340800000000003</v>
      </c>
      <c r="L102" s="40">
        <v>8.0104400000000006E-2</v>
      </c>
      <c r="M102" s="39">
        <v>1037.1500000000001</v>
      </c>
      <c r="N102" s="39">
        <v>1081.19</v>
      </c>
      <c r="O102" s="2">
        <v>-4.25605E-5</v>
      </c>
      <c r="P102" s="40">
        <v>5.4576399999999997E-2</v>
      </c>
      <c r="Q102" s="39">
        <v>21.877099999999999</v>
      </c>
      <c r="R102" s="39">
        <v>1.38854E-3</v>
      </c>
      <c r="S102" s="2">
        <v>-1.85884E-5</v>
      </c>
      <c r="T102" s="2">
        <v>-2.88128E-5</v>
      </c>
      <c r="U102" s="39">
        <v>2.2527700000000001E-2</v>
      </c>
      <c r="V102" s="39">
        <v>51.2943</v>
      </c>
      <c r="W102" s="42">
        <v>480500</v>
      </c>
      <c r="X102" s="42">
        <v>69600</v>
      </c>
      <c r="Y102" s="42">
        <v>129700</v>
      </c>
      <c r="Z102" s="42">
        <v>288000</v>
      </c>
      <c r="AA102" s="42"/>
      <c r="AB102" s="42">
        <v>32300</v>
      </c>
      <c r="AG102">
        <v>1</v>
      </c>
      <c r="AH102">
        <v>2</v>
      </c>
      <c r="AI102">
        <v>3</v>
      </c>
      <c r="AJ102">
        <v>4</v>
      </c>
      <c r="AK102">
        <v>5</v>
      </c>
      <c r="AL102">
        <v>6</v>
      </c>
      <c r="AM102">
        <v>7</v>
      </c>
      <c r="AN102">
        <v>8</v>
      </c>
      <c r="AO102">
        <v>9</v>
      </c>
      <c r="AP102">
        <v>10</v>
      </c>
      <c r="AQ102">
        <v>11</v>
      </c>
      <c r="AR102">
        <v>12</v>
      </c>
    </row>
    <row r="103" spans="1:44">
      <c r="A103" s="77"/>
      <c r="B103" s="39" t="s">
        <v>285</v>
      </c>
      <c r="C103" s="39"/>
      <c r="D103" s="40">
        <v>1.2735399999999999</v>
      </c>
      <c r="E103" s="39">
        <v>61133.5</v>
      </c>
      <c r="F103">
        <v>-2.6929599999999998</v>
      </c>
      <c r="G103" s="39">
        <v>151098</v>
      </c>
      <c r="H103">
        <v>-4.4967100000000002</v>
      </c>
      <c r="I103" s="40">
        <v>1.6073900000000001</v>
      </c>
      <c r="J103" s="40">
        <v>1.42804</v>
      </c>
      <c r="K103" s="39">
        <v>11.387</v>
      </c>
      <c r="L103" s="40">
        <v>0.125306</v>
      </c>
      <c r="M103" s="39">
        <v>1083.6300000000001</v>
      </c>
      <c r="N103" s="39">
        <v>1040.49</v>
      </c>
      <c r="O103" s="41">
        <v>1.0871499999999999E-5</v>
      </c>
      <c r="P103" s="40">
        <v>0.112918</v>
      </c>
      <c r="Q103" s="39">
        <v>18.074999999999999</v>
      </c>
      <c r="R103">
        <v>-5.7389299999999997E-3</v>
      </c>
      <c r="S103" s="41">
        <v>4.6786800000000001E-6</v>
      </c>
      <c r="T103" s="41">
        <v>7.2554699999999998E-6</v>
      </c>
      <c r="U103" s="39">
        <v>5.2609400000000001E-2</v>
      </c>
      <c r="V103" s="39">
        <v>49.110799999999998</v>
      </c>
      <c r="W103" s="42">
        <v>480500</v>
      </c>
      <c r="X103" s="42">
        <v>67200</v>
      </c>
      <c r="Y103" s="42">
        <v>131200</v>
      </c>
      <c r="Z103" s="42">
        <v>286700</v>
      </c>
      <c r="AA103" s="42"/>
      <c r="AB103" s="42">
        <v>34400</v>
      </c>
      <c r="AG103">
        <v>1</v>
      </c>
      <c r="AH103">
        <v>2</v>
      </c>
      <c r="AI103">
        <v>3</v>
      </c>
      <c r="AJ103">
        <v>4</v>
      </c>
      <c r="AK103">
        <v>5</v>
      </c>
      <c r="AL103">
        <v>6</v>
      </c>
      <c r="AM103">
        <v>7</v>
      </c>
      <c r="AN103">
        <v>8</v>
      </c>
      <c r="AO103">
        <v>9</v>
      </c>
      <c r="AP103">
        <v>10</v>
      </c>
      <c r="AQ103">
        <v>11</v>
      </c>
      <c r="AR103">
        <v>12</v>
      </c>
    </row>
    <row r="104" spans="1:44">
      <c r="A104" s="77"/>
      <c r="B104" s="32" t="s">
        <v>287</v>
      </c>
      <c r="C104" s="32"/>
      <c r="D104" s="40">
        <v>0.75632200000000005</v>
      </c>
      <c r="E104" s="32">
        <v>50970.400000000001</v>
      </c>
      <c r="F104">
        <v>-2.2121400000000002</v>
      </c>
      <c r="G104" s="32">
        <v>146918</v>
      </c>
      <c r="H104">
        <v>-8.76464</v>
      </c>
      <c r="I104" s="40">
        <v>0.88575999999999999</v>
      </c>
      <c r="J104">
        <v>-9.1341400000000003E-2</v>
      </c>
      <c r="K104" s="32">
        <v>10.0868</v>
      </c>
      <c r="L104" s="40">
        <v>5.4423800000000001E-2</v>
      </c>
      <c r="M104" s="32">
        <v>922.17899999999997</v>
      </c>
      <c r="N104" s="32">
        <v>935.68600000000004</v>
      </c>
      <c r="O104" s="2">
        <v>-3.46703E-6</v>
      </c>
      <c r="P104" s="40">
        <v>1.6376600000000002E-2</v>
      </c>
      <c r="Q104" s="32">
        <v>21.6312</v>
      </c>
      <c r="R104">
        <v>-3.80161E-3</v>
      </c>
      <c r="S104" s="2">
        <v>-1.0075000000000001E-6</v>
      </c>
      <c r="T104" s="2">
        <v>-1.5463699999999999E-6</v>
      </c>
      <c r="U104" s="32">
        <v>3.3371600000000001E-2</v>
      </c>
      <c r="V104" s="32">
        <v>44.563000000000002</v>
      </c>
      <c r="W104" s="43">
        <v>480600</v>
      </c>
      <c r="X104" s="43">
        <v>68000</v>
      </c>
      <c r="Y104" s="43">
        <v>131400</v>
      </c>
      <c r="Z104" s="43">
        <v>286800</v>
      </c>
      <c r="AA104" s="43"/>
      <c r="AB104" s="43">
        <v>33300</v>
      </c>
      <c r="AG104">
        <v>1</v>
      </c>
      <c r="AH104">
        <v>2</v>
      </c>
      <c r="AI104">
        <v>3</v>
      </c>
      <c r="AJ104">
        <v>4</v>
      </c>
      <c r="AK104">
        <v>5</v>
      </c>
      <c r="AL104">
        <v>6</v>
      </c>
      <c r="AM104">
        <v>7</v>
      </c>
      <c r="AN104">
        <v>8</v>
      </c>
      <c r="AO104">
        <v>9</v>
      </c>
      <c r="AP104">
        <v>10</v>
      </c>
      <c r="AQ104">
        <v>11</v>
      </c>
      <c r="AR104">
        <v>12</v>
      </c>
    </row>
    <row r="105" spans="1:44">
      <c r="A105" s="77"/>
      <c r="B105" s="32" t="s">
        <v>289</v>
      </c>
      <c r="C105" s="32"/>
      <c r="D105" s="40">
        <v>0.69985399999999998</v>
      </c>
      <c r="E105" s="32">
        <v>56367.3</v>
      </c>
      <c r="F105" s="40">
        <v>5.3055899999999996</v>
      </c>
      <c r="G105" s="32">
        <v>134869</v>
      </c>
      <c r="H105">
        <v>-3.7118799999999998</v>
      </c>
      <c r="I105" s="32">
        <v>4.0689099999999998</v>
      </c>
      <c r="J105" s="40">
        <v>1.11236</v>
      </c>
      <c r="K105" s="32">
        <v>15.3682</v>
      </c>
      <c r="L105" s="40">
        <v>0.17605000000000001</v>
      </c>
      <c r="M105" s="32">
        <v>886.46600000000001</v>
      </c>
      <c r="N105" s="32">
        <v>933.18399999999997</v>
      </c>
      <c r="O105" s="35">
        <v>5.0599200000000002E-6</v>
      </c>
      <c r="P105" s="40">
        <v>0.106488</v>
      </c>
      <c r="Q105" s="32">
        <v>18.886600000000001</v>
      </c>
      <c r="R105" s="32">
        <v>2.4893099999999998E-4</v>
      </c>
      <c r="S105" s="35">
        <v>2.7058100000000001E-7</v>
      </c>
      <c r="T105" s="35">
        <v>4.0235499999999998E-7</v>
      </c>
      <c r="U105" s="35">
        <v>1.9578900000000002E-9</v>
      </c>
      <c r="V105" s="32">
        <v>48.066699999999997</v>
      </c>
      <c r="W105" s="43">
        <v>480200.00000000006</v>
      </c>
      <c r="X105" s="43">
        <v>69800</v>
      </c>
      <c r="Y105" s="43">
        <v>130100</v>
      </c>
      <c r="Z105" s="43">
        <v>287100</v>
      </c>
      <c r="AA105" s="43"/>
      <c r="AB105" s="43">
        <v>32800</v>
      </c>
      <c r="AG105">
        <v>1</v>
      </c>
      <c r="AH105">
        <v>2</v>
      </c>
      <c r="AI105">
        <v>3</v>
      </c>
      <c r="AJ105">
        <v>4</v>
      </c>
      <c r="AK105">
        <v>5</v>
      </c>
      <c r="AL105">
        <v>6</v>
      </c>
      <c r="AM105">
        <v>7</v>
      </c>
      <c r="AN105">
        <v>8</v>
      </c>
      <c r="AO105">
        <v>9</v>
      </c>
      <c r="AP105">
        <v>10</v>
      </c>
      <c r="AQ105">
        <v>11</v>
      </c>
      <c r="AR105">
        <v>12</v>
      </c>
    </row>
    <row r="106" spans="1:44">
      <c r="A106" s="77"/>
      <c r="B106" s="28" t="s">
        <v>291</v>
      </c>
      <c r="C106" s="28"/>
      <c r="D106" s="40">
        <v>1.1050500000000001</v>
      </c>
      <c r="E106" s="28">
        <v>61104.800000000003</v>
      </c>
      <c r="F106">
        <v>-0.72147899999999998</v>
      </c>
      <c r="G106" s="28">
        <v>150481</v>
      </c>
      <c r="H106">
        <v>-2.1904300000000001</v>
      </c>
      <c r="I106" s="28">
        <v>2.3805499999999999</v>
      </c>
      <c r="J106" s="40">
        <v>2.3510200000000001</v>
      </c>
      <c r="K106" s="40">
        <v>4.4745400000000002</v>
      </c>
      <c r="L106" s="40">
        <v>0.15581800000000001</v>
      </c>
      <c r="M106" s="28">
        <v>999.8</v>
      </c>
      <c r="N106" s="28">
        <v>973.34100000000001</v>
      </c>
      <c r="O106" s="2">
        <v>-1.94183E-5</v>
      </c>
      <c r="P106">
        <v>-9.6268099999999995E-3</v>
      </c>
      <c r="Q106" s="28">
        <v>18.080300000000001</v>
      </c>
      <c r="R106" s="28">
        <v>2.2127800000000001E-3</v>
      </c>
      <c r="S106" s="2">
        <v>-8.3126300000000002E-8</v>
      </c>
      <c r="T106" s="2">
        <v>-1.2904E-7</v>
      </c>
      <c r="U106" s="2">
        <v>-8.1352200000000004E-9</v>
      </c>
      <c r="V106" s="28">
        <v>48.144500000000001</v>
      </c>
      <c r="W106" s="45">
        <v>480800</v>
      </c>
      <c r="X106" s="45">
        <v>69700</v>
      </c>
      <c r="Y106" s="45">
        <v>129100</v>
      </c>
      <c r="Z106" s="45">
        <v>289000</v>
      </c>
      <c r="AA106" s="45"/>
      <c r="AB106" s="45">
        <v>31500</v>
      </c>
      <c r="AG106">
        <v>1</v>
      </c>
      <c r="AH106">
        <v>2</v>
      </c>
      <c r="AI106">
        <v>3</v>
      </c>
      <c r="AJ106">
        <v>4</v>
      </c>
      <c r="AK106">
        <v>5</v>
      </c>
      <c r="AL106">
        <v>6</v>
      </c>
      <c r="AM106">
        <v>7</v>
      </c>
      <c r="AN106">
        <v>8</v>
      </c>
      <c r="AO106">
        <v>9</v>
      </c>
      <c r="AP106">
        <v>10</v>
      </c>
      <c r="AQ106">
        <v>11</v>
      </c>
      <c r="AR106">
        <v>12</v>
      </c>
    </row>
    <row r="107" spans="1:44">
      <c r="A107" s="77"/>
      <c r="B107" s="28" t="s">
        <v>293</v>
      </c>
      <c r="C107" s="28"/>
      <c r="D107" s="40">
        <v>0.37064999999999998</v>
      </c>
      <c r="E107" s="28">
        <v>61057.4</v>
      </c>
      <c r="F107" s="40">
        <v>1.99529</v>
      </c>
      <c r="G107" s="28">
        <v>152068</v>
      </c>
      <c r="H107">
        <v>-5.4084899999999996</v>
      </c>
      <c r="I107" s="40">
        <v>2.0145</v>
      </c>
      <c r="J107" s="40">
        <v>2.2643900000000001</v>
      </c>
      <c r="K107" s="28">
        <v>8.6510200000000008</v>
      </c>
      <c r="L107">
        <v>-9.3303399999999995E-2</v>
      </c>
      <c r="M107" s="28">
        <v>958.64099999999996</v>
      </c>
      <c r="N107" s="28">
        <v>890.93299999999999</v>
      </c>
      <c r="O107" s="44">
        <v>6.0387999999999998E-5</v>
      </c>
      <c r="P107" s="40">
        <v>2.71577E-2</v>
      </c>
      <c r="Q107" s="28">
        <v>17.727900000000002</v>
      </c>
      <c r="R107">
        <v>-4.72209E-3</v>
      </c>
      <c r="S107" s="44">
        <v>1.9598199999999999E-8</v>
      </c>
      <c r="T107" s="44">
        <v>3.0429500000000001E-8</v>
      </c>
      <c r="U107" s="28">
        <v>4.3438499999999998E-2</v>
      </c>
      <c r="V107" s="28">
        <v>47.918999999999997</v>
      </c>
      <c r="W107" s="45">
        <v>480700</v>
      </c>
      <c r="X107" s="45">
        <v>69600</v>
      </c>
      <c r="Y107" s="45">
        <v>129500</v>
      </c>
      <c r="Z107" s="45">
        <v>288400</v>
      </c>
      <c r="AA107" s="45"/>
      <c r="AB107" s="45">
        <v>31900</v>
      </c>
      <c r="AG107">
        <v>1</v>
      </c>
      <c r="AH107">
        <v>2</v>
      </c>
      <c r="AI107">
        <v>3</v>
      </c>
      <c r="AJ107">
        <v>4</v>
      </c>
      <c r="AK107">
        <v>5</v>
      </c>
      <c r="AL107">
        <v>6</v>
      </c>
      <c r="AM107">
        <v>7</v>
      </c>
      <c r="AN107">
        <v>8</v>
      </c>
      <c r="AO107">
        <v>9</v>
      </c>
      <c r="AP107">
        <v>10</v>
      </c>
      <c r="AQ107">
        <v>11</v>
      </c>
      <c r="AR107">
        <v>12</v>
      </c>
    </row>
    <row r="108" spans="1:44">
      <c r="A108" s="77"/>
      <c r="B108" s="28" t="s">
        <v>295</v>
      </c>
      <c r="C108" s="28"/>
      <c r="D108" s="40">
        <v>1.22543</v>
      </c>
      <c r="E108" s="28">
        <v>51760.9</v>
      </c>
      <c r="F108" s="28">
        <v>0.63077499999999997</v>
      </c>
      <c r="G108" s="28">
        <v>123281</v>
      </c>
      <c r="H108" s="40">
        <v>7.9317000000000002</v>
      </c>
      <c r="I108" s="40">
        <v>1.8073300000000001</v>
      </c>
      <c r="J108" s="40">
        <v>1.637</v>
      </c>
      <c r="K108" s="28">
        <v>16.529699999999998</v>
      </c>
      <c r="L108" s="40">
        <v>0.167271</v>
      </c>
      <c r="M108" s="28">
        <v>884.42600000000004</v>
      </c>
      <c r="N108" s="28">
        <v>851.04700000000003</v>
      </c>
      <c r="O108">
        <v>-1.9551799999999999E-4</v>
      </c>
      <c r="P108" s="40">
        <v>5.7883500000000003E-3</v>
      </c>
      <c r="Q108" s="28">
        <v>16.642399999999999</v>
      </c>
      <c r="R108">
        <v>-7.1281399999999998E-3</v>
      </c>
      <c r="S108" s="2">
        <v>-4.4089200000000001E-9</v>
      </c>
      <c r="T108" s="2">
        <v>-6.84673E-9</v>
      </c>
      <c r="U108" s="28">
        <v>4.88612E-2</v>
      </c>
      <c r="V108" s="28">
        <v>42.700600000000001</v>
      </c>
      <c r="W108" s="45">
        <v>480500</v>
      </c>
      <c r="X108" s="45">
        <v>70400</v>
      </c>
      <c r="Y108" s="45">
        <v>129200</v>
      </c>
      <c r="Z108" s="45">
        <v>288300</v>
      </c>
      <c r="AA108" s="45"/>
      <c r="AB108" s="45">
        <v>31600</v>
      </c>
      <c r="AG108">
        <v>1</v>
      </c>
      <c r="AH108">
        <v>2</v>
      </c>
      <c r="AI108">
        <v>3</v>
      </c>
      <c r="AJ108">
        <v>4</v>
      </c>
      <c r="AK108">
        <v>5</v>
      </c>
      <c r="AL108">
        <v>6</v>
      </c>
      <c r="AM108">
        <v>7</v>
      </c>
      <c r="AN108">
        <v>8</v>
      </c>
      <c r="AO108">
        <v>9</v>
      </c>
      <c r="AP108">
        <v>10</v>
      </c>
      <c r="AQ108">
        <v>11</v>
      </c>
      <c r="AR108">
        <v>12</v>
      </c>
    </row>
    <row r="109" spans="1:44">
      <c r="A109" s="77"/>
      <c r="B109" s="28" t="s">
        <v>297</v>
      </c>
      <c r="C109" s="28"/>
      <c r="D109" s="28">
        <v>2.89466</v>
      </c>
      <c r="E109" s="28">
        <v>47689.599999999999</v>
      </c>
      <c r="F109" s="28">
        <v>0.13958999999999999</v>
      </c>
      <c r="G109" s="28">
        <v>154393</v>
      </c>
      <c r="H109">
        <v>-3.69129</v>
      </c>
      <c r="I109" s="28">
        <v>2.5200100000000001</v>
      </c>
      <c r="J109" s="40">
        <v>1.93788</v>
      </c>
      <c r="K109" s="40">
        <v>4.4530799999999999</v>
      </c>
      <c r="L109">
        <v>-0.220891</v>
      </c>
      <c r="M109" s="28">
        <v>972.68100000000004</v>
      </c>
      <c r="N109" s="28">
        <v>949.20399999999995</v>
      </c>
      <c r="O109" s="28">
        <v>7.9851599999999998E-4</v>
      </c>
      <c r="P109">
        <v>-3.1358999999999998E-2</v>
      </c>
      <c r="Q109" s="28">
        <v>18.270199999999999</v>
      </c>
      <c r="R109" s="28">
        <v>1.6932399999999999E-3</v>
      </c>
      <c r="S109" s="28">
        <v>5.1115900000000001E-3</v>
      </c>
      <c r="T109" s="44">
        <v>2.0180400000000002E-9</v>
      </c>
      <c r="U109" s="28">
        <v>0.111093</v>
      </c>
      <c r="V109" s="28">
        <v>49.915100000000002</v>
      </c>
      <c r="W109" s="45">
        <v>479400</v>
      </c>
      <c r="X109" s="45">
        <v>63800</v>
      </c>
      <c r="Y109" s="45">
        <v>135600</v>
      </c>
      <c r="Z109" s="45">
        <v>281600</v>
      </c>
      <c r="AA109" s="45"/>
      <c r="AB109" s="45">
        <v>39500</v>
      </c>
      <c r="AG109">
        <v>1</v>
      </c>
      <c r="AH109">
        <v>2</v>
      </c>
      <c r="AI109">
        <v>3</v>
      </c>
      <c r="AJ109">
        <v>4</v>
      </c>
      <c r="AK109">
        <v>5</v>
      </c>
      <c r="AL109">
        <v>6</v>
      </c>
      <c r="AM109">
        <v>7</v>
      </c>
      <c r="AN109">
        <v>8</v>
      </c>
      <c r="AO109">
        <v>9</v>
      </c>
      <c r="AP109">
        <v>10</v>
      </c>
      <c r="AQ109">
        <v>11</v>
      </c>
      <c r="AR109">
        <v>12</v>
      </c>
    </row>
    <row r="110" spans="1:44">
      <c r="A110" s="77"/>
      <c r="B110" s="39" t="s">
        <v>299</v>
      </c>
      <c r="C110" s="39"/>
      <c r="D110" s="39">
        <v>2.6751499999999999</v>
      </c>
      <c r="E110" s="39">
        <v>54198.1</v>
      </c>
      <c r="F110" s="40">
        <v>0.70386400000000005</v>
      </c>
      <c r="G110" s="39">
        <v>137110</v>
      </c>
      <c r="H110">
        <v>-1.30141</v>
      </c>
      <c r="I110" s="40">
        <v>1.5195000000000001</v>
      </c>
      <c r="J110" s="40">
        <v>2.3266</v>
      </c>
      <c r="K110" s="40">
        <v>5.4377000000000004</v>
      </c>
      <c r="L110">
        <v>-0.36730699999999999</v>
      </c>
      <c r="M110" s="39">
        <v>948.31899999999996</v>
      </c>
      <c r="N110" s="39">
        <v>952.02</v>
      </c>
      <c r="O110">
        <v>-5.2522999999999997E-3</v>
      </c>
      <c r="P110" s="40">
        <v>0.15110599999999999</v>
      </c>
      <c r="Q110" s="39">
        <v>19.810199999999998</v>
      </c>
      <c r="R110">
        <v>-5.5612399999999996E-4</v>
      </c>
      <c r="S110" s="2">
        <v>-4.1582699999999997E-10</v>
      </c>
      <c r="T110" s="2">
        <v>-6.4816199999999998E-10</v>
      </c>
      <c r="U110" s="39">
        <v>6.1187199999999997E-2</v>
      </c>
      <c r="V110" s="39">
        <v>48.864199999999997</v>
      </c>
      <c r="W110" s="42">
        <v>480200.00000000006</v>
      </c>
      <c r="X110" s="42">
        <v>66500</v>
      </c>
      <c r="Y110" s="42">
        <v>132000</v>
      </c>
      <c r="Z110" s="42">
        <v>285700</v>
      </c>
      <c r="AA110" s="42"/>
      <c r="AB110" s="42">
        <v>35600</v>
      </c>
      <c r="AG110">
        <v>1</v>
      </c>
      <c r="AH110">
        <v>2</v>
      </c>
      <c r="AI110">
        <v>3</v>
      </c>
      <c r="AJ110">
        <v>4</v>
      </c>
      <c r="AK110">
        <v>5</v>
      </c>
      <c r="AL110">
        <v>6</v>
      </c>
      <c r="AM110">
        <v>7</v>
      </c>
      <c r="AN110">
        <v>8</v>
      </c>
      <c r="AO110">
        <v>9</v>
      </c>
      <c r="AP110">
        <v>10</v>
      </c>
      <c r="AQ110">
        <v>11</v>
      </c>
      <c r="AR110">
        <v>12</v>
      </c>
    </row>
    <row r="111" spans="1:44">
      <c r="A111" s="77"/>
      <c r="B111" s="32" t="s">
        <v>301</v>
      </c>
      <c r="C111" s="32"/>
      <c r="D111" s="40">
        <v>1.6357699999999999</v>
      </c>
      <c r="E111" s="32">
        <v>61455</v>
      </c>
      <c r="F111">
        <v>-1.4033100000000001</v>
      </c>
      <c r="G111" s="32">
        <v>154914</v>
      </c>
      <c r="H111">
        <v>-3.4354900000000002</v>
      </c>
      <c r="I111" s="32">
        <v>2.1693899999999999</v>
      </c>
      <c r="J111" s="40">
        <v>0.12588099999999999</v>
      </c>
      <c r="K111" s="40">
        <v>5.4782500000000001</v>
      </c>
      <c r="L111" s="40">
        <v>0.22378000000000001</v>
      </c>
      <c r="M111" s="32">
        <v>1066.51</v>
      </c>
      <c r="N111" s="32">
        <v>1060.68</v>
      </c>
      <c r="O111">
        <v>-3.8762999999999997E-4</v>
      </c>
      <c r="P111" s="40">
        <v>3.6127300000000002E-3</v>
      </c>
      <c r="Q111" s="32">
        <v>19.8413</v>
      </c>
      <c r="R111" s="2">
        <v>-3.81097E-6</v>
      </c>
      <c r="S111" s="35">
        <v>1.0822500000000001E-10</v>
      </c>
      <c r="T111" s="2">
        <v>-2.90019E-12</v>
      </c>
      <c r="U111">
        <v>-3.1384300000000001E-4</v>
      </c>
      <c r="V111" s="32">
        <v>50.218200000000003</v>
      </c>
      <c r="W111" s="43">
        <v>480100</v>
      </c>
      <c r="X111" s="43">
        <v>66800</v>
      </c>
      <c r="Y111" s="43">
        <v>132400</v>
      </c>
      <c r="Z111" s="43">
        <v>285200</v>
      </c>
      <c r="AA111" s="43"/>
      <c r="AB111" s="43">
        <v>35500</v>
      </c>
      <c r="AG111">
        <v>1</v>
      </c>
      <c r="AH111">
        <v>2</v>
      </c>
      <c r="AI111">
        <v>3</v>
      </c>
      <c r="AJ111">
        <v>4</v>
      </c>
      <c r="AK111">
        <v>5</v>
      </c>
      <c r="AL111">
        <v>6</v>
      </c>
      <c r="AM111">
        <v>7</v>
      </c>
      <c r="AN111">
        <v>8</v>
      </c>
      <c r="AO111">
        <v>9</v>
      </c>
      <c r="AP111">
        <v>10</v>
      </c>
      <c r="AQ111">
        <v>11</v>
      </c>
      <c r="AR111">
        <v>12</v>
      </c>
    </row>
    <row r="112" spans="1:44">
      <c r="A112" s="77"/>
      <c r="B112" s="28" t="s">
        <v>303</v>
      </c>
      <c r="C112" s="28"/>
      <c r="D112" s="28">
        <v>3.4784299999999999</v>
      </c>
      <c r="E112" s="28">
        <v>44310</v>
      </c>
      <c r="F112" s="40">
        <v>2.54895</v>
      </c>
      <c r="G112" s="28">
        <v>132613</v>
      </c>
      <c r="H112" s="40">
        <v>3.4461499999999998</v>
      </c>
      <c r="I112" s="40">
        <v>0.41864200000000001</v>
      </c>
      <c r="J112" s="40">
        <v>1.40811</v>
      </c>
      <c r="K112" s="28">
        <v>8.4771900000000002</v>
      </c>
      <c r="L112" s="40">
        <v>0.224103</v>
      </c>
      <c r="M112" s="28">
        <v>968.52300000000002</v>
      </c>
      <c r="N112" s="28">
        <v>932.86400000000003</v>
      </c>
      <c r="O112" s="28">
        <v>2.0850900000000001E-4</v>
      </c>
      <c r="P112">
        <v>-5.4923699999999999E-2</v>
      </c>
      <c r="Q112" s="28">
        <v>16.696899999999999</v>
      </c>
      <c r="R112" s="44">
        <v>4.7639799999999999E-6</v>
      </c>
      <c r="S112" s="28">
        <v>2.3881099999999999E-2</v>
      </c>
      <c r="T112" s="44">
        <v>6.8366700000000004E-13</v>
      </c>
      <c r="U112" s="28">
        <v>8.1259899999999996E-3</v>
      </c>
      <c r="V112" s="28">
        <v>46.280799999999999</v>
      </c>
      <c r="W112" s="45">
        <v>480000</v>
      </c>
      <c r="X112" s="45">
        <v>64500</v>
      </c>
      <c r="Y112" s="45">
        <v>134200</v>
      </c>
      <c r="Z112" s="45">
        <v>283600</v>
      </c>
      <c r="AA112" s="45"/>
      <c r="AB112" s="45">
        <v>37700</v>
      </c>
      <c r="AG112">
        <v>1</v>
      </c>
      <c r="AH112">
        <v>2</v>
      </c>
      <c r="AI112">
        <v>3</v>
      </c>
      <c r="AJ112">
        <v>4</v>
      </c>
      <c r="AK112">
        <v>5</v>
      </c>
      <c r="AL112">
        <v>6</v>
      </c>
      <c r="AM112">
        <v>7</v>
      </c>
      <c r="AN112">
        <v>8</v>
      </c>
      <c r="AO112">
        <v>9</v>
      </c>
      <c r="AP112">
        <v>10</v>
      </c>
      <c r="AQ112">
        <v>11</v>
      </c>
      <c r="AR112">
        <v>12</v>
      </c>
    </row>
    <row r="113" spans="1:44">
      <c r="A113" s="77"/>
      <c r="B113" s="28" t="s">
        <v>305</v>
      </c>
      <c r="C113" s="28"/>
      <c r="D113" s="28">
        <v>11.327199999999999</v>
      </c>
      <c r="E113" s="28">
        <v>50609.1</v>
      </c>
      <c r="F113" s="28">
        <v>2343.34</v>
      </c>
      <c r="G113" s="28">
        <v>151155</v>
      </c>
      <c r="H113" s="28">
        <v>700.63400000000001</v>
      </c>
      <c r="I113" s="28">
        <v>21.567900000000002</v>
      </c>
      <c r="J113" s="28">
        <v>34.747799999999998</v>
      </c>
      <c r="K113" s="28">
        <v>37.4651</v>
      </c>
      <c r="L113" s="28">
        <v>22.792200000000001</v>
      </c>
      <c r="M113" s="28">
        <v>933.37300000000005</v>
      </c>
      <c r="N113" s="28">
        <v>899.33299999999997</v>
      </c>
      <c r="O113">
        <v>-4.6177499999999999E-4</v>
      </c>
      <c r="P113" s="28">
        <v>1.3954899999999999</v>
      </c>
      <c r="Q113" s="28">
        <v>66.908000000000001</v>
      </c>
      <c r="R113" s="2">
        <v>-1.45478E-5</v>
      </c>
      <c r="S113" s="44">
        <v>1.17184E-9</v>
      </c>
      <c r="T113" s="2">
        <v>-1.6862899999999999E-13</v>
      </c>
      <c r="U113" s="28">
        <v>7.5603500000000004E-2</v>
      </c>
      <c r="V113" s="28">
        <v>46.2667</v>
      </c>
      <c r="W113" s="45">
        <v>479400</v>
      </c>
      <c r="X113" s="45">
        <v>64500</v>
      </c>
      <c r="Y113" s="45">
        <v>134600</v>
      </c>
      <c r="Z113" s="45">
        <v>282200</v>
      </c>
      <c r="AA113" s="45"/>
      <c r="AB113" s="45">
        <v>39300</v>
      </c>
      <c r="AG113">
        <v>1</v>
      </c>
      <c r="AH113">
        <v>2</v>
      </c>
      <c r="AI113">
        <v>3</v>
      </c>
      <c r="AJ113">
        <v>4</v>
      </c>
      <c r="AK113">
        <v>5</v>
      </c>
      <c r="AL113">
        <v>6</v>
      </c>
      <c r="AM113">
        <v>7</v>
      </c>
      <c r="AN113">
        <v>8</v>
      </c>
      <c r="AO113">
        <v>9</v>
      </c>
      <c r="AP113">
        <v>10</v>
      </c>
      <c r="AQ113">
        <v>11</v>
      </c>
      <c r="AR113">
        <v>12</v>
      </c>
    </row>
    <row r="114" spans="1:44">
      <c r="A114" s="77"/>
      <c r="B114" s="28" t="s">
        <v>307</v>
      </c>
      <c r="C114" s="28"/>
      <c r="D114" s="40">
        <v>0.340532</v>
      </c>
      <c r="E114" s="28">
        <v>81741</v>
      </c>
      <c r="F114" s="40">
        <v>2.23027</v>
      </c>
      <c r="G114" s="28">
        <v>174683</v>
      </c>
      <c r="H114">
        <v>-2.65909</v>
      </c>
      <c r="I114" s="40">
        <v>1.79511</v>
      </c>
      <c r="J114" s="40">
        <v>0.38719999999999999</v>
      </c>
      <c r="K114" s="28">
        <v>13.228999999999999</v>
      </c>
      <c r="L114">
        <v>-6.89887E-2</v>
      </c>
      <c r="M114" s="28">
        <v>1135.93</v>
      </c>
      <c r="N114" s="28">
        <v>1177.52</v>
      </c>
      <c r="O114">
        <v>-8.0881900000000003E-3</v>
      </c>
      <c r="P114">
        <v>-4.4082299999999998E-2</v>
      </c>
      <c r="Q114" s="28">
        <v>23.416499999999999</v>
      </c>
      <c r="R114">
        <v>-4.2315800000000004E-3</v>
      </c>
      <c r="S114" s="2">
        <v>-1.21642E-6</v>
      </c>
      <c r="T114" s="44">
        <v>3.4394200000000001E-16</v>
      </c>
      <c r="U114" s="28">
        <v>7.8844899999999992E-3</v>
      </c>
      <c r="V114" s="28">
        <v>53.476999999999997</v>
      </c>
      <c r="W114" s="45">
        <v>480400</v>
      </c>
      <c r="X114" s="45">
        <v>66600</v>
      </c>
      <c r="Y114" s="45">
        <v>132300</v>
      </c>
      <c r="Z114" s="45">
        <v>285700</v>
      </c>
      <c r="AA114" s="45"/>
      <c r="AB114" s="45">
        <v>35100</v>
      </c>
      <c r="AG114">
        <v>1</v>
      </c>
      <c r="AH114">
        <v>2</v>
      </c>
      <c r="AI114">
        <v>3</v>
      </c>
      <c r="AJ114">
        <v>4</v>
      </c>
      <c r="AK114">
        <v>5</v>
      </c>
      <c r="AL114">
        <v>6</v>
      </c>
      <c r="AM114">
        <v>7</v>
      </c>
      <c r="AN114">
        <v>8</v>
      </c>
      <c r="AO114">
        <v>9</v>
      </c>
      <c r="AP114">
        <v>10</v>
      </c>
      <c r="AQ114">
        <v>11</v>
      </c>
      <c r="AR114">
        <v>12</v>
      </c>
    </row>
    <row r="115" spans="1:44">
      <c r="A115" s="77"/>
      <c r="B115" s="32" t="s">
        <v>309</v>
      </c>
      <c r="C115" s="32"/>
      <c r="D115" s="32">
        <v>1.49865</v>
      </c>
      <c r="E115" s="32">
        <v>53223.199999999997</v>
      </c>
      <c r="F115">
        <v>-0.31079600000000002</v>
      </c>
      <c r="G115" s="32">
        <v>139458</v>
      </c>
      <c r="H115">
        <v>-0.21786</v>
      </c>
      <c r="I115" s="40">
        <v>0.39357199999999998</v>
      </c>
      <c r="J115" s="40">
        <v>1.2397800000000001</v>
      </c>
      <c r="K115" s="40">
        <v>8.5435599999999994</v>
      </c>
      <c r="L115">
        <v>-9.8416400000000001E-2</v>
      </c>
      <c r="M115" s="32">
        <v>797.154</v>
      </c>
      <c r="N115" s="32">
        <v>764.43899999999996</v>
      </c>
      <c r="O115">
        <v>-4.8309E-3</v>
      </c>
      <c r="P115">
        <v>-9.3763100000000002E-2</v>
      </c>
      <c r="Q115" s="32">
        <v>17.3932</v>
      </c>
      <c r="R115" s="32">
        <v>8.25992E-4</v>
      </c>
      <c r="S115" s="2">
        <v>-6.5185499999999998E-8</v>
      </c>
      <c r="T115" s="35">
        <v>3.37393E-15</v>
      </c>
      <c r="U115" s="32">
        <v>2.23859E-2</v>
      </c>
      <c r="V115" s="32">
        <v>41.479900000000001</v>
      </c>
      <c r="W115" s="43">
        <v>481300</v>
      </c>
      <c r="X115" s="43">
        <v>70000</v>
      </c>
      <c r="Y115" s="43">
        <v>128800.00000000001</v>
      </c>
      <c r="Z115" s="43">
        <v>290100</v>
      </c>
      <c r="AA115" s="43"/>
      <c r="AB115" s="43">
        <v>29900.000000000004</v>
      </c>
      <c r="AG115">
        <v>1</v>
      </c>
      <c r="AH115">
        <v>2</v>
      </c>
      <c r="AI115">
        <v>3</v>
      </c>
      <c r="AJ115">
        <v>4</v>
      </c>
      <c r="AK115">
        <v>5</v>
      </c>
      <c r="AL115">
        <v>6</v>
      </c>
      <c r="AM115">
        <v>7</v>
      </c>
      <c r="AN115">
        <v>8</v>
      </c>
      <c r="AO115">
        <v>9</v>
      </c>
      <c r="AP115">
        <v>10</v>
      </c>
      <c r="AQ115">
        <v>11</v>
      </c>
      <c r="AR115">
        <v>12</v>
      </c>
    </row>
    <row r="116" spans="1:44">
      <c r="A116" s="77"/>
      <c r="B116" s="28" t="s">
        <v>311</v>
      </c>
      <c r="C116" s="28"/>
      <c r="D116" s="28">
        <v>3.7011500000000002</v>
      </c>
      <c r="E116" s="28">
        <v>54491.7</v>
      </c>
      <c r="F116" s="40">
        <v>2.1165699999999998</v>
      </c>
      <c r="G116" s="28">
        <v>144481</v>
      </c>
      <c r="H116">
        <v>-2.38219</v>
      </c>
      <c r="I116" s="40">
        <v>0.48127799999999998</v>
      </c>
      <c r="J116" s="40">
        <v>1.6482699999999999</v>
      </c>
      <c r="K116" s="28">
        <v>15.5106</v>
      </c>
      <c r="L116" s="40">
        <v>0.21924399999999999</v>
      </c>
      <c r="M116" s="28">
        <v>887.49099999999999</v>
      </c>
      <c r="N116" s="28">
        <v>893.42499999999995</v>
      </c>
      <c r="O116">
        <v>-6.3327899999999996E-3</v>
      </c>
      <c r="P116" s="40">
        <v>3.4641999999999999E-2</v>
      </c>
      <c r="Q116" s="28">
        <v>20.838100000000001</v>
      </c>
      <c r="R116">
        <v>-4.4454500000000001E-3</v>
      </c>
      <c r="S116" s="44">
        <v>2.6157900000000002E-7</v>
      </c>
      <c r="T116" s="2">
        <v>-9.7971800000000004E-16</v>
      </c>
      <c r="U116" s="28">
        <v>2.3472699999999999E-2</v>
      </c>
      <c r="V116" s="28">
        <v>43.728700000000003</v>
      </c>
      <c r="W116" s="45">
        <v>480900.00000000006</v>
      </c>
      <c r="X116" s="45">
        <v>68500</v>
      </c>
      <c r="Y116" s="45">
        <v>129300</v>
      </c>
      <c r="Z116" s="45">
        <v>288900</v>
      </c>
      <c r="AA116" s="45"/>
      <c r="AB116" s="45">
        <v>32400.000000000004</v>
      </c>
      <c r="AG116">
        <v>1</v>
      </c>
      <c r="AH116">
        <v>2</v>
      </c>
      <c r="AI116">
        <v>3</v>
      </c>
      <c r="AJ116">
        <v>4</v>
      </c>
      <c r="AK116">
        <v>5</v>
      </c>
      <c r="AL116">
        <v>6</v>
      </c>
      <c r="AM116">
        <v>7</v>
      </c>
      <c r="AN116">
        <v>8</v>
      </c>
      <c r="AO116">
        <v>9</v>
      </c>
      <c r="AP116">
        <v>10</v>
      </c>
      <c r="AQ116">
        <v>11</v>
      </c>
      <c r="AR116">
        <v>12</v>
      </c>
    </row>
    <row r="117" spans="1:44">
      <c r="A117" s="77"/>
      <c r="B117" s="28" t="s">
        <v>313</v>
      </c>
      <c r="C117" s="28"/>
      <c r="D117" s="28">
        <v>3.3946100000000001</v>
      </c>
      <c r="E117" s="28">
        <v>53592.3</v>
      </c>
      <c r="F117" s="40">
        <v>3.1924800000000002</v>
      </c>
      <c r="G117" s="28">
        <v>126659</v>
      </c>
      <c r="H117">
        <v>-3.9454699999999998</v>
      </c>
      <c r="I117" s="40">
        <v>0.95520499999999997</v>
      </c>
      <c r="J117" s="40">
        <v>0.28153499999999998</v>
      </c>
      <c r="K117" s="28">
        <v>12.0486</v>
      </c>
      <c r="L117">
        <v>-5.35944E-2</v>
      </c>
      <c r="M117" s="28">
        <v>776.85400000000004</v>
      </c>
      <c r="N117" s="28">
        <v>818.50300000000004</v>
      </c>
      <c r="O117">
        <v>-9.3963799999999993E-3</v>
      </c>
      <c r="P117">
        <v>-1.2354200000000001E-3</v>
      </c>
      <c r="Q117" s="28">
        <v>15.403</v>
      </c>
      <c r="R117">
        <v>-2.07479E-4</v>
      </c>
      <c r="S117" s="44">
        <v>1.73237E-8</v>
      </c>
      <c r="T117" s="2">
        <v>-1.2405E-14</v>
      </c>
      <c r="U117" s="28">
        <v>6.9770800000000001E-4</v>
      </c>
      <c r="V117" s="28">
        <v>41.011000000000003</v>
      </c>
      <c r="W117" s="45">
        <v>480700</v>
      </c>
      <c r="X117" s="45">
        <v>67400</v>
      </c>
      <c r="Y117" s="45">
        <v>131000</v>
      </c>
      <c r="Z117" s="45">
        <v>287300</v>
      </c>
      <c r="AA117" s="45"/>
      <c r="AB117" s="45">
        <v>33600</v>
      </c>
      <c r="AG117">
        <v>1</v>
      </c>
      <c r="AH117">
        <v>2</v>
      </c>
      <c r="AI117">
        <v>3</v>
      </c>
      <c r="AJ117">
        <v>4</v>
      </c>
      <c r="AK117">
        <v>5</v>
      </c>
      <c r="AL117">
        <v>6</v>
      </c>
      <c r="AM117">
        <v>7</v>
      </c>
      <c r="AN117">
        <v>8</v>
      </c>
      <c r="AO117">
        <v>9</v>
      </c>
      <c r="AP117">
        <v>10</v>
      </c>
      <c r="AQ117">
        <v>11</v>
      </c>
      <c r="AR117">
        <v>12</v>
      </c>
    </row>
    <row r="118" spans="1:44">
      <c r="A118" s="77"/>
      <c r="B118" s="28" t="s">
        <v>315</v>
      </c>
      <c r="C118" s="28"/>
      <c r="D118" s="28">
        <v>2.9623200000000001</v>
      </c>
      <c r="E118" s="28">
        <v>51461.9</v>
      </c>
      <c r="F118">
        <v>-8.2324499999999995E-2</v>
      </c>
      <c r="G118" s="28">
        <v>142622</v>
      </c>
      <c r="H118">
        <v>-5.8684599999999998</v>
      </c>
      <c r="I118" s="28">
        <v>2.2204700000000002</v>
      </c>
      <c r="J118" s="40">
        <v>1.2010000000000001</v>
      </c>
      <c r="K118" s="28">
        <v>11.227499999999999</v>
      </c>
      <c r="L118">
        <v>-0.147643</v>
      </c>
      <c r="M118" s="28">
        <v>991.34799999999996</v>
      </c>
      <c r="N118" s="28">
        <v>965.40700000000004</v>
      </c>
      <c r="O118" s="28">
        <v>2.0438100000000001E-3</v>
      </c>
      <c r="P118" s="40">
        <v>3.09871E-2</v>
      </c>
      <c r="Q118" s="28">
        <v>19.526700000000002</v>
      </c>
      <c r="R118" s="44">
        <v>5.9930199999999998E-5</v>
      </c>
      <c r="S118" s="2">
        <v>-4.9972500000000003E-9</v>
      </c>
      <c r="T118" s="44">
        <v>4.9073799999999997E-14</v>
      </c>
      <c r="U118">
        <v>-3.7042199999999998E-3</v>
      </c>
      <c r="V118" s="28">
        <v>55.964500000000001</v>
      </c>
      <c r="W118" s="45">
        <v>480000</v>
      </c>
      <c r="X118" s="45">
        <v>67700</v>
      </c>
      <c r="Y118" s="45">
        <v>132100</v>
      </c>
      <c r="Z118" s="45">
        <v>285300</v>
      </c>
      <c r="AA118" s="45"/>
      <c r="AB118" s="45">
        <v>34800</v>
      </c>
      <c r="AG118">
        <v>1</v>
      </c>
      <c r="AH118">
        <v>2</v>
      </c>
      <c r="AI118">
        <v>3</v>
      </c>
      <c r="AJ118">
        <v>4</v>
      </c>
      <c r="AK118">
        <v>5</v>
      </c>
      <c r="AL118">
        <v>6</v>
      </c>
      <c r="AM118">
        <v>7</v>
      </c>
      <c r="AN118">
        <v>8</v>
      </c>
      <c r="AO118">
        <v>9</v>
      </c>
      <c r="AP118">
        <v>10</v>
      </c>
      <c r="AQ118">
        <v>11</v>
      </c>
      <c r="AR118">
        <v>12</v>
      </c>
    </row>
  </sheetData>
  <mergeCells count="3">
    <mergeCell ref="A2:A37"/>
    <mergeCell ref="A39:A82"/>
    <mergeCell ref="A84:A118"/>
  </mergeCells>
  <conditionalFormatting sqref="B58:D72">
    <cfRule type="containsText" dxfId="1072" priority="279" operator="containsText" text="Negative">
      <formula>NOT(ISERROR(SEARCH("Negative",B58)))</formula>
    </cfRule>
  </conditionalFormatting>
  <conditionalFormatting sqref="B74:D77">
    <cfRule type="containsText" dxfId="1071" priority="277" operator="containsText" text="Negative">
      <formula>NOT(ISERROR(SEARCH("Negative",B74)))</formula>
    </cfRule>
  </conditionalFormatting>
  <conditionalFormatting sqref="B39:E40">
    <cfRule type="containsText" dxfId="1070" priority="293" operator="containsText" text="Negative">
      <formula>NOT(ISERROR(SEARCH("Negative",B39)))</formula>
    </cfRule>
  </conditionalFormatting>
  <conditionalFormatting sqref="B52:E52">
    <cfRule type="containsText" dxfId="1069" priority="285" operator="containsText" text="Negative">
      <formula>NOT(ISERROR(SEARCH("Negative",B52)))</formula>
    </cfRule>
  </conditionalFormatting>
  <conditionalFormatting sqref="B80:E82">
    <cfRule type="containsText" dxfId="1068" priority="273" operator="containsText" text="Negative">
      <formula>NOT(ISERROR(SEARCH("Negative",B80)))</formula>
    </cfRule>
  </conditionalFormatting>
  <conditionalFormatting sqref="B57:G57">
    <cfRule type="containsText" dxfId="1067" priority="261" operator="containsText" text="Negative">
      <formula>NOT(ISERROR(SEARCH("Negative",B57)))</formula>
    </cfRule>
  </conditionalFormatting>
  <conditionalFormatting sqref="B41:H41">
    <cfRule type="containsText" dxfId="1066" priority="243" operator="containsText" text="Negative">
      <formula>NOT(ISERROR(SEARCH("Negative",B41)))</formula>
    </cfRule>
  </conditionalFormatting>
  <conditionalFormatting sqref="B42:H42">
    <cfRule type="containsText" dxfId="1065" priority="291" operator="containsText" text="Negative">
      <formula>NOT(ISERROR(SEARCH("Negative",B42)))</formula>
    </cfRule>
  </conditionalFormatting>
  <conditionalFormatting sqref="B43:H43">
    <cfRule type="containsText" dxfId="1064" priority="233" operator="containsText" text="Negative">
      <formula>NOT(ISERROR(SEARCH("Negative",B43)))</formula>
    </cfRule>
  </conditionalFormatting>
  <conditionalFormatting sqref="B78:H78">
    <cfRule type="containsText" dxfId="1063" priority="201" operator="containsText" text="Negative">
      <formula>NOT(ISERROR(SEARCH("Negative",B78)))</formula>
    </cfRule>
  </conditionalFormatting>
  <conditionalFormatting sqref="B79:H79">
    <cfRule type="containsText" dxfId="1062" priority="249" operator="containsText" text="Negative">
      <formula>NOT(ISERROR(SEARCH("Negative",B79)))</formula>
    </cfRule>
  </conditionalFormatting>
  <conditionalFormatting sqref="B50:I50">
    <cfRule type="containsText" dxfId="1061" priority="265" operator="containsText" text="Negative">
      <formula>NOT(ISERROR(SEARCH("Negative",B50)))</formula>
    </cfRule>
  </conditionalFormatting>
  <conditionalFormatting sqref="B53:I53">
    <cfRule type="containsText" dxfId="1060" priority="219" operator="containsText" text="Negative">
      <formula>NOT(ISERROR(SEARCH("Negative",B53)))</formula>
    </cfRule>
  </conditionalFormatting>
  <conditionalFormatting sqref="B54:I54">
    <cfRule type="containsText" dxfId="1059" priority="283" operator="containsText" text="Negative">
      <formula>NOT(ISERROR(SEARCH("Negative",B54)))</formula>
    </cfRule>
  </conditionalFormatting>
  <conditionalFormatting sqref="B55:I55">
    <cfRule type="containsText" dxfId="1058" priority="157" operator="containsText" text="Negative">
      <formula>NOT(ISERROR(SEARCH("Negative",B55)))</formula>
    </cfRule>
  </conditionalFormatting>
  <conditionalFormatting sqref="B56:I56">
    <cfRule type="containsText" dxfId="1057" priority="281" operator="containsText" text="Negative">
      <formula>NOT(ISERROR(SEARCH("Negative",B56)))</formula>
    </cfRule>
  </conditionalFormatting>
  <conditionalFormatting sqref="B51:K51">
    <cfRule type="containsText" dxfId="1056" priority="223" operator="containsText" text="Negative">
      <formula>NOT(ISERROR(SEARCH("Negative",B51)))</formula>
    </cfRule>
  </conditionalFormatting>
  <conditionalFormatting sqref="B1:V38 L43:N43 K44:N44 B44:C49 L46:V47 K52 K55:V55 M57:V57 E58:I58 M58:N59 Q58:V59 E60:H61 K64:V65 K66:N67 B73:J73 E75:J75 E76:G77 G80:G81">
    <cfRule type="containsText" dxfId="1055" priority="296" operator="containsText" text="Negative">
      <formula>NOT(ISERROR(SEARCH("Negative",B1)))</formula>
    </cfRule>
  </conditionalFormatting>
  <conditionalFormatting sqref="D39:D40">
    <cfRule type="containsText" dxfId="1054" priority="292" operator="containsText" text="LOD">
      <formula>NOT(ISERROR(SEARCH("LOD",D39)))</formula>
    </cfRule>
  </conditionalFormatting>
  <conditionalFormatting sqref="D42">
    <cfRule type="containsText" dxfId="1053" priority="290" operator="containsText" text="LOD">
      <formula>NOT(ISERROR(SEARCH("LOD",D42)))</formula>
    </cfRule>
  </conditionalFormatting>
  <conditionalFormatting sqref="D44:D49">
    <cfRule type="containsText" dxfId="1052" priority="286" operator="containsText" text="LOD">
      <formula>NOT(ISERROR(SEARCH("LOD",D44)))</formula>
    </cfRule>
  </conditionalFormatting>
  <conditionalFormatting sqref="D45:D49">
    <cfRule type="containsText" dxfId="1051" priority="287" operator="containsText" text="Negative">
      <formula>NOT(ISERROR(SEARCH("Negative",D45)))</formula>
    </cfRule>
  </conditionalFormatting>
  <conditionalFormatting sqref="D52">
    <cfRule type="containsText" dxfId="1050" priority="284" operator="containsText" text="LOD">
      <formula>NOT(ISERROR(SEARCH("LOD",D52)))</formula>
    </cfRule>
  </conditionalFormatting>
  <conditionalFormatting sqref="D54">
    <cfRule type="containsText" dxfId="1049" priority="282" operator="containsText" text="LOD">
      <formula>NOT(ISERROR(SEARCH("LOD",D54)))</formula>
    </cfRule>
  </conditionalFormatting>
  <conditionalFormatting sqref="D56">
    <cfRule type="containsText" dxfId="1048" priority="280" operator="containsText" text="LOD">
      <formula>NOT(ISERROR(SEARCH("LOD",D56)))</formula>
    </cfRule>
  </conditionalFormatting>
  <conditionalFormatting sqref="D58:D72">
    <cfRule type="containsText" dxfId="1047" priority="278" operator="containsText" text="LOD">
      <formula>NOT(ISERROR(SEARCH("LOD",D58)))</formula>
    </cfRule>
  </conditionalFormatting>
  <conditionalFormatting sqref="D74:D77">
    <cfRule type="containsText" dxfId="1046" priority="276" operator="containsText" text="LOD">
      <formula>NOT(ISERROR(SEARCH("LOD",D74)))</formula>
    </cfRule>
  </conditionalFormatting>
  <conditionalFormatting sqref="D80:D81">
    <cfRule type="containsText" dxfId="1045" priority="272" operator="containsText" text="LOD">
      <formula>NOT(ISERROR(SEARCH("LOD",D80)))</formula>
    </cfRule>
  </conditionalFormatting>
  <conditionalFormatting sqref="D44:G44">
    <cfRule type="containsText" dxfId="1044" priority="289" operator="containsText" text="Negative">
      <formula>NOT(ISERROR(SEARCH("Negative",D44)))</formula>
    </cfRule>
  </conditionalFormatting>
  <conditionalFormatting sqref="D84:U118">
    <cfRule type="cellIs" dxfId="1043" priority="1" operator="lessThan">
      <formula>0</formula>
    </cfRule>
  </conditionalFormatting>
  <conditionalFormatting sqref="D84:V118">
    <cfRule type="cellIs" dxfId="1042" priority="2" operator="lessThan">
      <formula>0</formula>
    </cfRule>
  </conditionalFormatting>
  <conditionalFormatting sqref="E45:G45">
    <cfRule type="containsText" dxfId="1041" priority="267" operator="containsText" text="Negative">
      <formula>NOT(ISERROR(SEARCH("Negative",E45)))</formula>
    </cfRule>
  </conditionalFormatting>
  <conditionalFormatting sqref="E59:G59">
    <cfRule type="containsText" dxfId="1040" priority="259" operator="containsText" text="Negative">
      <formula>NOT(ISERROR(SEARCH("Negative",E59)))</formula>
    </cfRule>
  </conditionalFormatting>
  <conditionalFormatting sqref="E66:G70">
    <cfRule type="containsText" dxfId="1039" priority="255" operator="containsText" text="Negative">
      <formula>NOT(ISERROR(SEARCH("Negative",E66)))</formula>
    </cfRule>
  </conditionalFormatting>
  <conditionalFormatting sqref="E74:H74">
    <cfRule type="containsText" dxfId="1038" priority="207" operator="containsText" text="Negative">
      <formula>NOT(ISERROR(SEARCH("Negative",E74)))</formula>
    </cfRule>
  </conditionalFormatting>
  <conditionalFormatting sqref="E46:I49">
    <cfRule type="containsText" dxfId="1037" priority="225" operator="containsText" text="Negative">
      <formula>NOT(ISERROR(SEARCH("Negative",E46)))</formula>
    </cfRule>
  </conditionalFormatting>
  <conditionalFormatting sqref="E62:I62">
    <cfRule type="containsText" dxfId="1036" priority="257" operator="containsText" text="Negative">
      <formula>NOT(ISERROR(SEARCH("Negative",E62)))</formula>
    </cfRule>
  </conditionalFormatting>
  <conditionalFormatting sqref="E63:I63">
    <cfRule type="containsText" dxfId="1035" priority="163" operator="containsText" text="Negative">
      <formula>NOT(ISERROR(SEARCH("Negative",E63)))</formula>
    </cfRule>
  </conditionalFormatting>
  <conditionalFormatting sqref="E64:I65">
    <cfRule type="containsText" dxfId="1034" priority="165" operator="containsText" text="Negative">
      <formula>NOT(ISERROR(SEARCH("Negative",E64)))</formula>
    </cfRule>
  </conditionalFormatting>
  <conditionalFormatting sqref="E71:I72">
    <cfRule type="containsText" dxfId="1033" priority="253" operator="containsText" text="Negative">
      <formula>NOT(ISERROR(SEARCH("Negative",E71)))</formula>
    </cfRule>
  </conditionalFormatting>
  <conditionalFormatting sqref="F39:F40">
    <cfRule type="containsText" dxfId="1032" priority="268" operator="containsText" text="LOD">
      <formula>NOT(ISERROR(SEARCH("LOD",F39)))</formula>
    </cfRule>
  </conditionalFormatting>
  <conditionalFormatting sqref="F45">
    <cfRule type="containsText" dxfId="1031" priority="266" operator="containsText" text="LOD">
      <formula>NOT(ISERROR(SEARCH("LOD",F45)))</formula>
    </cfRule>
  </conditionalFormatting>
  <conditionalFormatting sqref="F50">
    <cfRule type="containsText" dxfId="1030" priority="264" operator="containsText" text="LOD">
      <formula>NOT(ISERROR(SEARCH("LOD",F50)))</formula>
    </cfRule>
  </conditionalFormatting>
  <conditionalFormatting sqref="F52">
    <cfRule type="containsText" dxfId="1029" priority="262" operator="containsText" text="LOD">
      <formula>NOT(ISERROR(SEARCH("LOD",F52)))</formula>
    </cfRule>
  </conditionalFormatting>
  <conditionalFormatting sqref="F57">
    <cfRule type="containsText" dxfId="1028" priority="260" operator="containsText" text="LOD">
      <formula>NOT(ISERROR(SEARCH("LOD",F57)))</formula>
    </cfRule>
  </conditionalFormatting>
  <conditionalFormatting sqref="F59">
    <cfRule type="containsText" dxfId="1027" priority="258" operator="containsText" text="LOD">
      <formula>NOT(ISERROR(SEARCH("LOD",F59)))</formula>
    </cfRule>
  </conditionalFormatting>
  <conditionalFormatting sqref="F62">
    <cfRule type="containsText" dxfId="1026" priority="256" operator="containsText" text="LOD">
      <formula>NOT(ISERROR(SEARCH("LOD",F62)))</formula>
    </cfRule>
  </conditionalFormatting>
  <conditionalFormatting sqref="F66">
    <cfRule type="containsText" dxfId="1025" priority="254" operator="containsText" text="LOD">
      <formula>NOT(ISERROR(SEARCH("LOD",F66)))</formula>
    </cfRule>
  </conditionalFormatting>
  <conditionalFormatting sqref="F72">
    <cfRule type="containsText" dxfId="1024" priority="252" operator="containsText" text="LOD">
      <formula>NOT(ISERROR(SEARCH("LOD",F72)))</formula>
    </cfRule>
  </conditionalFormatting>
  <conditionalFormatting sqref="F79:F82">
    <cfRule type="containsText" dxfId="1023" priority="248" operator="containsText" text="LOD">
      <formula>NOT(ISERROR(SEARCH("LOD",F79)))</formula>
    </cfRule>
  </conditionalFormatting>
  <conditionalFormatting sqref="F80:F82">
    <cfRule type="containsText" dxfId="1022" priority="251" operator="containsText" text="Negative">
      <formula>NOT(ISERROR(SEARCH("Negative",F80)))</formula>
    </cfRule>
  </conditionalFormatting>
  <conditionalFormatting sqref="F40:G40">
    <cfRule type="containsText" dxfId="1021" priority="269" operator="containsText" text="Negative">
      <formula>NOT(ISERROR(SEARCH("Negative",F40)))</formula>
    </cfRule>
  </conditionalFormatting>
  <conditionalFormatting sqref="F39:H39">
    <cfRule type="containsText" dxfId="1020" priority="271" operator="containsText" text="Negative">
      <formula>NOT(ISERROR(SEARCH("Negative",F39)))</formula>
    </cfRule>
  </conditionalFormatting>
  <conditionalFormatting sqref="F52:I52">
    <cfRule type="containsText" dxfId="1019" priority="263" operator="containsText" text="Negative">
      <formula>NOT(ISERROR(SEARCH("Negative",F52)))</formula>
    </cfRule>
  </conditionalFormatting>
  <conditionalFormatting sqref="G82:J82">
    <cfRule type="containsText" dxfId="1018" priority="179" operator="containsText" text="Negative">
      <formula>NOT(ISERROR(SEARCH("Negative",G82)))</formula>
    </cfRule>
  </conditionalFormatting>
  <conditionalFormatting sqref="H40">
    <cfRule type="containsText" dxfId="1017" priority="245" operator="containsText" text="Negative">
      <formula>NOT(ISERROR(SEARCH("Negative",H40)))</formula>
    </cfRule>
  </conditionalFormatting>
  <conditionalFormatting sqref="H40:H41">
    <cfRule type="containsText" dxfId="1016" priority="242" operator="containsText" text="LOD">
      <formula>NOT(ISERROR(SEARCH("LOD",H40)))</formula>
    </cfRule>
  </conditionalFormatting>
  <conditionalFormatting sqref="H43:H45">
    <cfRule type="containsText" dxfId="1015" priority="228" operator="containsText" text="LOD">
      <formula>NOT(ISERROR(SEARCH("LOD",H43)))</formula>
    </cfRule>
  </conditionalFormatting>
  <conditionalFormatting sqref="H44:H45">
    <cfRule type="containsText" dxfId="1014" priority="229" operator="containsText" text="Negative">
      <formula>NOT(ISERROR(SEARCH("Negative",H44)))</formula>
    </cfRule>
  </conditionalFormatting>
  <conditionalFormatting sqref="H51">
    <cfRule type="containsText" dxfId="1013" priority="222" operator="containsText" text="LOD">
      <formula>NOT(ISERROR(SEARCH("LOD",H51)))</formula>
    </cfRule>
  </conditionalFormatting>
  <conditionalFormatting sqref="H57">
    <cfRule type="containsText" dxfId="1012" priority="154" operator="containsText" text="LOD">
      <formula>NOT(ISERROR(SEARCH("LOD",H57)))</formula>
    </cfRule>
  </conditionalFormatting>
  <conditionalFormatting sqref="H59">
    <cfRule type="containsText" dxfId="1011" priority="153" operator="containsText" text="Negative">
      <formula>NOT(ISERROR(SEARCH("Negative",H59)))</formula>
    </cfRule>
    <cfRule type="containsText" dxfId="1010" priority="152" operator="containsText" text="LOD">
      <formula>NOT(ISERROR(SEARCH("LOD",H59)))</formula>
    </cfRule>
  </conditionalFormatting>
  <conditionalFormatting sqref="H66:H69">
    <cfRule type="containsText" dxfId="1009" priority="169" operator="containsText" text="Negative">
      <formula>NOT(ISERROR(SEARCH("Negative",H66)))</formula>
    </cfRule>
  </conditionalFormatting>
  <conditionalFormatting sqref="H66:H70">
    <cfRule type="containsText" dxfId="1008" priority="168" operator="containsText" text="LOD">
      <formula>NOT(ISERROR(SEARCH("LOD",H66)))</formula>
    </cfRule>
  </conditionalFormatting>
  <conditionalFormatting sqref="H74">
    <cfRule type="containsText" dxfId="1007" priority="206" operator="containsText" text="LOD">
      <formula>NOT(ISERROR(SEARCH("LOD",H74)))</formula>
    </cfRule>
  </conditionalFormatting>
  <conditionalFormatting sqref="H76:H78">
    <cfRule type="containsText" dxfId="1006" priority="200" operator="containsText" text="LOD">
      <formula>NOT(ISERROR(SEARCH("LOD",H76)))</formula>
    </cfRule>
  </conditionalFormatting>
  <conditionalFormatting sqref="H77">
    <cfRule type="containsText" dxfId="1005" priority="203" operator="containsText" text="Negative">
      <formula>NOT(ISERROR(SEARCH("Negative",H77)))</formula>
    </cfRule>
  </conditionalFormatting>
  <conditionalFormatting sqref="H80">
    <cfRule type="containsText" dxfId="1004" priority="199" operator="containsText" text="Negative">
      <formula>NOT(ISERROR(SEARCH("Negative",H80)))</formula>
    </cfRule>
  </conditionalFormatting>
  <conditionalFormatting sqref="H80:H81">
    <cfRule type="containsText" dxfId="1003" priority="196" operator="containsText" text="LOD">
      <formula>NOT(ISERROR(SEARCH("LOD",H80)))</formula>
    </cfRule>
  </conditionalFormatting>
  <conditionalFormatting sqref="H53:I53">
    <cfRule type="containsText" dxfId="1002" priority="218" operator="containsText" text="LOD">
      <formula>NOT(ISERROR(SEARCH("LOD",H53)))</formula>
    </cfRule>
  </conditionalFormatting>
  <conditionalFormatting sqref="H76:I76">
    <cfRule type="containsText" dxfId="1001" priority="205" operator="containsText" text="Negative">
      <formula>NOT(ISERROR(SEARCH("Negative",H76)))</formula>
    </cfRule>
  </conditionalFormatting>
  <conditionalFormatting sqref="H81:I81">
    <cfRule type="containsText" dxfId="1000" priority="197" operator="containsText" text="Negative">
      <formula>NOT(ISERROR(SEARCH("Negative",H81)))</formula>
    </cfRule>
  </conditionalFormatting>
  <conditionalFormatting sqref="H57:J57">
    <cfRule type="containsText" dxfId="999" priority="155" operator="containsText" text="Negative">
      <formula>NOT(ISERROR(SEARCH("Negative",H57)))</formula>
    </cfRule>
  </conditionalFormatting>
  <conditionalFormatting sqref="H70:J70">
    <cfRule type="containsText" dxfId="998" priority="177" operator="containsText" text="Negative">
      <formula>NOT(ISERROR(SEARCH("Negative",H70)))</formula>
    </cfRule>
  </conditionalFormatting>
  <conditionalFormatting sqref="I39:I42">
    <cfRule type="containsText" dxfId="997" priority="236" operator="containsText" text="LOD">
      <formula>NOT(ISERROR(SEARCH("LOD",I39)))</formula>
    </cfRule>
  </conditionalFormatting>
  <conditionalFormatting sqref="I39:I43">
    <cfRule type="containsText" dxfId="996" priority="237" operator="containsText" text="Negative">
      <formula>NOT(ISERROR(SEARCH("Negative",I39)))</formula>
    </cfRule>
  </conditionalFormatting>
  <conditionalFormatting sqref="I44">
    <cfRule type="containsText" dxfId="995" priority="234" operator="containsText" text="LOD">
      <formula>NOT(ISERROR(SEARCH("LOD",I44)))</formula>
    </cfRule>
  </conditionalFormatting>
  <conditionalFormatting sqref="I44:I45">
    <cfRule type="containsText" dxfId="994" priority="235" operator="containsText" text="Negative">
      <formula>NOT(ISERROR(SEARCH("Negative",I44)))</formula>
    </cfRule>
  </conditionalFormatting>
  <conditionalFormatting sqref="I48">
    <cfRule type="containsText" dxfId="993" priority="224" operator="containsText" text="LOD">
      <formula>NOT(ISERROR(SEARCH("LOD",I48)))</formula>
    </cfRule>
  </conditionalFormatting>
  <conditionalFormatting sqref="I55">
    <cfRule type="containsText" dxfId="992" priority="156" operator="containsText" text="LOD">
      <formula>NOT(ISERROR(SEARCH("LOD",I55)))</formula>
    </cfRule>
  </conditionalFormatting>
  <conditionalFormatting sqref="I59:I61">
    <cfRule type="containsText" dxfId="991" priority="159" operator="containsText" text="Negative">
      <formula>NOT(ISERROR(SEARCH("Negative",I59)))</formula>
    </cfRule>
  </conditionalFormatting>
  <conditionalFormatting sqref="I60:I61">
    <cfRule type="containsText" dxfId="990" priority="158" operator="containsText" text="LOD">
      <formula>NOT(ISERROR(SEARCH("LOD",I60)))</formula>
    </cfRule>
  </conditionalFormatting>
  <conditionalFormatting sqref="I63">
    <cfRule type="containsText" dxfId="989" priority="162" operator="containsText" text="LOD">
      <formula>NOT(ISERROR(SEARCH("LOD",I63)))</formula>
    </cfRule>
  </conditionalFormatting>
  <conditionalFormatting sqref="I65:I66">
    <cfRule type="containsText" dxfId="988" priority="164" operator="containsText" text="LOD">
      <formula>NOT(ISERROR(SEARCH("LOD",I65)))</formula>
    </cfRule>
  </conditionalFormatting>
  <conditionalFormatting sqref="I66:I69">
    <cfRule type="containsText" dxfId="987" priority="167" operator="containsText" text="Negative">
      <formula>NOT(ISERROR(SEARCH("Negative",I66)))</formula>
    </cfRule>
  </conditionalFormatting>
  <conditionalFormatting sqref="I77:I78">
    <cfRule type="containsText" dxfId="986" priority="189" operator="containsText" text="Negative">
      <formula>NOT(ISERROR(SEARCH("Negative",I77)))</formula>
    </cfRule>
  </conditionalFormatting>
  <conditionalFormatting sqref="I77:I80">
    <cfRule type="containsText" dxfId="985" priority="188" operator="containsText" text="LOD">
      <formula>NOT(ISERROR(SEARCH("LOD",I77)))</formula>
    </cfRule>
  </conditionalFormatting>
  <conditionalFormatting sqref="I74:J74">
    <cfRule type="containsText" dxfId="984" priority="209" operator="containsText" text="Negative">
      <formula>NOT(ISERROR(SEARCH("Negative",I74)))</formula>
    </cfRule>
  </conditionalFormatting>
  <conditionalFormatting sqref="I80:J80">
    <cfRule type="containsText" dxfId="983" priority="195" operator="containsText" text="Negative">
      <formula>NOT(ISERROR(SEARCH("Negative",I80)))</formula>
    </cfRule>
  </conditionalFormatting>
  <conditionalFormatting sqref="I79:K79">
    <cfRule type="containsText" dxfId="982" priority="193" operator="containsText" text="Negative">
      <formula>NOT(ISERROR(SEARCH("Negative",I79)))</formula>
    </cfRule>
  </conditionalFormatting>
  <conditionalFormatting sqref="J39:J50">
    <cfRule type="containsText" dxfId="981" priority="227" operator="containsText" text="Negative">
      <formula>NOT(ISERROR(SEARCH("Negative",J39)))</formula>
    </cfRule>
  </conditionalFormatting>
  <conditionalFormatting sqref="J41:J50">
    <cfRule type="containsText" dxfId="980" priority="226" operator="containsText" text="LOD">
      <formula>NOT(ISERROR(SEARCH("LOD",J41)))</formula>
    </cfRule>
  </conditionalFormatting>
  <conditionalFormatting sqref="J52:J56">
    <cfRule type="containsText" dxfId="979" priority="217" operator="containsText" text="Negative">
      <formula>NOT(ISERROR(SEARCH("Negative",J52)))</formula>
    </cfRule>
    <cfRule type="containsText" dxfId="978" priority="216" operator="containsText" text="LOD">
      <formula>NOT(ISERROR(SEARCH("LOD",J52)))</formula>
    </cfRule>
  </conditionalFormatting>
  <conditionalFormatting sqref="J58:J69">
    <cfRule type="containsText" dxfId="977" priority="215" operator="containsText" text="Negative">
      <formula>NOT(ISERROR(SEARCH("Negative",J58)))</formula>
    </cfRule>
    <cfRule type="containsText" dxfId="976" priority="214" operator="containsText" text="LOD">
      <formula>NOT(ISERROR(SEARCH("LOD",J58)))</formula>
    </cfRule>
  </conditionalFormatting>
  <conditionalFormatting sqref="J71:J72">
    <cfRule type="containsText" dxfId="975" priority="210" operator="containsText" text="LOD">
      <formula>NOT(ISERROR(SEARCH("LOD",J71)))</formula>
    </cfRule>
    <cfRule type="containsText" dxfId="974" priority="211" operator="containsText" text="Negative">
      <formula>NOT(ISERROR(SEARCH("Negative",J71)))</formula>
    </cfRule>
  </conditionalFormatting>
  <conditionalFormatting sqref="J74">
    <cfRule type="containsText" dxfId="973" priority="208" operator="containsText" text="LOD">
      <formula>NOT(ISERROR(SEARCH("LOD",J74)))</formula>
    </cfRule>
  </conditionalFormatting>
  <conditionalFormatting sqref="J76:J78">
    <cfRule type="containsText" dxfId="972" priority="182" operator="containsText" text="LOD">
      <formula>NOT(ISERROR(SEARCH("LOD",J76)))</formula>
    </cfRule>
  </conditionalFormatting>
  <conditionalFormatting sqref="J77:J78">
    <cfRule type="containsText" dxfId="971" priority="183" operator="containsText" text="Negative">
      <formula>NOT(ISERROR(SEARCH("Negative",J77)))</formula>
    </cfRule>
  </conditionalFormatting>
  <conditionalFormatting sqref="J81:J82">
    <cfRule type="containsText" dxfId="970" priority="178" operator="containsText" text="LOD">
      <formula>NOT(ISERROR(SEARCH("LOD",J81)))</formula>
    </cfRule>
  </conditionalFormatting>
  <conditionalFormatting sqref="J81:N81">
    <cfRule type="containsText" dxfId="969" priority="181" operator="containsText" text="Negative">
      <formula>NOT(ISERROR(SEARCH("Negative",J81)))</formula>
    </cfRule>
  </conditionalFormatting>
  <conditionalFormatting sqref="J76:O76">
    <cfRule type="containsText" dxfId="968" priority="187" operator="containsText" text="Negative">
      <formula>NOT(ISERROR(SEARCH("Negative",J76)))</formula>
    </cfRule>
  </conditionalFormatting>
  <conditionalFormatting sqref="K39:K43">
    <cfRule type="containsText" dxfId="967" priority="151" operator="containsText" text="Negative">
      <formula>NOT(ISERROR(SEARCH("Negative",K39)))</formula>
    </cfRule>
    <cfRule type="containsText" dxfId="966" priority="150" operator="containsText" text="LOD">
      <formula>NOT(ISERROR(SEARCH("LOD",K39)))</formula>
    </cfRule>
  </conditionalFormatting>
  <conditionalFormatting sqref="K45:K50">
    <cfRule type="containsText" dxfId="965" priority="149" operator="containsText" text="Negative">
      <formula>NOT(ISERROR(SEARCH("Negative",K45)))</formula>
    </cfRule>
  </conditionalFormatting>
  <conditionalFormatting sqref="K46:K50">
    <cfRule type="containsText" dxfId="964" priority="148" operator="containsText" text="LOD">
      <formula>NOT(ISERROR(SEARCH("LOD",K46)))</formula>
    </cfRule>
  </conditionalFormatting>
  <conditionalFormatting sqref="K56:K60">
    <cfRule type="containsText" dxfId="963" priority="144" operator="containsText" text="LOD">
      <formula>NOT(ISERROR(SEARCH("LOD",K56)))</formula>
    </cfRule>
  </conditionalFormatting>
  <conditionalFormatting sqref="K56:K61">
    <cfRule type="containsText" dxfId="962" priority="145" operator="containsText" text="Negative">
      <formula>NOT(ISERROR(SEARCH("Negative",K56)))</formula>
    </cfRule>
  </conditionalFormatting>
  <conditionalFormatting sqref="K62">
    <cfRule type="containsText" dxfId="961" priority="142" operator="containsText" text="LOD">
      <formula>NOT(ISERROR(SEARCH("LOD",K62)))</formula>
    </cfRule>
  </conditionalFormatting>
  <conditionalFormatting sqref="K62:K63">
    <cfRule type="containsText" dxfId="960" priority="143" operator="containsText" text="Negative">
      <formula>NOT(ISERROR(SEARCH("Negative",K62)))</formula>
    </cfRule>
  </conditionalFormatting>
  <conditionalFormatting sqref="K68:K71 K73:K75">
    <cfRule type="containsText" dxfId="959" priority="141" operator="containsText" text="Negative">
      <formula>NOT(ISERROR(SEARCH("Negative",K68)))</formula>
    </cfRule>
    <cfRule type="containsText" dxfId="958" priority="140" operator="containsText" text="LOD">
      <formula>NOT(ISERROR(SEARCH("LOD",K68)))</formula>
    </cfRule>
  </conditionalFormatting>
  <conditionalFormatting sqref="K77:K78">
    <cfRule type="containsText" dxfId="957" priority="131" operator="containsText" text="LOD">
      <formula>NOT(ISERROR(SEARCH("LOD",K77)))</formula>
    </cfRule>
  </conditionalFormatting>
  <conditionalFormatting sqref="K78">
    <cfRule type="containsText" dxfId="956" priority="132" operator="containsText" text="Negative">
      <formula>NOT(ISERROR(SEARCH("Negative",K78)))</formula>
    </cfRule>
  </conditionalFormatting>
  <conditionalFormatting sqref="K80">
    <cfRule type="containsText" dxfId="955" priority="136" operator="containsText" text="Negative">
      <formula>NOT(ISERROR(SEARCH("Negative",K80)))</formula>
    </cfRule>
    <cfRule type="containsText" dxfId="954" priority="135" operator="containsText" text="LOD">
      <formula>NOT(ISERROR(SEARCH("LOD",K80)))</formula>
    </cfRule>
  </conditionalFormatting>
  <conditionalFormatting sqref="K82">
    <cfRule type="containsText" dxfId="953" priority="137" operator="containsText" text="LOD">
      <formula>NOT(ISERROR(SEARCH("LOD",K82)))</formula>
    </cfRule>
  </conditionalFormatting>
  <conditionalFormatting sqref="K54:L54">
    <cfRule type="containsText" dxfId="952" priority="121" operator="containsText" text="LOD">
      <formula>NOT(ISERROR(SEARCH("LOD",K54)))</formula>
    </cfRule>
  </conditionalFormatting>
  <conditionalFormatting sqref="K54:N54">
    <cfRule type="containsText" dxfId="951" priority="122" operator="containsText" text="Negative">
      <formula>NOT(ISERROR(SEARCH("Negative",K54)))</formula>
    </cfRule>
  </conditionalFormatting>
  <conditionalFormatting sqref="K72:N72">
    <cfRule type="containsText" dxfId="950" priority="108" operator="containsText" text="Negative">
      <formula>NOT(ISERROR(SEARCH("Negative",K72)))</formula>
    </cfRule>
  </conditionalFormatting>
  <conditionalFormatting sqref="K53:O53">
    <cfRule type="containsText" dxfId="949" priority="88" operator="containsText" text="Negative">
      <formula>NOT(ISERROR(SEARCH("Negative",K53)))</formula>
    </cfRule>
  </conditionalFormatting>
  <conditionalFormatting sqref="K77:O77">
    <cfRule type="containsText" dxfId="948" priority="134" operator="containsText" text="Negative">
      <formula>NOT(ISERROR(SEARCH("Negative",K77)))</formula>
    </cfRule>
  </conditionalFormatting>
  <conditionalFormatting sqref="K82:V82">
    <cfRule type="containsText" dxfId="947" priority="138" operator="containsText" text="Negative">
      <formula>NOT(ISERROR(SEARCH("Negative",K82)))</formula>
    </cfRule>
  </conditionalFormatting>
  <conditionalFormatting sqref="L40">
    <cfRule type="containsText" dxfId="946" priority="129" operator="containsText" text="LOD">
      <formula>NOT(ISERROR(SEARCH("LOD",L40)))</formula>
    </cfRule>
  </conditionalFormatting>
  <conditionalFormatting sqref="L42">
    <cfRule type="containsText" dxfId="945" priority="127" operator="containsText" text="LOD">
      <formula>NOT(ISERROR(SEARCH("LOD",L42)))</formula>
    </cfRule>
  </conditionalFormatting>
  <conditionalFormatting sqref="L45">
    <cfRule type="containsText" dxfId="944" priority="125" operator="containsText" text="LOD">
      <formula>NOT(ISERROR(SEARCH("LOD",L45)))</formula>
    </cfRule>
  </conditionalFormatting>
  <conditionalFormatting sqref="L48:L52">
    <cfRule type="containsText" dxfId="943" priority="124" operator="containsText" text="Negative">
      <formula>NOT(ISERROR(SEARCH("Negative",L48)))</formula>
    </cfRule>
    <cfRule type="containsText" dxfId="942" priority="123" operator="containsText" text="LOD">
      <formula>NOT(ISERROR(SEARCH("LOD",L48)))</formula>
    </cfRule>
  </conditionalFormatting>
  <conditionalFormatting sqref="L56:L59">
    <cfRule type="containsText" dxfId="941" priority="119" operator="containsText" text="LOD">
      <formula>NOT(ISERROR(SEARCH("LOD",L56)))</formula>
    </cfRule>
    <cfRule type="containsText" dxfId="940" priority="120" operator="containsText" text="Negative">
      <formula>NOT(ISERROR(SEARCH("Negative",L56)))</formula>
    </cfRule>
  </conditionalFormatting>
  <conditionalFormatting sqref="L61">
    <cfRule type="containsText" dxfId="939" priority="117" operator="containsText" text="LOD">
      <formula>NOT(ISERROR(SEARCH("LOD",L61)))</formula>
    </cfRule>
  </conditionalFormatting>
  <conditionalFormatting sqref="L63">
    <cfRule type="containsText" dxfId="938" priority="115" operator="containsText" text="LOD">
      <formula>NOT(ISERROR(SEARCH("LOD",L63)))</formula>
    </cfRule>
  </conditionalFormatting>
  <conditionalFormatting sqref="L69:L72">
    <cfRule type="containsText" dxfId="937" priority="107" operator="containsText" text="LOD">
      <formula>NOT(ISERROR(SEARCH("LOD",L69)))</formula>
    </cfRule>
  </conditionalFormatting>
  <conditionalFormatting sqref="L74">
    <cfRule type="containsText" dxfId="936" priority="105" operator="containsText" text="LOD">
      <formula>NOT(ISERROR(SEARCH("LOD",L74)))</formula>
    </cfRule>
  </conditionalFormatting>
  <conditionalFormatting sqref="L78:L80">
    <cfRule type="containsText" dxfId="935" priority="99" operator="containsText" text="LOD">
      <formula>NOT(ISERROR(SEARCH("LOD",L78)))</formula>
    </cfRule>
  </conditionalFormatting>
  <conditionalFormatting sqref="L39:N41">
    <cfRule type="containsText" dxfId="934" priority="130" operator="containsText" text="Negative">
      <formula>NOT(ISERROR(SEARCH("Negative",L39)))</formula>
    </cfRule>
  </conditionalFormatting>
  <conditionalFormatting sqref="L45:N45">
    <cfRule type="containsText" dxfId="933" priority="126" operator="containsText" text="Negative">
      <formula>NOT(ISERROR(SEARCH("Negative",L45)))</formula>
    </cfRule>
  </conditionalFormatting>
  <conditionalFormatting sqref="L69:N70">
    <cfRule type="containsText" dxfId="932" priority="112" operator="containsText" text="Negative">
      <formula>NOT(ISERROR(SEARCH("Negative",L69)))</formula>
    </cfRule>
  </conditionalFormatting>
  <conditionalFormatting sqref="L73:N75">
    <cfRule type="containsText" dxfId="931" priority="106" operator="containsText" text="Negative">
      <formula>NOT(ISERROR(SEARCH("Negative",L73)))</formula>
    </cfRule>
  </conditionalFormatting>
  <conditionalFormatting sqref="L42:O42">
    <cfRule type="containsText" dxfId="930" priority="128" operator="containsText" text="Negative">
      <formula>NOT(ISERROR(SEARCH("Negative",L42)))</formula>
    </cfRule>
  </conditionalFormatting>
  <conditionalFormatting sqref="L61:O62">
    <cfRule type="containsText" dxfId="929" priority="118" operator="containsText" text="Negative">
      <formula>NOT(ISERROR(SEARCH("Negative",L61)))</formula>
    </cfRule>
  </conditionalFormatting>
  <conditionalFormatting sqref="L63:O63">
    <cfRule type="containsText" dxfId="928" priority="116" operator="containsText" text="Negative">
      <formula>NOT(ISERROR(SEARCH("Negative",L63)))</formula>
    </cfRule>
  </conditionalFormatting>
  <conditionalFormatting sqref="L68:O68">
    <cfRule type="containsText" dxfId="927" priority="46" operator="containsText" text="Negative">
      <formula>NOT(ISERROR(SEARCH("Negative",L68)))</formula>
    </cfRule>
  </conditionalFormatting>
  <conditionalFormatting sqref="L78:O78">
    <cfRule type="containsText" dxfId="926" priority="104" operator="containsText" text="Negative">
      <formula>NOT(ISERROR(SEARCH("Negative",L78)))</formula>
    </cfRule>
  </conditionalFormatting>
  <conditionalFormatting sqref="L79:S79">
    <cfRule type="containsText" dxfId="925" priority="102" operator="containsText" text="Negative">
      <formula>NOT(ISERROR(SEARCH("Negative",L79)))</formula>
    </cfRule>
  </conditionalFormatting>
  <conditionalFormatting sqref="L60:V60">
    <cfRule type="containsText" dxfId="924" priority="26" operator="containsText" text="Negative">
      <formula>NOT(ISERROR(SEARCH("Negative",L60)))</formula>
    </cfRule>
  </conditionalFormatting>
  <conditionalFormatting sqref="L71:V71">
    <cfRule type="containsText" dxfId="923" priority="110" operator="containsText" text="Negative">
      <formula>NOT(ISERROR(SEARCH("Negative",L71)))</formula>
    </cfRule>
  </conditionalFormatting>
  <conditionalFormatting sqref="L80:V80">
    <cfRule type="containsText" dxfId="922" priority="100" operator="containsText" text="Negative">
      <formula>NOT(ISERROR(SEARCH("Negative",L80)))</formula>
    </cfRule>
  </conditionalFormatting>
  <conditionalFormatting sqref="M56:S56">
    <cfRule type="containsText" dxfId="921" priority="16" operator="containsText" text="Negative">
      <formula>NOT(ISERROR(SEARCH("Negative",M56)))</formula>
    </cfRule>
  </conditionalFormatting>
  <conditionalFormatting sqref="M48:V49">
    <cfRule type="containsText" dxfId="920" priority="92" operator="containsText" text="Negative">
      <formula>NOT(ISERROR(SEARCH("Negative",M48)))</formula>
    </cfRule>
  </conditionalFormatting>
  <conditionalFormatting sqref="M50:V52">
    <cfRule type="containsText" dxfId="919" priority="90" operator="containsText" text="Negative">
      <formula>NOT(ISERROR(SEARCH("Negative",M50)))</formula>
    </cfRule>
  </conditionalFormatting>
  <conditionalFormatting sqref="O39:O41">
    <cfRule type="containsText" dxfId="918" priority="98" operator="containsText" text="Negative">
      <formula>NOT(ISERROR(SEARCH("Negative",O39)))</formula>
    </cfRule>
    <cfRule type="containsText" dxfId="917" priority="97" operator="containsText" text="LOD">
      <formula>NOT(ISERROR(SEARCH("LOD",O39)))</formula>
    </cfRule>
  </conditionalFormatting>
  <conditionalFormatting sqref="O43:O45">
    <cfRule type="containsText" dxfId="916" priority="95" operator="containsText" text="LOD">
      <formula>NOT(ISERROR(SEARCH("LOD",O43)))</formula>
    </cfRule>
    <cfRule type="containsText" dxfId="915" priority="96" operator="containsText" text="Negative">
      <formula>NOT(ISERROR(SEARCH("Negative",O43)))</formula>
    </cfRule>
  </conditionalFormatting>
  <conditionalFormatting sqref="O48:O49">
    <cfRule type="containsText" dxfId="914" priority="91" operator="containsText" text="LOD">
      <formula>NOT(ISERROR(SEARCH("LOD",O48)))</formula>
    </cfRule>
  </conditionalFormatting>
  <conditionalFormatting sqref="O51">
    <cfRule type="containsText" dxfId="913" priority="89" operator="containsText" text="LOD">
      <formula>NOT(ISERROR(SEARCH("LOD",O51)))</formula>
    </cfRule>
  </conditionalFormatting>
  <conditionalFormatting sqref="O53:O54">
    <cfRule type="containsText" dxfId="912" priority="85" operator="containsText" text="LOD">
      <formula>NOT(ISERROR(SEARCH("LOD",O53)))</formula>
    </cfRule>
  </conditionalFormatting>
  <conditionalFormatting sqref="O58">
    <cfRule type="containsText" dxfId="911" priority="18" operator="containsText" text="Negative">
      <formula>NOT(ISERROR(SEARCH("Negative",O58)))</formula>
    </cfRule>
  </conditionalFormatting>
  <conditionalFormatting sqref="O58:O60">
    <cfRule type="containsText" dxfId="910" priority="17" operator="containsText" text="LOD">
      <formula>NOT(ISERROR(SEARCH("LOD",O58)))</formula>
    </cfRule>
  </conditionalFormatting>
  <conditionalFormatting sqref="O66">
    <cfRule type="containsText" dxfId="909" priority="42" operator="containsText" text="Negative">
      <formula>NOT(ISERROR(SEARCH("Negative",O66)))</formula>
    </cfRule>
  </conditionalFormatting>
  <conditionalFormatting sqref="O66:O70">
    <cfRule type="containsText" dxfId="908" priority="41" operator="containsText" text="LOD">
      <formula>NOT(ISERROR(SEARCH("LOD",O66)))</formula>
    </cfRule>
  </conditionalFormatting>
  <conditionalFormatting sqref="O69:O70">
    <cfRule type="containsText" dxfId="907" priority="48" operator="containsText" text="Negative">
      <formula>NOT(ISERROR(SEARCH("Negative",O69)))</formula>
    </cfRule>
  </conditionalFormatting>
  <conditionalFormatting sqref="O72:O75">
    <cfRule type="containsText" dxfId="906" priority="51" operator="containsText" text="LOD">
      <formula>NOT(ISERROR(SEARCH("LOD",O72)))</formula>
    </cfRule>
  </conditionalFormatting>
  <conditionalFormatting sqref="O73:O74">
    <cfRule type="containsText" dxfId="905" priority="54" operator="containsText" text="Negative">
      <formula>NOT(ISERROR(SEARCH("Negative",O73)))</formula>
    </cfRule>
  </conditionalFormatting>
  <conditionalFormatting sqref="O59:P59">
    <cfRule type="containsText" dxfId="904" priority="22" operator="containsText" text="Negative">
      <formula>NOT(ISERROR(SEARCH("Negative",O59)))</formula>
    </cfRule>
  </conditionalFormatting>
  <conditionalFormatting sqref="O81:P81">
    <cfRule type="containsText" dxfId="903" priority="69" operator="containsText" text="LOD">
      <formula>NOT(ISERROR(SEARCH("LOD",O81)))</formula>
    </cfRule>
  </conditionalFormatting>
  <conditionalFormatting sqref="O81:Q81">
    <cfRule type="containsText" dxfId="902" priority="70" operator="containsText" text="Negative">
      <formula>NOT(ISERROR(SEARCH("Negative",O81)))</formula>
    </cfRule>
  </conditionalFormatting>
  <conditionalFormatting sqref="O54:V54">
    <cfRule type="containsText" dxfId="901" priority="86" operator="containsText" text="Negative">
      <formula>NOT(ISERROR(SEARCH("Negative",O54)))</formula>
    </cfRule>
  </conditionalFormatting>
  <conditionalFormatting sqref="O67:V67">
    <cfRule type="containsText" dxfId="900" priority="44" operator="containsText" text="Negative">
      <formula>NOT(ISERROR(SEARCH("Negative",O67)))</formula>
    </cfRule>
  </conditionalFormatting>
  <conditionalFormatting sqref="O72:V72">
    <cfRule type="containsText" dxfId="899" priority="52" operator="containsText" text="Negative">
      <formula>NOT(ISERROR(SEARCH("Negative",O72)))</formula>
    </cfRule>
  </conditionalFormatting>
  <conditionalFormatting sqref="O75:V75">
    <cfRule type="containsText" dxfId="898" priority="68" operator="containsText" text="Negative">
      <formula>NOT(ISERROR(SEARCH("Negative",O75)))</formula>
    </cfRule>
  </conditionalFormatting>
  <conditionalFormatting sqref="P39:P40">
    <cfRule type="containsText" dxfId="897" priority="79" operator="containsText" text="LOD">
      <formula>NOT(ISERROR(SEARCH("LOD",P39)))</formula>
    </cfRule>
  </conditionalFormatting>
  <conditionalFormatting sqref="P42">
    <cfRule type="containsText" dxfId="896" priority="77" operator="containsText" text="LOD">
      <formula>NOT(ISERROR(SEARCH("LOD",P42)))</formula>
    </cfRule>
  </conditionalFormatting>
  <conditionalFormatting sqref="P44:P45">
    <cfRule type="containsText" dxfId="895" priority="73" operator="containsText" text="LOD">
      <formula>NOT(ISERROR(SEARCH("LOD",P44)))</formula>
    </cfRule>
  </conditionalFormatting>
  <conditionalFormatting sqref="P53">
    <cfRule type="containsText" dxfId="894" priority="83" operator="containsText" text="LOD">
      <formula>NOT(ISERROR(SEARCH("LOD",P53)))</formula>
    </cfRule>
  </conditionalFormatting>
  <conditionalFormatting sqref="P56">
    <cfRule type="containsText" dxfId="893" priority="15" operator="containsText" text="LOD">
      <formula>NOT(ISERROR(SEARCH("LOD",P56)))</formula>
    </cfRule>
  </conditionalFormatting>
  <conditionalFormatting sqref="P58">
    <cfRule type="containsText" dxfId="892" priority="20" operator="containsText" text="Negative">
      <formula>NOT(ISERROR(SEARCH("Negative",P58)))</formula>
    </cfRule>
  </conditionalFormatting>
  <conditionalFormatting sqref="P58:P59">
    <cfRule type="containsText" dxfId="891" priority="19" operator="containsText" text="LOD">
      <formula>NOT(ISERROR(SEARCH("LOD",P58)))</formula>
    </cfRule>
  </conditionalFormatting>
  <conditionalFormatting sqref="P61:P63">
    <cfRule type="containsText" dxfId="890" priority="27" operator="containsText" text="LOD">
      <formula>NOT(ISERROR(SEARCH("LOD",P61)))</formula>
    </cfRule>
  </conditionalFormatting>
  <conditionalFormatting sqref="P66">
    <cfRule type="containsText" dxfId="889" priority="39" operator="containsText" text="LOD">
      <formula>NOT(ISERROR(SEARCH("LOD",P66)))</formula>
    </cfRule>
  </conditionalFormatting>
  <conditionalFormatting sqref="P68:P70">
    <cfRule type="containsText" dxfId="888" priority="33" operator="containsText" text="LOD">
      <formula>NOT(ISERROR(SEARCH("LOD",P68)))</formula>
    </cfRule>
  </conditionalFormatting>
  <conditionalFormatting sqref="P73:P74">
    <cfRule type="containsText" dxfId="887" priority="57" operator="containsText" text="LOD">
      <formula>NOT(ISERROR(SEARCH("LOD",P73)))</formula>
    </cfRule>
  </conditionalFormatting>
  <conditionalFormatting sqref="P76:P78">
    <cfRule type="containsText" dxfId="886" priority="61" operator="containsText" text="LOD">
      <formula>NOT(ISERROR(SEARCH("LOD",P76)))</formula>
    </cfRule>
  </conditionalFormatting>
  <conditionalFormatting sqref="P39:S39">
    <cfRule type="containsText" dxfId="885" priority="82" operator="containsText" text="Negative">
      <formula>NOT(ISERROR(SEARCH("Negative",P39)))</formula>
    </cfRule>
  </conditionalFormatting>
  <conditionalFormatting sqref="P44:T44">
    <cfRule type="containsText" dxfId="884" priority="76" operator="containsText" text="Negative">
      <formula>NOT(ISERROR(SEARCH("Negative",P44)))</formula>
    </cfRule>
  </conditionalFormatting>
  <conditionalFormatting sqref="P63:T63">
    <cfRule type="containsText" dxfId="883" priority="32" operator="containsText" text="Negative">
      <formula>NOT(ISERROR(SEARCH("Negative",P63)))</formula>
    </cfRule>
  </conditionalFormatting>
  <conditionalFormatting sqref="P40:V41">
    <cfRule type="containsText" dxfId="882" priority="80" operator="containsText" text="Negative">
      <formula>NOT(ISERROR(SEARCH("Negative",P40)))</formula>
    </cfRule>
  </conditionalFormatting>
  <conditionalFormatting sqref="P42:V43">
    <cfRule type="containsText" dxfId="881" priority="78" operator="containsText" text="Negative">
      <formula>NOT(ISERROR(SEARCH("Negative",P42)))</formula>
    </cfRule>
  </conditionalFormatting>
  <conditionalFormatting sqref="P45:V45">
    <cfRule type="containsText" dxfId="880" priority="74" operator="containsText" text="Negative">
      <formula>NOT(ISERROR(SEARCH("Negative",P45)))</formula>
    </cfRule>
  </conditionalFormatting>
  <conditionalFormatting sqref="P53:V53">
    <cfRule type="containsText" dxfId="879" priority="84" operator="containsText" text="Negative">
      <formula>NOT(ISERROR(SEARCH("Negative",P53)))</formula>
    </cfRule>
  </conditionalFormatting>
  <conditionalFormatting sqref="P61:V62">
    <cfRule type="containsText" dxfId="878" priority="28" operator="containsText" text="Negative">
      <formula>NOT(ISERROR(SEARCH("Negative",P61)))</formula>
    </cfRule>
  </conditionalFormatting>
  <conditionalFormatting sqref="P66:V66">
    <cfRule type="containsText" dxfId="877" priority="40" operator="containsText" text="Negative">
      <formula>NOT(ISERROR(SEARCH("Negative",P66)))</formula>
    </cfRule>
  </conditionalFormatting>
  <conditionalFormatting sqref="P68:V70">
    <cfRule type="containsText" dxfId="876" priority="34" operator="containsText" text="Negative">
      <formula>NOT(ISERROR(SEARCH("Negative",P68)))</formula>
    </cfRule>
  </conditionalFormatting>
  <conditionalFormatting sqref="P73:V74">
    <cfRule type="containsText" dxfId="875" priority="58" operator="containsText" text="Negative">
      <formula>NOT(ISERROR(SEARCH("Negative",P73)))</formula>
    </cfRule>
  </conditionalFormatting>
  <conditionalFormatting sqref="P76:V78">
    <cfRule type="containsText" dxfId="874" priority="62" operator="containsText" text="Negative">
      <formula>NOT(ISERROR(SEARCH("Negative",P76)))</formula>
    </cfRule>
  </conditionalFormatting>
  <conditionalFormatting sqref="R81">
    <cfRule type="containsText" dxfId="873" priority="3" operator="containsText" text="LOD">
      <formula>NOT(ISERROR(SEARCH("LOD",R81)))</formula>
    </cfRule>
  </conditionalFormatting>
  <conditionalFormatting sqref="R81:V81">
    <cfRule type="containsText" dxfId="872" priority="4" operator="containsText" text="Negative">
      <formula>NOT(ISERROR(SEARCH("Negative",R81)))</formula>
    </cfRule>
  </conditionalFormatting>
  <conditionalFormatting sqref="T39">
    <cfRule type="containsText" dxfId="871" priority="13" operator="containsText" text="LOD">
      <formula>NOT(ISERROR(SEARCH("LOD",T39)))</formula>
    </cfRule>
  </conditionalFormatting>
  <conditionalFormatting sqref="T56">
    <cfRule type="containsText" dxfId="870" priority="9" operator="containsText" text="LOD">
      <formula>NOT(ISERROR(SEARCH("LOD",T56)))</formula>
    </cfRule>
  </conditionalFormatting>
  <conditionalFormatting sqref="T79">
    <cfRule type="containsText" dxfId="869" priority="5" operator="containsText" text="LOD">
      <formula>NOT(ISERROR(SEARCH("LOD",T79)))</formula>
    </cfRule>
  </conditionalFormatting>
  <conditionalFormatting sqref="T39:V39">
    <cfRule type="containsText" dxfId="868" priority="14" operator="containsText" text="Negative">
      <formula>NOT(ISERROR(SEARCH("Negative",T39)))</formula>
    </cfRule>
  </conditionalFormatting>
  <conditionalFormatting sqref="T56:V56">
    <cfRule type="containsText" dxfId="867" priority="10" operator="containsText" text="Negative">
      <formula>NOT(ISERROR(SEARCH("Negative",T56)))</formula>
    </cfRule>
  </conditionalFormatting>
  <conditionalFormatting sqref="T79:V79">
    <cfRule type="containsText" dxfId="866" priority="6" operator="containsText" text="Negative">
      <formula>NOT(ISERROR(SEARCH("Negative",T79)))</formula>
    </cfRule>
  </conditionalFormatting>
  <conditionalFormatting sqref="U44">
    <cfRule type="containsText" dxfId="865" priority="11" operator="containsText" text="LOD">
      <formula>NOT(ISERROR(SEARCH("LOD",U44)))</formula>
    </cfRule>
  </conditionalFormatting>
  <conditionalFormatting sqref="U63">
    <cfRule type="containsText" dxfId="864" priority="7" operator="containsText" text="LOD">
      <formula>NOT(ISERROR(SEARCH("LOD",U63)))</formula>
    </cfRule>
  </conditionalFormatting>
  <conditionalFormatting sqref="U44:V44">
    <cfRule type="containsText" dxfId="863" priority="12" operator="containsText" text="Negative">
      <formula>NOT(ISERROR(SEARCH("Negative",U44)))</formula>
    </cfRule>
  </conditionalFormatting>
  <conditionalFormatting sqref="U63:V63">
    <cfRule type="containsText" dxfId="862" priority="8" operator="containsText" text="Negative">
      <formula>NOT(ISERROR(SEARCH("Negative",U63)))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95A0FE-50C0-4DAA-8BAD-855BC633A1A5}">
  <dimension ref="A1:LT208"/>
  <sheetViews>
    <sheetView zoomScale="57" zoomScaleNormal="40" workbookViewId="0">
      <selection activeCell="C208" activeCellId="3" sqref="C78:AD78 C115:AD115 C166:AD166 C208:AD208"/>
    </sheetView>
  </sheetViews>
  <sheetFormatPr defaultRowHeight="14.4"/>
  <sheetData>
    <row r="1" spans="1:332">
      <c r="B1" s="10"/>
      <c r="C1" s="10"/>
      <c r="D1" s="10" t="s">
        <v>45</v>
      </c>
      <c r="E1" s="10" t="s">
        <v>44</v>
      </c>
      <c r="F1" s="10" t="s">
        <v>43</v>
      </c>
      <c r="G1" s="10" t="s">
        <v>42</v>
      </c>
      <c r="H1" s="10" t="s">
        <v>41</v>
      </c>
      <c r="I1" s="10" t="s">
        <v>40</v>
      </c>
      <c r="J1" s="10" t="s">
        <v>39</v>
      </c>
      <c r="K1" s="10" t="s">
        <v>38</v>
      </c>
      <c r="L1" s="10" t="s">
        <v>37</v>
      </c>
      <c r="M1" s="10" t="s">
        <v>36</v>
      </c>
      <c r="N1" s="10" t="s">
        <v>35</v>
      </c>
      <c r="O1" s="10" t="s">
        <v>34</v>
      </c>
      <c r="P1" s="10" t="s">
        <v>33</v>
      </c>
      <c r="Q1" s="10" t="s">
        <v>32</v>
      </c>
      <c r="R1" s="10" t="s">
        <v>31</v>
      </c>
      <c r="S1" s="10" t="s">
        <v>30</v>
      </c>
      <c r="T1" s="10" t="s">
        <v>29</v>
      </c>
      <c r="U1" s="10" t="s">
        <v>28</v>
      </c>
      <c r="V1" s="10" t="s">
        <v>27</v>
      </c>
      <c r="W1" s="11" t="s">
        <v>319</v>
      </c>
      <c r="X1" s="9" t="s">
        <v>106</v>
      </c>
      <c r="Y1" s="9" t="s">
        <v>105</v>
      </c>
      <c r="Z1" s="9" t="s">
        <v>103</v>
      </c>
      <c r="AA1" s="9" t="s">
        <v>102</v>
      </c>
      <c r="AB1" s="9" t="s">
        <v>101</v>
      </c>
      <c r="AC1" s="9" t="s">
        <v>100</v>
      </c>
      <c r="AD1" s="9" t="s">
        <v>99</v>
      </c>
      <c r="AE1" s="9" t="s">
        <v>142</v>
      </c>
      <c r="AF1" s="47"/>
      <c r="AG1" s="46"/>
      <c r="AH1" s="10"/>
      <c r="AI1" s="10"/>
      <c r="AJ1" s="10" t="s">
        <v>45</v>
      </c>
      <c r="AK1" s="10" t="s">
        <v>44</v>
      </c>
      <c r="AL1" s="10" t="s">
        <v>43</v>
      </c>
      <c r="AM1" s="10" t="s">
        <v>42</v>
      </c>
      <c r="AN1" s="10" t="s">
        <v>41</v>
      </c>
      <c r="AO1" s="10" t="s">
        <v>40</v>
      </c>
      <c r="AP1" s="10" t="s">
        <v>39</v>
      </c>
      <c r="AQ1" s="10" t="s">
        <v>38</v>
      </c>
      <c r="AR1" s="10" t="s">
        <v>37</v>
      </c>
      <c r="AS1" s="10" t="s">
        <v>36</v>
      </c>
      <c r="AT1" s="10" t="s">
        <v>35</v>
      </c>
      <c r="AU1" s="10" t="s">
        <v>34</v>
      </c>
      <c r="AV1" s="10" t="s">
        <v>33</v>
      </c>
      <c r="AW1" s="10" t="s">
        <v>32</v>
      </c>
      <c r="AX1" s="10" t="s">
        <v>31</v>
      </c>
      <c r="AY1" s="10" t="s">
        <v>30</v>
      </c>
      <c r="AZ1" s="10" t="s">
        <v>29</v>
      </c>
      <c r="BA1" s="10" t="s">
        <v>28</v>
      </c>
      <c r="BB1" s="10" t="s">
        <v>27</v>
      </c>
      <c r="BC1" s="11" t="s">
        <v>319</v>
      </c>
      <c r="BD1" s="9" t="s">
        <v>106</v>
      </c>
      <c r="BE1" s="9" t="s">
        <v>105</v>
      </c>
      <c r="BF1" s="9" t="s">
        <v>103</v>
      </c>
      <c r="BG1" s="9" t="s">
        <v>102</v>
      </c>
      <c r="BH1" s="9" t="s">
        <v>101</v>
      </c>
      <c r="BI1" s="9" t="s">
        <v>100</v>
      </c>
      <c r="BJ1" s="9" t="s">
        <v>99</v>
      </c>
      <c r="BK1" s="9" t="s">
        <v>142</v>
      </c>
      <c r="BL1" s="47"/>
      <c r="BM1" s="10"/>
      <c r="BN1" s="10"/>
      <c r="BO1" s="10" t="s">
        <v>134</v>
      </c>
      <c r="BP1" s="10" t="s">
        <v>45</v>
      </c>
      <c r="BQ1" s="10" t="s">
        <v>44</v>
      </c>
      <c r="BR1" s="10" t="s">
        <v>43</v>
      </c>
      <c r="BS1" s="10" t="s">
        <v>42</v>
      </c>
      <c r="BT1" s="10" t="s">
        <v>41</v>
      </c>
      <c r="BU1" s="10" t="s">
        <v>40</v>
      </c>
      <c r="BV1" s="10" t="s">
        <v>39</v>
      </c>
      <c r="BW1" s="10" t="s">
        <v>38</v>
      </c>
      <c r="BX1" s="10" t="s">
        <v>37</v>
      </c>
      <c r="BY1" s="10" t="s">
        <v>36</v>
      </c>
      <c r="BZ1" s="10" t="s">
        <v>35</v>
      </c>
      <c r="CA1" s="10" t="s">
        <v>34</v>
      </c>
      <c r="CB1" s="10" t="s">
        <v>33</v>
      </c>
      <c r="CC1" s="10" t="s">
        <v>32</v>
      </c>
      <c r="CD1" s="10" t="s">
        <v>31</v>
      </c>
      <c r="CE1" s="10" t="s">
        <v>30</v>
      </c>
      <c r="CF1" s="10" t="s">
        <v>29</v>
      </c>
      <c r="CG1" s="10" t="s">
        <v>28</v>
      </c>
      <c r="CH1" s="10" t="s">
        <v>27</v>
      </c>
      <c r="CI1" s="11" t="s">
        <v>319</v>
      </c>
      <c r="CJ1" s="5" t="s">
        <v>106</v>
      </c>
      <c r="CK1" s="5" t="s">
        <v>105</v>
      </c>
      <c r="CL1" s="38" t="s">
        <v>103</v>
      </c>
      <c r="CM1" s="5" t="s">
        <v>102</v>
      </c>
      <c r="CN1" s="5" t="s">
        <v>101</v>
      </c>
      <c r="CO1" s="38" t="s">
        <v>100</v>
      </c>
      <c r="CP1" s="49" t="s">
        <v>99</v>
      </c>
      <c r="CQ1" s="49" t="s">
        <v>142</v>
      </c>
      <c r="CR1" s="47"/>
      <c r="CS1" s="47"/>
      <c r="CT1" s="47"/>
      <c r="CU1" s="47"/>
      <c r="CV1" s="47"/>
      <c r="CW1" s="47"/>
      <c r="CX1" s="47"/>
      <c r="CY1" s="47"/>
      <c r="CZ1" s="47"/>
      <c r="DA1" s="47"/>
      <c r="DB1" s="47"/>
      <c r="DC1" s="47"/>
      <c r="DD1" s="47"/>
      <c r="DE1" s="47"/>
      <c r="DF1" s="47"/>
      <c r="DG1" s="47"/>
      <c r="DH1" s="47"/>
      <c r="DI1" s="47"/>
      <c r="DJ1" s="47"/>
      <c r="DK1" s="47"/>
      <c r="DL1" s="47"/>
      <c r="DM1" s="47"/>
      <c r="DN1" s="47"/>
      <c r="DO1" s="47"/>
      <c r="DP1" s="47"/>
      <c r="DQ1" s="47"/>
      <c r="DR1" s="47"/>
      <c r="DS1" s="47"/>
      <c r="DT1" s="47"/>
      <c r="DU1" s="47"/>
      <c r="DV1" s="47"/>
      <c r="DW1" s="47"/>
      <c r="DX1" s="47"/>
      <c r="DY1" s="47"/>
      <c r="DZ1" s="47"/>
      <c r="EA1" s="47"/>
      <c r="EB1" s="47"/>
      <c r="EC1" s="47"/>
      <c r="ED1" s="47"/>
      <c r="EE1" s="47"/>
      <c r="EF1" s="47"/>
      <c r="EG1" s="47"/>
      <c r="EH1" s="47"/>
      <c r="EI1" s="47"/>
      <c r="EJ1" s="47"/>
      <c r="EK1" s="47"/>
      <c r="EL1" s="47"/>
      <c r="EM1" s="47"/>
      <c r="EN1" s="47"/>
      <c r="EO1" s="47"/>
      <c r="EP1" s="47"/>
      <c r="EQ1" s="47"/>
      <c r="ER1" s="47"/>
      <c r="ES1" s="47"/>
      <c r="ET1" s="47"/>
      <c r="EU1" s="47"/>
      <c r="EV1" s="47"/>
      <c r="EW1" s="47"/>
      <c r="EX1" s="47"/>
      <c r="EY1" s="47"/>
      <c r="EZ1" s="47"/>
      <c r="FA1" s="47"/>
      <c r="FB1" s="47"/>
      <c r="FC1" s="47"/>
      <c r="FD1" s="47"/>
      <c r="FE1" s="47"/>
      <c r="FF1" s="47"/>
      <c r="FG1" s="47"/>
      <c r="FH1" s="47"/>
      <c r="FI1" s="47"/>
      <c r="FJ1" s="47"/>
      <c r="FK1" s="47"/>
      <c r="FL1" s="47"/>
      <c r="FM1" s="47"/>
      <c r="FN1" s="47"/>
      <c r="FO1" s="47"/>
      <c r="FP1" s="47"/>
      <c r="FQ1" s="47"/>
      <c r="FR1" s="47"/>
      <c r="FS1" s="47"/>
      <c r="FT1" s="47"/>
      <c r="FU1" s="47"/>
      <c r="FV1" s="47"/>
      <c r="FW1" s="47"/>
      <c r="FX1" s="47"/>
      <c r="FY1" s="47"/>
      <c r="FZ1" s="47"/>
      <c r="GA1" s="47"/>
      <c r="GB1" s="47"/>
      <c r="GC1" s="47"/>
      <c r="GD1" s="47"/>
      <c r="GE1" s="47"/>
      <c r="GF1" s="47"/>
      <c r="GG1" s="47"/>
      <c r="GH1" s="47"/>
      <c r="GI1" s="47"/>
      <c r="GJ1" s="47"/>
      <c r="GK1" s="47"/>
      <c r="GL1" s="47"/>
      <c r="GM1" s="47"/>
      <c r="GN1" s="47"/>
      <c r="GO1" s="47"/>
      <c r="GP1" s="47"/>
      <c r="GQ1" s="47"/>
      <c r="GR1" s="47"/>
      <c r="GS1" s="47"/>
      <c r="GT1" s="47"/>
      <c r="GU1" s="47"/>
      <c r="GV1" s="47"/>
      <c r="GW1" s="47"/>
      <c r="GX1" s="47"/>
      <c r="GY1" s="47"/>
      <c r="GZ1" s="47"/>
      <c r="HA1" s="47"/>
      <c r="HB1" s="47"/>
      <c r="HC1" s="47"/>
      <c r="HD1" s="47"/>
      <c r="HE1" s="47"/>
      <c r="HF1" s="47"/>
      <c r="HG1" s="47"/>
      <c r="HH1" s="47"/>
      <c r="HI1" s="47"/>
      <c r="HJ1" s="47"/>
      <c r="HK1" s="47"/>
      <c r="HL1" s="47"/>
      <c r="HM1" s="47"/>
      <c r="HN1" s="47"/>
      <c r="HO1" s="47"/>
      <c r="HP1" s="47"/>
      <c r="HQ1" s="47"/>
      <c r="HR1" s="47"/>
      <c r="HS1" s="47"/>
      <c r="HT1" s="47"/>
      <c r="HU1" s="47"/>
      <c r="HV1" s="47"/>
      <c r="HW1" s="47"/>
      <c r="HX1" s="47"/>
      <c r="HY1" s="47"/>
      <c r="HZ1" s="47"/>
      <c r="IA1" s="47"/>
      <c r="IB1" s="47"/>
      <c r="IC1" s="47"/>
      <c r="ID1" s="47"/>
      <c r="IE1" s="47"/>
      <c r="IF1" s="47"/>
      <c r="IG1" s="47"/>
      <c r="IH1" s="47"/>
      <c r="II1" s="47"/>
      <c r="IJ1" s="47"/>
      <c r="IK1" s="47"/>
      <c r="IL1" s="47"/>
      <c r="IM1" s="47"/>
      <c r="IN1" s="47"/>
      <c r="IO1" s="47"/>
      <c r="IP1" s="47"/>
      <c r="IQ1" s="47"/>
      <c r="IR1" s="47"/>
      <c r="IS1" s="47"/>
      <c r="IT1" s="47"/>
      <c r="IU1" s="47"/>
      <c r="IV1" s="47"/>
      <c r="IW1" s="47"/>
      <c r="IX1" s="47"/>
      <c r="IY1" s="47"/>
      <c r="IZ1" s="47"/>
      <c r="JA1" s="47"/>
      <c r="JB1" s="47"/>
      <c r="JC1" s="47"/>
      <c r="JD1" s="47"/>
      <c r="JE1" s="47"/>
      <c r="JF1" s="47"/>
      <c r="JG1" s="47"/>
      <c r="JH1" s="47"/>
      <c r="JI1" s="47"/>
      <c r="JJ1" s="47"/>
      <c r="JK1" s="47"/>
      <c r="JL1" s="47"/>
      <c r="JM1" s="47"/>
      <c r="JN1" s="47"/>
      <c r="JO1" s="47"/>
      <c r="JP1" s="47"/>
      <c r="JQ1" s="47"/>
      <c r="JR1" s="47"/>
      <c r="JS1" s="47"/>
      <c r="JT1" s="47"/>
      <c r="JU1" s="47"/>
      <c r="JV1" s="47"/>
      <c r="JW1" s="47"/>
      <c r="JX1" s="47"/>
      <c r="JY1" s="47"/>
      <c r="JZ1" s="47"/>
      <c r="KA1" s="47"/>
      <c r="KB1" s="47"/>
      <c r="KC1" s="47"/>
      <c r="KD1" s="47"/>
      <c r="KE1" s="47"/>
      <c r="KF1" s="47"/>
      <c r="KG1" s="47"/>
      <c r="KH1" s="47"/>
      <c r="KI1" s="47"/>
      <c r="KJ1" s="47"/>
      <c r="KK1" s="47"/>
      <c r="KL1" s="47"/>
      <c r="KM1" s="47"/>
      <c r="KN1" s="47"/>
      <c r="KO1" s="47"/>
      <c r="KP1" s="47"/>
      <c r="KQ1" s="47"/>
      <c r="KR1" s="47"/>
      <c r="KS1" s="47"/>
      <c r="KT1" s="47"/>
      <c r="KU1" s="47"/>
    </row>
    <row r="2" spans="1:332" ht="16.8" customHeight="1">
      <c r="A2" s="85" t="s">
        <v>317</v>
      </c>
      <c r="B2" s="54" t="s">
        <v>98</v>
      </c>
      <c r="C2" s="54"/>
      <c r="D2" s="54" t="s">
        <v>235</v>
      </c>
      <c r="E2" s="54">
        <v>76832.600000000006</v>
      </c>
      <c r="F2" s="54" t="s">
        <v>235</v>
      </c>
      <c r="G2" s="54">
        <v>166804</v>
      </c>
      <c r="H2" s="62" t="s">
        <v>212</v>
      </c>
      <c r="I2" s="54">
        <v>10.915800000000001</v>
      </c>
      <c r="J2" s="54">
        <v>4.9367900000000002</v>
      </c>
      <c r="K2" s="54" t="s">
        <v>235</v>
      </c>
      <c r="L2" s="54" t="s">
        <v>235</v>
      </c>
      <c r="M2" s="54">
        <v>870.24</v>
      </c>
      <c r="N2" s="54">
        <v>867.39800000000002</v>
      </c>
      <c r="O2" s="54" t="s">
        <v>235</v>
      </c>
      <c r="P2" s="62" t="s">
        <v>212</v>
      </c>
      <c r="Q2" s="54">
        <v>57.741900000000001</v>
      </c>
      <c r="R2" s="62" t="s">
        <v>212</v>
      </c>
      <c r="S2" s="54">
        <v>3.0579700000000001E-3</v>
      </c>
      <c r="T2" s="54" t="s">
        <v>235</v>
      </c>
      <c r="U2" s="62" t="s">
        <v>212</v>
      </c>
      <c r="V2" s="54">
        <v>38.602499999999999</v>
      </c>
      <c r="W2" s="54"/>
      <c r="X2" s="54">
        <v>478500</v>
      </c>
      <c r="Y2" s="54">
        <v>62800</v>
      </c>
      <c r="Z2" s="54">
        <v>137700</v>
      </c>
      <c r="AA2" s="54">
        <v>278600</v>
      </c>
      <c r="AB2" s="54">
        <v>800</v>
      </c>
      <c r="AC2" s="54">
        <v>41600</v>
      </c>
      <c r="AD2" s="54">
        <v>0</v>
      </c>
      <c r="AE2" s="54">
        <v>27.385498146468247</v>
      </c>
      <c r="AF2" s="47"/>
      <c r="AG2" s="86" t="s">
        <v>318</v>
      </c>
      <c r="AH2" s="39" t="s">
        <v>62</v>
      </c>
      <c r="AI2" s="39"/>
      <c r="AJ2" t="s">
        <v>235</v>
      </c>
      <c r="AK2" s="39">
        <v>49432.7</v>
      </c>
      <c r="AL2" t="s">
        <v>235</v>
      </c>
      <c r="AM2" s="39">
        <v>91616.2</v>
      </c>
      <c r="AN2" t="s">
        <v>212</v>
      </c>
      <c r="AO2" t="s">
        <v>235</v>
      </c>
      <c r="AP2" t="s">
        <v>212</v>
      </c>
      <c r="AQ2" t="s">
        <v>235</v>
      </c>
      <c r="AR2" t="s">
        <v>212</v>
      </c>
      <c r="AS2" s="39">
        <v>377.95499999999998</v>
      </c>
      <c r="AT2" s="39">
        <v>406.09699999999998</v>
      </c>
      <c r="AU2" t="s">
        <v>235</v>
      </c>
      <c r="AV2" t="s">
        <v>235</v>
      </c>
      <c r="AW2" s="39">
        <v>37.316800000000001</v>
      </c>
      <c r="AX2" s="39">
        <v>0.42469299999999999</v>
      </c>
      <c r="AY2" s="39">
        <v>0.57594599999999996</v>
      </c>
      <c r="AZ2" t="s">
        <v>235</v>
      </c>
      <c r="BA2" s="39">
        <v>0.56645900000000005</v>
      </c>
      <c r="BB2" s="39">
        <v>17.9954</v>
      </c>
      <c r="BC2" s="39"/>
      <c r="BD2" s="39">
        <v>480400</v>
      </c>
      <c r="BE2" s="39">
        <v>75600</v>
      </c>
      <c r="BF2" s="39">
        <v>128100</v>
      </c>
      <c r="BG2" s="39">
        <v>289600</v>
      </c>
      <c r="BH2" s="39">
        <v>0</v>
      </c>
      <c r="BI2" s="39">
        <v>25299.999999999996</v>
      </c>
      <c r="BJ2" s="39">
        <v>0</v>
      </c>
      <c r="BK2" s="39">
        <v>16.104325721545898</v>
      </c>
      <c r="BL2" s="47"/>
      <c r="BM2" s="85" t="s">
        <v>246</v>
      </c>
      <c r="BN2" s="39" t="s">
        <v>247</v>
      </c>
      <c r="BO2" s="39"/>
      <c r="BP2" s="40">
        <v>1.53555</v>
      </c>
      <c r="BQ2" s="39">
        <v>57057.9</v>
      </c>
      <c r="BR2">
        <v>-0.182868</v>
      </c>
      <c r="BS2" s="39">
        <v>145688</v>
      </c>
      <c r="BT2">
        <v>-3.2626300000000001</v>
      </c>
      <c r="BU2" s="39">
        <v>2.26295</v>
      </c>
      <c r="BV2" s="40">
        <v>0.49946600000000002</v>
      </c>
      <c r="BW2" s="39">
        <v>13.8346</v>
      </c>
      <c r="BX2" s="40">
        <v>0.113819</v>
      </c>
      <c r="BY2" s="39">
        <v>838.94399999999996</v>
      </c>
      <c r="BZ2" s="39">
        <v>856.31100000000004</v>
      </c>
      <c r="CA2" s="2">
        <v>-1.47035E-8</v>
      </c>
      <c r="CB2" s="40">
        <v>7.2212200000000004E-2</v>
      </c>
      <c r="CC2" s="39">
        <v>18.074400000000001</v>
      </c>
      <c r="CD2" s="41">
        <v>2.00715E-9</v>
      </c>
      <c r="CE2" s="2">
        <v>-1.3219499999999999E-6</v>
      </c>
      <c r="CF2" s="41">
        <v>3.7243200000000002E-8</v>
      </c>
      <c r="CG2" s="41">
        <v>2.8229800000000001E-8</v>
      </c>
      <c r="CH2" s="39">
        <v>44.157800000000002</v>
      </c>
      <c r="CI2" s="39"/>
      <c r="CJ2" s="42">
        <v>481200</v>
      </c>
      <c r="CK2" s="42">
        <v>71600</v>
      </c>
      <c r="CL2" s="42">
        <v>127500</v>
      </c>
      <c r="CM2" s="42">
        <v>290900</v>
      </c>
      <c r="CN2" s="42"/>
      <c r="CO2" s="42">
        <v>28800</v>
      </c>
      <c r="CQ2">
        <v>18.746696338911708</v>
      </c>
      <c r="CR2" s="47"/>
      <c r="CS2" s="79" t="s">
        <v>333</v>
      </c>
      <c r="CT2" s="79"/>
      <c r="CU2" s="79"/>
      <c r="CV2" s="79"/>
      <c r="CW2" s="79"/>
      <c r="CX2" s="79"/>
      <c r="CY2" s="79"/>
      <c r="CZ2" s="79"/>
      <c r="DA2" s="79"/>
      <c r="DB2" s="79"/>
      <c r="DC2" s="79"/>
      <c r="DD2" s="79"/>
      <c r="DE2" s="79"/>
      <c r="DF2" s="79"/>
      <c r="DG2" s="79"/>
      <c r="DH2" s="79"/>
      <c r="DI2" s="79"/>
      <c r="DJ2" s="79"/>
      <c r="DK2" s="79"/>
      <c r="DL2" s="47"/>
      <c r="EF2" s="37"/>
      <c r="EG2" s="37"/>
      <c r="EH2" s="37"/>
      <c r="EI2" s="37"/>
      <c r="EJ2" s="37"/>
      <c r="EK2" s="37"/>
      <c r="ID2" s="47"/>
      <c r="IE2" s="47"/>
      <c r="IG2" s="10"/>
      <c r="IH2" s="10"/>
      <c r="II2" s="10" t="s">
        <v>45</v>
      </c>
      <c r="IJ2" s="10" t="s">
        <v>44</v>
      </c>
      <c r="IK2" s="10" t="s">
        <v>43</v>
      </c>
      <c r="IL2" s="10" t="s">
        <v>42</v>
      </c>
      <c r="IM2" s="10" t="s">
        <v>41</v>
      </c>
      <c r="IN2" s="10" t="s">
        <v>40</v>
      </c>
      <c r="IO2" s="10" t="s">
        <v>39</v>
      </c>
      <c r="IP2" s="10" t="s">
        <v>38</v>
      </c>
      <c r="IQ2" s="10" t="s">
        <v>37</v>
      </c>
      <c r="IR2" s="10" t="s">
        <v>36</v>
      </c>
      <c r="IS2" s="10" t="s">
        <v>35</v>
      </c>
      <c r="IT2" s="10" t="s">
        <v>34</v>
      </c>
      <c r="IU2" s="10" t="s">
        <v>33</v>
      </c>
      <c r="IV2" s="10" t="s">
        <v>32</v>
      </c>
      <c r="IW2" s="10" t="s">
        <v>31</v>
      </c>
      <c r="IX2" s="10" t="s">
        <v>30</v>
      </c>
      <c r="IY2" s="10" t="s">
        <v>29</v>
      </c>
      <c r="IZ2" s="10" t="s">
        <v>28</v>
      </c>
      <c r="JA2" s="10" t="s">
        <v>27</v>
      </c>
      <c r="JB2" s="11" t="s">
        <v>319</v>
      </c>
      <c r="JC2" s="9" t="s">
        <v>106</v>
      </c>
      <c r="JD2" s="9" t="s">
        <v>105</v>
      </c>
      <c r="JE2" s="9" t="s">
        <v>103</v>
      </c>
      <c r="JF2" s="9" t="s">
        <v>102</v>
      </c>
      <c r="JG2" s="9" t="s">
        <v>101</v>
      </c>
      <c r="JH2" s="9" t="s">
        <v>100</v>
      </c>
      <c r="JI2" s="9" t="s">
        <v>99</v>
      </c>
      <c r="JJ2" s="47"/>
      <c r="JK2" s="46"/>
      <c r="JL2" s="10"/>
      <c r="JM2" s="10"/>
      <c r="JN2" s="10" t="s">
        <v>45</v>
      </c>
      <c r="JO2" s="10" t="s">
        <v>44</v>
      </c>
      <c r="JP2" s="10" t="s">
        <v>43</v>
      </c>
      <c r="JQ2" s="10" t="s">
        <v>42</v>
      </c>
      <c r="JR2" s="10" t="s">
        <v>41</v>
      </c>
      <c r="JS2" s="10" t="s">
        <v>40</v>
      </c>
      <c r="JT2" s="10" t="s">
        <v>39</v>
      </c>
      <c r="JU2" s="10" t="s">
        <v>38</v>
      </c>
      <c r="JV2" s="10" t="s">
        <v>37</v>
      </c>
      <c r="JW2" s="10" t="s">
        <v>36</v>
      </c>
      <c r="JX2" s="10" t="s">
        <v>35</v>
      </c>
      <c r="JY2" s="10" t="s">
        <v>34</v>
      </c>
      <c r="JZ2" s="10" t="s">
        <v>33</v>
      </c>
      <c r="KA2" s="10" t="s">
        <v>32</v>
      </c>
      <c r="KB2" s="10" t="s">
        <v>31</v>
      </c>
      <c r="KC2" s="10" t="s">
        <v>30</v>
      </c>
      <c r="KD2" s="10" t="s">
        <v>29</v>
      </c>
      <c r="KE2" s="10" t="s">
        <v>28</v>
      </c>
      <c r="KF2" s="10" t="s">
        <v>27</v>
      </c>
      <c r="KG2" s="11" t="s">
        <v>319</v>
      </c>
      <c r="KH2" s="9" t="s">
        <v>106</v>
      </c>
      <c r="KI2" s="9" t="s">
        <v>105</v>
      </c>
      <c r="KJ2" s="9" t="s">
        <v>103</v>
      </c>
      <c r="KK2" s="9" t="s">
        <v>102</v>
      </c>
      <c r="KL2" s="9" t="s">
        <v>101</v>
      </c>
      <c r="KM2" s="9" t="s">
        <v>100</v>
      </c>
      <c r="KN2" s="9" t="s">
        <v>99</v>
      </c>
      <c r="KO2" s="47"/>
      <c r="KP2" s="10"/>
      <c r="KQ2" s="10"/>
      <c r="KR2" s="10" t="s">
        <v>134</v>
      </c>
      <c r="KS2" s="10" t="s">
        <v>45</v>
      </c>
      <c r="KT2" s="10" t="s">
        <v>44</v>
      </c>
      <c r="KU2" s="10" t="s">
        <v>43</v>
      </c>
      <c r="KV2" s="10" t="s">
        <v>42</v>
      </c>
      <c r="KW2" s="10" t="s">
        <v>41</v>
      </c>
      <c r="KX2" s="10" t="s">
        <v>40</v>
      </c>
      <c r="KY2" s="10" t="s">
        <v>39</v>
      </c>
      <c r="KZ2" s="10" t="s">
        <v>38</v>
      </c>
      <c r="LA2" s="10" t="s">
        <v>37</v>
      </c>
      <c r="LB2" s="10" t="s">
        <v>36</v>
      </c>
      <c r="LC2" s="10" t="s">
        <v>35</v>
      </c>
      <c r="LD2" s="10" t="s">
        <v>34</v>
      </c>
      <c r="LE2" s="10" t="s">
        <v>33</v>
      </c>
      <c r="LF2" s="10" t="s">
        <v>32</v>
      </c>
      <c r="LG2" s="10" t="s">
        <v>31</v>
      </c>
      <c r="LH2" s="10" t="s">
        <v>30</v>
      </c>
      <c r="LI2" s="10" t="s">
        <v>29</v>
      </c>
      <c r="LJ2" s="10" t="s">
        <v>28</v>
      </c>
      <c r="LK2" s="10" t="s">
        <v>27</v>
      </c>
      <c r="LL2" s="11" t="s">
        <v>319</v>
      </c>
      <c r="LM2" s="5" t="s">
        <v>106</v>
      </c>
      <c r="LN2" s="5" t="s">
        <v>105</v>
      </c>
      <c r="LO2" s="38" t="s">
        <v>103</v>
      </c>
      <c r="LP2" s="5" t="s">
        <v>102</v>
      </c>
      <c r="LQ2" s="5" t="s">
        <v>101</v>
      </c>
      <c r="LR2" s="38" t="s">
        <v>100</v>
      </c>
      <c r="LS2" s="49" t="s">
        <v>99</v>
      </c>
      <c r="LT2" s="47"/>
    </row>
    <row r="3" spans="1:332" ht="16.8" customHeight="1">
      <c r="A3" s="85"/>
      <c r="B3" s="56" t="s">
        <v>97</v>
      </c>
      <c r="C3" s="56"/>
      <c r="D3" s="56" t="s">
        <v>235</v>
      </c>
      <c r="E3" s="56">
        <v>48230.6</v>
      </c>
      <c r="F3" s="62" t="s">
        <v>212</v>
      </c>
      <c r="G3" s="56">
        <v>153174</v>
      </c>
      <c r="H3" s="62" t="s">
        <v>212</v>
      </c>
      <c r="I3" s="56">
        <v>5.16655</v>
      </c>
      <c r="J3" s="56">
        <v>1.70286</v>
      </c>
      <c r="K3" s="56" t="s">
        <v>235</v>
      </c>
      <c r="L3" s="56" t="s">
        <v>235</v>
      </c>
      <c r="M3" s="56">
        <v>880.548</v>
      </c>
      <c r="N3" s="56">
        <v>925.64800000000002</v>
      </c>
      <c r="O3" s="62" t="s">
        <v>212</v>
      </c>
      <c r="P3" s="56" t="s">
        <v>235</v>
      </c>
      <c r="Q3" s="56">
        <v>23.2774</v>
      </c>
      <c r="R3" s="62" t="s">
        <v>212</v>
      </c>
      <c r="S3" s="62" t="s">
        <v>212</v>
      </c>
      <c r="T3" s="62" t="s">
        <v>212</v>
      </c>
      <c r="U3" s="56">
        <v>3.3019699999999999E-2</v>
      </c>
      <c r="V3" s="56">
        <v>37.064</v>
      </c>
      <c r="W3" s="56"/>
      <c r="X3" s="56">
        <v>476500</v>
      </c>
      <c r="Y3" s="56">
        <v>51700</v>
      </c>
      <c r="Z3" s="56">
        <v>146900</v>
      </c>
      <c r="AA3" s="56">
        <v>267800</v>
      </c>
      <c r="AB3" s="56">
        <v>0</v>
      </c>
      <c r="AC3" s="56">
        <v>57100</v>
      </c>
      <c r="AD3" s="56">
        <v>0</v>
      </c>
      <c r="AE3" s="56">
        <v>38.781931748717746</v>
      </c>
      <c r="AF3" s="47"/>
      <c r="AG3" s="86"/>
      <c r="AH3" s="39" t="s">
        <v>61</v>
      </c>
      <c r="AI3" s="39"/>
      <c r="AJ3" t="s">
        <v>235</v>
      </c>
      <c r="AK3" s="39">
        <v>52430.9</v>
      </c>
      <c r="AL3" t="s">
        <v>235</v>
      </c>
      <c r="AM3" s="39">
        <v>106989</v>
      </c>
      <c r="AN3" t="s">
        <v>235</v>
      </c>
      <c r="AO3" t="s">
        <v>235</v>
      </c>
      <c r="AP3" t="s">
        <v>212</v>
      </c>
      <c r="AQ3" t="s">
        <v>235</v>
      </c>
      <c r="AR3" t="s">
        <v>235</v>
      </c>
      <c r="AS3" s="39">
        <v>473.11200000000002</v>
      </c>
      <c r="AT3" s="39">
        <v>442.42899999999997</v>
      </c>
      <c r="AU3" t="s">
        <v>235</v>
      </c>
      <c r="AV3" t="s">
        <v>235</v>
      </c>
      <c r="AW3" s="39">
        <v>43.055900000000001</v>
      </c>
      <c r="AX3" s="39">
        <v>1.3396699999999999</v>
      </c>
      <c r="AY3" s="39">
        <v>1.2963199999999999</v>
      </c>
      <c r="AZ3" s="39">
        <v>8.2108500000000001E-2</v>
      </c>
      <c r="BA3" s="39">
        <v>0.89056199999999996</v>
      </c>
      <c r="BB3" s="39">
        <v>21.134799999999998</v>
      </c>
      <c r="BC3" s="39"/>
      <c r="BD3" s="39">
        <v>480600</v>
      </c>
      <c r="BE3" s="39">
        <v>72500</v>
      </c>
      <c r="BF3" s="39">
        <v>130800</v>
      </c>
      <c r="BG3" s="39">
        <v>287600</v>
      </c>
      <c r="BH3" s="39">
        <v>0</v>
      </c>
      <c r="BI3" s="39">
        <v>28400</v>
      </c>
      <c r="BJ3" s="39">
        <v>0</v>
      </c>
      <c r="BK3" s="39">
        <v>18.34671264570191</v>
      </c>
      <c r="BL3" s="47"/>
      <c r="BM3" s="85"/>
      <c r="BN3" s="32" t="s">
        <v>249</v>
      </c>
      <c r="BO3" s="32"/>
      <c r="BP3" s="40">
        <v>0.77798299999999998</v>
      </c>
      <c r="BQ3" s="32">
        <v>55093.1</v>
      </c>
      <c r="BR3" s="40">
        <v>2.1680299999999999</v>
      </c>
      <c r="BS3" s="32">
        <v>141761</v>
      </c>
      <c r="BT3">
        <v>-4.6093500000000001</v>
      </c>
      <c r="BU3" s="40">
        <v>1.05067</v>
      </c>
      <c r="BV3" s="32">
        <v>2.4034900000000001</v>
      </c>
      <c r="BW3" s="32">
        <v>13.5962</v>
      </c>
      <c r="BX3" s="40">
        <v>1.38478E-2</v>
      </c>
      <c r="BY3" s="32">
        <v>806.86500000000001</v>
      </c>
      <c r="BZ3" s="32">
        <v>822.96400000000006</v>
      </c>
      <c r="CA3" s="35">
        <v>4.7231199999999999E-8</v>
      </c>
      <c r="CB3">
        <v>-3.0709299999999998E-2</v>
      </c>
      <c r="CC3" s="32">
        <v>24.624300000000002</v>
      </c>
      <c r="CD3" s="2">
        <v>-6.6556299999999997E-9</v>
      </c>
      <c r="CE3" s="35">
        <v>4.37836E-6</v>
      </c>
      <c r="CF3" s="2">
        <v>-1.1724999999999999E-7</v>
      </c>
      <c r="CG3" s="32">
        <v>7.7312400000000003E-3</v>
      </c>
      <c r="CH3" s="32">
        <v>41.519100000000002</v>
      </c>
      <c r="CI3" s="32"/>
      <c r="CJ3" s="43">
        <v>481000</v>
      </c>
      <c r="CK3" s="43">
        <v>71000</v>
      </c>
      <c r="CL3" s="43">
        <v>128000</v>
      </c>
      <c r="CM3" s="43">
        <v>290000</v>
      </c>
      <c r="CN3" s="43"/>
      <c r="CO3" s="43">
        <v>30000</v>
      </c>
      <c r="CQ3">
        <v>19.5082577559828</v>
      </c>
      <c r="CR3" s="47"/>
      <c r="CS3" s="79"/>
      <c r="CT3" s="79"/>
      <c r="CU3" s="79"/>
      <c r="CV3" s="79"/>
      <c r="CW3" s="79"/>
      <c r="CX3" s="79"/>
      <c r="CY3" s="79"/>
      <c r="CZ3" s="79"/>
      <c r="DA3" s="79"/>
      <c r="DB3" s="79"/>
      <c r="DC3" s="79"/>
      <c r="DD3" s="79"/>
      <c r="DE3" s="79"/>
      <c r="DF3" s="79"/>
      <c r="DG3" s="79"/>
      <c r="DH3" s="79"/>
      <c r="DI3" s="79"/>
      <c r="DJ3" s="79"/>
      <c r="DK3" s="79"/>
      <c r="DL3" s="47"/>
      <c r="EF3" s="37"/>
      <c r="EG3" s="37"/>
      <c r="EH3" s="37"/>
      <c r="EI3" s="37"/>
      <c r="EJ3" s="37"/>
      <c r="EK3" s="37"/>
      <c r="ID3" s="47"/>
      <c r="IE3" s="47"/>
      <c r="IF3" s="77" t="s">
        <v>317</v>
      </c>
      <c r="IG3" s="32" t="s">
        <v>98</v>
      </c>
      <c r="IH3" s="32"/>
      <c r="II3" s="32">
        <v>0</v>
      </c>
      <c r="IJ3" s="32">
        <v>76832.600000000006</v>
      </c>
      <c r="IK3" s="32">
        <v>0</v>
      </c>
      <c r="IL3" s="32">
        <v>166804</v>
      </c>
      <c r="IM3" t="s">
        <v>212</v>
      </c>
      <c r="IN3" s="32">
        <v>10.915800000000001</v>
      </c>
      <c r="IO3" s="32">
        <v>4.9367900000000002</v>
      </c>
      <c r="IP3" s="32">
        <v>0</v>
      </c>
      <c r="IQ3" s="32">
        <v>0</v>
      </c>
      <c r="IR3" s="32">
        <v>870.24</v>
      </c>
      <c r="IS3" s="32">
        <v>867.39800000000002</v>
      </c>
      <c r="IT3" s="32">
        <v>0</v>
      </c>
      <c r="IU3" t="s">
        <v>212</v>
      </c>
      <c r="IV3" s="32">
        <v>57.741900000000001</v>
      </c>
      <c r="IW3" t="s">
        <v>212</v>
      </c>
      <c r="IX3" s="32">
        <v>3.0579700000000001E-3</v>
      </c>
      <c r="IY3" s="32">
        <v>0</v>
      </c>
      <c r="IZ3" t="s">
        <v>212</v>
      </c>
      <c r="JA3" s="32">
        <v>38.602499999999999</v>
      </c>
      <c r="JB3" s="32"/>
      <c r="JC3" s="32">
        <v>478500</v>
      </c>
      <c r="JD3" s="32">
        <v>62800</v>
      </c>
      <c r="JE3" s="32">
        <v>137700</v>
      </c>
      <c r="JF3" s="32">
        <v>278600</v>
      </c>
      <c r="JG3" s="32">
        <v>800</v>
      </c>
      <c r="JH3" s="32">
        <v>41600</v>
      </c>
      <c r="JI3" s="32">
        <v>0</v>
      </c>
      <c r="JJ3" s="47"/>
      <c r="JK3" s="78" t="s">
        <v>318</v>
      </c>
      <c r="JL3" s="39" t="s">
        <v>62</v>
      </c>
      <c r="JM3" s="39"/>
      <c r="JN3" s="39">
        <v>0</v>
      </c>
      <c r="JO3" s="39">
        <v>49432.7</v>
      </c>
      <c r="JP3" s="39">
        <v>0</v>
      </c>
      <c r="JQ3" s="39">
        <v>91616.2</v>
      </c>
      <c r="JR3" t="s">
        <v>212</v>
      </c>
      <c r="JS3" s="39">
        <v>0</v>
      </c>
      <c r="JT3" t="s">
        <v>212</v>
      </c>
      <c r="JU3" s="39">
        <v>0</v>
      </c>
      <c r="JV3" t="s">
        <v>212</v>
      </c>
      <c r="JW3" s="39">
        <v>377.95499999999998</v>
      </c>
      <c r="JX3" s="39">
        <v>406.09699999999998</v>
      </c>
      <c r="JY3" s="39">
        <v>0</v>
      </c>
      <c r="JZ3" s="39">
        <v>0</v>
      </c>
      <c r="KA3" s="39">
        <v>37.316800000000001</v>
      </c>
      <c r="KB3" s="39">
        <v>0.42469299999999999</v>
      </c>
      <c r="KC3" s="39">
        <v>0.57594599999999996</v>
      </c>
      <c r="KD3" s="39">
        <v>0</v>
      </c>
      <c r="KE3" s="39">
        <v>0.56645900000000005</v>
      </c>
      <c r="KF3" s="39">
        <v>17.9954</v>
      </c>
      <c r="KG3" s="39"/>
      <c r="KH3" s="39">
        <v>480400</v>
      </c>
      <c r="KI3" s="39">
        <v>75600</v>
      </c>
      <c r="KJ3" s="39">
        <v>128100</v>
      </c>
      <c r="KK3" s="39">
        <v>289600</v>
      </c>
      <c r="KL3" s="39">
        <v>0</v>
      </c>
      <c r="KM3" s="39">
        <v>25299.999999999996</v>
      </c>
      <c r="KN3" s="39">
        <v>0</v>
      </c>
      <c r="KO3" s="47"/>
      <c r="KP3" s="77" t="s">
        <v>246</v>
      </c>
      <c r="KQ3" s="39" t="s">
        <v>247</v>
      </c>
      <c r="KR3" s="39"/>
      <c r="KS3" s="39">
        <v>0</v>
      </c>
      <c r="KT3" s="39">
        <v>57057.9</v>
      </c>
      <c r="KU3">
        <v>-0.182868</v>
      </c>
      <c r="KV3" s="39">
        <v>145688</v>
      </c>
      <c r="KW3">
        <v>-3.2626300000000001</v>
      </c>
      <c r="KX3" s="39">
        <v>2.26295</v>
      </c>
      <c r="KY3" s="39">
        <v>0</v>
      </c>
      <c r="KZ3" s="39">
        <v>13.8346</v>
      </c>
      <c r="LA3" s="39">
        <v>0</v>
      </c>
      <c r="LB3" s="39">
        <v>838.94399999999996</v>
      </c>
      <c r="LC3" s="39">
        <v>856.31100000000004</v>
      </c>
      <c r="LD3" s="2">
        <v>-1.47035E-8</v>
      </c>
      <c r="LE3" s="39">
        <v>0</v>
      </c>
      <c r="LF3" s="39">
        <v>18.074400000000001</v>
      </c>
      <c r="LG3" s="41">
        <v>2.00715E-9</v>
      </c>
      <c r="LH3" s="2">
        <v>-1.3219499999999999E-6</v>
      </c>
      <c r="LI3" s="41">
        <v>3.7243200000000002E-8</v>
      </c>
      <c r="LJ3" s="41">
        <v>2.8229800000000001E-8</v>
      </c>
      <c r="LK3" s="39">
        <v>44.157800000000002</v>
      </c>
      <c r="LL3" s="39"/>
      <c r="LM3" s="42">
        <v>481200</v>
      </c>
      <c r="LN3" s="42">
        <v>71600</v>
      </c>
      <c r="LO3" s="42">
        <v>127500</v>
      </c>
      <c r="LP3" s="42">
        <v>290900</v>
      </c>
      <c r="LQ3" s="42"/>
      <c r="LR3" s="42">
        <v>28800</v>
      </c>
      <c r="LT3" s="47"/>
    </row>
    <row r="4" spans="1:332" ht="16.8" customHeight="1">
      <c r="A4" s="85"/>
      <c r="B4" s="54" t="s">
        <v>96</v>
      </c>
      <c r="C4" s="54"/>
      <c r="D4" s="54" t="s">
        <v>235</v>
      </c>
      <c r="E4" s="54">
        <v>44663.3</v>
      </c>
      <c r="F4" s="54" t="s">
        <v>235</v>
      </c>
      <c r="G4" s="54">
        <v>140410</v>
      </c>
      <c r="H4" s="54" t="s">
        <v>235</v>
      </c>
      <c r="I4" s="54">
        <v>2.5881799999999999</v>
      </c>
      <c r="J4" s="54">
        <v>3.51932</v>
      </c>
      <c r="K4" s="54" t="s">
        <v>235</v>
      </c>
      <c r="L4" s="54" t="s">
        <v>235</v>
      </c>
      <c r="M4" s="54">
        <v>874.21500000000003</v>
      </c>
      <c r="N4" s="54">
        <v>909.11099999999999</v>
      </c>
      <c r="O4" s="62" t="s">
        <v>212</v>
      </c>
      <c r="P4" s="54" t="s">
        <v>235</v>
      </c>
      <c r="Q4" s="54">
        <v>24.0761</v>
      </c>
      <c r="R4" s="54">
        <v>7.6908500000000005E-2</v>
      </c>
      <c r="S4" s="54">
        <v>0.146032</v>
      </c>
      <c r="T4" s="54">
        <v>5.3392700000000001E-4</v>
      </c>
      <c r="U4" s="54">
        <v>0.95715600000000001</v>
      </c>
      <c r="V4" s="54">
        <v>32.665900000000001</v>
      </c>
      <c r="W4" s="54"/>
      <c r="X4" s="54">
        <v>477000</v>
      </c>
      <c r="Y4" s="54">
        <v>53500</v>
      </c>
      <c r="Z4" s="54">
        <v>146000</v>
      </c>
      <c r="AA4" s="54">
        <v>269500</v>
      </c>
      <c r="AB4" s="54">
        <v>0</v>
      </c>
      <c r="AC4" s="54">
        <v>54000</v>
      </c>
      <c r="AD4" s="54">
        <v>0</v>
      </c>
      <c r="AE4" s="54">
        <v>36.666941772915408</v>
      </c>
      <c r="AF4" s="47"/>
      <c r="AG4" s="86"/>
      <c r="AH4" s="39" t="s">
        <v>60</v>
      </c>
      <c r="AI4" s="39"/>
      <c r="AJ4" t="s">
        <v>212</v>
      </c>
      <c r="AK4" s="39">
        <v>66432</v>
      </c>
      <c r="AL4" t="s">
        <v>212</v>
      </c>
      <c r="AM4" s="39">
        <v>127270</v>
      </c>
      <c r="AN4" t="s">
        <v>235</v>
      </c>
      <c r="AO4" t="s">
        <v>235</v>
      </c>
      <c r="AP4" t="s">
        <v>235</v>
      </c>
      <c r="AQ4" t="s">
        <v>235</v>
      </c>
      <c r="AR4" t="s">
        <v>212</v>
      </c>
      <c r="AS4" s="39">
        <v>552.13300000000004</v>
      </c>
      <c r="AT4" s="39">
        <v>508.06799999999998</v>
      </c>
      <c r="AU4" t="s">
        <v>235</v>
      </c>
      <c r="AV4" t="s">
        <v>212</v>
      </c>
      <c r="AW4" s="39">
        <v>37.581499999999998</v>
      </c>
      <c r="AX4" s="39">
        <v>1.16307</v>
      </c>
      <c r="AY4" s="39">
        <v>1.5921400000000001</v>
      </c>
      <c r="AZ4" s="39">
        <v>0.145681</v>
      </c>
      <c r="BA4" s="39">
        <v>1.0661400000000001</v>
      </c>
      <c r="BB4" s="39">
        <v>22.7319</v>
      </c>
      <c r="BC4" s="39"/>
      <c r="BD4" s="39">
        <v>480900.00000000006</v>
      </c>
      <c r="BE4" s="39">
        <v>73800</v>
      </c>
      <c r="BF4" s="39">
        <v>127200</v>
      </c>
      <c r="BG4" s="39">
        <v>290600</v>
      </c>
      <c r="BH4" s="39">
        <v>0</v>
      </c>
      <c r="BI4" s="39">
        <v>27500</v>
      </c>
      <c r="BJ4" s="39">
        <v>0</v>
      </c>
      <c r="BK4" s="39">
        <v>17.609857356656342</v>
      </c>
      <c r="BL4" s="47"/>
      <c r="BM4" s="85"/>
      <c r="BN4" s="28" t="s">
        <v>251</v>
      </c>
      <c r="BO4" s="28"/>
      <c r="BP4" s="28">
        <v>2.8393799999999998</v>
      </c>
      <c r="BQ4" s="28">
        <v>65574.399999999994</v>
      </c>
      <c r="BR4">
        <v>-1.0884400000000001</v>
      </c>
      <c r="BS4" s="28">
        <v>166957</v>
      </c>
      <c r="BT4" s="28">
        <v>16.615300000000001</v>
      </c>
      <c r="BU4" s="28">
        <v>1.9996400000000001</v>
      </c>
      <c r="BV4" s="40">
        <v>0.63437100000000002</v>
      </c>
      <c r="BW4" s="40">
        <v>5.5245199999999999</v>
      </c>
      <c r="BX4">
        <v>-0.265768</v>
      </c>
      <c r="BY4" s="28">
        <v>1031.3800000000001</v>
      </c>
      <c r="BZ4" s="28">
        <v>1000.29</v>
      </c>
      <c r="CA4" s="2">
        <v>-2.07268E-7</v>
      </c>
      <c r="CB4" s="40">
        <v>7.8029399999999999E-2</v>
      </c>
      <c r="CC4" s="28">
        <v>21.078800000000001</v>
      </c>
      <c r="CD4" s="44">
        <v>2.8973699999999999E-8</v>
      </c>
      <c r="CE4" s="2">
        <v>-1.9038900000000002E-5</v>
      </c>
      <c r="CF4" s="44">
        <v>5.1052400000000005E-7</v>
      </c>
      <c r="CG4" s="44">
        <v>4.07484E-7</v>
      </c>
      <c r="CH4" s="28">
        <v>48.120800000000003</v>
      </c>
      <c r="CI4" s="28"/>
      <c r="CJ4" s="45">
        <v>480500</v>
      </c>
      <c r="CK4" s="45">
        <v>67800</v>
      </c>
      <c r="CL4" s="45">
        <v>130100</v>
      </c>
      <c r="CM4" s="45">
        <v>287600</v>
      </c>
      <c r="CN4" s="45"/>
      <c r="CO4" s="45">
        <v>34100</v>
      </c>
      <c r="CQ4">
        <v>22.389700966706389</v>
      </c>
      <c r="CR4" s="47"/>
      <c r="CS4" s="79"/>
      <c r="CT4" s="79"/>
      <c r="CU4" s="79"/>
      <c r="CV4" s="79"/>
      <c r="CW4" s="79"/>
      <c r="CX4" s="79"/>
      <c r="CY4" s="79"/>
      <c r="CZ4" s="79"/>
      <c r="DA4" s="79"/>
      <c r="DB4" s="79"/>
      <c r="DC4" s="79"/>
      <c r="DD4" s="79"/>
      <c r="DE4" s="79"/>
      <c r="DF4" s="79"/>
      <c r="DG4" s="79"/>
      <c r="DH4" s="79"/>
      <c r="DI4" s="79"/>
      <c r="DJ4" s="79"/>
      <c r="DK4" s="79"/>
      <c r="DL4" s="47"/>
      <c r="EF4" s="37"/>
      <c r="EG4" s="37"/>
      <c r="EH4" s="37"/>
      <c r="EI4" s="37"/>
      <c r="EJ4" s="37"/>
      <c r="EK4" s="37"/>
      <c r="ID4" s="47"/>
      <c r="IE4" s="47"/>
      <c r="IF4" s="77"/>
      <c r="IG4" s="39" t="s">
        <v>97</v>
      </c>
      <c r="IH4" s="39"/>
      <c r="II4" s="39">
        <v>0</v>
      </c>
      <c r="IJ4" s="39">
        <v>48230.6</v>
      </c>
      <c r="IK4" t="s">
        <v>212</v>
      </c>
      <c r="IL4" s="39">
        <v>153174</v>
      </c>
      <c r="IM4" t="s">
        <v>212</v>
      </c>
      <c r="IN4" s="39">
        <v>5.16655</v>
      </c>
      <c r="IO4" s="39">
        <v>1.70286</v>
      </c>
      <c r="IP4" s="39">
        <v>0</v>
      </c>
      <c r="IQ4" s="39">
        <v>0</v>
      </c>
      <c r="IR4" s="39">
        <v>880.548</v>
      </c>
      <c r="IS4" s="39">
        <v>925.64800000000002</v>
      </c>
      <c r="IT4" t="s">
        <v>212</v>
      </c>
      <c r="IU4" s="39">
        <v>0</v>
      </c>
      <c r="IV4" s="39">
        <v>23.2774</v>
      </c>
      <c r="IW4" t="s">
        <v>212</v>
      </c>
      <c r="IX4" t="s">
        <v>212</v>
      </c>
      <c r="IY4" t="s">
        <v>212</v>
      </c>
      <c r="IZ4" s="39">
        <v>3.3019699999999999E-2</v>
      </c>
      <c r="JA4" s="39">
        <v>37.064</v>
      </c>
      <c r="JB4" s="39"/>
      <c r="JC4" s="39">
        <v>476500</v>
      </c>
      <c r="JD4" s="39">
        <v>51700</v>
      </c>
      <c r="JE4" s="39">
        <v>146900</v>
      </c>
      <c r="JF4" s="39">
        <v>267800</v>
      </c>
      <c r="JG4" s="39">
        <v>0</v>
      </c>
      <c r="JH4" s="39">
        <v>57100</v>
      </c>
      <c r="JI4" s="39">
        <v>0</v>
      </c>
      <c r="JJ4" s="47"/>
      <c r="JK4" s="78"/>
      <c r="JL4" s="39" t="s">
        <v>61</v>
      </c>
      <c r="JM4" s="39"/>
      <c r="JN4" s="39">
        <v>0</v>
      </c>
      <c r="JO4" s="39">
        <v>52430.9</v>
      </c>
      <c r="JP4" s="39">
        <v>0</v>
      </c>
      <c r="JQ4" s="39">
        <v>106989</v>
      </c>
      <c r="JR4" s="39">
        <v>0</v>
      </c>
      <c r="JS4" s="39">
        <v>0</v>
      </c>
      <c r="JT4" t="s">
        <v>212</v>
      </c>
      <c r="JU4" s="39">
        <v>0</v>
      </c>
      <c r="JV4" s="39">
        <v>0</v>
      </c>
      <c r="JW4" s="39">
        <v>473.11200000000002</v>
      </c>
      <c r="JX4" s="39">
        <v>442.42899999999997</v>
      </c>
      <c r="JY4" s="39">
        <v>0</v>
      </c>
      <c r="JZ4" s="39">
        <v>0</v>
      </c>
      <c r="KA4" s="39">
        <v>43.055900000000001</v>
      </c>
      <c r="KB4" s="39">
        <v>1.3396699999999999</v>
      </c>
      <c r="KC4" s="39">
        <v>1.2963199999999999</v>
      </c>
      <c r="KD4" s="39">
        <v>8.2108500000000001E-2</v>
      </c>
      <c r="KE4" s="39">
        <v>0.89056199999999996</v>
      </c>
      <c r="KF4" s="39">
        <v>21.134799999999998</v>
      </c>
      <c r="KG4" s="39"/>
      <c r="KH4" s="39">
        <v>480600</v>
      </c>
      <c r="KI4" s="39">
        <v>72500</v>
      </c>
      <c r="KJ4" s="39">
        <v>130800</v>
      </c>
      <c r="KK4" s="39">
        <v>287600</v>
      </c>
      <c r="KL4" s="39">
        <v>0</v>
      </c>
      <c r="KM4" s="39">
        <v>28400</v>
      </c>
      <c r="KN4" s="39">
        <v>0</v>
      </c>
      <c r="KO4" s="47"/>
      <c r="KP4" s="77"/>
      <c r="KQ4" s="32" t="s">
        <v>249</v>
      </c>
      <c r="KR4" s="32"/>
      <c r="KS4" s="32">
        <v>0</v>
      </c>
      <c r="KT4" s="32">
        <v>55093.1</v>
      </c>
      <c r="KU4" s="32">
        <v>0</v>
      </c>
      <c r="KV4" s="32">
        <v>141761</v>
      </c>
      <c r="KW4">
        <v>-4.6093500000000001</v>
      </c>
      <c r="KX4" s="32">
        <v>0</v>
      </c>
      <c r="KY4" s="32">
        <v>2.4034900000000001</v>
      </c>
      <c r="KZ4" s="32">
        <v>13.5962</v>
      </c>
      <c r="LA4" s="32">
        <v>0</v>
      </c>
      <c r="LB4" s="32">
        <v>806.86500000000001</v>
      </c>
      <c r="LC4" s="32">
        <v>822.96400000000006</v>
      </c>
      <c r="LD4" s="35">
        <v>4.7231199999999999E-8</v>
      </c>
      <c r="LE4">
        <v>-3.0709299999999998E-2</v>
      </c>
      <c r="LF4" s="32">
        <v>24.624300000000002</v>
      </c>
      <c r="LG4" s="2">
        <v>-6.6556299999999997E-9</v>
      </c>
      <c r="LH4" s="35">
        <v>4.37836E-6</v>
      </c>
      <c r="LI4" s="2">
        <v>-1.1724999999999999E-7</v>
      </c>
      <c r="LJ4" s="32">
        <v>7.7312400000000003E-3</v>
      </c>
      <c r="LK4" s="32">
        <v>41.519100000000002</v>
      </c>
      <c r="LL4" s="32"/>
      <c r="LM4" s="43">
        <v>481000</v>
      </c>
      <c r="LN4" s="43">
        <v>71000</v>
      </c>
      <c r="LO4" s="43">
        <v>128000</v>
      </c>
      <c r="LP4" s="43">
        <v>290000</v>
      </c>
      <c r="LQ4" s="43"/>
      <c r="LR4" s="43">
        <v>30000</v>
      </c>
      <c r="LT4" s="47"/>
    </row>
    <row r="5" spans="1:332" ht="16.8" customHeight="1">
      <c r="A5" s="85"/>
      <c r="B5" s="56" t="s">
        <v>95</v>
      </c>
      <c r="C5" s="56"/>
      <c r="D5" s="62" t="s">
        <v>212</v>
      </c>
      <c r="E5" s="56">
        <v>51959.9</v>
      </c>
      <c r="F5" s="62" t="s">
        <v>212</v>
      </c>
      <c r="G5" s="56">
        <v>148673</v>
      </c>
      <c r="H5" s="56" t="s">
        <v>235</v>
      </c>
      <c r="I5" s="56">
        <v>5.6476899999999999</v>
      </c>
      <c r="J5" s="56" t="s">
        <v>235</v>
      </c>
      <c r="K5" s="56" t="s">
        <v>235</v>
      </c>
      <c r="L5" s="56" t="s">
        <v>235</v>
      </c>
      <c r="M5" s="56">
        <v>962.58299999999997</v>
      </c>
      <c r="N5" s="56">
        <v>988.428</v>
      </c>
      <c r="O5" s="56" t="s">
        <v>235</v>
      </c>
      <c r="P5" s="62" t="s">
        <v>212</v>
      </c>
      <c r="Q5" s="56">
        <v>20.854399999999998</v>
      </c>
      <c r="R5" s="56">
        <v>4.2535000000000003E-2</v>
      </c>
      <c r="S5" s="56">
        <v>3.6678000000000002E-2</v>
      </c>
      <c r="T5" s="56">
        <v>1.26253E-3</v>
      </c>
      <c r="U5" s="56">
        <v>0.32516699999999998</v>
      </c>
      <c r="V5" s="56">
        <v>35.695799999999998</v>
      </c>
      <c r="W5" s="56"/>
      <c r="X5" s="56">
        <v>476400</v>
      </c>
      <c r="Y5" s="56">
        <v>54100</v>
      </c>
      <c r="Z5" s="56">
        <v>146700</v>
      </c>
      <c r="AA5" s="56">
        <v>267900</v>
      </c>
      <c r="AB5" s="56">
        <v>0</v>
      </c>
      <c r="AC5" s="56">
        <v>54900</v>
      </c>
      <c r="AD5" s="56">
        <v>0</v>
      </c>
      <c r="AE5" s="56">
        <v>36.791891989428031</v>
      </c>
      <c r="AF5" s="47"/>
      <c r="AG5" s="86"/>
      <c r="AH5" s="32" t="s">
        <v>59</v>
      </c>
      <c r="AI5" s="32"/>
      <c r="AJ5" t="s">
        <v>235</v>
      </c>
      <c r="AK5" s="32">
        <v>57876.1</v>
      </c>
      <c r="AL5" t="s">
        <v>212</v>
      </c>
      <c r="AM5" s="32">
        <v>121500</v>
      </c>
      <c r="AN5" t="s">
        <v>212</v>
      </c>
      <c r="AO5" t="s">
        <v>235</v>
      </c>
      <c r="AP5" t="s">
        <v>235</v>
      </c>
      <c r="AQ5" t="s">
        <v>235</v>
      </c>
      <c r="AR5" t="s">
        <v>235</v>
      </c>
      <c r="AS5" s="32">
        <v>549.55700000000002</v>
      </c>
      <c r="AT5" s="32">
        <v>514.94600000000003</v>
      </c>
      <c r="AU5" t="s">
        <v>212</v>
      </c>
      <c r="AV5" t="s">
        <v>235</v>
      </c>
      <c r="AW5" s="32">
        <v>61.692999999999998</v>
      </c>
      <c r="AX5" t="s">
        <v>212</v>
      </c>
      <c r="AY5" t="s">
        <v>212</v>
      </c>
      <c r="AZ5" t="s">
        <v>212</v>
      </c>
      <c r="BA5" t="s">
        <v>212</v>
      </c>
      <c r="BB5" s="32">
        <v>26.657</v>
      </c>
      <c r="BC5" s="32"/>
      <c r="BD5" s="32">
        <v>481200</v>
      </c>
      <c r="BE5" s="32">
        <v>72000</v>
      </c>
      <c r="BF5" s="32">
        <v>128100</v>
      </c>
      <c r="BG5" s="32">
        <v>290500</v>
      </c>
      <c r="BH5" s="32">
        <v>0</v>
      </c>
      <c r="BI5" s="32">
        <v>28200</v>
      </c>
      <c r="BJ5" s="32">
        <v>0</v>
      </c>
      <c r="BK5" s="32">
        <v>18.344514714768117</v>
      </c>
      <c r="BL5" s="47"/>
      <c r="BM5" s="85"/>
      <c r="BN5" s="39" t="s">
        <v>253</v>
      </c>
      <c r="BO5" s="39"/>
      <c r="BP5" s="40">
        <v>1.40757</v>
      </c>
      <c r="BQ5" s="39">
        <v>42162</v>
      </c>
      <c r="BR5" s="40">
        <v>2.3052899999999998</v>
      </c>
      <c r="BS5" s="39">
        <v>135630</v>
      </c>
      <c r="BT5">
        <v>-4.46401</v>
      </c>
      <c r="BU5" s="40">
        <v>1.83023</v>
      </c>
      <c r="BV5" s="40">
        <v>1.7393400000000001</v>
      </c>
      <c r="BW5" s="39">
        <v>10.4918</v>
      </c>
      <c r="BX5" s="40">
        <v>0.28712900000000002</v>
      </c>
      <c r="BY5" s="39">
        <v>913.71199999999999</v>
      </c>
      <c r="BZ5" s="39">
        <v>914.51400000000001</v>
      </c>
      <c r="CA5" s="41">
        <v>5.9174300000000001E-7</v>
      </c>
      <c r="CB5">
        <v>-4.3563600000000001E-2</v>
      </c>
      <c r="CC5" s="39">
        <v>16.391200000000001</v>
      </c>
      <c r="CD5" s="2">
        <v>-8.2815500000000005E-8</v>
      </c>
      <c r="CE5" s="41">
        <v>5.4273300000000001E-5</v>
      </c>
      <c r="CF5" s="2">
        <v>-1.46623E-6</v>
      </c>
      <c r="CG5" s="39">
        <v>9.3650199999999999E-3</v>
      </c>
      <c r="CH5" s="39">
        <v>47.4255</v>
      </c>
      <c r="CI5" s="39"/>
      <c r="CJ5" s="42">
        <v>479099.99999999994</v>
      </c>
      <c r="CK5" s="42">
        <v>63900</v>
      </c>
      <c r="CL5" s="42">
        <v>135600</v>
      </c>
      <c r="CM5" s="42">
        <v>281100</v>
      </c>
      <c r="CN5" s="42"/>
      <c r="CO5" s="42">
        <v>40300</v>
      </c>
      <c r="CQ5">
        <v>26.565077183573276</v>
      </c>
      <c r="CR5" s="47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47"/>
      <c r="EF5" s="37"/>
      <c r="EG5" s="37"/>
      <c r="EH5" s="37"/>
      <c r="EI5" s="37"/>
      <c r="EJ5" s="37"/>
      <c r="EK5" s="37"/>
      <c r="ID5" s="47"/>
      <c r="IE5" s="47"/>
      <c r="IF5" s="77"/>
      <c r="IG5" s="32" t="s">
        <v>96</v>
      </c>
      <c r="IH5" s="32"/>
      <c r="II5" s="32">
        <v>0</v>
      </c>
      <c r="IJ5" s="32">
        <v>44663.3</v>
      </c>
      <c r="IK5" s="32">
        <v>0</v>
      </c>
      <c r="IL5" s="32">
        <v>140410</v>
      </c>
      <c r="IM5" s="32">
        <v>0</v>
      </c>
      <c r="IN5" s="32">
        <v>2.5881799999999999</v>
      </c>
      <c r="IO5" s="32">
        <v>3.51932</v>
      </c>
      <c r="IP5" s="32">
        <v>0</v>
      </c>
      <c r="IQ5" s="32">
        <v>0</v>
      </c>
      <c r="IR5" s="32">
        <v>874.21500000000003</v>
      </c>
      <c r="IS5" s="32">
        <v>909.11099999999999</v>
      </c>
      <c r="IT5" t="s">
        <v>212</v>
      </c>
      <c r="IU5" s="32">
        <v>0</v>
      </c>
      <c r="IV5" s="32">
        <v>24.0761</v>
      </c>
      <c r="IW5" s="32">
        <v>7.6908500000000005E-2</v>
      </c>
      <c r="IX5" s="32">
        <v>0.146032</v>
      </c>
      <c r="IY5" s="32">
        <v>5.3392700000000001E-4</v>
      </c>
      <c r="IZ5" s="32">
        <v>0.95715600000000001</v>
      </c>
      <c r="JA5" s="32">
        <v>32.665900000000001</v>
      </c>
      <c r="JB5" s="32"/>
      <c r="JC5" s="32">
        <v>477000</v>
      </c>
      <c r="JD5" s="32">
        <v>53500</v>
      </c>
      <c r="JE5" s="32">
        <v>146000</v>
      </c>
      <c r="JF5" s="32">
        <v>269500</v>
      </c>
      <c r="JG5" s="32">
        <v>0</v>
      </c>
      <c r="JH5" s="32">
        <v>54000</v>
      </c>
      <c r="JI5" s="32">
        <v>0</v>
      </c>
      <c r="JJ5" s="47"/>
      <c r="JK5" s="78"/>
      <c r="JL5" s="39" t="s">
        <v>60</v>
      </c>
      <c r="JM5" s="39"/>
      <c r="JN5" t="s">
        <v>212</v>
      </c>
      <c r="JO5" s="39">
        <v>66432</v>
      </c>
      <c r="JP5" t="s">
        <v>212</v>
      </c>
      <c r="JQ5" s="39">
        <v>127270</v>
      </c>
      <c r="JR5" s="39">
        <v>0</v>
      </c>
      <c r="JS5" s="39">
        <v>0</v>
      </c>
      <c r="JT5" s="39">
        <v>0</v>
      </c>
      <c r="JU5" s="39">
        <v>0</v>
      </c>
      <c r="JV5" t="s">
        <v>212</v>
      </c>
      <c r="JW5" s="39">
        <v>552.13300000000004</v>
      </c>
      <c r="JX5" s="39">
        <v>508.06799999999998</v>
      </c>
      <c r="JY5" s="39">
        <v>0</v>
      </c>
      <c r="JZ5" t="s">
        <v>212</v>
      </c>
      <c r="KA5" s="39">
        <v>37.581499999999998</v>
      </c>
      <c r="KB5" s="39">
        <v>1.16307</v>
      </c>
      <c r="KC5" s="39">
        <v>1.5921400000000001</v>
      </c>
      <c r="KD5" s="39">
        <v>0.145681</v>
      </c>
      <c r="KE5" s="39">
        <v>1.0661400000000001</v>
      </c>
      <c r="KF5" s="39">
        <v>22.7319</v>
      </c>
      <c r="KG5" s="39"/>
      <c r="KH5" s="39">
        <v>480900.00000000006</v>
      </c>
      <c r="KI5" s="39">
        <v>73800</v>
      </c>
      <c r="KJ5" s="39">
        <v>127200</v>
      </c>
      <c r="KK5" s="39">
        <v>290600</v>
      </c>
      <c r="KL5" s="39">
        <v>0</v>
      </c>
      <c r="KM5" s="39">
        <v>27500</v>
      </c>
      <c r="KN5" s="39">
        <v>0</v>
      </c>
      <c r="KO5" s="47"/>
      <c r="KP5" s="77"/>
      <c r="KQ5" s="28" t="s">
        <v>251</v>
      </c>
      <c r="KR5" s="28"/>
      <c r="KS5" s="28">
        <v>2.8393799999999998</v>
      </c>
      <c r="KT5" s="28">
        <v>65574.399999999994</v>
      </c>
      <c r="KU5">
        <v>-1.0884400000000001</v>
      </c>
      <c r="KV5" s="28">
        <v>166957</v>
      </c>
      <c r="KW5" s="28">
        <v>16.615300000000001</v>
      </c>
      <c r="KX5" s="28">
        <v>1.9996400000000001</v>
      </c>
      <c r="KY5" s="28">
        <v>0</v>
      </c>
      <c r="KZ5" s="28">
        <v>0</v>
      </c>
      <c r="LA5">
        <v>-0.265768</v>
      </c>
      <c r="LB5" s="28">
        <v>1031.3800000000001</v>
      </c>
      <c r="LC5" s="28">
        <v>1000.29</v>
      </c>
      <c r="LD5" s="2">
        <v>-2.07268E-7</v>
      </c>
      <c r="LE5" s="28">
        <v>0</v>
      </c>
      <c r="LF5" s="28">
        <v>21.078800000000001</v>
      </c>
      <c r="LG5" s="44">
        <v>2.8973699999999999E-8</v>
      </c>
      <c r="LH5" s="2">
        <v>-1.9038900000000002E-5</v>
      </c>
      <c r="LI5" s="44">
        <v>5.1052400000000005E-7</v>
      </c>
      <c r="LJ5" s="44">
        <v>4.07484E-7</v>
      </c>
      <c r="LK5" s="28">
        <v>48.120800000000003</v>
      </c>
      <c r="LL5" s="28"/>
      <c r="LM5" s="45">
        <v>480500</v>
      </c>
      <c r="LN5" s="45">
        <v>67800</v>
      </c>
      <c r="LO5" s="45">
        <v>130100</v>
      </c>
      <c r="LP5" s="45">
        <v>287600</v>
      </c>
      <c r="LQ5" s="45"/>
      <c r="LR5" s="45">
        <v>34100</v>
      </c>
      <c r="LT5" s="47"/>
    </row>
    <row r="6" spans="1:332" ht="16.8" customHeight="1">
      <c r="A6" s="85"/>
      <c r="B6" s="56" t="s">
        <v>94</v>
      </c>
      <c r="C6" s="56"/>
      <c r="D6" s="56" t="s">
        <v>235</v>
      </c>
      <c r="E6" s="56">
        <v>50618.9</v>
      </c>
      <c r="F6" s="62" t="s">
        <v>212</v>
      </c>
      <c r="G6" s="56">
        <v>140859</v>
      </c>
      <c r="H6" s="56">
        <v>9.99648</v>
      </c>
      <c r="I6" s="56">
        <v>5.7785700000000002</v>
      </c>
      <c r="J6" s="56" t="s">
        <v>235</v>
      </c>
      <c r="K6" s="56" t="s">
        <v>235</v>
      </c>
      <c r="L6" s="56" t="s">
        <v>235</v>
      </c>
      <c r="M6" s="56">
        <v>880.10699999999997</v>
      </c>
      <c r="N6" s="56">
        <v>922.11199999999997</v>
      </c>
      <c r="O6" s="62" t="s">
        <v>212</v>
      </c>
      <c r="P6" s="62" t="s">
        <v>212</v>
      </c>
      <c r="Q6" s="56">
        <v>27.291499999999999</v>
      </c>
      <c r="R6" s="56">
        <v>0.13997200000000001</v>
      </c>
      <c r="S6" s="56">
        <v>0.23517099999999999</v>
      </c>
      <c r="T6" s="56" t="s">
        <v>235</v>
      </c>
      <c r="U6" s="56">
        <v>0.72640800000000005</v>
      </c>
      <c r="V6" s="56">
        <v>33.638100000000001</v>
      </c>
      <c r="W6" s="56"/>
      <c r="X6" s="56">
        <v>476000</v>
      </c>
      <c r="Y6" s="56">
        <v>54800.000000000007</v>
      </c>
      <c r="Z6" s="56">
        <v>145700</v>
      </c>
      <c r="AA6" s="56">
        <v>268700</v>
      </c>
      <c r="AB6" s="56">
        <v>1000</v>
      </c>
      <c r="AC6" s="56">
        <v>52400</v>
      </c>
      <c r="AD6" s="56">
        <v>0</v>
      </c>
      <c r="AE6" s="56">
        <v>35.176505584342848</v>
      </c>
      <c r="AF6" s="47"/>
      <c r="AG6" s="86"/>
      <c r="AH6" s="32" t="s">
        <v>58</v>
      </c>
      <c r="AI6" s="32"/>
      <c r="AJ6" t="s">
        <v>212</v>
      </c>
      <c r="AK6" s="32">
        <v>49292.9</v>
      </c>
      <c r="AL6" t="s">
        <v>212</v>
      </c>
      <c r="AM6" s="32">
        <v>100359</v>
      </c>
      <c r="AN6" t="s">
        <v>235</v>
      </c>
      <c r="AO6" s="32">
        <v>2.5589400000000002</v>
      </c>
      <c r="AP6" t="s">
        <v>235</v>
      </c>
      <c r="AQ6" t="s">
        <v>235</v>
      </c>
      <c r="AR6" t="s">
        <v>212</v>
      </c>
      <c r="AS6" s="32">
        <v>437.01499999999999</v>
      </c>
      <c r="AT6" s="32">
        <v>427.94099999999997</v>
      </c>
      <c r="AU6" t="s">
        <v>235</v>
      </c>
      <c r="AV6" t="s">
        <v>212</v>
      </c>
      <c r="AW6" s="32">
        <v>38.116199999999999</v>
      </c>
      <c r="AX6" s="32">
        <v>1.46689</v>
      </c>
      <c r="AY6" s="32">
        <v>1.78241</v>
      </c>
      <c r="AZ6" s="32">
        <v>0.10724400000000001</v>
      </c>
      <c r="BA6" s="32">
        <v>0.83441200000000004</v>
      </c>
      <c r="BB6" s="32">
        <v>17.6479</v>
      </c>
      <c r="BC6" s="32"/>
      <c r="BD6" s="32">
        <v>481800</v>
      </c>
      <c r="BE6" s="32">
        <v>73700</v>
      </c>
      <c r="BF6" s="32">
        <v>125900</v>
      </c>
      <c r="BG6" s="32">
        <v>293200</v>
      </c>
      <c r="BH6" s="32">
        <v>0</v>
      </c>
      <c r="BI6" s="32">
        <v>25299.999999999996</v>
      </c>
      <c r="BJ6" s="32">
        <v>0</v>
      </c>
      <c r="BK6" s="32">
        <v>16.451197437585179</v>
      </c>
      <c r="BL6" s="47"/>
      <c r="BM6" s="85"/>
      <c r="BN6" s="32" t="s">
        <v>255</v>
      </c>
      <c r="BO6" s="32"/>
      <c r="BP6" s="32">
        <v>2.2426699999999999</v>
      </c>
      <c r="BQ6" s="32">
        <v>43375.199999999997</v>
      </c>
      <c r="BR6">
        <v>-0.57253600000000004</v>
      </c>
      <c r="BS6" s="32">
        <v>136905</v>
      </c>
      <c r="BT6">
        <v>-4.9877200000000004</v>
      </c>
      <c r="BU6">
        <v>-0.249505</v>
      </c>
      <c r="BV6" s="40">
        <v>2.07206</v>
      </c>
      <c r="BW6" s="40">
        <v>4.8937200000000001</v>
      </c>
      <c r="BX6" s="40">
        <v>0.10403999999999999</v>
      </c>
      <c r="BY6" s="32">
        <v>883.78599999999994</v>
      </c>
      <c r="BZ6" s="32">
        <v>892.78700000000003</v>
      </c>
      <c r="CA6" s="2">
        <v>-2.2488200000000001E-6</v>
      </c>
      <c r="CB6" s="40">
        <v>6.5920000000000006E-2</v>
      </c>
      <c r="CC6" s="32">
        <v>17.785299999999999</v>
      </c>
      <c r="CD6" s="35">
        <v>3.1510499999999999E-7</v>
      </c>
      <c r="CE6">
        <v>-2.0793799999999999E-4</v>
      </c>
      <c r="CF6" s="35">
        <v>5.55467E-6</v>
      </c>
      <c r="CG6" s="32">
        <v>5.8659999999999997E-2</v>
      </c>
      <c r="CH6" s="32">
        <v>45.308500000000002</v>
      </c>
      <c r="CI6" s="32"/>
      <c r="CJ6" s="43">
        <v>480000</v>
      </c>
      <c r="CK6" s="43">
        <v>66000</v>
      </c>
      <c r="CL6" s="43">
        <v>132900</v>
      </c>
      <c r="CM6" s="43">
        <v>284700</v>
      </c>
      <c r="CN6" s="43"/>
      <c r="CO6" s="43">
        <v>36400</v>
      </c>
      <c r="CQ6">
        <v>24.032104129639347</v>
      </c>
      <c r="CR6" s="47"/>
      <c r="CS6" s="79"/>
      <c r="CT6" s="79"/>
      <c r="CU6" s="79"/>
      <c r="CV6" s="79"/>
      <c r="CW6" s="79"/>
      <c r="CX6" s="79"/>
      <c r="CY6" s="79"/>
      <c r="CZ6" s="79"/>
      <c r="DA6" s="79"/>
      <c r="DB6" s="79"/>
      <c r="DC6" s="79"/>
      <c r="DD6" s="79"/>
      <c r="DE6" s="79"/>
      <c r="DF6" s="79"/>
      <c r="DG6" s="79"/>
      <c r="DH6" s="79"/>
      <c r="DI6" s="79"/>
      <c r="DJ6" s="79"/>
      <c r="DK6" s="79"/>
      <c r="DL6" s="47"/>
      <c r="EF6" s="37"/>
      <c r="EG6" s="37"/>
      <c r="EH6" s="37"/>
      <c r="EI6" s="37"/>
      <c r="EJ6" s="37"/>
      <c r="EK6" s="37"/>
      <c r="ID6" s="47"/>
      <c r="IE6" s="47"/>
      <c r="IF6" s="77"/>
      <c r="IG6" s="39" t="s">
        <v>95</v>
      </c>
      <c r="IH6" s="39"/>
      <c r="II6" t="s">
        <v>212</v>
      </c>
      <c r="IJ6" s="39">
        <v>51959.9</v>
      </c>
      <c r="IK6" t="s">
        <v>212</v>
      </c>
      <c r="IL6" s="39">
        <v>148673</v>
      </c>
      <c r="IM6" s="39">
        <v>0</v>
      </c>
      <c r="IN6" s="39">
        <v>5.6476899999999999</v>
      </c>
      <c r="IO6" s="39">
        <v>0</v>
      </c>
      <c r="IP6" s="39">
        <v>0</v>
      </c>
      <c r="IQ6" s="39">
        <v>0</v>
      </c>
      <c r="IR6" s="39">
        <v>962.58299999999997</v>
      </c>
      <c r="IS6" s="39">
        <v>988.428</v>
      </c>
      <c r="IT6" s="39">
        <v>0</v>
      </c>
      <c r="IU6" t="s">
        <v>212</v>
      </c>
      <c r="IV6" s="39">
        <v>20.854399999999998</v>
      </c>
      <c r="IW6" s="39">
        <v>4.2535000000000003E-2</v>
      </c>
      <c r="IX6" s="39">
        <v>3.6678000000000002E-2</v>
      </c>
      <c r="IY6" s="39">
        <v>1.26253E-3</v>
      </c>
      <c r="IZ6" s="39">
        <v>0.32516699999999998</v>
      </c>
      <c r="JA6" s="39">
        <v>35.695799999999998</v>
      </c>
      <c r="JB6" s="39"/>
      <c r="JC6" s="39">
        <v>476400</v>
      </c>
      <c r="JD6" s="39">
        <v>54100</v>
      </c>
      <c r="JE6" s="39">
        <v>146700</v>
      </c>
      <c r="JF6" s="39">
        <v>267900</v>
      </c>
      <c r="JG6" s="39">
        <v>0</v>
      </c>
      <c r="JH6" s="39">
        <v>54900</v>
      </c>
      <c r="JI6" s="39">
        <v>0</v>
      </c>
      <c r="JJ6" s="47"/>
      <c r="JK6" s="78"/>
      <c r="JL6" s="32" t="s">
        <v>59</v>
      </c>
      <c r="JM6" s="32"/>
      <c r="JN6" s="32">
        <v>0</v>
      </c>
      <c r="JO6" s="32">
        <v>57876.1</v>
      </c>
      <c r="JP6" t="s">
        <v>212</v>
      </c>
      <c r="JQ6" s="32">
        <v>121500</v>
      </c>
      <c r="JR6" t="s">
        <v>212</v>
      </c>
      <c r="JS6" s="32">
        <v>0</v>
      </c>
      <c r="JT6" s="32">
        <v>0</v>
      </c>
      <c r="JU6" s="32">
        <v>0</v>
      </c>
      <c r="JV6" s="32">
        <v>0</v>
      </c>
      <c r="JW6" s="32">
        <v>549.55700000000002</v>
      </c>
      <c r="JX6" s="32">
        <v>514.94600000000003</v>
      </c>
      <c r="JY6" t="s">
        <v>212</v>
      </c>
      <c r="JZ6" s="32">
        <v>0</v>
      </c>
      <c r="KA6" s="32">
        <v>61.692999999999998</v>
      </c>
      <c r="KB6" t="s">
        <v>212</v>
      </c>
      <c r="KC6" t="s">
        <v>212</v>
      </c>
      <c r="KD6" t="s">
        <v>212</v>
      </c>
      <c r="KE6" t="s">
        <v>212</v>
      </c>
      <c r="KF6" s="32">
        <v>26.657</v>
      </c>
      <c r="KG6" s="32"/>
      <c r="KH6" s="32">
        <v>481200</v>
      </c>
      <c r="KI6" s="32">
        <v>72000</v>
      </c>
      <c r="KJ6" s="32">
        <v>128100</v>
      </c>
      <c r="KK6" s="32">
        <v>290500</v>
      </c>
      <c r="KL6" s="32">
        <v>0</v>
      </c>
      <c r="KM6" s="32">
        <v>28200</v>
      </c>
      <c r="KN6" s="32">
        <v>0</v>
      </c>
      <c r="KO6" s="47"/>
      <c r="KP6" s="77"/>
      <c r="KQ6" s="39" t="s">
        <v>253</v>
      </c>
      <c r="KR6" s="39"/>
      <c r="KS6" s="39">
        <v>0</v>
      </c>
      <c r="KT6" s="39">
        <v>42162</v>
      </c>
      <c r="KU6" s="39">
        <v>0</v>
      </c>
      <c r="KV6" s="39">
        <v>135630</v>
      </c>
      <c r="KW6">
        <v>-4.46401</v>
      </c>
      <c r="KX6" s="39">
        <v>0</v>
      </c>
      <c r="KY6" s="39">
        <v>0</v>
      </c>
      <c r="KZ6" s="39">
        <v>10.4918</v>
      </c>
      <c r="LA6" s="39">
        <v>0</v>
      </c>
      <c r="LB6" s="39">
        <v>913.71199999999999</v>
      </c>
      <c r="LC6" s="39">
        <v>914.51400000000001</v>
      </c>
      <c r="LD6" s="41">
        <v>5.9174300000000001E-7</v>
      </c>
      <c r="LE6">
        <v>-4.3563600000000001E-2</v>
      </c>
      <c r="LF6" s="39">
        <v>16.391200000000001</v>
      </c>
      <c r="LG6" s="2">
        <v>-8.2815500000000005E-8</v>
      </c>
      <c r="LH6" s="41">
        <v>5.4273300000000001E-5</v>
      </c>
      <c r="LI6" s="2">
        <v>-1.46623E-6</v>
      </c>
      <c r="LJ6" s="39">
        <v>9.3650199999999999E-3</v>
      </c>
      <c r="LK6" s="39">
        <v>47.4255</v>
      </c>
      <c r="LL6" s="39"/>
      <c r="LM6" s="42">
        <v>479099.99999999994</v>
      </c>
      <c r="LN6" s="42">
        <v>63900</v>
      </c>
      <c r="LO6" s="42">
        <v>135600</v>
      </c>
      <c r="LP6" s="42">
        <v>281100</v>
      </c>
      <c r="LQ6" s="42"/>
      <c r="LR6" s="42">
        <v>40300</v>
      </c>
      <c r="LT6" s="47"/>
    </row>
    <row r="7" spans="1:332" ht="16.8" customHeight="1">
      <c r="A7" s="85"/>
      <c r="B7" s="54" t="s">
        <v>93</v>
      </c>
      <c r="C7" s="54"/>
      <c r="D7" s="54" t="s">
        <v>235</v>
      </c>
      <c r="E7" s="54">
        <v>63821.5</v>
      </c>
      <c r="F7" s="62" t="s">
        <v>212</v>
      </c>
      <c r="G7" s="54">
        <v>127250</v>
      </c>
      <c r="H7" s="54" t="s">
        <v>235</v>
      </c>
      <c r="I7" s="54" t="s">
        <v>235</v>
      </c>
      <c r="J7" s="54" t="s">
        <v>235</v>
      </c>
      <c r="K7" s="54" t="s">
        <v>235</v>
      </c>
      <c r="L7" s="54" t="s">
        <v>235</v>
      </c>
      <c r="M7" s="54">
        <v>675.22299999999996</v>
      </c>
      <c r="N7" s="54">
        <v>664.697</v>
      </c>
      <c r="O7" s="62" t="s">
        <v>212</v>
      </c>
      <c r="P7" s="54" t="s">
        <v>235</v>
      </c>
      <c r="Q7" s="54">
        <v>34.773800000000001</v>
      </c>
      <c r="R7" s="62" t="s">
        <v>212</v>
      </c>
      <c r="S7" s="54">
        <v>1.08124E-3</v>
      </c>
      <c r="T7" s="62" t="s">
        <v>212</v>
      </c>
      <c r="U7" s="62" t="s">
        <v>212</v>
      </c>
      <c r="V7" s="54">
        <v>28.347000000000001</v>
      </c>
      <c r="W7" s="54"/>
      <c r="X7" s="54">
        <v>481200</v>
      </c>
      <c r="Y7" s="54">
        <v>72400</v>
      </c>
      <c r="Z7" s="54">
        <v>125500</v>
      </c>
      <c r="AA7" s="54">
        <v>292200</v>
      </c>
      <c r="AB7" s="54">
        <v>0</v>
      </c>
      <c r="AC7" s="54">
        <v>28700</v>
      </c>
      <c r="AD7" s="54">
        <v>0</v>
      </c>
      <c r="AE7" s="54">
        <v>18.52547732174525</v>
      </c>
      <c r="AF7" s="47"/>
      <c r="AG7" s="86"/>
      <c r="AH7" s="32" t="s">
        <v>57</v>
      </c>
      <c r="AI7" s="32"/>
      <c r="AJ7" t="s">
        <v>235</v>
      </c>
      <c r="AK7" s="32">
        <v>63145.5</v>
      </c>
      <c r="AL7" s="32">
        <v>6.4967699999999997</v>
      </c>
      <c r="AM7" s="32">
        <v>124223</v>
      </c>
      <c r="AN7" t="s">
        <v>235</v>
      </c>
      <c r="AO7" t="s">
        <v>235</v>
      </c>
      <c r="AP7" t="s">
        <v>235</v>
      </c>
      <c r="AQ7" t="s">
        <v>212</v>
      </c>
      <c r="AR7" t="s">
        <v>212</v>
      </c>
      <c r="AS7" s="32">
        <v>671.04899999999998</v>
      </c>
      <c r="AT7" s="32">
        <v>605.005</v>
      </c>
      <c r="AU7" t="s">
        <v>235</v>
      </c>
      <c r="AV7" t="s">
        <v>235</v>
      </c>
      <c r="AW7" s="32">
        <v>40.0533</v>
      </c>
      <c r="AX7" t="s">
        <v>212</v>
      </c>
      <c r="AY7" t="s">
        <v>212</v>
      </c>
      <c r="AZ7" t="s">
        <v>212</v>
      </c>
      <c r="BA7" t="s">
        <v>235</v>
      </c>
      <c r="BB7" s="32">
        <v>29.4651</v>
      </c>
      <c r="BC7" s="32"/>
      <c r="BD7" s="32">
        <v>480400</v>
      </c>
      <c r="BE7" s="32">
        <v>75700</v>
      </c>
      <c r="BF7" s="32">
        <v>125300</v>
      </c>
      <c r="BG7" s="32">
        <v>291100</v>
      </c>
      <c r="BH7" s="32">
        <v>0</v>
      </c>
      <c r="BI7" s="32">
        <v>27500</v>
      </c>
      <c r="BJ7" s="32">
        <v>0</v>
      </c>
      <c r="BK7" s="32">
        <v>17.244083541586473</v>
      </c>
      <c r="BL7" s="47"/>
      <c r="BM7" s="85"/>
      <c r="BN7" s="28" t="s">
        <v>257</v>
      </c>
      <c r="BO7" s="28"/>
      <c r="BP7" s="40">
        <v>1.056</v>
      </c>
      <c r="BQ7" s="28">
        <v>54130</v>
      </c>
      <c r="BR7">
        <v>-2.9418899999999999</v>
      </c>
      <c r="BS7" s="28">
        <v>134142</v>
      </c>
      <c r="BT7">
        <v>-7.3157699999999997</v>
      </c>
      <c r="BU7" s="40">
        <v>1.0921799999999999</v>
      </c>
      <c r="BV7" s="40">
        <v>3.4854400000000001E-2</v>
      </c>
      <c r="BW7" s="40">
        <v>8.0277999999999992</v>
      </c>
      <c r="BX7">
        <v>-2.8924999999999999E-2</v>
      </c>
      <c r="BY7" s="28">
        <v>846.61199999999997</v>
      </c>
      <c r="BZ7" s="28">
        <v>843.45600000000002</v>
      </c>
      <c r="CA7" s="44">
        <v>1.0871599999999999E-5</v>
      </c>
      <c r="CB7" s="40">
        <v>6.0469599999999998E-2</v>
      </c>
      <c r="CC7" s="28">
        <v>16.397500000000001</v>
      </c>
      <c r="CD7" s="2">
        <v>-1.52513E-6</v>
      </c>
      <c r="CE7" s="28">
        <v>9.9874899999999995E-4</v>
      </c>
      <c r="CF7" s="2">
        <v>-2.6891100000000001E-5</v>
      </c>
      <c r="CG7" s="2">
        <v>-2.2456E-5</v>
      </c>
      <c r="CH7" s="28">
        <v>39.030200000000001</v>
      </c>
      <c r="CI7" s="28"/>
      <c r="CJ7" s="45">
        <v>481500</v>
      </c>
      <c r="CK7" s="45">
        <v>71200</v>
      </c>
      <c r="CL7" s="45">
        <v>126300.00000000001</v>
      </c>
      <c r="CM7" s="45">
        <v>292300</v>
      </c>
      <c r="CN7" s="45"/>
      <c r="CO7" s="45">
        <v>28800</v>
      </c>
      <c r="CQ7">
        <v>18.832181083502679</v>
      </c>
      <c r="CR7" s="47"/>
      <c r="CS7" s="79"/>
      <c r="CT7" s="79"/>
      <c r="CU7" s="79"/>
      <c r="CV7" s="79"/>
      <c r="CW7" s="79"/>
      <c r="CX7" s="79"/>
      <c r="CY7" s="79"/>
      <c r="CZ7" s="79"/>
      <c r="DA7" s="79"/>
      <c r="DB7" s="79"/>
      <c r="DC7" s="79"/>
      <c r="DD7" s="79"/>
      <c r="DE7" s="79"/>
      <c r="DF7" s="79"/>
      <c r="DG7" s="79"/>
      <c r="DH7" s="79"/>
      <c r="DI7" s="79"/>
      <c r="DJ7" s="79"/>
      <c r="DK7" s="79"/>
      <c r="DL7" s="47"/>
      <c r="EF7" s="37"/>
      <c r="EG7" s="37"/>
      <c r="EH7" s="37"/>
      <c r="EI7" s="37"/>
      <c r="EJ7" s="37"/>
      <c r="EK7" s="37"/>
      <c r="ID7" s="47"/>
      <c r="IE7" s="47"/>
      <c r="IF7" s="77"/>
      <c r="IG7" s="39" t="s">
        <v>94</v>
      </c>
      <c r="IH7" s="39"/>
      <c r="II7" s="39">
        <v>0</v>
      </c>
      <c r="IJ7" s="39">
        <v>50618.9</v>
      </c>
      <c r="IK7" t="s">
        <v>212</v>
      </c>
      <c r="IL7" s="39">
        <v>140859</v>
      </c>
      <c r="IM7" s="39">
        <v>9.99648</v>
      </c>
      <c r="IN7" s="39">
        <v>5.7785700000000002</v>
      </c>
      <c r="IO7" s="39">
        <v>0</v>
      </c>
      <c r="IP7" s="39">
        <v>0</v>
      </c>
      <c r="IQ7" s="39">
        <v>0</v>
      </c>
      <c r="IR7" s="39">
        <v>880.10699999999997</v>
      </c>
      <c r="IS7" s="39">
        <v>922.11199999999997</v>
      </c>
      <c r="IT7" t="s">
        <v>212</v>
      </c>
      <c r="IU7" t="s">
        <v>212</v>
      </c>
      <c r="IV7" s="39">
        <v>27.291499999999999</v>
      </c>
      <c r="IW7" s="39">
        <v>0.13997200000000001</v>
      </c>
      <c r="IX7" s="39">
        <v>0.23517099999999999</v>
      </c>
      <c r="IY7" s="39">
        <v>0</v>
      </c>
      <c r="IZ7" s="39">
        <v>0.72640800000000005</v>
      </c>
      <c r="JA7" s="39">
        <v>33.638100000000001</v>
      </c>
      <c r="JB7" s="39"/>
      <c r="JC7" s="39">
        <v>476000</v>
      </c>
      <c r="JD7" s="39">
        <v>54800.000000000007</v>
      </c>
      <c r="JE7" s="39">
        <v>145700</v>
      </c>
      <c r="JF7" s="39">
        <v>268700</v>
      </c>
      <c r="JG7" s="39">
        <v>1000</v>
      </c>
      <c r="JH7" s="39">
        <v>52400</v>
      </c>
      <c r="JI7" s="39">
        <v>0</v>
      </c>
      <c r="JJ7" s="47"/>
      <c r="JK7" s="78"/>
      <c r="JL7" s="32" t="s">
        <v>58</v>
      </c>
      <c r="JM7" s="32"/>
      <c r="JN7" t="s">
        <v>212</v>
      </c>
      <c r="JO7" s="32">
        <v>49292.9</v>
      </c>
      <c r="JP7" t="s">
        <v>212</v>
      </c>
      <c r="JQ7" s="32">
        <v>100359</v>
      </c>
      <c r="JR7" s="32">
        <v>0</v>
      </c>
      <c r="JS7" s="32">
        <v>2.5589400000000002</v>
      </c>
      <c r="JT7" s="32">
        <v>0</v>
      </c>
      <c r="JU7" s="32">
        <v>0</v>
      </c>
      <c r="JV7" t="s">
        <v>212</v>
      </c>
      <c r="JW7" s="32">
        <v>437.01499999999999</v>
      </c>
      <c r="JX7" s="32">
        <v>427.94099999999997</v>
      </c>
      <c r="JY7" s="32">
        <v>0</v>
      </c>
      <c r="JZ7" t="s">
        <v>212</v>
      </c>
      <c r="KA7" s="32">
        <v>38.116199999999999</v>
      </c>
      <c r="KB7" s="32">
        <v>1.46689</v>
      </c>
      <c r="KC7" s="32">
        <v>1.78241</v>
      </c>
      <c r="KD7" s="32">
        <v>0.10724400000000001</v>
      </c>
      <c r="KE7" s="32">
        <v>0.83441200000000004</v>
      </c>
      <c r="KF7" s="32">
        <v>17.6479</v>
      </c>
      <c r="KG7" s="32"/>
      <c r="KH7" s="32">
        <v>481800</v>
      </c>
      <c r="KI7" s="32">
        <v>73700</v>
      </c>
      <c r="KJ7" s="32">
        <v>125900</v>
      </c>
      <c r="KK7" s="32">
        <v>293200</v>
      </c>
      <c r="KL7" s="32">
        <v>0</v>
      </c>
      <c r="KM7" s="32">
        <v>25299.999999999996</v>
      </c>
      <c r="KN7" s="32">
        <v>0</v>
      </c>
      <c r="KO7" s="47"/>
      <c r="KP7" s="77"/>
      <c r="KQ7" s="32" t="s">
        <v>255</v>
      </c>
      <c r="KR7" s="32"/>
      <c r="KS7" s="32">
        <v>2.2426699999999999</v>
      </c>
      <c r="KT7" s="32">
        <v>43375.199999999997</v>
      </c>
      <c r="KU7">
        <v>-0.57253600000000004</v>
      </c>
      <c r="KV7" s="32">
        <v>136905</v>
      </c>
      <c r="KW7">
        <v>-4.9877200000000004</v>
      </c>
      <c r="KX7">
        <v>-0.249505</v>
      </c>
      <c r="KY7" s="32">
        <v>0</v>
      </c>
      <c r="KZ7" s="32">
        <v>0</v>
      </c>
      <c r="LA7" s="32">
        <v>0</v>
      </c>
      <c r="LB7" s="32">
        <v>883.78599999999994</v>
      </c>
      <c r="LC7" s="32">
        <v>892.78700000000003</v>
      </c>
      <c r="LD7" s="2">
        <v>-2.2488200000000001E-6</v>
      </c>
      <c r="LE7" s="32">
        <v>0</v>
      </c>
      <c r="LF7" s="32">
        <v>17.785299999999999</v>
      </c>
      <c r="LG7" s="35">
        <v>3.1510499999999999E-7</v>
      </c>
      <c r="LH7">
        <v>-2.0793799999999999E-4</v>
      </c>
      <c r="LI7" s="35">
        <v>5.55467E-6</v>
      </c>
      <c r="LJ7" s="32">
        <v>5.8659999999999997E-2</v>
      </c>
      <c r="LK7" s="32">
        <v>45.308500000000002</v>
      </c>
      <c r="LL7" s="32"/>
      <c r="LM7" s="43">
        <v>480000</v>
      </c>
      <c r="LN7" s="43">
        <v>66000</v>
      </c>
      <c r="LO7" s="43">
        <v>132900</v>
      </c>
      <c r="LP7" s="43">
        <v>284700</v>
      </c>
      <c r="LQ7" s="43"/>
      <c r="LR7" s="43">
        <v>36400</v>
      </c>
      <c r="LT7" s="47"/>
    </row>
    <row r="8" spans="1:332" ht="16.8" customHeight="1">
      <c r="A8" s="85"/>
      <c r="B8" s="62" t="s">
        <v>92</v>
      </c>
      <c r="C8" s="62"/>
      <c r="D8" s="62" t="s">
        <v>212</v>
      </c>
      <c r="E8" s="62">
        <v>52666</v>
      </c>
      <c r="F8" s="62" t="s">
        <v>212</v>
      </c>
      <c r="G8" s="62">
        <v>148746</v>
      </c>
      <c r="H8" s="62" t="s">
        <v>235</v>
      </c>
      <c r="I8" s="62">
        <v>4.3389100000000003</v>
      </c>
      <c r="J8" s="62">
        <v>3.5916399999999999</v>
      </c>
      <c r="K8" s="62">
        <v>23.399100000000001</v>
      </c>
      <c r="L8" s="62" t="s">
        <v>235</v>
      </c>
      <c r="M8" s="62">
        <v>997.22500000000002</v>
      </c>
      <c r="N8" s="62">
        <v>973.45600000000002</v>
      </c>
      <c r="O8" s="62" t="s">
        <v>235</v>
      </c>
      <c r="P8" s="62" t="s">
        <v>212</v>
      </c>
      <c r="Q8" s="62">
        <v>24.385999999999999</v>
      </c>
      <c r="R8" s="62">
        <v>0.12717999999999999</v>
      </c>
      <c r="S8" s="62">
        <v>0.231796</v>
      </c>
      <c r="T8" s="62">
        <v>3.5584599999999998E-3</v>
      </c>
      <c r="U8" s="62">
        <v>1.15879</v>
      </c>
      <c r="V8" s="62">
        <v>35.6952</v>
      </c>
      <c r="W8" s="62"/>
      <c r="X8" s="62">
        <v>475500</v>
      </c>
      <c r="Y8" s="62">
        <v>53200</v>
      </c>
      <c r="Z8" s="62">
        <v>145000</v>
      </c>
      <c r="AA8" s="62">
        <v>268000</v>
      </c>
      <c r="AB8" s="62">
        <v>900</v>
      </c>
      <c r="AC8" s="62">
        <v>53200</v>
      </c>
      <c r="AD8" s="62">
        <v>4200</v>
      </c>
      <c r="AE8" s="62">
        <v>36.222231478217509</v>
      </c>
      <c r="AF8" s="47"/>
      <c r="AG8" s="86"/>
      <c r="AH8" s="39" t="s">
        <v>56</v>
      </c>
      <c r="AI8" s="39"/>
      <c r="AJ8" t="s">
        <v>235</v>
      </c>
      <c r="AK8" s="39">
        <v>55456.4</v>
      </c>
      <c r="AL8" t="s">
        <v>235</v>
      </c>
      <c r="AM8" s="39">
        <v>121164</v>
      </c>
      <c r="AN8" t="s">
        <v>235</v>
      </c>
      <c r="AO8" s="39">
        <v>6.5797600000000003</v>
      </c>
      <c r="AP8" t="s">
        <v>235</v>
      </c>
      <c r="AQ8" t="s">
        <v>212</v>
      </c>
      <c r="AR8" t="s">
        <v>235</v>
      </c>
      <c r="AS8" s="39">
        <v>492.20400000000001</v>
      </c>
      <c r="AT8" s="39">
        <v>489.42</v>
      </c>
      <c r="AU8" t="s">
        <v>235</v>
      </c>
      <c r="AV8" t="s">
        <v>235</v>
      </c>
      <c r="AW8" s="39">
        <v>67.461600000000004</v>
      </c>
      <c r="AX8" s="39">
        <v>2.2896999999999998</v>
      </c>
      <c r="AY8" s="39">
        <v>3.70574</v>
      </c>
      <c r="AZ8" s="39">
        <v>0.33721000000000001</v>
      </c>
      <c r="BA8" s="39">
        <v>0.96900699999999995</v>
      </c>
      <c r="BB8" s="39">
        <v>16.290299999999998</v>
      </c>
      <c r="BC8" s="39"/>
      <c r="BD8" s="39">
        <v>480200.00000000006</v>
      </c>
      <c r="BE8" s="39">
        <v>72300</v>
      </c>
      <c r="BF8" s="39">
        <v>128200</v>
      </c>
      <c r="BG8" s="39">
        <v>289400</v>
      </c>
      <c r="BH8" s="39">
        <v>0</v>
      </c>
      <c r="BI8" s="39">
        <v>26900</v>
      </c>
      <c r="BJ8" s="39">
        <v>0</v>
      </c>
      <c r="BK8" s="39">
        <v>17.587740709174611</v>
      </c>
      <c r="BL8" s="47"/>
      <c r="BM8" s="85"/>
      <c r="BN8" s="39" t="s">
        <v>259</v>
      </c>
      <c r="BO8" s="39"/>
      <c r="BP8" s="39">
        <v>3.3807999999999998</v>
      </c>
      <c r="BQ8" s="39">
        <v>54105.7</v>
      </c>
      <c r="BR8">
        <v>-1.4096599999999999</v>
      </c>
      <c r="BS8" s="39">
        <v>157284</v>
      </c>
      <c r="BT8">
        <v>-0.84780699999999998</v>
      </c>
      <c r="BU8" s="39">
        <v>16.3169</v>
      </c>
      <c r="BV8" s="40">
        <v>1.92761</v>
      </c>
      <c r="BW8" s="40">
        <v>3.7728999999999999</v>
      </c>
      <c r="BX8" s="40">
        <v>8.5361900000000004E-2</v>
      </c>
      <c r="BY8" s="39">
        <v>1313.82</v>
      </c>
      <c r="BZ8" s="39">
        <v>1237.57</v>
      </c>
      <c r="CA8" s="2">
        <v>-4.1312300000000001E-5</v>
      </c>
      <c r="CB8" s="40">
        <v>3.6695800000000001E-2</v>
      </c>
      <c r="CC8" s="39">
        <v>20.532499999999999</v>
      </c>
      <c r="CD8" s="39">
        <v>7.83411E-3</v>
      </c>
      <c r="CE8" s="39">
        <v>1.1792199999999999E-2</v>
      </c>
      <c r="CF8" s="41">
        <v>9.9556799999999995E-5</v>
      </c>
      <c r="CG8" s="39">
        <v>5.7248500000000001E-2</v>
      </c>
      <c r="CH8" s="39">
        <v>58.816800000000001</v>
      </c>
      <c r="CI8" s="39"/>
      <c r="CJ8" s="42">
        <v>479000</v>
      </c>
      <c r="CK8" s="42">
        <v>62000</v>
      </c>
      <c r="CL8" s="42">
        <v>137400</v>
      </c>
      <c r="CM8" s="42">
        <v>279500</v>
      </c>
      <c r="CN8" s="42"/>
      <c r="CO8" s="42">
        <v>42000</v>
      </c>
      <c r="CQ8">
        <v>27.983120919189695</v>
      </c>
      <c r="CR8" s="47"/>
      <c r="CS8" s="79"/>
      <c r="CT8" s="79"/>
      <c r="CU8" s="79"/>
      <c r="CV8" s="79"/>
      <c r="CW8" s="79"/>
      <c r="CX8" s="79"/>
      <c r="CY8" s="79"/>
      <c r="CZ8" s="79"/>
      <c r="DA8" s="79"/>
      <c r="DB8" s="79"/>
      <c r="DC8" s="79"/>
      <c r="DD8" s="79"/>
      <c r="DE8" s="79"/>
      <c r="DF8" s="79"/>
      <c r="DG8" s="79"/>
      <c r="DH8" s="79"/>
      <c r="DI8" s="79"/>
      <c r="DJ8" s="79"/>
      <c r="DK8" s="79"/>
      <c r="DL8" s="47"/>
      <c r="EF8" s="37"/>
      <c r="EG8" s="37"/>
      <c r="EH8" s="37"/>
      <c r="EI8" s="37"/>
      <c r="EJ8" s="37"/>
      <c r="EK8" s="37"/>
      <c r="ID8" s="47"/>
      <c r="IE8" s="47"/>
      <c r="IF8" s="77"/>
      <c r="IG8" s="32" t="s">
        <v>93</v>
      </c>
      <c r="IH8" s="32"/>
      <c r="II8" s="32">
        <v>0</v>
      </c>
      <c r="IJ8" s="32">
        <v>63821.5</v>
      </c>
      <c r="IK8" t="s">
        <v>212</v>
      </c>
      <c r="IL8" s="32">
        <v>127250</v>
      </c>
      <c r="IM8" s="32">
        <v>0</v>
      </c>
      <c r="IN8" s="32">
        <v>0</v>
      </c>
      <c r="IO8" s="32">
        <v>0</v>
      </c>
      <c r="IP8" s="32">
        <v>0</v>
      </c>
      <c r="IQ8" s="32">
        <v>0</v>
      </c>
      <c r="IR8" s="32">
        <v>675.22299999999996</v>
      </c>
      <c r="IS8" s="32">
        <v>664.697</v>
      </c>
      <c r="IT8" t="s">
        <v>212</v>
      </c>
      <c r="IU8" s="32">
        <v>0</v>
      </c>
      <c r="IV8" s="32">
        <v>34.773800000000001</v>
      </c>
      <c r="IW8" t="s">
        <v>212</v>
      </c>
      <c r="IX8" s="32">
        <v>1.08124E-3</v>
      </c>
      <c r="IY8" t="s">
        <v>212</v>
      </c>
      <c r="IZ8" t="s">
        <v>212</v>
      </c>
      <c r="JA8" s="32">
        <v>28.347000000000001</v>
      </c>
      <c r="JB8" s="32"/>
      <c r="JC8" s="32">
        <v>481200</v>
      </c>
      <c r="JD8" s="32">
        <v>72400</v>
      </c>
      <c r="JE8" s="32">
        <v>125500</v>
      </c>
      <c r="JF8" s="32">
        <v>292200</v>
      </c>
      <c r="JG8" s="32">
        <v>0</v>
      </c>
      <c r="JH8" s="32">
        <v>28700</v>
      </c>
      <c r="JI8" s="32">
        <v>0</v>
      </c>
      <c r="JJ8" s="47"/>
      <c r="JK8" s="78"/>
      <c r="JL8" s="32" t="s">
        <v>57</v>
      </c>
      <c r="JM8" s="32"/>
      <c r="JN8" s="32">
        <v>0</v>
      </c>
      <c r="JO8" s="32">
        <v>63145.5</v>
      </c>
      <c r="JP8" s="32">
        <v>6.4967699999999997</v>
      </c>
      <c r="JQ8" s="32">
        <v>124223</v>
      </c>
      <c r="JR8" s="32">
        <v>0</v>
      </c>
      <c r="JS8" s="32">
        <v>0</v>
      </c>
      <c r="JT8" s="32">
        <v>0</v>
      </c>
      <c r="JU8" t="s">
        <v>212</v>
      </c>
      <c r="JV8" t="s">
        <v>212</v>
      </c>
      <c r="JW8" s="32">
        <v>671.04899999999998</v>
      </c>
      <c r="JX8" s="32">
        <v>605.005</v>
      </c>
      <c r="JY8" s="32">
        <v>0</v>
      </c>
      <c r="JZ8" s="32">
        <v>0</v>
      </c>
      <c r="KA8" s="32">
        <v>40.0533</v>
      </c>
      <c r="KB8" t="s">
        <v>212</v>
      </c>
      <c r="KC8" t="s">
        <v>212</v>
      </c>
      <c r="KD8" t="s">
        <v>212</v>
      </c>
      <c r="KE8" s="32">
        <v>0</v>
      </c>
      <c r="KF8" s="32">
        <v>29.4651</v>
      </c>
      <c r="KG8" s="32"/>
      <c r="KH8" s="32">
        <v>480400</v>
      </c>
      <c r="KI8" s="32">
        <v>75700</v>
      </c>
      <c r="KJ8" s="32">
        <v>125300</v>
      </c>
      <c r="KK8" s="32">
        <v>291100</v>
      </c>
      <c r="KL8" s="32">
        <v>0</v>
      </c>
      <c r="KM8" s="32">
        <v>27500</v>
      </c>
      <c r="KN8" s="32">
        <v>0</v>
      </c>
      <c r="KO8" s="47"/>
      <c r="KP8" s="77"/>
      <c r="KQ8" s="28" t="s">
        <v>257</v>
      </c>
      <c r="KR8" s="28"/>
      <c r="KS8" s="28">
        <v>0</v>
      </c>
      <c r="KT8" s="28">
        <v>54130</v>
      </c>
      <c r="KU8">
        <v>-2.9418899999999999</v>
      </c>
      <c r="KV8" s="28">
        <v>134142</v>
      </c>
      <c r="KW8">
        <v>-7.3157699999999997</v>
      </c>
      <c r="KX8" s="28">
        <v>0</v>
      </c>
      <c r="KY8" s="28">
        <v>0</v>
      </c>
      <c r="KZ8" s="28">
        <v>0</v>
      </c>
      <c r="LA8">
        <v>-2.8924999999999999E-2</v>
      </c>
      <c r="LB8" s="28">
        <v>846.61199999999997</v>
      </c>
      <c r="LC8" s="28">
        <v>843.45600000000002</v>
      </c>
      <c r="LD8" s="44">
        <v>1.0871599999999999E-5</v>
      </c>
      <c r="LE8" s="28">
        <v>0</v>
      </c>
      <c r="LF8" s="28">
        <v>16.397500000000001</v>
      </c>
      <c r="LG8" s="2">
        <v>-1.52513E-6</v>
      </c>
      <c r="LH8" s="28">
        <v>9.9874899999999995E-4</v>
      </c>
      <c r="LI8" s="2">
        <v>-2.6891100000000001E-5</v>
      </c>
      <c r="LJ8" s="2">
        <v>-2.2456E-5</v>
      </c>
      <c r="LK8" s="28">
        <v>39.030200000000001</v>
      </c>
      <c r="LL8" s="28"/>
      <c r="LM8" s="45">
        <v>481500</v>
      </c>
      <c r="LN8" s="45">
        <v>71200</v>
      </c>
      <c r="LO8" s="45">
        <v>126300.00000000001</v>
      </c>
      <c r="LP8" s="45">
        <v>292300</v>
      </c>
      <c r="LQ8" s="45"/>
      <c r="LR8" s="45">
        <v>28800</v>
      </c>
      <c r="LT8" s="47"/>
    </row>
    <row r="9" spans="1:332" ht="16.8" customHeight="1">
      <c r="A9" s="85"/>
      <c r="B9" s="56" t="s">
        <v>91</v>
      </c>
      <c r="C9" s="56"/>
      <c r="D9" s="56">
        <v>2.3970500000000001</v>
      </c>
      <c r="E9" s="56">
        <v>48924.800000000003</v>
      </c>
      <c r="F9" s="62" t="s">
        <v>212</v>
      </c>
      <c r="G9" s="56">
        <v>142381</v>
      </c>
      <c r="H9" s="56" t="s">
        <v>235</v>
      </c>
      <c r="I9" s="56">
        <v>5.1881300000000001</v>
      </c>
      <c r="J9" s="56">
        <v>2.56914</v>
      </c>
      <c r="K9" s="56" t="s">
        <v>235</v>
      </c>
      <c r="L9" s="56">
        <v>0.63619999999999999</v>
      </c>
      <c r="M9" s="56">
        <v>809.41600000000005</v>
      </c>
      <c r="N9" s="56">
        <v>825.58600000000001</v>
      </c>
      <c r="O9" s="56">
        <v>8.7564400000000001E-2</v>
      </c>
      <c r="P9" s="62" t="s">
        <v>212</v>
      </c>
      <c r="Q9" s="56">
        <v>46.9651</v>
      </c>
      <c r="R9" s="56">
        <v>2.7633100000000001E-2</v>
      </c>
      <c r="S9" s="56">
        <v>1.6121E-2</v>
      </c>
      <c r="T9" s="56">
        <v>6.1720199999999996E-4</v>
      </c>
      <c r="U9" s="56">
        <v>2.7513300000000001E-2</v>
      </c>
      <c r="V9" s="56">
        <v>37.071199999999997</v>
      </c>
      <c r="W9" s="56"/>
      <c r="X9" s="56">
        <v>475000</v>
      </c>
      <c r="Y9" s="56">
        <v>54000</v>
      </c>
      <c r="Z9" s="56">
        <v>144500</v>
      </c>
      <c r="AA9" s="56">
        <v>267600</v>
      </c>
      <c r="AB9" s="56">
        <v>900</v>
      </c>
      <c r="AC9" s="56">
        <v>53600</v>
      </c>
      <c r="AD9" s="56">
        <v>4400</v>
      </c>
      <c r="AE9" s="56">
        <v>36.054011178225736</v>
      </c>
      <c r="AF9" s="47"/>
      <c r="AG9" s="86"/>
      <c r="AH9" s="32" t="s">
        <v>55</v>
      </c>
      <c r="AI9" s="32"/>
      <c r="AJ9" t="s">
        <v>235</v>
      </c>
      <c r="AK9" s="32">
        <v>54281</v>
      </c>
      <c r="AL9" s="32">
        <v>50.845700000000001</v>
      </c>
      <c r="AM9" s="32">
        <v>115477</v>
      </c>
      <c r="AN9" s="32">
        <v>13.2628</v>
      </c>
      <c r="AO9" s="32">
        <v>3.3224900000000002</v>
      </c>
      <c r="AP9" t="s">
        <v>235</v>
      </c>
      <c r="AQ9" t="s">
        <v>235</v>
      </c>
      <c r="AR9" s="32">
        <v>1.85514</v>
      </c>
      <c r="AS9" s="32">
        <v>483.68599999999998</v>
      </c>
      <c r="AT9" s="32">
        <v>481.97399999999999</v>
      </c>
      <c r="AU9" t="s">
        <v>212</v>
      </c>
      <c r="AV9" t="s">
        <v>212</v>
      </c>
      <c r="AW9" s="32">
        <v>86.672200000000004</v>
      </c>
      <c r="AX9" s="32">
        <v>0.84778299999999995</v>
      </c>
      <c r="AY9" s="32">
        <v>0.98743899999999996</v>
      </c>
      <c r="AZ9" s="32">
        <v>0.10649599999999999</v>
      </c>
      <c r="BA9" s="32">
        <v>0.79778700000000002</v>
      </c>
      <c r="BB9" s="32">
        <v>19.565799999999999</v>
      </c>
      <c r="BC9" s="32"/>
      <c r="BD9" s="32">
        <v>480500</v>
      </c>
      <c r="BE9" s="32">
        <v>70400</v>
      </c>
      <c r="BF9" s="32">
        <v>128500</v>
      </c>
      <c r="BG9" s="32">
        <v>289200</v>
      </c>
      <c r="BH9" s="32">
        <v>0</v>
      </c>
      <c r="BI9" s="32">
        <v>29300</v>
      </c>
      <c r="BJ9" s="32">
        <v>0</v>
      </c>
      <c r="BK9" s="32">
        <v>19.271878871771307</v>
      </c>
      <c r="BL9" s="47"/>
      <c r="BM9" s="85"/>
      <c r="BN9" s="28" t="s">
        <v>261</v>
      </c>
      <c r="BO9" s="28"/>
      <c r="BP9" s="28">
        <v>1.83446</v>
      </c>
      <c r="BQ9" s="28">
        <v>40646.699999999997</v>
      </c>
      <c r="BR9" s="28">
        <v>0.35951899999999998</v>
      </c>
      <c r="BS9" s="28">
        <v>137591</v>
      </c>
      <c r="BT9" s="40">
        <v>0.66537400000000002</v>
      </c>
      <c r="BU9" s="40">
        <v>1.1824600000000001</v>
      </c>
      <c r="BV9" s="40">
        <v>1.47123</v>
      </c>
      <c r="BW9" s="28">
        <v>9.6046600000000009</v>
      </c>
      <c r="BX9" s="40">
        <v>0.22389200000000001</v>
      </c>
      <c r="BY9" s="28">
        <v>980.36599999999999</v>
      </c>
      <c r="BZ9" s="28">
        <v>963.86599999999999</v>
      </c>
      <c r="CA9" s="28">
        <v>1.2339800000000001E-4</v>
      </c>
      <c r="CB9" s="40">
        <v>9.6519599999999997E-2</v>
      </c>
      <c r="CC9" s="28">
        <v>15.915699999999999</v>
      </c>
      <c r="CD9" s="2">
        <v>-1.73524E-5</v>
      </c>
      <c r="CE9">
        <v>-3.24844E-3</v>
      </c>
      <c r="CF9">
        <v>-3.0610799999999998E-4</v>
      </c>
      <c r="CG9" s="28">
        <v>5.06449E-2</v>
      </c>
      <c r="CH9" s="28">
        <v>46.116599999999998</v>
      </c>
      <c r="CI9" s="28"/>
      <c r="CJ9" s="45">
        <v>479000</v>
      </c>
      <c r="CK9" s="45">
        <v>63099.999999999993</v>
      </c>
      <c r="CL9" s="45">
        <v>137200</v>
      </c>
      <c r="CM9" s="45">
        <v>279700</v>
      </c>
      <c r="CN9" s="45"/>
      <c r="CO9" s="45">
        <v>40900</v>
      </c>
      <c r="CQ9">
        <v>27.102567400293132</v>
      </c>
      <c r="CR9" s="47"/>
      <c r="CS9" s="79"/>
      <c r="CT9" s="79"/>
      <c r="CU9" s="79"/>
      <c r="CV9" s="79"/>
      <c r="CW9" s="79"/>
      <c r="CX9" s="79"/>
      <c r="CY9" s="79"/>
      <c r="CZ9" s="79"/>
      <c r="DA9" s="79"/>
      <c r="DB9" s="79"/>
      <c r="DC9" s="79"/>
      <c r="DD9" s="79"/>
      <c r="DE9" s="79"/>
      <c r="DF9" s="79"/>
      <c r="DG9" s="79"/>
      <c r="DH9" s="79"/>
      <c r="DI9" s="79"/>
      <c r="DJ9" s="79"/>
      <c r="DK9" s="79"/>
      <c r="DL9" s="47"/>
      <c r="EF9" s="37"/>
      <c r="EG9" s="37"/>
      <c r="EH9" s="37"/>
      <c r="EI9" s="37"/>
      <c r="EJ9" s="37"/>
      <c r="EK9" s="37"/>
      <c r="ID9" s="47"/>
      <c r="IE9" s="47"/>
      <c r="IF9" s="77"/>
      <c r="IG9" t="s">
        <v>92</v>
      </c>
      <c r="II9" t="s">
        <v>212</v>
      </c>
      <c r="IJ9">
        <v>52666</v>
      </c>
      <c r="IK9" t="s">
        <v>212</v>
      </c>
      <c r="IL9">
        <v>148746</v>
      </c>
      <c r="IM9" s="37">
        <v>0</v>
      </c>
      <c r="IN9">
        <v>4.3389100000000003</v>
      </c>
      <c r="IO9">
        <v>3.5916399999999999</v>
      </c>
      <c r="IP9">
        <v>23.399100000000001</v>
      </c>
      <c r="IQ9" s="37">
        <v>0</v>
      </c>
      <c r="IR9">
        <v>997.22500000000002</v>
      </c>
      <c r="IS9">
        <v>973.45600000000002</v>
      </c>
      <c r="IT9" s="37">
        <v>0</v>
      </c>
      <c r="IU9" t="s">
        <v>212</v>
      </c>
      <c r="IV9">
        <v>24.385999999999999</v>
      </c>
      <c r="IW9">
        <v>0.12717999999999999</v>
      </c>
      <c r="IX9">
        <v>0.231796</v>
      </c>
      <c r="IY9">
        <v>3.5584599999999998E-3</v>
      </c>
      <c r="IZ9">
        <v>1.15879</v>
      </c>
      <c r="JA9">
        <v>35.6952</v>
      </c>
      <c r="JC9">
        <v>475500</v>
      </c>
      <c r="JD9">
        <v>53200</v>
      </c>
      <c r="JE9">
        <v>145000</v>
      </c>
      <c r="JF9">
        <v>268000</v>
      </c>
      <c r="JG9">
        <v>900</v>
      </c>
      <c r="JH9">
        <v>53200</v>
      </c>
      <c r="JI9">
        <v>4200</v>
      </c>
      <c r="JJ9" s="47"/>
      <c r="JK9" s="78"/>
      <c r="JL9" s="39" t="s">
        <v>56</v>
      </c>
      <c r="JM9" s="39"/>
      <c r="JN9" s="39">
        <v>0</v>
      </c>
      <c r="JO9" s="39">
        <v>55456.4</v>
      </c>
      <c r="JP9" s="39">
        <v>0</v>
      </c>
      <c r="JQ9" s="39">
        <v>121164</v>
      </c>
      <c r="JR9" s="39">
        <v>0</v>
      </c>
      <c r="JS9" s="39">
        <v>6.5797600000000003</v>
      </c>
      <c r="JT9" s="39">
        <v>0</v>
      </c>
      <c r="JU9" t="s">
        <v>212</v>
      </c>
      <c r="JV9" s="39">
        <v>0</v>
      </c>
      <c r="JW9" s="39">
        <v>492.20400000000001</v>
      </c>
      <c r="JX9" s="39">
        <v>489.42</v>
      </c>
      <c r="JY9" s="39">
        <v>0</v>
      </c>
      <c r="JZ9" s="39">
        <v>0</v>
      </c>
      <c r="KA9" s="39">
        <v>67.461600000000004</v>
      </c>
      <c r="KB9" s="39">
        <v>2.2896999999999998</v>
      </c>
      <c r="KC9" s="39">
        <v>3.70574</v>
      </c>
      <c r="KD9" s="39">
        <v>0.33721000000000001</v>
      </c>
      <c r="KE9" s="39">
        <v>0.96900699999999995</v>
      </c>
      <c r="KF9" s="39">
        <v>16.290299999999998</v>
      </c>
      <c r="KG9" s="39"/>
      <c r="KH9" s="39">
        <v>480200.00000000006</v>
      </c>
      <c r="KI9" s="39">
        <v>72300</v>
      </c>
      <c r="KJ9" s="39">
        <v>128200</v>
      </c>
      <c r="KK9" s="39">
        <v>289400</v>
      </c>
      <c r="KL9" s="39">
        <v>0</v>
      </c>
      <c r="KM9" s="39">
        <v>26900</v>
      </c>
      <c r="KN9" s="39">
        <v>0</v>
      </c>
      <c r="KO9" s="47"/>
      <c r="KP9" s="77"/>
      <c r="KQ9" s="39" t="s">
        <v>259</v>
      </c>
      <c r="KR9" s="39"/>
      <c r="KS9" s="39">
        <v>3.3807999999999998</v>
      </c>
      <c r="KT9" s="39">
        <v>54105.7</v>
      </c>
      <c r="KU9">
        <v>-1.4096599999999999</v>
      </c>
      <c r="KV9" s="39">
        <v>157284</v>
      </c>
      <c r="KW9">
        <v>-0.84780699999999998</v>
      </c>
      <c r="KX9" s="39">
        <v>16.3169</v>
      </c>
      <c r="KY9" s="39">
        <v>0</v>
      </c>
      <c r="KZ9" s="39">
        <v>0</v>
      </c>
      <c r="LA9" s="39">
        <v>0</v>
      </c>
      <c r="LB9" s="39">
        <v>1313.82</v>
      </c>
      <c r="LC9" s="39">
        <v>1237.57</v>
      </c>
      <c r="LD9" s="2">
        <v>-4.1312300000000001E-5</v>
      </c>
      <c r="LE9" s="39">
        <v>0</v>
      </c>
      <c r="LF9" s="39">
        <v>20.532499999999999</v>
      </c>
      <c r="LG9" s="39">
        <v>7.83411E-3</v>
      </c>
      <c r="LH9" s="39">
        <v>1.1792199999999999E-2</v>
      </c>
      <c r="LI9" s="41">
        <v>9.9556799999999995E-5</v>
      </c>
      <c r="LJ9" s="39">
        <v>5.7248500000000001E-2</v>
      </c>
      <c r="LK9" s="39">
        <v>58.816800000000001</v>
      </c>
      <c r="LL9" s="39"/>
      <c r="LM9" s="42">
        <v>479000</v>
      </c>
      <c r="LN9" s="42">
        <v>62000</v>
      </c>
      <c r="LO9" s="42">
        <v>137400</v>
      </c>
      <c r="LP9" s="42">
        <v>279500</v>
      </c>
      <c r="LQ9" s="42"/>
      <c r="LR9" s="42">
        <v>42000</v>
      </c>
      <c r="LT9" s="47"/>
    </row>
    <row r="10" spans="1:332">
      <c r="A10" s="85"/>
      <c r="B10" s="39" t="s">
        <v>90</v>
      </c>
      <c r="C10" s="39"/>
      <c r="D10" s="39" t="s">
        <v>235</v>
      </c>
      <c r="E10" s="39">
        <v>47278.1</v>
      </c>
      <c r="F10" t="s">
        <v>212</v>
      </c>
      <c r="G10" s="39">
        <v>137198</v>
      </c>
      <c r="H10" s="39" t="s">
        <v>235</v>
      </c>
      <c r="I10" s="39">
        <v>5.79521</v>
      </c>
      <c r="J10" s="39">
        <v>2.5900099999999999</v>
      </c>
      <c r="K10" s="39" t="s">
        <v>235</v>
      </c>
      <c r="L10" t="s">
        <v>212</v>
      </c>
      <c r="M10" s="39">
        <v>812.274</v>
      </c>
      <c r="N10" s="39">
        <v>827.88099999999997</v>
      </c>
      <c r="O10" s="39">
        <v>9.9519700000000003E-2</v>
      </c>
      <c r="P10" t="s">
        <v>212</v>
      </c>
      <c r="Q10" s="39">
        <v>23.572700000000001</v>
      </c>
      <c r="R10" s="39">
        <v>4.9480999999999997E-2</v>
      </c>
      <c r="S10" s="39">
        <v>0.142709</v>
      </c>
      <c r="T10" t="s">
        <v>212</v>
      </c>
      <c r="U10" s="39">
        <v>1.08047</v>
      </c>
      <c r="V10" s="39">
        <v>32.8003</v>
      </c>
      <c r="W10" s="39"/>
      <c r="X10" s="39">
        <v>476500</v>
      </c>
      <c r="Y10" s="39">
        <v>52400</v>
      </c>
      <c r="Z10" s="39">
        <v>146600</v>
      </c>
      <c r="AA10" s="39">
        <v>268100</v>
      </c>
      <c r="AB10" s="39">
        <v>900</v>
      </c>
      <c r="AC10" s="39">
        <v>55500</v>
      </c>
      <c r="AD10" s="39">
        <v>0</v>
      </c>
      <c r="AE10" s="39">
        <v>37.556738013153939</v>
      </c>
      <c r="AF10" s="47"/>
      <c r="AG10" s="86"/>
      <c r="AH10" s="32" t="s">
        <v>54</v>
      </c>
      <c r="AI10" s="32"/>
      <c r="AJ10" t="s">
        <v>235</v>
      </c>
      <c r="AK10" s="32">
        <v>47214.2</v>
      </c>
      <c r="AL10" t="s">
        <v>212</v>
      </c>
      <c r="AM10" s="32">
        <v>104989</v>
      </c>
      <c r="AN10" t="s">
        <v>212</v>
      </c>
      <c r="AO10" s="32">
        <v>3.0182099999999998</v>
      </c>
      <c r="AP10" t="s">
        <v>235</v>
      </c>
      <c r="AQ10" t="s">
        <v>235</v>
      </c>
      <c r="AR10" t="s">
        <v>212</v>
      </c>
      <c r="AS10" s="32">
        <v>449.315</v>
      </c>
      <c r="AT10" s="32">
        <v>431.72300000000001</v>
      </c>
      <c r="AU10" t="s">
        <v>212</v>
      </c>
      <c r="AV10" t="s">
        <v>212</v>
      </c>
      <c r="AW10" s="32">
        <v>50.0364</v>
      </c>
      <c r="AX10" s="32">
        <v>1.3749199999999999</v>
      </c>
      <c r="AY10" s="32">
        <v>1.79613</v>
      </c>
      <c r="AZ10" s="32">
        <v>0.109907</v>
      </c>
      <c r="BA10" s="32">
        <v>0.63741000000000003</v>
      </c>
      <c r="BB10" s="32">
        <v>16.8703</v>
      </c>
      <c r="BC10" s="32"/>
      <c r="BD10" s="32">
        <v>480500</v>
      </c>
      <c r="BE10" s="32">
        <v>73200</v>
      </c>
      <c r="BF10" s="32">
        <v>129500</v>
      </c>
      <c r="BG10" s="32">
        <v>288400</v>
      </c>
      <c r="BH10" s="32">
        <v>0</v>
      </c>
      <c r="BI10" s="32">
        <v>28400</v>
      </c>
      <c r="BJ10" s="32">
        <v>0</v>
      </c>
      <c r="BK10" s="32">
        <v>18.203202859810062</v>
      </c>
      <c r="BL10" s="47"/>
      <c r="BM10" s="85"/>
      <c r="BN10" s="28" t="s">
        <v>263</v>
      </c>
      <c r="BO10" s="28"/>
      <c r="BP10" s="28">
        <v>2.2586200000000001</v>
      </c>
      <c r="BQ10" s="28">
        <v>58069.9</v>
      </c>
      <c r="BR10">
        <v>-0.76547200000000004</v>
      </c>
      <c r="BS10" s="28">
        <v>139496</v>
      </c>
      <c r="BT10" s="40">
        <v>8.6146499999999993</v>
      </c>
      <c r="BU10" s="40">
        <v>0.57654799999999995</v>
      </c>
      <c r="BV10">
        <v>-2.63578</v>
      </c>
      <c r="BW10" s="28">
        <v>12.5932</v>
      </c>
      <c r="BX10">
        <v>-0.1363</v>
      </c>
      <c r="BY10" s="28">
        <v>974.36199999999997</v>
      </c>
      <c r="BZ10" s="28">
        <v>949.34799999999996</v>
      </c>
      <c r="CA10">
        <v>-5.6459299999999995E-4</v>
      </c>
      <c r="CB10" s="40">
        <v>4.3043600000000001E-2</v>
      </c>
      <c r="CC10" s="28">
        <v>18.200800000000001</v>
      </c>
      <c r="CD10" s="44">
        <v>7.6190600000000002E-5</v>
      </c>
      <c r="CE10" s="28">
        <v>8.7622999999999998E-4</v>
      </c>
      <c r="CF10" s="28">
        <v>1.3444100000000001E-3</v>
      </c>
      <c r="CG10" s="28">
        <v>3.3964399999999999E-2</v>
      </c>
      <c r="CH10" s="28">
        <v>49.895099999999999</v>
      </c>
      <c r="CI10" s="28"/>
      <c r="CJ10" s="45">
        <v>480200.00000000006</v>
      </c>
      <c r="CK10" s="45">
        <v>68300</v>
      </c>
      <c r="CL10" s="45">
        <v>130700</v>
      </c>
      <c r="CM10" s="45">
        <v>286700</v>
      </c>
      <c r="CN10" s="45"/>
      <c r="CO10" s="45">
        <v>34000</v>
      </c>
      <c r="CQ10">
        <v>22.211498933054223</v>
      </c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7"/>
      <c r="DI10" s="47"/>
      <c r="DJ10" s="47"/>
      <c r="DK10" s="47"/>
      <c r="DL10" s="47"/>
      <c r="EF10" s="37"/>
      <c r="EG10" s="37"/>
      <c r="EH10" s="37"/>
      <c r="EI10" s="37"/>
      <c r="EJ10" s="37"/>
      <c r="EK10" s="37"/>
      <c r="ID10" s="47"/>
      <c r="IE10" s="47"/>
      <c r="IF10" s="77"/>
      <c r="IG10" s="39" t="s">
        <v>91</v>
      </c>
      <c r="IH10" s="39"/>
      <c r="II10" s="39">
        <v>2.3970500000000001</v>
      </c>
      <c r="IJ10" s="39">
        <v>48924.800000000003</v>
      </c>
      <c r="IK10" t="s">
        <v>212</v>
      </c>
      <c r="IL10" s="39">
        <v>142381</v>
      </c>
      <c r="IM10" s="39">
        <v>0</v>
      </c>
      <c r="IN10" s="39">
        <v>5.1881300000000001</v>
      </c>
      <c r="IO10" s="39">
        <v>2.56914</v>
      </c>
      <c r="IP10" s="39">
        <v>0</v>
      </c>
      <c r="IQ10" s="39">
        <v>0.63619999999999999</v>
      </c>
      <c r="IR10" s="39">
        <v>809.41600000000005</v>
      </c>
      <c r="IS10" s="39">
        <v>825.58600000000001</v>
      </c>
      <c r="IT10" s="39">
        <v>8.7564400000000001E-2</v>
      </c>
      <c r="IU10" t="s">
        <v>212</v>
      </c>
      <c r="IV10" s="39">
        <v>46.9651</v>
      </c>
      <c r="IW10" s="39">
        <v>2.7633100000000001E-2</v>
      </c>
      <c r="IX10" s="39">
        <v>1.6121E-2</v>
      </c>
      <c r="IY10" s="39">
        <v>6.1720199999999996E-4</v>
      </c>
      <c r="IZ10" s="39">
        <v>2.7513300000000001E-2</v>
      </c>
      <c r="JA10" s="39">
        <v>37.071199999999997</v>
      </c>
      <c r="JB10" s="39"/>
      <c r="JC10" s="39">
        <v>475000</v>
      </c>
      <c r="JD10" s="39">
        <v>54000</v>
      </c>
      <c r="JE10" s="39">
        <v>144500</v>
      </c>
      <c r="JF10" s="39">
        <v>267600</v>
      </c>
      <c r="JG10" s="39">
        <v>900</v>
      </c>
      <c r="JH10" s="39">
        <v>53600</v>
      </c>
      <c r="JI10" s="39">
        <v>4400</v>
      </c>
      <c r="JJ10" s="47"/>
      <c r="JK10" s="78"/>
      <c r="JL10" s="32" t="s">
        <v>55</v>
      </c>
      <c r="JM10" s="32"/>
      <c r="JN10" s="32">
        <v>0</v>
      </c>
      <c r="JO10" s="32">
        <v>54281</v>
      </c>
      <c r="JP10" s="32">
        <v>50.845700000000001</v>
      </c>
      <c r="JQ10" s="32">
        <v>115477</v>
      </c>
      <c r="JR10" s="32">
        <v>13.2628</v>
      </c>
      <c r="JS10" s="32">
        <v>3.3224900000000002</v>
      </c>
      <c r="JT10" s="32">
        <v>0</v>
      </c>
      <c r="JU10" s="32">
        <v>0</v>
      </c>
      <c r="JV10" s="32">
        <v>1.85514</v>
      </c>
      <c r="JW10" s="32">
        <v>483.68599999999998</v>
      </c>
      <c r="JX10" s="32">
        <v>481.97399999999999</v>
      </c>
      <c r="JY10" t="s">
        <v>212</v>
      </c>
      <c r="JZ10" t="s">
        <v>212</v>
      </c>
      <c r="KA10" s="32">
        <v>86.672200000000004</v>
      </c>
      <c r="KB10" s="32">
        <v>0.84778299999999995</v>
      </c>
      <c r="KC10" s="32">
        <v>0.98743899999999996</v>
      </c>
      <c r="KD10" s="32">
        <v>0.10649599999999999</v>
      </c>
      <c r="KE10" s="32">
        <v>0.79778700000000002</v>
      </c>
      <c r="KF10" s="32">
        <v>19.565799999999999</v>
      </c>
      <c r="KG10" s="32"/>
      <c r="KH10" s="32">
        <v>480500</v>
      </c>
      <c r="KI10" s="32">
        <v>70400</v>
      </c>
      <c r="KJ10" s="32">
        <v>128500</v>
      </c>
      <c r="KK10" s="32">
        <v>289200</v>
      </c>
      <c r="KL10" s="32">
        <v>0</v>
      </c>
      <c r="KM10" s="32">
        <v>29300</v>
      </c>
      <c r="KN10" s="32">
        <v>0</v>
      </c>
      <c r="KO10" s="47"/>
      <c r="KP10" s="77"/>
      <c r="KQ10" s="28" t="s">
        <v>261</v>
      </c>
      <c r="KR10" s="28"/>
      <c r="KS10" s="28">
        <v>1.83446</v>
      </c>
      <c r="KT10" s="28">
        <v>40646.699999999997</v>
      </c>
      <c r="KU10" s="28">
        <v>0.35951899999999998</v>
      </c>
      <c r="KV10" s="28">
        <v>137591</v>
      </c>
      <c r="KW10" s="28">
        <v>0</v>
      </c>
      <c r="KX10" s="28">
        <v>0</v>
      </c>
      <c r="KY10" s="28">
        <v>0</v>
      </c>
      <c r="KZ10" s="28">
        <v>9.6046600000000009</v>
      </c>
      <c r="LA10" s="28">
        <v>0</v>
      </c>
      <c r="LB10" s="28">
        <v>980.36599999999999</v>
      </c>
      <c r="LC10" s="28">
        <v>963.86599999999999</v>
      </c>
      <c r="LD10" s="28">
        <v>1.2339800000000001E-4</v>
      </c>
      <c r="LE10" s="28">
        <v>0</v>
      </c>
      <c r="LF10" s="28">
        <v>15.915699999999999</v>
      </c>
      <c r="LG10" s="2">
        <v>-1.73524E-5</v>
      </c>
      <c r="LH10">
        <v>-3.24844E-3</v>
      </c>
      <c r="LI10">
        <v>-3.0610799999999998E-4</v>
      </c>
      <c r="LJ10" s="28">
        <v>5.06449E-2</v>
      </c>
      <c r="LK10" s="28">
        <v>46.116599999999998</v>
      </c>
      <c r="LL10" s="28"/>
      <c r="LM10" s="45">
        <v>479000</v>
      </c>
      <c r="LN10" s="45">
        <v>63099.999999999993</v>
      </c>
      <c r="LO10" s="45">
        <v>137200</v>
      </c>
      <c r="LP10" s="45">
        <v>279700</v>
      </c>
      <c r="LQ10" s="45"/>
      <c r="LR10" s="45">
        <v>40900</v>
      </c>
      <c r="LT10" s="47"/>
    </row>
    <row r="11" spans="1:332">
      <c r="A11" s="85"/>
      <c r="B11" s="32" t="s">
        <v>89</v>
      </c>
      <c r="C11" s="32"/>
      <c r="D11" t="s">
        <v>212</v>
      </c>
      <c r="E11" s="32">
        <v>50296</v>
      </c>
      <c r="F11" t="s">
        <v>212</v>
      </c>
      <c r="G11" s="32">
        <v>113444</v>
      </c>
      <c r="H11" s="32" t="s">
        <v>235</v>
      </c>
      <c r="I11" s="32">
        <v>4.1630700000000003</v>
      </c>
      <c r="J11" s="32">
        <v>2.2364099999999998</v>
      </c>
      <c r="K11" s="32" t="s">
        <v>235</v>
      </c>
      <c r="L11" t="s">
        <v>212</v>
      </c>
      <c r="M11" s="32">
        <v>690.71799999999996</v>
      </c>
      <c r="N11" s="32">
        <v>682.47199999999998</v>
      </c>
      <c r="O11" s="32">
        <v>0.35487800000000003</v>
      </c>
      <c r="P11" t="s">
        <v>212</v>
      </c>
      <c r="Q11" s="32">
        <v>23.7286</v>
      </c>
      <c r="R11" t="s">
        <v>212</v>
      </c>
      <c r="S11" s="32">
        <v>8.6011799999999999E-4</v>
      </c>
      <c r="T11" t="s">
        <v>212</v>
      </c>
      <c r="U11" s="32">
        <v>1.18309E-2</v>
      </c>
      <c r="V11" s="32">
        <v>29.578600000000002</v>
      </c>
      <c r="W11" s="32"/>
      <c r="X11" s="32">
        <v>478200</v>
      </c>
      <c r="Y11" s="32">
        <v>64400.000000000007</v>
      </c>
      <c r="Z11" s="32">
        <v>133700</v>
      </c>
      <c r="AA11" s="32">
        <v>281000</v>
      </c>
      <c r="AB11" s="32">
        <v>0</v>
      </c>
      <c r="AC11" s="32">
        <v>39400</v>
      </c>
      <c r="AD11" s="32">
        <v>3200</v>
      </c>
      <c r="AE11" s="32">
        <v>25.976658791625312</v>
      </c>
      <c r="AF11" s="47"/>
      <c r="AG11" s="86"/>
      <c r="AH11" s="28" t="s">
        <v>53</v>
      </c>
      <c r="AI11" s="28"/>
      <c r="AJ11" t="s">
        <v>235</v>
      </c>
      <c r="AK11" s="28">
        <v>62856.4</v>
      </c>
      <c r="AL11" t="s">
        <v>212</v>
      </c>
      <c r="AM11" s="28">
        <v>124857</v>
      </c>
      <c r="AN11" t="s">
        <v>212</v>
      </c>
      <c r="AO11" t="s">
        <v>235</v>
      </c>
      <c r="AP11" t="s">
        <v>235</v>
      </c>
      <c r="AQ11" t="s">
        <v>235</v>
      </c>
      <c r="AR11" t="s">
        <v>235</v>
      </c>
      <c r="AS11" s="28">
        <v>538.14</v>
      </c>
      <c r="AT11" s="28">
        <v>509.19799999999998</v>
      </c>
      <c r="AU11" t="s">
        <v>235</v>
      </c>
      <c r="AV11" t="s">
        <v>212</v>
      </c>
      <c r="AW11" s="28">
        <v>50.235900000000001</v>
      </c>
      <c r="AX11" s="28">
        <v>0.27980699999999997</v>
      </c>
      <c r="AY11" s="28">
        <v>0.53162399999999999</v>
      </c>
      <c r="AZ11" s="28">
        <v>4.56096E-2</v>
      </c>
      <c r="BA11" s="28">
        <v>0.293987</v>
      </c>
      <c r="BB11" s="28">
        <v>22.5091</v>
      </c>
      <c r="BC11" s="28"/>
      <c r="BD11" s="28">
        <v>481400</v>
      </c>
      <c r="BE11" s="28">
        <v>71200</v>
      </c>
      <c r="BF11" s="28">
        <v>127400</v>
      </c>
      <c r="BG11" s="28">
        <v>291300</v>
      </c>
      <c r="BH11" s="28">
        <v>0</v>
      </c>
      <c r="BI11" s="28">
        <v>28700</v>
      </c>
      <c r="BJ11" s="28">
        <v>0</v>
      </c>
      <c r="BK11" s="28">
        <v>18.7790711098698</v>
      </c>
      <c r="BL11" s="47"/>
      <c r="BM11" s="85"/>
      <c r="BN11" s="39" t="s">
        <v>265</v>
      </c>
      <c r="BO11" s="39"/>
      <c r="BP11" s="40">
        <v>0.38135000000000002</v>
      </c>
      <c r="BQ11" s="39">
        <v>46427.7</v>
      </c>
      <c r="BR11" s="39">
        <v>1.8816900000000001</v>
      </c>
      <c r="BS11" s="39">
        <v>126732</v>
      </c>
      <c r="BT11" s="40">
        <v>7.7180799999999996</v>
      </c>
      <c r="BU11" s="40">
        <v>0.18739900000000001</v>
      </c>
      <c r="BV11" s="39">
        <v>95.005300000000005</v>
      </c>
      <c r="BW11" s="39">
        <v>13.696</v>
      </c>
      <c r="BX11" s="40">
        <v>3.29524E-2</v>
      </c>
      <c r="BY11" s="39">
        <v>740.57</v>
      </c>
      <c r="BZ11" s="39">
        <v>749</v>
      </c>
      <c r="CA11">
        <v>-2.6809099999999998E-4</v>
      </c>
      <c r="CB11" s="40">
        <v>0.121393</v>
      </c>
      <c r="CC11" s="39">
        <v>19.5379</v>
      </c>
      <c r="CD11">
        <v>-1.2255499999999999E-4</v>
      </c>
      <c r="CE11" s="41">
        <v>2.37797E-7</v>
      </c>
      <c r="CF11" s="2">
        <v>-1.6535700000000002E-5</v>
      </c>
      <c r="CG11" s="39">
        <v>2.9550900000000001E-2</v>
      </c>
      <c r="CH11" s="39">
        <v>37.566000000000003</v>
      </c>
      <c r="CI11" s="39"/>
      <c r="CJ11" s="42">
        <v>481200</v>
      </c>
      <c r="CK11" s="42">
        <v>69800</v>
      </c>
      <c r="CL11" s="42">
        <v>129100</v>
      </c>
      <c r="CM11" s="42">
        <v>289700</v>
      </c>
      <c r="CN11" s="42"/>
      <c r="CO11" s="42">
        <v>30200</v>
      </c>
      <c r="CQ11">
        <v>19.882946368548271</v>
      </c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7"/>
      <c r="DI11" s="47"/>
      <c r="DJ11" s="47"/>
      <c r="DK11" s="47"/>
      <c r="DL11" s="47"/>
      <c r="EF11" s="37"/>
      <c r="EG11" s="37"/>
      <c r="EH11" s="37"/>
      <c r="EI11" s="37"/>
      <c r="EJ11" s="37"/>
      <c r="EK11" s="37"/>
      <c r="ID11" s="47"/>
      <c r="IE11" s="47"/>
      <c r="IF11" s="77"/>
      <c r="IG11" s="39" t="s">
        <v>90</v>
      </c>
      <c r="IH11" s="39"/>
      <c r="II11" s="39">
        <v>0</v>
      </c>
      <c r="IJ11" s="39">
        <v>47278.1</v>
      </c>
      <c r="IK11" t="s">
        <v>212</v>
      </c>
      <c r="IL11" s="39">
        <v>137198</v>
      </c>
      <c r="IM11" s="39">
        <v>0</v>
      </c>
      <c r="IN11" s="39">
        <v>5.79521</v>
      </c>
      <c r="IO11" s="39">
        <v>2.5900099999999999</v>
      </c>
      <c r="IP11" s="39">
        <v>0</v>
      </c>
      <c r="IQ11" t="s">
        <v>212</v>
      </c>
      <c r="IR11" s="39">
        <v>812.274</v>
      </c>
      <c r="IS11" s="39">
        <v>827.88099999999997</v>
      </c>
      <c r="IT11" s="39">
        <v>9.9519700000000003E-2</v>
      </c>
      <c r="IU11" t="s">
        <v>212</v>
      </c>
      <c r="IV11" s="39">
        <v>23.572700000000001</v>
      </c>
      <c r="IW11" s="39">
        <v>4.9480999999999997E-2</v>
      </c>
      <c r="IX11" s="39">
        <v>0.142709</v>
      </c>
      <c r="IY11" t="s">
        <v>212</v>
      </c>
      <c r="IZ11" s="39">
        <v>1.08047</v>
      </c>
      <c r="JA11" s="39">
        <v>32.8003</v>
      </c>
      <c r="JB11" s="39"/>
      <c r="JC11" s="39">
        <v>476500</v>
      </c>
      <c r="JD11" s="39">
        <v>52400</v>
      </c>
      <c r="JE11" s="39">
        <v>146600</v>
      </c>
      <c r="JF11" s="39">
        <v>268100</v>
      </c>
      <c r="JG11" s="39">
        <v>900</v>
      </c>
      <c r="JH11" s="39">
        <v>55500</v>
      </c>
      <c r="JI11" s="39">
        <v>0</v>
      </c>
      <c r="JJ11" s="47"/>
      <c r="JK11" s="78"/>
      <c r="JL11" s="32" t="s">
        <v>54</v>
      </c>
      <c r="JM11" s="32"/>
      <c r="JN11" s="32">
        <v>0</v>
      </c>
      <c r="JO11" s="32">
        <v>47214.2</v>
      </c>
      <c r="JP11" t="s">
        <v>212</v>
      </c>
      <c r="JQ11" s="32">
        <v>104989</v>
      </c>
      <c r="JR11" t="s">
        <v>212</v>
      </c>
      <c r="JS11" s="32">
        <v>3.0182099999999998</v>
      </c>
      <c r="JT11" s="32">
        <v>0</v>
      </c>
      <c r="JU11" s="32">
        <v>0</v>
      </c>
      <c r="JV11" t="s">
        <v>212</v>
      </c>
      <c r="JW11" s="32">
        <v>449.315</v>
      </c>
      <c r="JX11" s="32">
        <v>431.72300000000001</v>
      </c>
      <c r="JY11" t="s">
        <v>212</v>
      </c>
      <c r="JZ11" t="s">
        <v>212</v>
      </c>
      <c r="KA11" s="32">
        <v>50.0364</v>
      </c>
      <c r="KB11" s="32">
        <v>1.3749199999999999</v>
      </c>
      <c r="KC11" s="32">
        <v>1.79613</v>
      </c>
      <c r="KD11" s="32">
        <v>0.109907</v>
      </c>
      <c r="KE11" s="32">
        <v>0.63741000000000003</v>
      </c>
      <c r="KF11" s="32">
        <v>16.8703</v>
      </c>
      <c r="KG11" s="32"/>
      <c r="KH11" s="32">
        <v>480500</v>
      </c>
      <c r="KI11" s="32">
        <v>73200</v>
      </c>
      <c r="KJ11" s="32">
        <v>129500</v>
      </c>
      <c r="KK11" s="32">
        <v>288400</v>
      </c>
      <c r="KL11" s="32">
        <v>0</v>
      </c>
      <c r="KM11" s="32">
        <v>28400</v>
      </c>
      <c r="KN11" s="32">
        <v>0</v>
      </c>
      <c r="KO11" s="47"/>
      <c r="KP11" s="77"/>
      <c r="KQ11" s="28" t="s">
        <v>263</v>
      </c>
      <c r="KR11" s="28"/>
      <c r="KS11" s="28">
        <v>2.2586200000000001</v>
      </c>
      <c r="KT11" s="28">
        <v>58069.9</v>
      </c>
      <c r="KU11">
        <v>-0.76547200000000004</v>
      </c>
      <c r="KV11" s="28">
        <v>139496</v>
      </c>
      <c r="KW11" s="28">
        <v>0</v>
      </c>
      <c r="KX11" s="28">
        <v>0</v>
      </c>
      <c r="KY11">
        <v>-2.63578</v>
      </c>
      <c r="KZ11" s="28">
        <v>12.5932</v>
      </c>
      <c r="LA11">
        <v>-0.1363</v>
      </c>
      <c r="LB11" s="28">
        <v>974.36199999999997</v>
      </c>
      <c r="LC11" s="28">
        <v>949.34799999999996</v>
      </c>
      <c r="LD11">
        <v>-5.6459299999999995E-4</v>
      </c>
      <c r="LE11" s="28">
        <v>0</v>
      </c>
      <c r="LF11" s="28">
        <v>18.200800000000001</v>
      </c>
      <c r="LG11" s="44">
        <v>7.6190600000000002E-5</v>
      </c>
      <c r="LH11" s="28">
        <v>8.7622999999999998E-4</v>
      </c>
      <c r="LI11" s="28">
        <v>1.3444100000000001E-3</v>
      </c>
      <c r="LJ11" s="28">
        <v>3.3964399999999999E-2</v>
      </c>
      <c r="LK11" s="28">
        <v>49.895099999999999</v>
      </c>
      <c r="LL11" s="28"/>
      <c r="LM11" s="45">
        <v>480200.00000000006</v>
      </c>
      <c r="LN11" s="45">
        <v>68300</v>
      </c>
      <c r="LO11" s="45">
        <v>130700</v>
      </c>
      <c r="LP11" s="45">
        <v>286700</v>
      </c>
      <c r="LQ11" s="45"/>
      <c r="LR11" s="45">
        <v>34000</v>
      </c>
      <c r="LT11" s="47"/>
    </row>
    <row r="12" spans="1:332">
      <c r="A12" s="85"/>
      <c r="B12" s="28" t="s">
        <v>88</v>
      </c>
      <c r="C12" s="28"/>
      <c r="D12" s="28" t="s">
        <v>235</v>
      </c>
      <c r="E12" s="28">
        <v>64118.7</v>
      </c>
      <c r="F12" s="28">
        <v>247.14699999999999</v>
      </c>
      <c r="G12" s="28">
        <v>113625</v>
      </c>
      <c r="H12" s="28">
        <v>73.337800000000001</v>
      </c>
      <c r="I12" s="28">
        <v>16.3004</v>
      </c>
      <c r="J12" s="28">
        <v>5.4829800000000004</v>
      </c>
      <c r="K12" s="28">
        <v>19.662800000000001</v>
      </c>
      <c r="L12" s="28">
        <v>4.19102</v>
      </c>
      <c r="M12" s="28">
        <v>588.09199999999998</v>
      </c>
      <c r="N12" s="28">
        <v>606.89</v>
      </c>
      <c r="O12" t="s">
        <v>212</v>
      </c>
      <c r="P12" s="28" t="s">
        <v>235</v>
      </c>
      <c r="Q12" s="28">
        <v>41.840800000000002</v>
      </c>
      <c r="R12" t="s">
        <v>212</v>
      </c>
      <c r="S12" t="s">
        <v>212</v>
      </c>
      <c r="T12" t="s">
        <v>212</v>
      </c>
      <c r="U12" s="28">
        <v>1.6885299999999999E-3</v>
      </c>
      <c r="V12" s="28">
        <v>26.7698</v>
      </c>
      <c r="W12" s="28"/>
      <c r="X12" s="28">
        <v>480600</v>
      </c>
      <c r="Y12" s="28">
        <v>70400</v>
      </c>
      <c r="Z12" s="28">
        <v>127700</v>
      </c>
      <c r="AA12" s="28">
        <v>289800</v>
      </c>
      <c r="AB12" s="28">
        <v>900</v>
      </c>
      <c r="AC12" s="28">
        <v>30500</v>
      </c>
      <c r="AD12" s="28">
        <v>0</v>
      </c>
      <c r="AE12" s="28">
        <v>19.784957769203274</v>
      </c>
      <c r="AF12" s="47"/>
      <c r="AG12" s="86"/>
      <c r="AH12" s="39" t="s">
        <v>52</v>
      </c>
      <c r="AI12" s="39"/>
      <c r="AJ12" t="s">
        <v>235</v>
      </c>
      <c r="AK12" s="39">
        <v>56147.3</v>
      </c>
      <c r="AL12" s="39">
        <v>3.3458899999999998</v>
      </c>
      <c r="AM12" s="39">
        <v>113686</v>
      </c>
      <c r="AN12" t="s">
        <v>212</v>
      </c>
      <c r="AO12" s="39">
        <v>4.9503199999999996</v>
      </c>
      <c r="AP12" t="s">
        <v>235</v>
      </c>
      <c r="AQ12" t="s">
        <v>235</v>
      </c>
      <c r="AR12" t="s">
        <v>235</v>
      </c>
      <c r="AS12" s="39">
        <v>446.983</v>
      </c>
      <c r="AT12" s="39">
        <v>453.33300000000003</v>
      </c>
      <c r="AU12" t="s">
        <v>235</v>
      </c>
      <c r="AV12" t="s">
        <v>212</v>
      </c>
      <c r="AW12" s="39">
        <v>75.002300000000005</v>
      </c>
      <c r="AX12" s="39">
        <v>1.85107</v>
      </c>
      <c r="AY12" s="39">
        <v>2.51349</v>
      </c>
      <c r="AZ12" s="39">
        <v>0.20937500000000001</v>
      </c>
      <c r="BA12" s="39">
        <v>1.07152</v>
      </c>
      <c r="BB12" s="39">
        <v>15.065</v>
      </c>
      <c r="BC12" s="39"/>
      <c r="BD12" s="39">
        <v>480400</v>
      </c>
      <c r="BE12" s="39">
        <v>73800</v>
      </c>
      <c r="BF12" s="39">
        <v>125900</v>
      </c>
      <c r="BG12" s="39">
        <v>291100</v>
      </c>
      <c r="BH12" s="39">
        <v>2000</v>
      </c>
      <c r="BI12" s="39">
        <v>26900</v>
      </c>
      <c r="BJ12" s="39">
        <v>0</v>
      </c>
      <c r="BK12" s="39">
        <v>17.067164405510514</v>
      </c>
      <c r="BL12" s="47"/>
      <c r="BM12" s="85"/>
      <c r="BN12" s="32" t="s">
        <v>267</v>
      </c>
      <c r="BO12" s="32"/>
      <c r="BP12" s="32">
        <v>9.8139900000000004</v>
      </c>
      <c r="BQ12" s="32">
        <v>52055.7</v>
      </c>
      <c r="BR12">
        <v>-0.88356699999999999</v>
      </c>
      <c r="BS12" s="32">
        <v>141818</v>
      </c>
      <c r="BT12" s="40">
        <v>9.7056000000000004</v>
      </c>
      <c r="BU12" s="40">
        <v>0.58335000000000004</v>
      </c>
      <c r="BV12">
        <v>-27.335999999999999</v>
      </c>
      <c r="BW12" s="40">
        <v>7.9653400000000003</v>
      </c>
      <c r="BX12" s="40">
        <v>0.16816400000000001</v>
      </c>
      <c r="BY12" s="32">
        <v>904.43</v>
      </c>
      <c r="BZ12" s="32">
        <v>845.40200000000004</v>
      </c>
      <c r="CA12" s="32">
        <v>1.46134E-3</v>
      </c>
      <c r="CB12">
        <v>-1.14523E-2</v>
      </c>
      <c r="CC12" s="32">
        <v>20.399699999999999</v>
      </c>
      <c r="CD12">
        <v>-1.8105399999999999E-4</v>
      </c>
      <c r="CE12" s="2">
        <v>-1.45217E-7</v>
      </c>
      <c r="CF12" s="35">
        <v>5.10025E-6</v>
      </c>
      <c r="CG12" s="32">
        <v>4.8028099999999997E-2</v>
      </c>
      <c r="CH12" s="32">
        <v>44.223500000000001</v>
      </c>
      <c r="CI12" s="32"/>
      <c r="CJ12" s="43">
        <v>480300</v>
      </c>
      <c r="CK12" s="43">
        <v>70200</v>
      </c>
      <c r="CL12" s="43">
        <v>130100</v>
      </c>
      <c r="CM12" s="43">
        <v>287300</v>
      </c>
      <c r="CN12" s="43"/>
      <c r="CO12" s="43">
        <v>32100</v>
      </c>
      <c r="CQ12">
        <v>20.778539425700096</v>
      </c>
      <c r="CR12" s="47"/>
      <c r="EF12" s="37"/>
      <c r="EG12" s="37"/>
      <c r="EH12" s="37"/>
      <c r="EI12" s="37"/>
      <c r="EJ12" s="37"/>
      <c r="EK12" s="37"/>
      <c r="ID12" s="47"/>
      <c r="IE12" s="47"/>
      <c r="IF12" s="77"/>
      <c r="IG12" s="32" t="s">
        <v>89</v>
      </c>
      <c r="IH12" s="32"/>
      <c r="II12" t="s">
        <v>212</v>
      </c>
      <c r="IJ12" s="32">
        <v>50296</v>
      </c>
      <c r="IK12" t="s">
        <v>212</v>
      </c>
      <c r="IL12" s="32">
        <v>113444</v>
      </c>
      <c r="IM12" s="32">
        <v>0</v>
      </c>
      <c r="IN12" s="32">
        <v>4.1630700000000003</v>
      </c>
      <c r="IO12" s="32">
        <v>2.2364099999999998</v>
      </c>
      <c r="IP12" s="32">
        <v>0</v>
      </c>
      <c r="IQ12" t="s">
        <v>212</v>
      </c>
      <c r="IR12" s="32">
        <v>690.71799999999996</v>
      </c>
      <c r="IS12" s="32">
        <v>682.47199999999998</v>
      </c>
      <c r="IT12" s="32">
        <v>0.35487800000000003</v>
      </c>
      <c r="IU12" t="s">
        <v>212</v>
      </c>
      <c r="IV12" s="32">
        <v>23.7286</v>
      </c>
      <c r="IW12" t="s">
        <v>212</v>
      </c>
      <c r="IX12" s="32">
        <v>8.6011799999999999E-4</v>
      </c>
      <c r="IY12" t="s">
        <v>212</v>
      </c>
      <c r="IZ12" s="32">
        <v>1.18309E-2</v>
      </c>
      <c r="JA12" s="32">
        <v>29.578600000000002</v>
      </c>
      <c r="JB12" s="32"/>
      <c r="JC12" s="32">
        <v>478200</v>
      </c>
      <c r="JD12" s="32">
        <v>64400.000000000007</v>
      </c>
      <c r="JE12" s="32">
        <v>133700</v>
      </c>
      <c r="JF12" s="32">
        <v>281000</v>
      </c>
      <c r="JG12" s="32">
        <v>0</v>
      </c>
      <c r="JH12" s="32">
        <v>39400</v>
      </c>
      <c r="JI12" s="32">
        <v>3200</v>
      </c>
      <c r="JJ12" s="47"/>
      <c r="JK12" s="78"/>
      <c r="JL12" s="28" t="s">
        <v>53</v>
      </c>
      <c r="JM12" s="28"/>
      <c r="JN12" s="28">
        <v>0</v>
      </c>
      <c r="JO12" s="28">
        <v>62856.4</v>
      </c>
      <c r="JP12" t="s">
        <v>212</v>
      </c>
      <c r="JQ12" s="28">
        <v>124857</v>
      </c>
      <c r="JR12" t="s">
        <v>212</v>
      </c>
      <c r="JS12" s="28">
        <v>0</v>
      </c>
      <c r="JT12" s="28">
        <v>0</v>
      </c>
      <c r="JU12" s="28">
        <v>0</v>
      </c>
      <c r="JV12" s="28">
        <v>0</v>
      </c>
      <c r="JW12" s="28">
        <v>538.14</v>
      </c>
      <c r="JX12" s="28">
        <v>509.19799999999998</v>
      </c>
      <c r="JY12" s="28">
        <v>0</v>
      </c>
      <c r="JZ12" t="s">
        <v>212</v>
      </c>
      <c r="KA12" s="28">
        <v>50.235900000000001</v>
      </c>
      <c r="KB12" s="28">
        <v>0.27980699999999997</v>
      </c>
      <c r="KC12" s="28">
        <v>0.53162399999999999</v>
      </c>
      <c r="KD12" s="28">
        <v>4.56096E-2</v>
      </c>
      <c r="KE12" s="28">
        <v>0.293987</v>
      </c>
      <c r="KF12" s="28">
        <v>22.5091</v>
      </c>
      <c r="KG12" s="28"/>
      <c r="KH12" s="28">
        <v>481400</v>
      </c>
      <c r="KI12" s="28">
        <v>71200</v>
      </c>
      <c r="KJ12" s="28">
        <v>127400</v>
      </c>
      <c r="KK12" s="28">
        <v>291300</v>
      </c>
      <c r="KL12" s="28">
        <v>0</v>
      </c>
      <c r="KM12" s="28">
        <v>28700</v>
      </c>
      <c r="KN12" s="28">
        <v>0</v>
      </c>
      <c r="KO12" s="47"/>
      <c r="KP12" s="77"/>
      <c r="KQ12" s="39" t="s">
        <v>265</v>
      </c>
      <c r="KR12" s="39"/>
      <c r="KS12" s="39">
        <v>0</v>
      </c>
      <c r="KT12" s="39">
        <v>46427.7</v>
      </c>
      <c r="KU12" s="39">
        <v>1.8816900000000001</v>
      </c>
      <c r="KV12" s="39">
        <v>126732</v>
      </c>
      <c r="KW12" s="39">
        <v>0</v>
      </c>
      <c r="KX12" s="39">
        <v>0</v>
      </c>
      <c r="KY12" s="39">
        <v>95.005300000000005</v>
      </c>
      <c r="KZ12" s="39">
        <v>13.696</v>
      </c>
      <c r="LA12" s="39">
        <v>0</v>
      </c>
      <c r="LB12" s="39">
        <v>740.57</v>
      </c>
      <c r="LC12" s="39">
        <v>749</v>
      </c>
      <c r="LD12">
        <v>-2.6809099999999998E-4</v>
      </c>
      <c r="LE12" s="39">
        <v>0</v>
      </c>
      <c r="LF12" s="39">
        <v>19.5379</v>
      </c>
      <c r="LG12">
        <v>-1.2255499999999999E-4</v>
      </c>
      <c r="LH12" s="41">
        <v>2.37797E-7</v>
      </c>
      <c r="LI12" s="2">
        <v>-1.6535700000000002E-5</v>
      </c>
      <c r="LJ12" s="39">
        <v>2.9550900000000001E-2</v>
      </c>
      <c r="LK12" s="39">
        <v>37.566000000000003</v>
      </c>
      <c r="LL12" s="39"/>
      <c r="LM12" s="42">
        <v>481200</v>
      </c>
      <c r="LN12" s="42">
        <v>69800</v>
      </c>
      <c r="LO12" s="42">
        <v>129100</v>
      </c>
      <c r="LP12" s="42">
        <v>289700</v>
      </c>
      <c r="LQ12" s="42"/>
      <c r="LR12" s="42">
        <v>30200</v>
      </c>
      <c r="LT12" s="47"/>
    </row>
    <row r="13" spans="1:332">
      <c r="A13" s="85"/>
      <c r="B13" s="28" t="s">
        <v>87</v>
      </c>
      <c r="C13" s="28"/>
      <c r="D13" s="28" t="s">
        <v>235</v>
      </c>
      <c r="E13" s="28">
        <v>58352.4</v>
      </c>
      <c r="F13" s="28" t="s">
        <v>235</v>
      </c>
      <c r="G13" s="28">
        <v>120481</v>
      </c>
      <c r="H13" s="28">
        <v>7.1670299999999996</v>
      </c>
      <c r="I13" s="28">
        <v>2.7645900000000001</v>
      </c>
      <c r="J13" s="28">
        <v>1.9824200000000001</v>
      </c>
      <c r="K13" s="28" t="s">
        <v>235</v>
      </c>
      <c r="L13" s="28" t="s">
        <v>235</v>
      </c>
      <c r="M13" s="28">
        <v>624.70799999999997</v>
      </c>
      <c r="N13" s="28">
        <v>640.75599999999997</v>
      </c>
      <c r="O13" t="s">
        <v>212</v>
      </c>
      <c r="P13" t="s">
        <v>212</v>
      </c>
      <c r="Q13" s="28">
        <v>37.624600000000001</v>
      </c>
      <c r="R13" t="s">
        <v>212</v>
      </c>
      <c r="S13" s="28">
        <v>4.2110699999999999E-4</v>
      </c>
      <c r="T13" t="s">
        <v>212</v>
      </c>
      <c r="U13" t="s">
        <v>212</v>
      </c>
      <c r="V13" s="28">
        <v>28.975300000000001</v>
      </c>
      <c r="W13" s="28"/>
      <c r="X13" s="28">
        <v>479300</v>
      </c>
      <c r="Y13" s="28">
        <v>72400</v>
      </c>
      <c r="Z13" s="28">
        <v>126000</v>
      </c>
      <c r="AA13" s="28">
        <v>289100</v>
      </c>
      <c r="AB13" s="28">
        <v>1100</v>
      </c>
      <c r="AC13" s="28">
        <v>28800</v>
      </c>
      <c r="AD13" s="28">
        <v>3200</v>
      </c>
      <c r="AE13" s="28">
        <v>18.443885080823385</v>
      </c>
      <c r="AF13" s="47"/>
      <c r="AG13" s="86"/>
      <c r="AH13" s="32" t="s">
        <v>51</v>
      </c>
      <c r="AI13" s="32"/>
      <c r="AJ13" s="32">
        <v>1.7994600000000001</v>
      </c>
      <c r="AK13" s="32">
        <v>56349</v>
      </c>
      <c r="AL13" t="s">
        <v>235</v>
      </c>
      <c r="AM13" s="32">
        <v>122579</v>
      </c>
      <c r="AN13" t="s">
        <v>212</v>
      </c>
      <c r="AO13" s="32">
        <v>3.1795100000000001</v>
      </c>
      <c r="AP13" t="s">
        <v>235</v>
      </c>
      <c r="AQ13" t="s">
        <v>235</v>
      </c>
      <c r="AR13" t="s">
        <v>235</v>
      </c>
      <c r="AS13" s="32">
        <v>496.31</v>
      </c>
      <c r="AT13" s="32">
        <v>487.26299999999998</v>
      </c>
      <c r="AU13" t="s">
        <v>212</v>
      </c>
      <c r="AV13" t="s">
        <v>212</v>
      </c>
      <c r="AW13" s="32">
        <v>66.052199999999999</v>
      </c>
      <c r="AX13" s="32">
        <v>1.36764</v>
      </c>
      <c r="AY13" s="32">
        <v>1.4369499999999999</v>
      </c>
      <c r="AZ13" s="32">
        <v>0.17754900000000001</v>
      </c>
      <c r="BA13" s="32">
        <v>0.77851499999999996</v>
      </c>
      <c r="BB13" s="32">
        <v>17.1995</v>
      </c>
      <c r="BC13" s="32"/>
      <c r="BD13" s="32">
        <v>481100</v>
      </c>
      <c r="BE13" s="32">
        <v>74000</v>
      </c>
      <c r="BF13" s="32">
        <v>125800</v>
      </c>
      <c r="BG13" s="32">
        <v>292000</v>
      </c>
      <c r="BH13" s="32">
        <v>0</v>
      </c>
      <c r="BI13" s="32">
        <v>27000</v>
      </c>
      <c r="BJ13" s="32">
        <v>0</v>
      </c>
      <c r="BK13" s="32">
        <v>17.306448029129417</v>
      </c>
      <c r="BL13" s="47"/>
      <c r="BM13" s="85"/>
      <c r="BN13" s="39" t="s">
        <v>269</v>
      </c>
      <c r="BO13" s="39"/>
      <c r="BP13" s="39">
        <v>2.1813199999999999</v>
      </c>
      <c r="BQ13" s="39">
        <v>39800</v>
      </c>
      <c r="BR13">
        <v>-1.5142100000000001</v>
      </c>
      <c r="BS13" s="39">
        <v>135538</v>
      </c>
      <c r="BT13">
        <v>-4.8860000000000001</v>
      </c>
      <c r="BU13" s="40">
        <v>0.75170599999999999</v>
      </c>
      <c r="BV13" s="39">
        <v>6.3062699999999996</v>
      </c>
      <c r="BW13" s="39">
        <v>11.5726</v>
      </c>
      <c r="BX13" s="40">
        <v>4.1745200000000003E-2</v>
      </c>
      <c r="BY13" s="39">
        <v>955.91099999999994</v>
      </c>
      <c r="BZ13" s="39">
        <v>925.452</v>
      </c>
      <c r="CA13">
        <v>-6.2229199999999998E-3</v>
      </c>
      <c r="CB13" s="40">
        <v>9.40584E-2</v>
      </c>
      <c r="CC13" s="39">
        <v>17.569800000000001</v>
      </c>
      <c r="CD13" s="39">
        <v>1.06105E-2</v>
      </c>
      <c r="CE13" s="41">
        <v>2.4245400000000001E-7</v>
      </c>
      <c r="CF13" s="2">
        <v>-7.3075099999999998E-7</v>
      </c>
      <c r="CG13" s="2">
        <v>-8.5986699999999995E-7</v>
      </c>
      <c r="CH13" s="39">
        <v>44.712899999999998</v>
      </c>
      <c r="CI13" s="39"/>
      <c r="CJ13" s="42">
        <v>479700</v>
      </c>
      <c r="CK13" s="42">
        <v>64700</v>
      </c>
      <c r="CL13" s="42">
        <v>134300</v>
      </c>
      <c r="CM13" s="42">
        <v>283000</v>
      </c>
      <c r="CN13" s="42"/>
      <c r="CO13" s="42">
        <v>38300</v>
      </c>
      <c r="CQ13">
        <v>25.347847220938704</v>
      </c>
      <c r="CR13" s="47"/>
      <c r="EF13" s="37"/>
      <c r="EG13" s="37"/>
      <c r="EH13" s="37"/>
      <c r="EI13" s="37"/>
      <c r="EJ13" s="37"/>
      <c r="EK13" s="37"/>
      <c r="ID13" s="47"/>
      <c r="IE13" s="47"/>
      <c r="IF13" s="77"/>
      <c r="IG13" s="28" t="s">
        <v>88</v>
      </c>
      <c r="IH13" s="28"/>
      <c r="II13" s="32">
        <v>0</v>
      </c>
      <c r="IJ13" s="28">
        <v>64118.7</v>
      </c>
      <c r="IK13" s="28">
        <v>247.14699999999999</v>
      </c>
      <c r="IL13" s="28">
        <v>113625</v>
      </c>
      <c r="IM13" s="28">
        <v>73.337800000000001</v>
      </c>
      <c r="IN13" s="28">
        <v>16.3004</v>
      </c>
      <c r="IO13" s="28">
        <v>5.4829800000000004</v>
      </c>
      <c r="IP13" s="28">
        <v>19.662800000000001</v>
      </c>
      <c r="IQ13" s="28">
        <v>4.19102</v>
      </c>
      <c r="IR13" s="28">
        <v>588.09199999999998</v>
      </c>
      <c r="IS13" s="28">
        <v>606.89</v>
      </c>
      <c r="IT13" t="s">
        <v>212</v>
      </c>
      <c r="IU13" s="28">
        <v>0</v>
      </c>
      <c r="IV13" s="28">
        <v>41.840800000000002</v>
      </c>
      <c r="IW13" t="s">
        <v>212</v>
      </c>
      <c r="IX13" t="s">
        <v>212</v>
      </c>
      <c r="IY13" t="s">
        <v>212</v>
      </c>
      <c r="IZ13" s="28">
        <v>1.6885299999999999E-3</v>
      </c>
      <c r="JA13" s="28">
        <v>26.7698</v>
      </c>
      <c r="JB13" s="28"/>
      <c r="JC13" s="28">
        <v>480600</v>
      </c>
      <c r="JD13" s="28">
        <v>70400</v>
      </c>
      <c r="JE13" s="28">
        <v>127700</v>
      </c>
      <c r="JF13" s="28">
        <v>289800</v>
      </c>
      <c r="JG13" s="28">
        <v>900</v>
      </c>
      <c r="JH13" s="28">
        <v>30500</v>
      </c>
      <c r="JI13" s="28">
        <v>0</v>
      </c>
      <c r="JJ13" s="47"/>
      <c r="JK13" s="78"/>
      <c r="JL13" s="39" t="s">
        <v>52</v>
      </c>
      <c r="JM13" s="39"/>
      <c r="JN13" s="39">
        <v>0</v>
      </c>
      <c r="JO13" s="39">
        <v>56147.3</v>
      </c>
      <c r="JP13" s="39">
        <v>3.3458899999999998</v>
      </c>
      <c r="JQ13" s="39">
        <v>113686</v>
      </c>
      <c r="JR13" t="s">
        <v>212</v>
      </c>
      <c r="JS13" s="39">
        <v>4.9503199999999996</v>
      </c>
      <c r="JT13" s="39">
        <v>0</v>
      </c>
      <c r="JU13" s="39">
        <v>0</v>
      </c>
      <c r="JV13" s="39">
        <v>0</v>
      </c>
      <c r="JW13" s="39">
        <v>446.983</v>
      </c>
      <c r="JX13" s="39">
        <v>453.33300000000003</v>
      </c>
      <c r="JY13" s="39">
        <v>0</v>
      </c>
      <c r="JZ13" t="s">
        <v>212</v>
      </c>
      <c r="KA13" s="39">
        <v>75.002300000000005</v>
      </c>
      <c r="KB13" s="39">
        <v>1.85107</v>
      </c>
      <c r="KC13" s="39">
        <v>2.51349</v>
      </c>
      <c r="KD13" s="39">
        <v>0.20937500000000001</v>
      </c>
      <c r="KE13" s="39">
        <v>1.07152</v>
      </c>
      <c r="KF13" s="39">
        <v>15.065</v>
      </c>
      <c r="KG13" s="39"/>
      <c r="KH13" s="39">
        <v>480400</v>
      </c>
      <c r="KI13" s="39">
        <v>73800</v>
      </c>
      <c r="KJ13" s="39">
        <v>125900</v>
      </c>
      <c r="KK13" s="39">
        <v>291100</v>
      </c>
      <c r="KL13" s="39">
        <v>2000</v>
      </c>
      <c r="KM13" s="39">
        <v>26900</v>
      </c>
      <c r="KN13" s="39">
        <v>0</v>
      </c>
      <c r="KO13" s="47"/>
      <c r="KP13" s="77"/>
      <c r="KQ13" s="32" t="s">
        <v>267</v>
      </c>
      <c r="KR13" s="32"/>
      <c r="KS13" s="32">
        <v>9.8139900000000004</v>
      </c>
      <c r="KT13" s="32">
        <v>52055.7</v>
      </c>
      <c r="KU13">
        <v>-0.88356699999999999</v>
      </c>
      <c r="KV13" s="32">
        <v>141818</v>
      </c>
      <c r="KW13" s="32">
        <v>0</v>
      </c>
      <c r="KX13" s="32">
        <v>0</v>
      </c>
      <c r="KY13">
        <v>-27.335999999999999</v>
      </c>
      <c r="KZ13" s="32">
        <v>0</v>
      </c>
      <c r="LA13" s="32">
        <v>0</v>
      </c>
      <c r="LB13" s="32">
        <v>904.43</v>
      </c>
      <c r="LC13" s="32">
        <v>845.40200000000004</v>
      </c>
      <c r="LD13" s="32">
        <v>1.46134E-3</v>
      </c>
      <c r="LE13">
        <v>-1.14523E-2</v>
      </c>
      <c r="LF13" s="32">
        <v>20.399699999999999</v>
      </c>
      <c r="LG13">
        <v>-1.8105399999999999E-4</v>
      </c>
      <c r="LH13" s="2">
        <v>-1.45217E-7</v>
      </c>
      <c r="LI13" s="35">
        <v>5.10025E-6</v>
      </c>
      <c r="LJ13" s="32">
        <v>4.8028099999999997E-2</v>
      </c>
      <c r="LK13" s="32">
        <v>44.223500000000001</v>
      </c>
      <c r="LL13" s="32"/>
      <c r="LM13" s="43">
        <v>480300</v>
      </c>
      <c r="LN13" s="43">
        <v>70200</v>
      </c>
      <c r="LO13" s="43">
        <v>130100</v>
      </c>
      <c r="LP13" s="43">
        <v>287300</v>
      </c>
      <c r="LQ13" s="43"/>
      <c r="LR13" s="43">
        <v>32100</v>
      </c>
      <c r="LT13" s="47"/>
    </row>
    <row r="14" spans="1:332">
      <c r="A14" s="85"/>
      <c r="B14" s="28" t="s">
        <v>86</v>
      </c>
      <c r="C14" s="28"/>
      <c r="D14" s="28" t="s">
        <v>235</v>
      </c>
      <c r="E14" s="28">
        <v>47735.8</v>
      </c>
      <c r="F14" s="28">
        <v>9.2205399999999997</v>
      </c>
      <c r="G14" s="28">
        <v>139211</v>
      </c>
      <c r="H14" s="28">
        <v>10.708399999999999</v>
      </c>
      <c r="I14" s="28">
        <v>5.9986199999999998</v>
      </c>
      <c r="J14" s="28">
        <v>2.7950900000000001</v>
      </c>
      <c r="K14" s="28" t="s">
        <v>235</v>
      </c>
      <c r="L14" s="28">
        <v>0.81942400000000004</v>
      </c>
      <c r="M14" s="28">
        <v>812.73</v>
      </c>
      <c r="N14" s="28">
        <v>820.35900000000004</v>
      </c>
      <c r="O14" s="28" t="s">
        <v>235</v>
      </c>
      <c r="P14" t="s">
        <v>212</v>
      </c>
      <c r="Q14" s="28">
        <v>22.513500000000001</v>
      </c>
      <c r="R14" s="28">
        <v>6.90799E-2</v>
      </c>
      <c r="S14" s="28">
        <v>7.8488000000000002E-2</v>
      </c>
      <c r="T14" t="s">
        <v>212</v>
      </c>
      <c r="U14" s="28">
        <v>1.0055400000000001</v>
      </c>
      <c r="V14" s="28">
        <v>32.324199999999998</v>
      </c>
      <c r="W14" s="28"/>
      <c r="X14" s="28">
        <v>477700.00000000006</v>
      </c>
      <c r="Y14" s="28">
        <v>57300.000000000007</v>
      </c>
      <c r="Z14" s="28">
        <v>139100</v>
      </c>
      <c r="AA14" s="28">
        <v>276100</v>
      </c>
      <c r="AB14" s="28">
        <v>800</v>
      </c>
      <c r="AC14" s="28">
        <v>47200</v>
      </c>
      <c r="AD14" s="28">
        <v>1700.0000000000002</v>
      </c>
      <c r="AE14" s="28">
        <v>31.909885587791837</v>
      </c>
      <c r="AF14" s="47"/>
      <c r="AG14" s="86"/>
      <c r="AH14" s="28" t="s">
        <v>50</v>
      </c>
      <c r="AI14" s="28"/>
      <c r="AJ14" t="s">
        <v>212</v>
      </c>
      <c r="AK14" s="28">
        <v>58570.5</v>
      </c>
      <c r="AL14" t="s">
        <v>212</v>
      </c>
      <c r="AM14" s="28">
        <v>123480</v>
      </c>
      <c r="AN14" t="s">
        <v>235</v>
      </c>
      <c r="AO14" s="28">
        <v>4.1177200000000003</v>
      </c>
      <c r="AP14" t="s">
        <v>212</v>
      </c>
      <c r="AQ14" t="s">
        <v>212</v>
      </c>
      <c r="AR14" t="s">
        <v>235</v>
      </c>
      <c r="AS14" s="28">
        <v>484.70100000000002</v>
      </c>
      <c r="AT14" s="28">
        <v>487.72899999999998</v>
      </c>
      <c r="AU14" t="s">
        <v>235</v>
      </c>
      <c r="AV14" t="s">
        <v>212</v>
      </c>
      <c r="AW14" s="28">
        <v>63.4223</v>
      </c>
      <c r="AX14" s="28">
        <v>7.2423000000000001E-2</v>
      </c>
      <c r="AY14" s="28">
        <v>6.9303000000000003E-2</v>
      </c>
      <c r="AZ14" t="s">
        <v>212</v>
      </c>
      <c r="BA14" s="28">
        <v>0.65254500000000004</v>
      </c>
      <c r="BB14" s="28">
        <v>17.775200000000002</v>
      </c>
      <c r="BC14" s="28"/>
      <c r="BD14" s="28">
        <v>480300</v>
      </c>
      <c r="BE14" s="28">
        <v>72800</v>
      </c>
      <c r="BF14" s="28">
        <v>126600</v>
      </c>
      <c r="BG14" s="28">
        <v>290300</v>
      </c>
      <c r="BH14" s="28">
        <v>1800</v>
      </c>
      <c r="BI14" s="28">
        <v>28200</v>
      </c>
      <c r="BJ14" s="28">
        <v>0</v>
      </c>
      <c r="BK14" s="28">
        <v>17.965881190617672</v>
      </c>
      <c r="BL14" s="47"/>
      <c r="BM14" s="85"/>
      <c r="BN14" s="32" t="s">
        <v>271</v>
      </c>
      <c r="BO14" s="32"/>
      <c r="BP14" s="32">
        <v>1.54619</v>
      </c>
      <c r="BQ14" s="32">
        <v>41987.1</v>
      </c>
      <c r="BR14">
        <v>-0.76410400000000001</v>
      </c>
      <c r="BS14" s="32">
        <v>129492</v>
      </c>
      <c r="BT14">
        <v>-4.5967099999999999</v>
      </c>
      <c r="BU14" s="40">
        <v>0.78021700000000005</v>
      </c>
      <c r="BV14">
        <v>-0.306004</v>
      </c>
      <c r="BW14" s="40">
        <v>5.9747199999999996</v>
      </c>
      <c r="BX14" s="40">
        <v>0.23935600000000001</v>
      </c>
      <c r="BY14" s="32">
        <v>805.51499999999999</v>
      </c>
      <c r="BZ14" s="32">
        <v>787.40599999999995</v>
      </c>
      <c r="CA14">
        <v>-5.1320599999999999E-3</v>
      </c>
      <c r="CB14" s="40">
        <v>8.2282300000000003E-2</v>
      </c>
      <c r="CC14" s="32">
        <v>17.8719</v>
      </c>
      <c r="CD14">
        <v>-3.9051099999999998E-3</v>
      </c>
      <c r="CE14" s="2">
        <v>-9.1146199999999999E-7</v>
      </c>
      <c r="CF14" s="2">
        <v>-1.0595599999999999E-6</v>
      </c>
      <c r="CG14" s="32">
        <v>2.7772499999999999E-2</v>
      </c>
      <c r="CH14" s="32">
        <v>39.808199999999999</v>
      </c>
      <c r="CI14" s="32"/>
      <c r="CJ14" s="43">
        <v>480400</v>
      </c>
      <c r="CK14" s="43">
        <v>68000</v>
      </c>
      <c r="CL14" s="43">
        <v>131400</v>
      </c>
      <c r="CM14" s="43">
        <v>286400</v>
      </c>
      <c r="CN14" s="43"/>
      <c r="CO14" s="43">
        <v>33800</v>
      </c>
      <c r="CQ14">
        <v>22.185633132473672</v>
      </c>
      <c r="CR14" s="47"/>
      <c r="EF14" s="37"/>
      <c r="EG14" s="37"/>
      <c r="EH14" s="37"/>
      <c r="EI14" s="37"/>
      <c r="EJ14" s="37"/>
      <c r="EK14" s="37"/>
      <c r="ID14" s="47"/>
      <c r="IE14" s="47"/>
      <c r="IF14" s="77"/>
      <c r="IG14" s="28" t="s">
        <v>87</v>
      </c>
      <c r="IH14" s="28"/>
      <c r="II14" s="32">
        <v>0</v>
      </c>
      <c r="IJ14" s="28">
        <v>58352.4</v>
      </c>
      <c r="IK14" s="28">
        <v>0</v>
      </c>
      <c r="IL14" s="28">
        <v>120481</v>
      </c>
      <c r="IM14" s="28">
        <v>7.1670299999999996</v>
      </c>
      <c r="IN14" s="28">
        <v>2.7645900000000001</v>
      </c>
      <c r="IO14" s="28">
        <v>1.9824200000000001</v>
      </c>
      <c r="IP14" s="28">
        <v>0</v>
      </c>
      <c r="IQ14" s="28">
        <v>0</v>
      </c>
      <c r="IR14" s="28">
        <v>624.70799999999997</v>
      </c>
      <c r="IS14" s="28">
        <v>640.75599999999997</v>
      </c>
      <c r="IT14" t="s">
        <v>212</v>
      </c>
      <c r="IU14" t="s">
        <v>212</v>
      </c>
      <c r="IV14" s="28">
        <v>37.624600000000001</v>
      </c>
      <c r="IW14" t="s">
        <v>212</v>
      </c>
      <c r="IX14" s="28">
        <v>4.2110699999999999E-4</v>
      </c>
      <c r="IY14" t="s">
        <v>212</v>
      </c>
      <c r="IZ14" t="s">
        <v>212</v>
      </c>
      <c r="JA14" s="28">
        <v>28.975300000000001</v>
      </c>
      <c r="JB14" s="28"/>
      <c r="JC14" s="28">
        <v>479300</v>
      </c>
      <c r="JD14" s="28">
        <v>72400</v>
      </c>
      <c r="JE14" s="28">
        <v>126000</v>
      </c>
      <c r="JF14" s="28">
        <v>289100</v>
      </c>
      <c r="JG14" s="28">
        <v>1100</v>
      </c>
      <c r="JH14" s="28">
        <v>28800</v>
      </c>
      <c r="JI14" s="28">
        <v>3200</v>
      </c>
      <c r="JJ14" s="47"/>
      <c r="JK14" s="78"/>
      <c r="JL14" s="32" t="s">
        <v>51</v>
      </c>
      <c r="JM14" s="32"/>
      <c r="JN14" s="32">
        <v>1.7994600000000001</v>
      </c>
      <c r="JO14" s="32">
        <v>56349</v>
      </c>
      <c r="JP14" s="32">
        <v>0</v>
      </c>
      <c r="JQ14" s="32">
        <v>122579</v>
      </c>
      <c r="JR14" t="s">
        <v>212</v>
      </c>
      <c r="JS14" s="32">
        <v>3.1795100000000001</v>
      </c>
      <c r="JT14" s="32">
        <v>0</v>
      </c>
      <c r="JU14" s="32">
        <v>0</v>
      </c>
      <c r="JV14" s="32">
        <v>0</v>
      </c>
      <c r="JW14" s="32">
        <v>496.31</v>
      </c>
      <c r="JX14" s="32">
        <v>487.26299999999998</v>
      </c>
      <c r="JY14" t="s">
        <v>212</v>
      </c>
      <c r="JZ14" t="s">
        <v>212</v>
      </c>
      <c r="KA14" s="32">
        <v>66.052199999999999</v>
      </c>
      <c r="KB14" s="32">
        <v>1.36764</v>
      </c>
      <c r="KC14" s="32">
        <v>1.4369499999999999</v>
      </c>
      <c r="KD14" s="32">
        <v>0.17754900000000001</v>
      </c>
      <c r="KE14" s="32">
        <v>0.77851499999999996</v>
      </c>
      <c r="KF14" s="32">
        <v>17.1995</v>
      </c>
      <c r="KG14" s="32"/>
      <c r="KH14" s="32">
        <v>481100</v>
      </c>
      <c r="KI14" s="32">
        <v>74000</v>
      </c>
      <c r="KJ14" s="32">
        <v>125800</v>
      </c>
      <c r="KK14" s="32">
        <v>292000</v>
      </c>
      <c r="KL14" s="32">
        <v>0</v>
      </c>
      <c r="KM14" s="32">
        <v>27000</v>
      </c>
      <c r="KN14" s="32">
        <v>0</v>
      </c>
      <c r="KO14" s="47"/>
      <c r="KP14" s="77"/>
      <c r="KQ14" s="39" t="s">
        <v>269</v>
      </c>
      <c r="KR14" s="39"/>
      <c r="KS14" s="39">
        <v>2.1813199999999999</v>
      </c>
      <c r="KT14" s="39">
        <v>39800</v>
      </c>
      <c r="KU14">
        <v>-1.5142100000000001</v>
      </c>
      <c r="KV14" s="39">
        <v>135538</v>
      </c>
      <c r="KW14">
        <v>-4.8860000000000001</v>
      </c>
      <c r="KX14" s="39">
        <v>0</v>
      </c>
      <c r="KY14" s="39">
        <v>6.3062699999999996</v>
      </c>
      <c r="KZ14" s="39">
        <v>11.5726</v>
      </c>
      <c r="LA14" s="39">
        <v>0</v>
      </c>
      <c r="LB14" s="39">
        <v>955.91099999999994</v>
      </c>
      <c r="LC14" s="39">
        <v>925.452</v>
      </c>
      <c r="LD14">
        <v>-6.2229199999999998E-3</v>
      </c>
      <c r="LE14" s="39">
        <v>0</v>
      </c>
      <c r="LF14" s="39">
        <v>17.569800000000001</v>
      </c>
      <c r="LG14" s="39">
        <v>1.06105E-2</v>
      </c>
      <c r="LH14" s="41">
        <v>2.4245400000000001E-7</v>
      </c>
      <c r="LI14" s="2">
        <v>-7.3075099999999998E-7</v>
      </c>
      <c r="LJ14" s="2">
        <v>-8.5986699999999995E-7</v>
      </c>
      <c r="LK14" s="39">
        <v>44.712899999999998</v>
      </c>
      <c r="LL14" s="39"/>
      <c r="LM14" s="42">
        <v>479700</v>
      </c>
      <c r="LN14" s="42">
        <v>64700</v>
      </c>
      <c r="LO14" s="42">
        <v>134300</v>
      </c>
      <c r="LP14" s="42">
        <v>283000</v>
      </c>
      <c r="LQ14" s="42"/>
      <c r="LR14" s="42">
        <v>38300</v>
      </c>
      <c r="LT14" s="47"/>
    </row>
    <row r="15" spans="1:332">
      <c r="A15" s="85"/>
      <c r="B15" s="39" t="s">
        <v>85</v>
      </c>
      <c r="C15" s="39"/>
      <c r="D15" s="39" t="s">
        <v>235</v>
      </c>
      <c r="E15" s="39">
        <v>58411.5</v>
      </c>
      <c r="F15" t="s">
        <v>212</v>
      </c>
      <c r="G15" s="39">
        <v>136736</v>
      </c>
      <c r="H15" s="39" t="s">
        <v>235</v>
      </c>
      <c r="I15" s="39">
        <v>3.76424</v>
      </c>
      <c r="J15" s="39" t="s">
        <v>235</v>
      </c>
      <c r="K15" s="39">
        <v>28.942699999999999</v>
      </c>
      <c r="L15" s="39" t="s">
        <v>235</v>
      </c>
      <c r="M15" s="39">
        <v>673.48299999999995</v>
      </c>
      <c r="N15" s="39">
        <v>642.77700000000004</v>
      </c>
      <c r="O15" s="39" t="s">
        <v>235</v>
      </c>
      <c r="P15" s="39" t="s">
        <v>235</v>
      </c>
      <c r="Q15" s="39">
        <v>40.852600000000002</v>
      </c>
      <c r="R15" s="39">
        <v>9.3055100000000002E-2</v>
      </c>
      <c r="S15" s="39">
        <v>0.16211600000000001</v>
      </c>
      <c r="T15" s="39">
        <v>8.0193500000000004E-4</v>
      </c>
      <c r="U15" s="39">
        <v>0.83758299999999997</v>
      </c>
      <c r="V15" s="39">
        <v>31.3657</v>
      </c>
      <c r="W15" s="39"/>
      <c r="X15" s="39">
        <v>477600</v>
      </c>
      <c r="Y15" s="39">
        <v>64000</v>
      </c>
      <c r="Z15" s="39">
        <v>133800</v>
      </c>
      <c r="AA15" s="39">
        <v>280500</v>
      </c>
      <c r="AB15" s="39">
        <v>1300</v>
      </c>
      <c r="AC15" s="39">
        <v>38500</v>
      </c>
      <c r="AD15" s="39">
        <v>4300</v>
      </c>
      <c r="AE15" s="39">
        <v>25.427679898923429</v>
      </c>
      <c r="AF15" s="47"/>
      <c r="AG15" s="86"/>
      <c r="AH15" s="28" t="s">
        <v>49</v>
      </c>
      <c r="AI15" s="28"/>
      <c r="AJ15" t="s">
        <v>235</v>
      </c>
      <c r="AK15" s="28">
        <v>69900.600000000006</v>
      </c>
      <c r="AL15" t="s">
        <v>235</v>
      </c>
      <c r="AM15" s="28">
        <v>150295</v>
      </c>
      <c r="AN15" t="s">
        <v>212</v>
      </c>
      <c r="AO15" s="28">
        <v>3.51972</v>
      </c>
      <c r="AP15" t="s">
        <v>235</v>
      </c>
      <c r="AQ15" t="s">
        <v>212</v>
      </c>
      <c r="AR15" t="s">
        <v>235</v>
      </c>
      <c r="AS15" s="28">
        <v>547.74099999999999</v>
      </c>
      <c r="AT15" s="28">
        <v>560.447</v>
      </c>
      <c r="AU15" t="s">
        <v>212</v>
      </c>
      <c r="AV15" t="s">
        <v>212</v>
      </c>
      <c r="AW15" s="28">
        <v>66</v>
      </c>
      <c r="AX15" s="28">
        <v>3.61648E-3</v>
      </c>
      <c r="AY15" s="28">
        <v>3.1946500000000003E-2</v>
      </c>
      <c r="AZ15" s="28">
        <v>1.25804E-3</v>
      </c>
      <c r="BA15" s="28">
        <v>0.459123</v>
      </c>
      <c r="BB15" s="28">
        <v>25.169499999999999</v>
      </c>
      <c r="BC15" s="28"/>
      <c r="BD15" s="28">
        <v>481200</v>
      </c>
      <c r="BE15" s="28">
        <v>71900</v>
      </c>
      <c r="BF15" s="28">
        <v>124600.00000000001</v>
      </c>
      <c r="BG15" s="28">
        <v>292900</v>
      </c>
      <c r="BH15" s="28">
        <v>0</v>
      </c>
      <c r="BI15" s="28">
        <v>29400</v>
      </c>
      <c r="BJ15" s="28">
        <v>0</v>
      </c>
      <c r="BK15" s="28">
        <v>18.998373834370724</v>
      </c>
      <c r="BL15" s="47"/>
      <c r="BM15" s="85"/>
      <c r="BN15" s="32" t="s">
        <v>273</v>
      </c>
      <c r="BO15" s="32"/>
      <c r="BP15" s="40">
        <v>1.38985</v>
      </c>
      <c r="BQ15" s="32">
        <v>61264</v>
      </c>
      <c r="BR15">
        <v>-1.1251199999999999</v>
      </c>
      <c r="BS15" s="32">
        <v>161975</v>
      </c>
      <c r="BT15">
        <v>-2.7250899999999998</v>
      </c>
      <c r="BU15" s="32">
        <v>1.57192</v>
      </c>
      <c r="BV15" s="40">
        <v>1.6780299999999999</v>
      </c>
      <c r="BW15" s="32">
        <v>17.632999999999999</v>
      </c>
      <c r="BX15" s="40">
        <v>0.23849799999999999</v>
      </c>
      <c r="BY15" s="32">
        <v>936.346</v>
      </c>
      <c r="BZ15" s="32">
        <v>962.03399999999999</v>
      </c>
      <c r="CA15" s="32">
        <v>1.29338E-3</v>
      </c>
      <c r="CB15">
        <v>-1.55292E-2</v>
      </c>
      <c r="CC15" s="32">
        <v>20.747</v>
      </c>
      <c r="CD15">
        <v>-3.5262900000000001E-3</v>
      </c>
      <c r="CE15" s="35">
        <v>3.5716400000000001E-6</v>
      </c>
      <c r="CF15" s="35">
        <v>5.3915799999999996E-6</v>
      </c>
      <c r="CG15" s="32">
        <v>6.4266799999999997E-3</v>
      </c>
      <c r="CH15" s="32">
        <v>49.972000000000001</v>
      </c>
      <c r="CI15" s="32"/>
      <c r="CJ15" s="43">
        <v>480000</v>
      </c>
      <c r="CK15" s="43">
        <v>67500</v>
      </c>
      <c r="CL15" s="43">
        <v>132400</v>
      </c>
      <c r="CM15" s="43">
        <v>285000</v>
      </c>
      <c r="CN15" s="43"/>
      <c r="CO15" s="43">
        <v>35200</v>
      </c>
      <c r="CQ15">
        <v>23.024722522618724</v>
      </c>
      <c r="CR15" s="47"/>
      <c r="EF15" s="37"/>
      <c r="EG15" s="37"/>
      <c r="EH15" s="37"/>
      <c r="EI15" s="37"/>
      <c r="EJ15" s="37"/>
      <c r="EK15" s="37"/>
      <c r="ID15" s="47"/>
      <c r="IE15" s="47"/>
      <c r="IF15" s="77"/>
      <c r="IG15" s="28" t="s">
        <v>86</v>
      </c>
      <c r="IH15" s="28"/>
      <c r="II15" s="32">
        <v>0</v>
      </c>
      <c r="IJ15" s="28">
        <v>47735.8</v>
      </c>
      <c r="IK15" s="28">
        <v>9.2205399999999997</v>
      </c>
      <c r="IL15" s="28">
        <v>139211</v>
      </c>
      <c r="IM15" s="28">
        <v>10.708399999999999</v>
      </c>
      <c r="IN15" s="28">
        <v>5.9986199999999998</v>
      </c>
      <c r="IO15" s="28">
        <v>2.7950900000000001</v>
      </c>
      <c r="IP15" s="28">
        <v>0</v>
      </c>
      <c r="IQ15" s="28">
        <v>0.81942400000000004</v>
      </c>
      <c r="IR15" s="28">
        <v>812.73</v>
      </c>
      <c r="IS15" s="28">
        <v>820.35900000000004</v>
      </c>
      <c r="IT15" s="28">
        <v>0</v>
      </c>
      <c r="IU15" t="s">
        <v>212</v>
      </c>
      <c r="IV15" s="28">
        <v>22.513500000000001</v>
      </c>
      <c r="IW15" s="28">
        <v>6.90799E-2</v>
      </c>
      <c r="IX15" s="28">
        <v>7.8488000000000002E-2</v>
      </c>
      <c r="IY15" t="s">
        <v>212</v>
      </c>
      <c r="IZ15" s="28">
        <v>1.0055400000000001</v>
      </c>
      <c r="JA15" s="28">
        <v>32.324199999999998</v>
      </c>
      <c r="JB15" s="28"/>
      <c r="JC15" s="28">
        <v>477700.00000000006</v>
      </c>
      <c r="JD15" s="28">
        <v>57300.000000000007</v>
      </c>
      <c r="JE15" s="28">
        <v>139100</v>
      </c>
      <c r="JF15" s="28">
        <v>276100</v>
      </c>
      <c r="JG15" s="28">
        <v>800</v>
      </c>
      <c r="JH15" s="28">
        <v>47200</v>
      </c>
      <c r="JI15" s="28">
        <v>1700.0000000000002</v>
      </c>
      <c r="JJ15" s="47"/>
      <c r="JK15" s="78"/>
      <c r="JL15" s="28" t="s">
        <v>50</v>
      </c>
      <c r="JM15" s="28"/>
      <c r="JN15" t="s">
        <v>212</v>
      </c>
      <c r="JO15" s="28">
        <v>58570.5</v>
      </c>
      <c r="JP15" t="s">
        <v>212</v>
      </c>
      <c r="JQ15" s="28">
        <v>123480</v>
      </c>
      <c r="JR15" s="28">
        <v>0</v>
      </c>
      <c r="JS15" s="28">
        <v>4.1177200000000003</v>
      </c>
      <c r="JT15" t="s">
        <v>212</v>
      </c>
      <c r="JU15" t="s">
        <v>212</v>
      </c>
      <c r="JV15" s="28">
        <v>0</v>
      </c>
      <c r="JW15" s="28">
        <v>484.70100000000002</v>
      </c>
      <c r="JX15" s="28">
        <v>487.72899999999998</v>
      </c>
      <c r="JY15" s="28">
        <v>0</v>
      </c>
      <c r="JZ15" t="s">
        <v>212</v>
      </c>
      <c r="KA15" s="28">
        <v>63.4223</v>
      </c>
      <c r="KB15" s="28">
        <v>7.2423000000000001E-2</v>
      </c>
      <c r="KC15" s="28">
        <v>6.9303000000000003E-2</v>
      </c>
      <c r="KD15" t="s">
        <v>212</v>
      </c>
      <c r="KE15" s="28">
        <v>0.65254500000000004</v>
      </c>
      <c r="KF15" s="28">
        <v>17.775200000000002</v>
      </c>
      <c r="KG15" s="28"/>
      <c r="KH15" s="28">
        <v>480300</v>
      </c>
      <c r="KI15" s="28">
        <v>72800</v>
      </c>
      <c r="KJ15" s="28">
        <v>126600</v>
      </c>
      <c r="KK15" s="28">
        <v>290300</v>
      </c>
      <c r="KL15" s="28">
        <v>1800</v>
      </c>
      <c r="KM15" s="28">
        <v>28200</v>
      </c>
      <c r="KN15" s="28">
        <v>0</v>
      </c>
      <c r="KO15" s="47"/>
      <c r="KP15" s="77"/>
      <c r="KQ15" s="32" t="s">
        <v>271</v>
      </c>
      <c r="KR15" s="32"/>
      <c r="KS15" s="32">
        <v>1.54619</v>
      </c>
      <c r="KT15" s="32">
        <v>41987.1</v>
      </c>
      <c r="KU15">
        <v>-0.76410400000000001</v>
      </c>
      <c r="KV15" s="32">
        <v>129492</v>
      </c>
      <c r="KW15">
        <v>-4.5967099999999999</v>
      </c>
      <c r="KX15" s="32">
        <v>0</v>
      </c>
      <c r="KY15">
        <v>-0.306004</v>
      </c>
      <c r="KZ15" s="32">
        <v>0</v>
      </c>
      <c r="LA15" s="32">
        <v>0</v>
      </c>
      <c r="LB15" s="32">
        <v>805.51499999999999</v>
      </c>
      <c r="LC15" s="32">
        <v>787.40599999999995</v>
      </c>
      <c r="LD15">
        <v>-5.1320599999999999E-3</v>
      </c>
      <c r="LE15" s="32">
        <v>0</v>
      </c>
      <c r="LF15" s="32">
        <v>17.8719</v>
      </c>
      <c r="LG15">
        <v>-3.9051099999999998E-3</v>
      </c>
      <c r="LH15" s="2">
        <v>-9.1146199999999999E-7</v>
      </c>
      <c r="LI15" s="2">
        <v>-1.0595599999999999E-6</v>
      </c>
      <c r="LJ15" s="32">
        <v>2.7772499999999999E-2</v>
      </c>
      <c r="LK15" s="32">
        <v>39.808199999999999</v>
      </c>
      <c r="LL15" s="32"/>
      <c r="LM15" s="43">
        <v>480400</v>
      </c>
      <c r="LN15" s="43">
        <v>68000</v>
      </c>
      <c r="LO15" s="43">
        <v>131400</v>
      </c>
      <c r="LP15" s="43">
        <v>286400</v>
      </c>
      <c r="LQ15" s="43"/>
      <c r="LR15" s="43">
        <v>33800</v>
      </c>
      <c r="LT15" s="47"/>
    </row>
    <row r="16" spans="1:332">
      <c r="A16" s="85"/>
      <c r="B16" s="32" t="s">
        <v>84</v>
      </c>
      <c r="C16" s="32"/>
      <c r="D16" s="32">
        <v>25.222100000000001</v>
      </c>
      <c r="E16" s="32">
        <v>61834.1</v>
      </c>
      <c r="F16" s="32">
        <v>6266.24</v>
      </c>
      <c r="G16" s="32">
        <v>142385</v>
      </c>
      <c r="H16" s="32">
        <v>1804.72</v>
      </c>
      <c r="I16" s="32">
        <v>259.80200000000002</v>
      </c>
      <c r="J16" s="32">
        <v>84.669499999999999</v>
      </c>
      <c r="K16" s="32">
        <v>95.499499999999998</v>
      </c>
      <c r="L16" s="32">
        <v>82.207599999999999</v>
      </c>
      <c r="M16" s="32">
        <v>681.89700000000005</v>
      </c>
      <c r="N16" s="32">
        <v>643.43299999999999</v>
      </c>
      <c r="O16" s="32">
        <v>8.32093E-2</v>
      </c>
      <c r="P16" s="32">
        <v>3.63137</v>
      </c>
      <c r="Q16" s="32">
        <v>208.99199999999999</v>
      </c>
      <c r="R16" s="32">
        <v>1.5225799999999999E-3</v>
      </c>
      <c r="S16" s="32">
        <v>4.9093700000000001E-5</v>
      </c>
      <c r="T16" t="s">
        <v>212</v>
      </c>
      <c r="U16" t="s">
        <v>212</v>
      </c>
      <c r="V16" s="32">
        <v>30.466699999999999</v>
      </c>
      <c r="W16" s="32"/>
      <c r="X16" s="32">
        <v>477700.00000000006</v>
      </c>
      <c r="Y16" s="32">
        <v>67100</v>
      </c>
      <c r="Z16" s="32">
        <v>131200</v>
      </c>
      <c r="AA16" s="32">
        <v>282500</v>
      </c>
      <c r="AB16" s="32">
        <v>800</v>
      </c>
      <c r="AC16" s="32">
        <v>35100</v>
      </c>
      <c r="AD16" s="32">
        <v>5600.0000000000009</v>
      </c>
      <c r="AE16" s="32">
        <v>22.955908271431699</v>
      </c>
      <c r="AF16" s="47"/>
      <c r="AG16" s="86"/>
      <c r="AH16" s="28" t="s">
        <v>48</v>
      </c>
      <c r="AI16" s="28"/>
      <c r="AJ16" t="s">
        <v>212</v>
      </c>
      <c r="AK16" s="28">
        <v>55818.5</v>
      </c>
      <c r="AL16" t="s">
        <v>212</v>
      </c>
      <c r="AM16" s="28">
        <v>123819</v>
      </c>
      <c r="AN16" t="s">
        <v>235</v>
      </c>
      <c r="AO16" t="s">
        <v>235</v>
      </c>
      <c r="AP16" t="s">
        <v>235</v>
      </c>
      <c r="AQ16" t="s">
        <v>212</v>
      </c>
      <c r="AR16" t="s">
        <v>212</v>
      </c>
      <c r="AS16" s="28">
        <v>509.03899999999999</v>
      </c>
      <c r="AT16" s="28">
        <v>517.14599999999996</v>
      </c>
      <c r="AU16" t="s">
        <v>235</v>
      </c>
      <c r="AV16" t="s">
        <v>235</v>
      </c>
      <c r="AW16" s="28">
        <v>42.098500000000001</v>
      </c>
      <c r="AX16" s="28">
        <v>0.15279400000000001</v>
      </c>
      <c r="AY16" s="28">
        <v>0.137212</v>
      </c>
      <c r="AZ16" t="s">
        <v>212</v>
      </c>
      <c r="BA16" s="28">
        <v>0.49045100000000003</v>
      </c>
      <c r="BB16" s="28">
        <v>21.751200000000001</v>
      </c>
      <c r="BC16" s="28"/>
      <c r="BD16" s="28">
        <v>481800</v>
      </c>
      <c r="BE16" s="28">
        <v>70800</v>
      </c>
      <c r="BF16" s="28">
        <v>126900</v>
      </c>
      <c r="BG16" s="28">
        <v>292400</v>
      </c>
      <c r="BH16" s="28">
        <v>0</v>
      </c>
      <c r="BI16" s="28">
        <v>28100</v>
      </c>
      <c r="BJ16" s="28">
        <v>0</v>
      </c>
      <c r="BK16" s="28">
        <v>18.543894774896781</v>
      </c>
      <c r="BL16" s="47"/>
      <c r="BM16" s="85"/>
      <c r="BN16" s="32" t="s">
        <v>275</v>
      </c>
      <c r="BO16" s="32"/>
      <c r="BP16" s="40">
        <v>1.8918200000000001</v>
      </c>
      <c r="BQ16" s="32">
        <v>52666.7</v>
      </c>
      <c r="BR16" s="32">
        <v>2.0434899999999998</v>
      </c>
      <c r="BS16" s="32">
        <v>137807</v>
      </c>
      <c r="BT16" s="40">
        <v>3.6369899999999999</v>
      </c>
      <c r="BU16" s="40">
        <v>1.3167</v>
      </c>
      <c r="BV16" s="40">
        <v>1.2422899999999999</v>
      </c>
      <c r="BW16" s="32">
        <v>12.852499999999999</v>
      </c>
      <c r="BX16">
        <v>-6.5464400000000006E-2</v>
      </c>
      <c r="BY16" s="32">
        <v>975.67200000000003</v>
      </c>
      <c r="BZ16" s="32">
        <v>974.41800000000001</v>
      </c>
      <c r="CA16">
        <v>-1.01699E-3</v>
      </c>
      <c r="CB16">
        <v>-1.6182600000000001E-3</v>
      </c>
      <c r="CC16" s="32">
        <v>19.012899999999998</v>
      </c>
      <c r="CD16" s="32">
        <v>9.4931499999999995E-4</v>
      </c>
      <c r="CE16" s="2">
        <v>-1.7279299999999999E-5</v>
      </c>
      <c r="CF16" s="2">
        <v>-2.6542200000000001E-5</v>
      </c>
      <c r="CG16" s="32">
        <v>9.0947000000000007E-3</v>
      </c>
      <c r="CH16" s="32">
        <v>50.625300000000003</v>
      </c>
      <c r="CI16" s="32"/>
      <c r="CJ16" s="43">
        <v>479600</v>
      </c>
      <c r="CK16" s="43">
        <v>66500</v>
      </c>
      <c r="CL16" s="43">
        <v>132100</v>
      </c>
      <c r="CM16" s="43">
        <v>284400</v>
      </c>
      <c r="CN16" s="43"/>
      <c r="CO16" s="43">
        <v>37500</v>
      </c>
      <c r="CQ16">
        <v>24.440196511530214</v>
      </c>
      <c r="CR16" s="47"/>
      <c r="EF16" s="37"/>
      <c r="EG16" s="37"/>
      <c r="EH16" s="37"/>
      <c r="EI16" s="37"/>
      <c r="EJ16" s="37"/>
      <c r="EK16" s="37"/>
      <c r="ID16" s="47"/>
      <c r="IE16" s="47"/>
      <c r="IF16" s="77"/>
      <c r="IG16" s="39" t="s">
        <v>85</v>
      </c>
      <c r="IH16" s="39"/>
      <c r="II16" s="39">
        <v>0</v>
      </c>
      <c r="IJ16" s="39">
        <v>58411.5</v>
      </c>
      <c r="IK16" t="s">
        <v>212</v>
      </c>
      <c r="IL16" s="39">
        <v>136736</v>
      </c>
      <c r="IM16" s="39">
        <v>0</v>
      </c>
      <c r="IN16" s="39">
        <v>3.76424</v>
      </c>
      <c r="IO16" s="39">
        <v>0</v>
      </c>
      <c r="IP16" s="39">
        <v>28.942699999999999</v>
      </c>
      <c r="IQ16" s="39">
        <v>0</v>
      </c>
      <c r="IR16" s="39">
        <v>673.48299999999995</v>
      </c>
      <c r="IS16" s="39">
        <v>642.77700000000004</v>
      </c>
      <c r="IT16" s="39">
        <v>0</v>
      </c>
      <c r="IU16" s="39">
        <v>0</v>
      </c>
      <c r="IV16" s="39">
        <v>40.852600000000002</v>
      </c>
      <c r="IW16" s="39">
        <v>9.3055100000000002E-2</v>
      </c>
      <c r="IX16" s="39">
        <v>0.16211600000000001</v>
      </c>
      <c r="IY16" s="39">
        <v>8.0193500000000004E-4</v>
      </c>
      <c r="IZ16" s="39">
        <v>0.83758299999999997</v>
      </c>
      <c r="JA16" s="39">
        <v>31.3657</v>
      </c>
      <c r="JB16" s="39"/>
      <c r="JC16" s="39">
        <v>477600</v>
      </c>
      <c r="JD16" s="39">
        <v>64000</v>
      </c>
      <c r="JE16" s="39">
        <v>133800</v>
      </c>
      <c r="JF16" s="39">
        <v>280500</v>
      </c>
      <c r="JG16" s="39">
        <v>1300</v>
      </c>
      <c r="JH16" s="39">
        <v>38500</v>
      </c>
      <c r="JI16" s="39">
        <v>4300</v>
      </c>
      <c r="JJ16" s="47"/>
      <c r="JK16" s="78"/>
      <c r="JL16" s="28" t="s">
        <v>49</v>
      </c>
      <c r="JM16" s="28"/>
      <c r="JN16" s="28">
        <v>0</v>
      </c>
      <c r="JO16" s="28">
        <v>69900.600000000006</v>
      </c>
      <c r="JP16" s="28">
        <v>0</v>
      </c>
      <c r="JQ16" s="28">
        <v>150295</v>
      </c>
      <c r="JR16" t="s">
        <v>212</v>
      </c>
      <c r="JS16" s="28">
        <v>3.51972</v>
      </c>
      <c r="JT16" s="28">
        <v>0</v>
      </c>
      <c r="JU16" t="s">
        <v>212</v>
      </c>
      <c r="JV16" s="28">
        <v>0</v>
      </c>
      <c r="JW16" s="28">
        <v>547.74099999999999</v>
      </c>
      <c r="JX16" s="28">
        <v>560.447</v>
      </c>
      <c r="JY16" t="s">
        <v>212</v>
      </c>
      <c r="JZ16" t="s">
        <v>212</v>
      </c>
      <c r="KA16" s="28">
        <v>66</v>
      </c>
      <c r="KB16" s="28">
        <v>3.61648E-3</v>
      </c>
      <c r="KC16" s="28">
        <v>3.1946500000000003E-2</v>
      </c>
      <c r="KD16" s="28">
        <v>1.25804E-3</v>
      </c>
      <c r="KE16" s="28">
        <v>0.459123</v>
      </c>
      <c r="KF16" s="28">
        <v>25.169499999999999</v>
      </c>
      <c r="KG16" s="28"/>
      <c r="KH16" s="28">
        <v>481200</v>
      </c>
      <c r="KI16" s="28">
        <v>71900</v>
      </c>
      <c r="KJ16" s="28">
        <v>124600.00000000001</v>
      </c>
      <c r="KK16" s="28">
        <v>292900</v>
      </c>
      <c r="KL16" s="28">
        <v>0</v>
      </c>
      <c r="KM16" s="28">
        <v>29400</v>
      </c>
      <c r="KN16" s="28">
        <v>0</v>
      </c>
      <c r="KO16" s="47"/>
      <c r="KP16" s="77"/>
      <c r="KQ16" s="32" t="s">
        <v>273</v>
      </c>
      <c r="KR16" s="32"/>
      <c r="KS16" s="32">
        <v>0</v>
      </c>
      <c r="KT16" s="32">
        <v>61264</v>
      </c>
      <c r="KU16">
        <v>-1.1251199999999999</v>
      </c>
      <c r="KV16" s="32">
        <v>161975</v>
      </c>
      <c r="KW16">
        <v>-2.7250899999999998</v>
      </c>
      <c r="KX16" s="32">
        <v>1.57192</v>
      </c>
      <c r="KY16" s="32">
        <v>0</v>
      </c>
      <c r="KZ16" s="32">
        <v>17.632999999999999</v>
      </c>
      <c r="LA16" s="32">
        <v>0</v>
      </c>
      <c r="LB16" s="32">
        <v>936.346</v>
      </c>
      <c r="LC16" s="32">
        <v>962.03399999999999</v>
      </c>
      <c r="LD16" s="32">
        <v>1.29338E-3</v>
      </c>
      <c r="LE16">
        <v>-1.55292E-2</v>
      </c>
      <c r="LF16" s="32">
        <v>20.747</v>
      </c>
      <c r="LG16">
        <v>-3.5262900000000001E-3</v>
      </c>
      <c r="LH16" s="35">
        <v>3.5716400000000001E-6</v>
      </c>
      <c r="LI16" s="35">
        <v>5.3915799999999996E-6</v>
      </c>
      <c r="LJ16" s="32">
        <v>6.4266799999999997E-3</v>
      </c>
      <c r="LK16" s="32">
        <v>49.972000000000001</v>
      </c>
      <c r="LL16" s="32"/>
      <c r="LM16" s="43">
        <v>480000</v>
      </c>
      <c r="LN16" s="43">
        <v>67500</v>
      </c>
      <c r="LO16" s="43">
        <v>132400</v>
      </c>
      <c r="LP16" s="43">
        <v>285000</v>
      </c>
      <c r="LQ16" s="43"/>
      <c r="LR16" s="43">
        <v>35200</v>
      </c>
      <c r="LT16" s="47"/>
    </row>
    <row r="17" spans="1:332">
      <c r="A17" s="85"/>
      <c r="B17" t="s">
        <v>83</v>
      </c>
      <c r="D17" t="s">
        <v>235</v>
      </c>
      <c r="E17">
        <v>54268</v>
      </c>
      <c r="F17" t="s">
        <v>212</v>
      </c>
      <c r="G17">
        <v>119248</v>
      </c>
      <c r="H17" t="s">
        <v>235</v>
      </c>
      <c r="I17">
        <v>2.8338299999999998</v>
      </c>
      <c r="J17" t="s">
        <v>235</v>
      </c>
      <c r="K17">
        <v>26.312899999999999</v>
      </c>
      <c r="L17" t="s">
        <v>235</v>
      </c>
      <c r="M17">
        <v>622.101</v>
      </c>
      <c r="N17">
        <v>633.03099999999995</v>
      </c>
      <c r="O17" t="s">
        <v>212</v>
      </c>
      <c r="P17" t="s">
        <v>212</v>
      </c>
      <c r="Q17">
        <v>37.003500000000003</v>
      </c>
      <c r="R17" t="s">
        <v>212</v>
      </c>
      <c r="S17" t="s">
        <v>212</v>
      </c>
      <c r="T17" t="s">
        <v>212</v>
      </c>
      <c r="U17">
        <v>7.4717299999999996E-4</v>
      </c>
      <c r="V17">
        <v>28.984100000000002</v>
      </c>
      <c r="X17">
        <v>478900</v>
      </c>
      <c r="Y17">
        <v>68300</v>
      </c>
      <c r="Z17">
        <v>130399.99999999999</v>
      </c>
      <c r="AA17">
        <v>284900</v>
      </c>
      <c r="AB17">
        <v>900</v>
      </c>
      <c r="AC17">
        <v>34400</v>
      </c>
      <c r="AD17">
        <v>2300</v>
      </c>
      <c r="AE17">
        <v>22.280313716231959</v>
      </c>
      <c r="AF17" s="47"/>
      <c r="AG17" s="86"/>
      <c r="AH17" s="28" t="s">
        <v>47</v>
      </c>
      <c r="AI17" s="28"/>
      <c r="AJ17" t="s">
        <v>235</v>
      </c>
      <c r="AK17" s="28">
        <v>55695.7</v>
      </c>
      <c r="AL17" t="s">
        <v>212</v>
      </c>
      <c r="AM17" s="28">
        <v>118715</v>
      </c>
      <c r="AN17" t="s">
        <v>212</v>
      </c>
      <c r="AO17" s="28">
        <v>1.9366000000000001</v>
      </c>
      <c r="AP17" t="s">
        <v>235</v>
      </c>
      <c r="AQ17" t="s">
        <v>235</v>
      </c>
      <c r="AR17" t="s">
        <v>235</v>
      </c>
      <c r="AS17" s="28">
        <v>478.46100000000001</v>
      </c>
      <c r="AT17" s="28">
        <v>480.43099999999998</v>
      </c>
      <c r="AU17" t="s">
        <v>235</v>
      </c>
      <c r="AV17" t="s">
        <v>212</v>
      </c>
      <c r="AW17" s="28">
        <v>53.603000000000002</v>
      </c>
      <c r="AX17" s="28">
        <v>5.5093200000000002E-2</v>
      </c>
      <c r="AY17" s="28">
        <v>7.8998499999999999E-2</v>
      </c>
      <c r="AZ17" t="s">
        <v>212</v>
      </c>
      <c r="BA17" s="28">
        <v>0.529748</v>
      </c>
      <c r="BB17" s="28">
        <v>21.985499999999998</v>
      </c>
      <c r="BC17" s="28"/>
      <c r="BD17" s="28">
        <v>481000</v>
      </c>
      <c r="BE17" s="28">
        <v>73900</v>
      </c>
      <c r="BF17" s="28">
        <v>127100.00000000001</v>
      </c>
      <c r="BG17" s="28">
        <v>290800</v>
      </c>
      <c r="BH17" s="28">
        <v>0</v>
      </c>
      <c r="BI17" s="28">
        <v>27200.000000000004</v>
      </c>
      <c r="BJ17" s="28">
        <v>0</v>
      </c>
      <c r="BK17" s="28">
        <v>17.431776784799244</v>
      </c>
      <c r="BL17" s="47"/>
      <c r="BM17" s="85"/>
      <c r="BN17" s="32" t="s">
        <v>277</v>
      </c>
      <c r="BO17" s="32"/>
      <c r="BP17" s="40">
        <v>0.59986700000000004</v>
      </c>
      <c r="BQ17" s="32">
        <v>39820.300000000003</v>
      </c>
      <c r="BR17" s="40">
        <v>0.36182799999999998</v>
      </c>
      <c r="BS17" s="32">
        <v>129194</v>
      </c>
      <c r="BT17" s="40">
        <v>2.2526700000000002</v>
      </c>
      <c r="BU17" s="32">
        <v>2.0306199999999999</v>
      </c>
      <c r="BV17" s="40">
        <v>0.96963500000000002</v>
      </c>
      <c r="BW17" s="40">
        <v>4.2392700000000003</v>
      </c>
      <c r="BX17">
        <v>-0.126163</v>
      </c>
      <c r="BY17" s="32">
        <v>975.16800000000001</v>
      </c>
      <c r="BZ17" s="32">
        <v>963.68299999999999</v>
      </c>
      <c r="CA17" s="32">
        <v>1.71232E-3</v>
      </c>
      <c r="CB17" s="40">
        <v>5.2161899999999997E-2</v>
      </c>
      <c r="CC17" s="32">
        <v>18.084700000000002</v>
      </c>
      <c r="CD17">
        <v>-1.9305700000000001E-4</v>
      </c>
      <c r="CE17" s="32">
        <v>2.7595600000000001E-2</v>
      </c>
      <c r="CF17" s="35">
        <v>7.4261800000000001E-5</v>
      </c>
      <c r="CG17" s="32">
        <v>5.3177200000000001E-2</v>
      </c>
      <c r="CH17" s="32">
        <v>45.068800000000003</v>
      </c>
      <c r="CI17" s="32"/>
      <c r="CJ17" s="43">
        <v>479700</v>
      </c>
      <c r="CK17" s="43">
        <v>63200</v>
      </c>
      <c r="CL17" s="43">
        <v>135400</v>
      </c>
      <c r="CM17" s="43">
        <v>282200</v>
      </c>
      <c r="CN17" s="43"/>
      <c r="CO17" s="43">
        <v>39500</v>
      </c>
      <c r="CQ17">
        <v>26.389181292335973</v>
      </c>
      <c r="CR17" s="47"/>
      <c r="EF17" s="37"/>
      <c r="EG17" s="37"/>
      <c r="EH17" s="37"/>
      <c r="EI17" s="37"/>
      <c r="EJ17" s="37"/>
      <c r="EK17" s="37"/>
      <c r="ID17" s="47"/>
      <c r="IE17" s="47"/>
      <c r="IF17" s="77"/>
      <c r="IG17" s="32" t="s">
        <v>84</v>
      </c>
      <c r="IH17" s="32"/>
      <c r="II17" s="32">
        <v>25.222100000000001</v>
      </c>
      <c r="IJ17" s="32">
        <v>61834.1</v>
      </c>
      <c r="IK17" s="32">
        <v>6266.24</v>
      </c>
      <c r="IL17" s="32">
        <v>142385</v>
      </c>
      <c r="IM17" s="32">
        <v>1804.72</v>
      </c>
      <c r="IN17" s="32">
        <v>259.80200000000002</v>
      </c>
      <c r="IO17" s="32">
        <v>84.669499999999999</v>
      </c>
      <c r="IP17" s="32">
        <v>95.499499999999998</v>
      </c>
      <c r="IQ17" s="32">
        <v>82.207599999999999</v>
      </c>
      <c r="IR17" s="32">
        <v>681.89700000000005</v>
      </c>
      <c r="IS17" s="32">
        <v>643.43299999999999</v>
      </c>
      <c r="IT17" s="32">
        <v>8.32093E-2</v>
      </c>
      <c r="IU17" s="32">
        <v>3.63137</v>
      </c>
      <c r="IV17" s="32">
        <v>208.99199999999999</v>
      </c>
      <c r="IW17" s="32">
        <v>1.5225799999999999E-3</v>
      </c>
      <c r="IX17" s="32">
        <v>4.9093700000000001E-5</v>
      </c>
      <c r="IY17" t="s">
        <v>212</v>
      </c>
      <c r="IZ17" t="s">
        <v>212</v>
      </c>
      <c r="JA17" s="32">
        <v>30.466699999999999</v>
      </c>
      <c r="JB17" s="32"/>
      <c r="JC17" s="32">
        <v>477700.00000000006</v>
      </c>
      <c r="JD17" s="32">
        <v>67100</v>
      </c>
      <c r="JE17" s="32">
        <v>131200</v>
      </c>
      <c r="JF17" s="32">
        <v>282500</v>
      </c>
      <c r="JG17" s="32">
        <v>800</v>
      </c>
      <c r="JH17" s="32">
        <v>35100</v>
      </c>
      <c r="JI17" s="32">
        <v>5600.0000000000009</v>
      </c>
      <c r="JJ17" s="47"/>
      <c r="JK17" s="78"/>
      <c r="JL17" s="28" t="s">
        <v>48</v>
      </c>
      <c r="JM17" s="28"/>
      <c r="JN17" t="s">
        <v>212</v>
      </c>
      <c r="JO17" s="28">
        <v>55818.5</v>
      </c>
      <c r="JP17" t="s">
        <v>212</v>
      </c>
      <c r="JQ17" s="28">
        <v>123819</v>
      </c>
      <c r="JR17" s="28">
        <v>0</v>
      </c>
      <c r="JS17" s="28">
        <v>0</v>
      </c>
      <c r="JT17" s="28">
        <v>0</v>
      </c>
      <c r="JU17" t="s">
        <v>212</v>
      </c>
      <c r="JV17" t="s">
        <v>212</v>
      </c>
      <c r="JW17" s="28">
        <v>509.03899999999999</v>
      </c>
      <c r="JX17" s="28">
        <v>517.14599999999996</v>
      </c>
      <c r="JY17" s="28">
        <v>0</v>
      </c>
      <c r="JZ17" s="28">
        <v>0</v>
      </c>
      <c r="KA17" s="28">
        <v>42.098500000000001</v>
      </c>
      <c r="KB17" s="28">
        <v>0.15279400000000001</v>
      </c>
      <c r="KC17" s="28">
        <v>0.137212</v>
      </c>
      <c r="KD17" t="s">
        <v>212</v>
      </c>
      <c r="KE17" s="28">
        <v>0.49045100000000003</v>
      </c>
      <c r="KF17" s="28">
        <v>21.751200000000001</v>
      </c>
      <c r="KG17" s="28"/>
      <c r="KH17" s="28">
        <v>481800</v>
      </c>
      <c r="KI17" s="28">
        <v>70800</v>
      </c>
      <c r="KJ17" s="28">
        <v>126900</v>
      </c>
      <c r="KK17" s="28">
        <v>292400</v>
      </c>
      <c r="KL17" s="28">
        <v>0</v>
      </c>
      <c r="KM17" s="28">
        <v>28100</v>
      </c>
      <c r="KN17" s="28">
        <v>0</v>
      </c>
      <c r="KO17" s="47"/>
      <c r="KP17" s="77"/>
      <c r="KQ17" s="32" t="s">
        <v>275</v>
      </c>
      <c r="KR17" s="32"/>
      <c r="KS17" s="32">
        <v>0</v>
      </c>
      <c r="KT17" s="32">
        <v>52666.7</v>
      </c>
      <c r="KU17" s="32">
        <v>2.0434899999999998</v>
      </c>
      <c r="KV17" s="32">
        <v>137807</v>
      </c>
      <c r="KW17" s="32">
        <v>0</v>
      </c>
      <c r="KX17" s="32">
        <v>0</v>
      </c>
      <c r="KY17" s="32">
        <v>0</v>
      </c>
      <c r="KZ17" s="32">
        <v>12.852499999999999</v>
      </c>
      <c r="LA17">
        <v>-6.5464400000000006E-2</v>
      </c>
      <c r="LB17" s="32">
        <v>975.67200000000003</v>
      </c>
      <c r="LC17" s="32">
        <v>974.41800000000001</v>
      </c>
      <c r="LD17">
        <v>-1.01699E-3</v>
      </c>
      <c r="LE17">
        <v>-1.6182600000000001E-3</v>
      </c>
      <c r="LF17" s="32">
        <v>19.012899999999998</v>
      </c>
      <c r="LG17" s="32">
        <v>9.4931499999999995E-4</v>
      </c>
      <c r="LH17" s="2">
        <v>-1.7279299999999999E-5</v>
      </c>
      <c r="LI17" s="2">
        <v>-2.6542200000000001E-5</v>
      </c>
      <c r="LJ17" s="32">
        <v>9.0947000000000007E-3</v>
      </c>
      <c r="LK17" s="32">
        <v>50.625300000000003</v>
      </c>
      <c r="LL17" s="32"/>
      <c r="LM17" s="43">
        <v>479600</v>
      </c>
      <c r="LN17" s="43">
        <v>66500</v>
      </c>
      <c r="LO17" s="43">
        <v>132100</v>
      </c>
      <c r="LP17" s="43">
        <v>284400</v>
      </c>
      <c r="LQ17" s="43"/>
      <c r="LR17" s="43">
        <v>37500</v>
      </c>
      <c r="LT17" s="47"/>
    </row>
    <row r="18" spans="1:332">
      <c r="A18" s="85"/>
      <c r="B18" s="28" t="s">
        <v>82</v>
      </c>
      <c r="C18" s="28"/>
      <c r="D18" s="28">
        <v>8.9609699999999997</v>
      </c>
      <c r="E18" s="28">
        <v>60297.3</v>
      </c>
      <c r="F18" s="28">
        <v>2131.06</v>
      </c>
      <c r="G18" s="28">
        <v>124152</v>
      </c>
      <c r="H18" s="28">
        <v>432.108</v>
      </c>
      <c r="I18" s="28">
        <v>111.29600000000001</v>
      </c>
      <c r="J18" s="28">
        <v>45.351700000000001</v>
      </c>
      <c r="K18" s="28">
        <v>40.772199999999998</v>
      </c>
      <c r="L18" s="28">
        <v>38.156399999999998</v>
      </c>
      <c r="M18" s="28">
        <v>652.19500000000005</v>
      </c>
      <c r="N18" s="28">
        <v>683.60199999999998</v>
      </c>
      <c r="O18" s="28" t="s">
        <v>235</v>
      </c>
      <c r="P18" s="28">
        <v>1.9243600000000001</v>
      </c>
      <c r="Q18" s="28">
        <v>78.456100000000006</v>
      </c>
      <c r="R18" s="28">
        <v>1.6216600000000001E-2</v>
      </c>
      <c r="S18" s="28">
        <v>3.14925E-2</v>
      </c>
      <c r="T18" s="28">
        <v>3.8401100000000002E-4</v>
      </c>
      <c r="U18" s="28">
        <v>5.4081199999999998E-3</v>
      </c>
      <c r="V18" s="28">
        <v>29.406199999999998</v>
      </c>
      <c r="W18" s="28"/>
      <c r="X18" s="28">
        <v>481300</v>
      </c>
      <c r="Y18" s="28">
        <v>69100</v>
      </c>
      <c r="Z18" s="28">
        <v>124000</v>
      </c>
      <c r="AA18" s="28">
        <v>293700</v>
      </c>
      <c r="AB18" s="28">
        <v>0</v>
      </c>
      <c r="AC18" s="28">
        <v>28800</v>
      </c>
      <c r="AD18" s="28">
        <v>3200</v>
      </c>
      <c r="AE18" s="28">
        <v>19.294080336266564</v>
      </c>
      <c r="AF18" s="47"/>
      <c r="AG18" s="86"/>
      <c r="AH18" s="28" t="s">
        <v>46</v>
      </c>
      <c r="AI18" s="28"/>
      <c r="AJ18" t="s">
        <v>212</v>
      </c>
      <c r="AK18" s="28">
        <v>57131.3</v>
      </c>
      <c r="AL18" t="s">
        <v>212</v>
      </c>
      <c r="AM18" s="28">
        <v>126013</v>
      </c>
      <c r="AN18" t="s">
        <v>212</v>
      </c>
      <c r="AO18" t="s">
        <v>235</v>
      </c>
      <c r="AP18" t="s">
        <v>235</v>
      </c>
      <c r="AQ18" t="s">
        <v>212</v>
      </c>
      <c r="AR18" t="s">
        <v>212</v>
      </c>
      <c r="AS18" s="28">
        <v>527.65499999999997</v>
      </c>
      <c r="AT18" s="28">
        <v>513.36599999999999</v>
      </c>
      <c r="AU18" t="s">
        <v>212</v>
      </c>
      <c r="AV18" t="s">
        <v>212</v>
      </c>
      <c r="AW18" s="28">
        <v>42.584600000000002</v>
      </c>
      <c r="AX18" s="28">
        <v>4.9012E-2</v>
      </c>
      <c r="AY18" s="28">
        <v>9.0519699999999995E-2</v>
      </c>
      <c r="AZ18" t="s">
        <v>212</v>
      </c>
      <c r="BA18" s="28">
        <v>0.143233</v>
      </c>
      <c r="BB18" s="28">
        <v>26.414400000000001</v>
      </c>
      <c r="BC18" s="28"/>
      <c r="BD18" s="28">
        <v>482299.99999999994</v>
      </c>
      <c r="BE18" s="28">
        <v>71800</v>
      </c>
      <c r="BF18" s="28">
        <v>126600</v>
      </c>
      <c r="BG18" s="28">
        <v>293600</v>
      </c>
      <c r="BH18" s="28">
        <v>0</v>
      </c>
      <c r="BI18" s="28">
        <v>25700</v>
      </c>
      <c r="BJ18" s="28">
        <v>0</v>
      </c>
      <c r="BK18" s="28">
        <v>17.033884143755387</v>
      </c>
      <c r="BL18" s="47"/>
      <c r="BM18" s="85"/>
      <c r="BN18" s="39" t="s">
        <v>279</v>
      </c>
      <c r="BO18" s="39"/>
      <c r="BP18" s="39">
        <v>2.1604800000000002</v>
      </c>
      <c r="BQ18" s="39">
        <v>63369.5</v>
      </c>
      <c r="BR18">
        <v>-3.27142</v>
      </c>
      <c r="BS18" s="39">
        <v>141908</v>
      </c>
      <c r="BT18">
        <v>-13.3405</v>
      </c>
      <c r="BU18" s="40">
        <v>1.86876</v>
      </c>
      <c r="BV18" s="40">
        <v>1.03677</v>
      </c>
      <c r="BW18" s="39">
        <v>12.7235</v>
      </c>
      <c r="BX18" s="40">
        <v>0.15961900000000001</v>
      </c>
      <c r="BY18" s="39">
        <v>1052.67</v>
      </c>
      <c r="BZ18" s="39">
        <v>1057.1099999999999</v>
      </c>
      <c r="CA18">
        <v>-1.2425800000000001E-2</v>
      </c>
      <c r="CB18" s="40">
        <v>0.119925</v>
      </c>
      <c r="CC18" s="39">
        <v>20.494</v>
      </c>
      <c r="CD18" s="41">
        <v>7.3790100000000004E-5</v>
      </c>
      <c r="CE18">
        <v>-2.6388300000000002E-4</v>
      </c>
      <c r="CF18">
        <v>-3.9270599999999999E-4</v>
      </c>
      <c r="CG18" s="41">
        <v>1.8807900000000001E-9</v>
      </c>
      <c r="CH18" s="39">
        <v>45.606200000000001</v>
      </c>
      <c r="CI18" s="39"/>
      <c r="CJ18" s="42">
        <v>481400</v>
      </c>
      <c r="CK18" s="42">
        <v>71400</v>
      </c>
      <c r="CL18" s="42">
        <v>127300</v>
      </c>
      <c r="CM18" s="42">
        <v>291400</v>
      </c>
      <c r="CN18" s="42"/>
      <c r="CO18" s="42">
        <v>28500</v>
      </c>
      <c r="CQ18">
        <v>18.630082400499571</v>
      </c>
      <c r="CR18" s="47"/>
      <c r="EF18" s="37"/>
      <c r="EG18" s="37"/>
      <c r="EH18" s="37"/>
      <c r="EI18" s="37"/>
      <c r="EJ18" s="37"/>
      <c r="EK18" s="37"/>
      <c r="ID18" s="47"/>
      <c r="IE18" s="47"/>
      <c r="IF18" s="77"/>
      <c r="IG18" t="s">
        <v>83</v>
      </c>
      <c r="II18" s="37">
        <v>0</v>
      </c>
      <c r="IJ18">
        <v>54268</v>
      </c>
      <c r="IK18" t="s">
        <v>212</v>
      </c>
      <c r="IL18">
        <v>119248</v>
      </c>
      <c r="IM18" s="37">
        <v>0</v>
      </c>
      <c r="IN18">
        <v>2.8338299999999998</v>
      </c>
      <c r="IO18" s="37">
        <v>0</v>
      </c>
      <c r="IP18">
        <v>26.312899999999999</v>
      </c>
      <c r="IQ18" s="37">
        <v>0</v>
      </c>
      <c r="IR18">
        <v>622.101</v>
      </c>
      <c r="IS18">
        <v>633.03099999999995</v>
      </c>
      <c r="IT18" t="s">
        <v>212</v>
      </c>
      <c r="IU18" t="s">
        <v>212</v>
      </c>
      <c r="IV18">
        <v>37.003500000000003</v>
      </c>
      <c r="IW18" t="s">
        <v>212</v>
      </c>
      <c r="IX18" t="s">
        <v>212</v>
      </c>
      <c r="IY18" t="s">
        <v>212</v>
      </c>
      <c r="IZ18">
        <v>7.4717299999999996E-4</v>
      </c>
      <c r="JA18">
        <v>28.984100000000002</v>
      </c>
      <c r="JC18">
        <v>478900</v>
      </c>
      <c r="JD18">
        <v>68300</v>
      </c>
      <c r="JE18">
        <v>130399.99999999999</v>
      </c>
      <c r="JF18">
        <v>284900</v>
      </c>
      <c r="JG18">
        <v>900</v>
      </c>
      <c r="JH18">
        <v>34400</v>
      </c>
      <c r="JI18">
        <v>2300</v>
      </c>
      <c r="JJ18" s="47"/>
      <c r="JK18" s="78"/>
      <c r="JL18" s="28" t="s">
        <v>47</v>
      </c>
      <c r="JM18" s="28"/>
      <c r="JN18" s="28">
        <v>0</v>
      </c>
      <c r="JO18" s="28">
        <v>55695.7</v>
      </c>
      <c r="JP18" t="s">
        <v>212</v>
      </c>
      <c r="JQ18" s="28">
        <v>118715</v>
      </c>
      <c r="JR18" t="s">
        <v>212</v>
      </c>
      <c r="JS18" s="28">
        <v>1.9366000000000001</v>
      </c>
      <c r="JT18" s="28">
        <v>0</v>
      </c>
      <c r="JU18" s="28">
        <v>0</v>
      </c>
      <c r="JV18" s="28">
        <v>0</v>
      </c>
      <c r="JW18" s="28">
        <v>478.46100000000001</v>
      </c>
      <c r="JX18" s="28">
        <v>480.43099999999998</v>
      </c>
      <c r="JY18" s="28">
        <v>0</v>
      </c>
      <c r="JZ18" t="s">
        <v>212</v>
      </c>
      <c r="KA18" s="28">
        <v>53.603000000000002</v>
      </c>
      <c r="KB18" s="28">
        <v>5.5093200000000002E-2</v>
      </c>
      <c r="KC18" s="28">
        <v>7.8998499999999999E-2</v>
      </c>
      <c r="KD18" t="s">
        <v>212</v>
      </c>
      <c r="KE18" s="28">
        <v>0.529748</v>
      </c>
      <c r="KF18" s="28">
        <v>21.985499999999998</v>
      </c>
      <c r="KG18" s="28"/>
      <c r="KH18" s="28">
        <v>481000</v>
      </c>
      <c r="KI18" s="28">
        <v>73900</v>
      </c>
      <c r="KJ18" s="28">
        <v>127100.00000000001</v>
      </c>
      <c r="KK18" s="28">
        <v>290800</v>
      </c>
      <c r="KL18" s="28">
        <v>0</v>
      </c>
      <c r="KM18" s="28">
        <v>27200.000000000004</v>
      </c>
      <c r="KN18" s="28">
        <v>0</v>
      </c>
      <c r="KO18" s="47"/>
      <c r="KP18" s="77"/>
      <c r="KQ18" s="32" t="s">
        <v>277</v>
      </c>
      <c r="KR18" s="32"/>
      <c r="KS18" s="32">
        <v>0</v>
      </c>
      <c r="KT18" s="32">
        <v>39820.300000000003</v>
      </c>
      <c r="KU18" s="32">
        <v>0</v>
      </c>
      <c r="KV18" s="32">
        <v>129194</v>
      </c>
      <c r="KW18" s="32">
        <v>0</v>
      </c>
      <c r="KX18" s="32">
        <v>2.0306199999999999</v>
      </c>
      <c r="KY18" s="32">
        <v>0</v>
      </c>
      <c r="KZ18" s="32">
        <v>0</v>
      </c>
      <c r="LA18">
        <v>-0.126163</v>
      </c>
      <c r="LB18" s="32">
        <v>975.16800000000001</v>
      </c>
      <c r="LC18" s="32">
        <v>963.68299999999999</v>
      </c>
      <c r="LD18" s="32">
        <v>1.71232E-3</v>
      </c>
      <c r="LE18" s="32">
        <v>0</v>
      </c>
      <c r="LF18" s="32">
        <v>18.084700000000002</v>
      </c>
      <c r="LG18">
        <v>-1.9305700000000001E-4</v>
      </c>
      <c r="LH18" s="32">
        <v>2.7595600000000001E-2</v>
      </c>
      <c r="LI18" s="35">
        <v>7.4261800000000001E-5</v>
      </c>
      <c r="LJ18" s="32">
        <v>5.3177200000000001E-2</v>
      </c>
      <c r="LK18" s="32">
        <v>45.068800000000003</v>
      </c>
      <c r="LL18" s="32"/>
      <c r="LM18" s="43">
        <v>479700</v>
      </c>
      <c r="LN18" s="43">
        <v>63200</v>
      </c>
      <c r="LO18" s="43">
        <v>135400</v>
      </c>
      <c r="LP18" s="43">
        <v>282200</v>
      </c>
      <c r="LQ18" s="43"/>
      <c r="LR18" s="43">
        <v>39500</v>
      </c>
      <c r="LT18" s="47"/>
    </row>
    <row r="19" spans="1:332">
      <c r="A19" s="85"/>
      <c r="B19" s="39" t="s">
        <v>81</v>
      </c>
      <c r="C19" s="39"/>
      <c r="D19" s="39" t="s">
        <v>235</v>
      </c>
      <c r="E19" s="39">
        <v>37602.800000000003</v>
      </c>
      <c r="F19" s="39" t="s">
        <v>235</v>
      </c>
      <c r="G19" s="39">
        <v>120895</v>
      </c>
      <c r="H19" s="39" t="s">
        <v>235</v>
      </c>
      <c r="I19" s="39">
        <v>5.0160099999999996</v>
      </c>
      <c r="J19" s="39" t="s">
        <v>235</v>
      </c>
      <c r="K19" s="39" t="s">
        <v>235</v>
      </c>
      <c r="L19" s="39" t="s">
        <v>235</v>
      </c>
      <c r="M19" s="39">
        <v>685.65899999999999</v>
      </c>
      <c r="N19" s="39">
        <v>719.697</v>
      </c>
      <c r="O19" t="s">
        <v>212</v>
      </c>
      <c r="P19" t="s">
        <v>212</v>
      </c>
      <c r="Q19" s="39">
        <v>24.5885</v>
      </c>
      <c r="R19" s="39">
        <v>9.2216099999999995E-2</v>
      </c>
      <c r="S19" s="39">
        <v>0.11694599999999999</v>
      </c>
      <c r="T19" t="s">
        <v>212</v>
      </c>
      <c r="U19" s="39">
        <v>0.78327000000000002</v>
      </c>
      <c r="V19" s="39">
        <v>31.2881</v>
      </c>
      <c r="W19" s="39"/>
      <c r="X19" s="39">
        <v>473200</v>
      </c>
      <c r="Y19" s="39">
        <v>57000</v>
      </c>
      <c r="Z19" s="39">
        <v>142400</v>
      </c>
      <c r="AA19" s="39">
        <v>265600</v>
      </c>
      <c r="AB19" s="39">
        <v>1000</v>
      </c>
      <c r="AC19" s="39">
        <v>47400</v>
      </c>
      <c r="AD19" s="39">
        <v>0</v>
      </c>
      <c r="AE19" s="39">
        <v>32.07068409432533</v>
      </c>
      <c r="AF19" s="47"/>
      <c r="AG19" s="86"/>
      <c r="AH19" s="39" t="s">
        <v>26</v>
      </c>
      <c r="AI19" s="39"/>
      <c r="AJ19" t="s">
        <v>235</v>
      </c>
      <c r="AK19" s="39">
        <v>67437.899999999994</v>
      </c>
      <c r="AL19" t="s">
        <v>212</v>
      </c>
      <c r="AM19" s="39">
        <v>120696</v>
      </c>
      <c r="AN19" t="s">
        <v>212</v>
      </c>
      <c r="AO19" s="39">
        <v>2.72349</v>
      </c>
      <c r="AP19" t="s">
        <v>235</v>
      </c>
      <c r="AQ19" t="s">
        <v>235</v>
      </c>
      <c r="AR19" t="s">
        <v>235</v>
      </c>
      <c r="AS19" s="39">
        <v>497.52199999999999</v>
      </c>
      <c r="AT19" s="39">
        <v>497.86500000000001</v>
      </c>
      <c r="AU19" t="s">
        <v>212</v>
      </c>
      <c r="AV19" t="s">
        <v>235</v>
      </c>
      <c r="AW19" s="39">
        <v>47.167200000000001</v>
      </c>
      <c r="AX19" s="39">
        <v>3.9280599999999999E-2</v>
      </c>
      <c r="AY19" s="39">
        <v>6.7796700000000001E-2</v>
      </c>
      <c r="AZ19" t="s">
        <v>235</v>
      </c>
      <c r="BA19" s="39">
        <v>0.63436700000000001</v>
      </c>
      <c r="BB19" s="39">
        <v>22.8993</v>
      </c>
      <c r="BC19" s="39"/>
      <c r="BD19" s="39">
        <v>480900.00000000006</v>
      </c>
      <c r="BE19" s="39">
        <v>73800</v>
      </c>
      <c r="BF19" s="39">
        <v>124800</v>
      </c>
      <c r="BG19" s="39">
        <v>292200</v>
      </c>
      <c r="BH19" s="39">
        <v>0</v>
      </c>
      <c r="BI19" s="39">
        <v>28300</v>
      </c>
      <c r="BJ19" s="39">
        <v>0</v>
      </c>
      <c r="BK19" s="39">
        <v>18.029779940725525</v>
      </c>
      <c r="BL19" s="47"/>
      <c r="BM19" s="85"/>
      <c r="BN19" s="39" t="s">
        <v>281</v>
      </c>
      <c r="BO19" s="39"/>
      <c r="BP19" s="39">
        <v>9.3098600000000005</v>
      </c>
      <c r="BQ19" s="39">
        <v>53303.6</v>
      </c>
      <c r="BR19">
        <v>-3.3860600000000001</v>
      </c>
      <c r="BS19" s="39">
        <v>128925</v>
      </c>
      <c r="BT19" s="40">
        <v>2.5992299999999999</v>
      </c>
      <c r="BU19" s="40">
        <v>0.61491399999999996</v>
      </c>
      <c r="BV19" s="40">
        <v>2.1051199999999999</v>
      </c>
      <c r="BW19" s="40">
        <v>5.9424099999999997</v>
      </c>
      <c r="BX19">
        <v>-0.26341199999999998</v>
      </c>
      <c r="BY19" s="39">
        <v>944.577</v>
      </c>
      <c r="BZ19" s="39">
        <v>936.80899999999997</v>
      </c>
      <c r="CA19">
        <v>-6.1231200000000001E-3</v>
      </c>
      <c r="CB19">
        <v>-1.00375E-2</v>
      </c>
      <c r="CC19" s="39">
        <v>22.4664</v>
      </c>
      <c r="CD19" s="2">
        <v>-1.9375700000000002E-5</v>
      </c>
      <c r="CE19" s="39">
        <v>9.60253E-4</v>
      </c>
      <c r="CF19" s="39">
        <v>1.4246899999999999E-3</v>
      </c>
      <c r="CG19" s="39">
        <v>5.37148E-2</v>
      </c>
      <c r="CH19" s="39">
        <v>42.010599999999997</v>
      </c>
      <c r="CI19" s="39"/>
      <c r="CJ19" s="42">
        <v>480800</v>
      </c>
      <c r="CK19" s="42">
        <v>70000</v>
      </c>
      <c r="CL19" s="42">
        <v>129800</v>
      </c>
      <c r="CM19" s="42">
        <v>288500</v>
      </c>
      <c r="CN19" s="42"/>
      <c r="CO19" s="42">
        <v>30900</v>
      </c>
      <c r="CQ19">
        <v>20.204313780221415</v>
      </c>
      <c r="CR19" s="47"/>
      <c r="EF19" s="37"/>
      <c r="EG19" s="37"/>
      <c r="EH19" s="37"/>
      <c r="EI19" s="37"/>
      <c r="EJ19" s="37"/>
      <c r="EK19" s="37"/>
      <c r="ID19" s="47"/>
      <c r="IE19" s="47"/>
      <c r="IF19" s="77"/>
      <c r="IG19" s="28" t="s">
        <v>82</v>
      </c>
      <c r="IH19" s="28"/>
      <c r="II19" s="28">
        <v>8.9609699999999997</v>
      </c>
      <c r="IJ19" s="28">
        <v>60297.3</v>
      </c>
      <c r="IK19" s="28">
        <v>2131.06</v>
      </c>
      <c r="IL19" s="28">
        <v>124152</v>
      </c>
      <c r="IM19" s="28">
        <v>432.108</v>
      </c>
      <c r="IN19" s="28">
        <v>111.29600000000001</v>
      </c>
      <c r="IO19" s="28">
        <v>45.351700000000001</v>
      </c>
      <c r="IP19" s="28">
        <v>40.772199999999998</v>
      </c>
      <c r="IQ19" s="28">
        <v>38.156399999999998</v>
      </c>
      <c r="IR19" s="28">
        <v>652.19500000000005</v>
      </c>
      <c r="IS19" s="28">
        <v>683.60199999999998</v>
      </c>
      <c r="IT19" s="28">
        <v>0</v>
      </c>
      <c r="IU19" s="28">
        <v>1.9243600000000001</v>
      </c>
      <c r="IV19" s="28">
        <v>78.456100000000006</v>
      </c>
      <c r="IW19" s="28">
        <v>1.6216600000000001E-2</v>
      </c>
      <c r="IX19" s="28">
        <v>3.14925E-2</v>
      </c>
      <c r="IY19" s="28">
        <v>3.8401100000000002E-4</v>
      </c>
      <c r="IZ19" s="28">
        <v>5.4081199999999998E-3</v>
      </c>
      <c r="JA19" s="28">
        <v>29.406199999999998</v>
      </c>
      <c r="JB19" s="28"/>
      <c r="JC19" s="28">
        <v>481300</v>
      </c>
      <c r="JD19" s="28">
        <v>69100</v>
      </c>
      <c r="JE19" s="28">
        <v>124000</v>
      </c>
      <c r="JF19" s="28">
        <v>293700</v>
      </c>
      <c r="JG19" s="28">
        <v>0</v>
      </c>
      <c r="JH19" s="28">
        <v>28800</v>
      </c>
      <c r="JI19" s="28">
        <v>3200</v>
      </c>
      <c r="JJ19" s="47"/>
      <c r="JK19" s="78"/>
      <c r="JL19" s="28" t="s">
        <v>46</v>
      </c>
      <c r="JM19" s="28"/>
      <c r="JN19" t="s">
        <v>212</v>
      </c>
      <c r="JO19" s="28">
        <v>57131.3</v>
      </c>
      <c r="JP19" t="s">
        <v>212</v>
      </c>
      <c r="JQ19" s="28">
        <v>126013</v>
      </c>
      <c r="JR19" t="s">
        <v>212</v>
      </c>
      <c r="JS19" s="28">
        <v>0</v>
      </c>
      <c r="JT19" s="28">
        <v>0</v>
      </c>
      <c r="JU19" t="s">
        <v>212</v>
      </c>
      <c r="JV19" t="s">
        <v>212</v>
      </c>
      <c r="JW19" s="28">
        <v>527.65499999999997</v>
      </c>
      <c r="JX19" s="28">
        <v>513.36599999999999</v>
      </c>
      <c r="JY19" t="s">
        <v>212</v>
      </c>
      <c r="JZ19" t="s">
        <v>212</v>
      </c>
      <c r="KA19" s="28">
        <v>42.584600000000002</v>
      </c>
      <c r="KB19" s="28">
        <v>4.9012E-2</v>
      </c>
      <c r="KC19" s="28">
        <v>9.0519699999999995E-2</v>
      </c>
      <c r="KD19" t="s">
        <v>212</v>
      </c>
      <c r="KE19" s="28">
        <v>0.143233</v>
      </c>
      <c r="KF19" s="28">
        <v>26.414400000000001</v>
      </c>
      <c r="KG19" s="28"/>
      <c r="KH19" s="28">
        <v>482299.99999999994</v>
      </c>
      <c r="KI19" s="28">
        <v>71800</v>
      </c>
      <c r="KJ19" s="28">
        <v>126600</v>
      </c>
      <c r="KK19" s="28">
        <v>293600</v>
      </c>
      <c r="KL19" s="28">
        <v>0</v>
      </c>
      <c r="KM19" s="28">
        <v>25700</v>
      </c>
      <c r="KN19" s="28">
        <v>0</v>
      </c>
      <c r="KO19" s="47"/>
      <c r="KP19" s="77"/>
      <c r="KQ19" s="39" t="s">
        <v>279</v>
      </c>
      <c r="KR19" s="39"/>
      <c r="KS19" s="39">
        <v>2.1604800000000002</v>
      </c>
      <c r="KT19" s="39">
        <v>63369.5</v>
      </c>
      <c r="KU19">
        <v>-3.27142</v>
      </c>
      <c r="KV19" s="39">
        <v>141908</v>
      </c>
      <c r="KW19">
        <v>-13.3405</v>
      </c>
      <c r="KX19" s="39">
        <v>0</v>
      </c>
      <c r="KY19" s="39">
        <v>0</v>
      </c>
      <c r="KZ19" s="39">
        <v>12.7235</v>
      </c>
      <c r="LA19" s="39">
        <v>0</v>
      </c>
      <c r="LB19" s="39">
        <v>1052.67</v>
      </c>
      <c r="LC19" s="39">
        <v>1057.1099999999999</v>
      </c>
      <c r="LD19">
        <v>-1.2425800000000001E-2</v>
      </c>
      <c r="LE19" s="39">
        <v>0</v>
      </c>
      <c r="LF19" s="39">
        <v>20.494</v>
      </c>
      <c r="LG19" s="41">
        <v>7.3790100000000004E-5</v>
      </c>
      <c r="LH19">
        <v>-2.6388300000000002E-4</v>
      </c>
      <c r="LI19">
        <v>-3.9270599999999999E-4</v>
      </c>
      <c r="LJ19" s="41">
        <v>1.8807900000000001E-9</v>
      </c>
      <c r="LK19" s="39">
        <v>45.606200000000001</v>
      </c>
      <c r="LL19" s="39"/>
      <c r="LM19" s="42">
        <v>481400</v>
      </c>
      <c r="LN19" s="42">
        <v>71400</v>
      </c>
      <c r="LO19" s="42">
        <v>127300</v>
      </c>
      <c r="LP19" s="42">
        <v>291400</v>
      </c>
      <c r="LQ19" s="42"/>
      <c r="LR19" s="42">
        <v>28500</v>
      </c>
      <c r="LT19" s="47"/>
    </row>
    <row r="20" spans="1:332">
      <c r="A20" s="85"/>
      <c r="B20" s="39" t="s">
        <v>80</v>
      </c>
      <c r="C20" s="39"/>
      <c r="D20" s="39" t="s">
        <v>235</v>
      </c>
      <c r="E20" s="39">
        <v>44268</v>
      </c>
      <c r="F20" t="s">
        <v>212</v>
      </c>
      <c r="G20" s="39">
        <v>126735</v>
      </c>
      <c r="H20" s="39">
        <v>11.878299999999999</v>
      </c>
      <c r="I20" s="39">
        <v>5.7876200000000004</v>
      </c>
      <c r="J20" s="39">
        <v>2.2096800000000001</v>
      </c>
      <c r="K20" s="39" t="s">
        <v>235</v>
      </c>
      <c r="L20" s="39" t="s">
        <v>235</v>
      </c>
      <c r="M20" s="39">
        <v>761.43</v>
      </c>
      <c r="N20" s="39">
        <v>762.99800000000005</v>
      </c>
      <c r="O20" s="39" t="s">
        <v>235</v>
      </c>
      <c r="P20" s="39" t="s">
        <v>235</v>
      </c>
      <c r="Q20" s="39">
        <v>21.505199999999999</v>
      </c>
      <c r="R20" s="39">
        <v>2.03307E-2</v>
      </c>
      <c r="S20" s="39">
        <v>2.24998E-2</v>
      </c>
      <c r="T20" t="s">
        <v>212</v>
      </c>
      <c r="U20" s="39">
        <v>0.31126599999999999</v>
      </c>
      <c r="V20" s="39">
        <v>30.564</v>
      </c>
      <c r="W20" s="39"/>
      <c r="X20" s="39">
        <v>478000</v>
      </c>
      <c r="Y20" s="39">
        <v>61900.000000000007</v>
      </c>
      <c r="Z20" s="39">
        <v>138900</v>
      </c>
      <c r="AA20" s="39">
        <v>276900</v>
      </c>
      <c r="AB20" s="39">
        <v>900</v>
      </c>
      <c r="AC20" s="39">
        <v>43500</v>
      </c>
      <c r="AD20" s="39">
        <v>0</v>
      </c>
      <c r="AE20" s="39">
        <v>28.554799652172989</v>
      </c>
      <c r="AF20" s="47"/>
      <c r="AG20" s="86"/>
      <c r="AH20" s="32" t="s">
        <v>25</v>
      </c>
      <c r="AI20" s="32"/>
      <c r="AJ20" t="s">
        <v>212</v>
      </c>
      <c r="AK20" s="32">
        <v>68129.3</v>
      </c>
      <c r="AL20" t="s">
        <v>235</v>
      </c>
      <c r="AM20" s="32">
        <v>130838</v>
      </c>
      <c r="AN20" t="s">
        <v>235</v>
      </c>
      <c r="AO20" s="32">
        <v>1.98271</v>
      </c>
      <c r="AP20" t="s">
        <v>212</v>
      </c>
      <c r="AQ20" t="s">
        <v>235</v>
      </c>
      <c r="AR20" t="s">
        <v>235</v>
      </c>
      <c r="AS20" s="32">
        <v>528.03399999999999</v>
      </c>
      <c r="AT20" s="32">
        <v>537.98199999999997</v>
      </c>
      <c r="AU20" t="s">
        <v>212</v>
      </c>
      <c r="AV20" t="s">
        <v>212</v>
      </c>
      <c r="AW20" s="32">
        <v>66.091700000000003</v>
      </c>
      <c r="AX20" s="32">
        <v>5.9159700000000003E-2</v>
      </c>
      <c r="AY20" s="32">
        <v>4.1489600000000001E-2</v>
      </c>
      <c r="AZ20" s="32">
        <v>8.3525100000000005E-3</v>
      </c>
      <c r="BA20" s="32">
        <v>0.62354500000000002</v>
      </c>
      <c r="BB20" s="32">
        <v>23.4785</v>
      </c>
      <c r="BC20" s="32"/>
      <c r="BD20" s="32">
        <v>480800</v>
      </c>
      <c r="BE20" s="32">
        <v>74800</v>
      </c>
      <c r="BF20" s="32">
        <v>125399.99999999999</v>
      </c>
      <c r="BG20" s="32">
        <v>291700</v>
      </c>
      <c r="BH20" s="32">
        <v>0</v>
      </c>
      <c r="BI20" s="32">
        <v>27300</v>
      </c>
      <c r="BJ20" s="32">
        <v>0</v>
      </c>
      <c r="BK20" s="32">
        <v>17.310699538579801</v>
      </c>
      <c r="BL20" s="47"/>
      <c r="BM20" s="85"/>
      <c r="BN20" s="39" t="s">
        <v>283</v>
      </c>
      <c r="BO20" s="39"/>
      <c r="BP20" s="39">
        <v>6.2142799999999996</v>
      </c>
      <c r="BQ20" s="39">
        <v>71670.2</v>
      </c>
      <c r="BR20" s="40">
        <v>1.0839300000000001</v>
      </c>
      <c r="BS20" s="39">
        <v>170933</v>
      </c>
      <c r="BT20" s="39">
        <v>13.327999999999999</v>
      </c>
      <c r="BU20" s="40">
        <v>0.46157199999999998</v>
      </c>
      <c r="BV20" s="40">
        <v>0.39061299999999999</v>
      </c>
      <c r="BW20" s="40">
        <v>4.0340800000000003</v>
      </c>
      <c r="BX20" s="40">
        <v>8.0104400000000006E-2</v>
      </c>
      <c r="BY20" s="39">
        <v>1037.1500000000001</v>
      </c>
      <c r="BZ20" s="39">
        <v>1081.19</v>
      </c>
      <c r="CA20" s="2">
        <v>-4.25605E-5</v>
      </c>
      <c r="CB20" s="40">
        <v>5.4576399999999997E-2</v>
      </c>
      <c r="CC20" s="39">
        <v>21.877099999999999</v>
      </c>
      <c r="CD20" s="39">
        <v>1.38854E-3</v>
      </c>
      <c r="CE20" s="2">
        <v>-1.85884E-5</v>
      </c>
      <c r="CF20" s="2">
        <v>-2.88128E-5</v>
      </c>
      <c r="CG20" s="39">
        <v>2.2527700000000001E-2</v>
      </c>
      <c r="CH20" s="39">
        <v>51.2943</v>
      </c>
      <c r="CI20" s="39"/>
      <c r="CJ20" s="42">
        <v>480500</v>
      </c>
      <c r="CK20" s="42">
        <v>69600</v>
      </c>
      <c r="CL20" s="42">
        <v>129700</v>
      </c>
      <c r="CM20" s="42">
        <v>288000</v>
      </c>
      <c r="CN20" s="42"/>
      <c r="CO20" s="42">
        <v>32300</v>
      </c>
      <c r="CQ20">
        <v>21.023132907910362</v>
      </c>
      <c r="CR20" s="47"/>
      <c r="EF20" s="37"/>
      <c r="EG20" s="37"/>
      <c r="EH20" s="37"/>
      <c r="EI20" s="37"/>
      <c r="EJ20" s="37"/>
      <c r="EK20" s="37"/>
      <c r="ID20" s="47"/>
      <c r="IE20" s="47"/>
      <c r="IF20" s="77"/>
      <c r="IG20" s="39" t="s">
        <v>81</v>
      </c>
      <c r="IH20" s="39"/>
      <c r="II20" s="39">
        <v>0</v>
      </c>
      <c r="IJ20" s="39">
        <v>37602.800000000003</v>
      </c>
      <c r="IK20" s="39">
        <v>0</v>
      </c>
      <c r="IL20" s="39">
        <v>120895</v>
      </c>
      <c r="IM20" s="39">
        <v>0</v>
      </c>
      <c r="IN20" s="39">
        <v>5.0160099999999996</v>
      </c>
      <c r="IO20" s="39">
        <v>0</v>
      </c>
      <c r="IP20" s="39">
        <v>0</v>
      </c>
      <c r="IQ20" s="39">
        <v>0</v>
      </c>
      <c r="IR20" s="39">
        <v>685.65899999999999</v>
      </c>
      <c r="IS20" s="39">
        <v>719.697</v>
      </c>
      <c r="IT20" t="s">
        <v>212</v>
      </c>
      <c r="IU20" t="s">
        <v>212</v>
      </c>
      <c r="IV20" s="39">
        <v>24.5885</v>
      </c>
      <c r="IW20" s="39">
        <v>9.2216099999999995E-2</v>
      </c>
      <c r="IX20" s="39">
        <v>0.11694599999999999</v>
      </c>
      <c r="IY20" t="s">
        <v>212</v>
      </c>
      <c r="IZ20" s="39">
        <v>0.78327000000000002</v>
      </c>
      <c r="JA20" s="39">
        <v>31.2881</v>
      </c>
      <c r="JB20" s="39"/>
      <c r="JC20" s="39">
        <v>473200</v>
      </c>
      <c r="JD20" s="39">
        <v>57000</v>
      </c>
      <c r="JE20" s="39">
        <v>142400</v>
      </c>
      <c r="JF20" s="39">
        <v>265600</v>
      </c>
      <c r="JG20" s="39">
        <v>1000</v>
      </c>
      <c r="JH20" s="39">
        <v>47400</v>
      </c>
      <c r="JI20" s="39">
        <v>0</v>
      </c>
      <c r="JJ20" s="47"/>
      <c r="JK20" s="78"/>
      <c r="JL20" s="39" t="s">
        <v>26</v>
      </c>
      <c r="JM20" s="39"/>
      <c r="JN20" s="39">
        <v>0</v>
      </c>
      <c r="JO20" s="39">
        <v>67437.899999999994</v>
      </c>
      <c r="JP20" t="s">
        <v>212</v>
      </c>
      <c r="JQ20" s="39">
        <v>120696</v>
      </c>
      <c r="JR20" t="s">
        <v>212</v>
      </c>
      <c r="JS20" s="39">
        <v>2.72349</v>
      </c>
      <c r="JT20" s="39">
        <v>0</v>
      </c>
      <c r="JU20" s="39">
        <v>0</v>
      </c>
      <c r="JV20" s="39">
        <v>0</v>
      </c>
      <c r="JW20" s="39">
        <v>497.52199999999999</v>
      </c>
      <c r="JX20" s="39">
        <v>497.86500000000001</v>
      </c>
      <c r="JY20" t="s">
        <v>212</v>
      </c>
      <c r="JZ20" s="39">
        <v>0</v>
      </c>
      <c r="KA20" s="39">
        <v>47.167200000000001</v>
      </c>
      <c r="KB20" s="39">
        <v>3.9280599999999999E-2</v>
      </c>
      <c r="KC20" s="39">
        <v>6.7796700000000001E-2</v>
      </c>
      <c r="KD20" s="39">
        <v>0</v>
      </c>
      <c r="KE20" s="39">
        <v>0.63436700000000001</v>
      </c>
      <c r="KF20" s="39">
        <v>22.8993</v>
      </c>
      <c r="KG20" s="39"/>
      <c r="KH20" s="39">
        <v>480900.00000000006</v>
      </c>
      <c r="KI20" s="39">
        <v>73800</v>
      </c>
      <c r="KJ20" s="39">
        <v>124800</v>
      </c>
      <c r="KK20" s="39">
        <v>292200</v>
      </c>
      <c r="KL20" s="39">
        <v>0</v>
      </c>
      <c r="KM20" s="39">
        <v>28300</v>
      </c>
      <c r="KN20" s="39">
        <v>0</v>
      </c>
      <c r="KO20" s="47"/>
      <c r="KP20" s="77"/>
      <c r="KQ20" s="39" t="s">
        <v>281</v>
      </c>
      <c r="KR20" s="39"/>
      <c r="KS20" s="39">
        <v>9.3098600000000005</v>
      </c>
      <c r="KT20" s="39">
        <v>53303.6</v>
      </c>
      <c r="KU20">
        <v>-3.3860600000000001</v>
      </c>
      <c r="KV20" s="39">
        <v>128925</v>
      </c>
      <c r="KW20" s="39">
        <v>0</v>
      </c>
      <c r="KX20" s="39">
        <v>0</v>
      </c>
      <c r="KY20" s="39">
        <v>0</v>
      </c>
      <c r="KZ20" s="39">
        <v>0</v>
      </c>
      <c r="LA20">
        <v>-0.26341199999999998</v>
      </c>
      <c r="LB20" s="39">
        <v>944.577</v>
      </c>
      <c r="LC20" s="39">
        <v>936.80899999999997</v>
      </c>
      <c r="LD20">
        <v>-6.1231200000000001E-3</v>
      </c>
      <c r="LE20">
        <v>-1.00375E-2</v>
      </c>
      <c r="LF20" s="39">
        <v>22.4664</v>
      </c>
      <c r="LG20" s="2">
        <v>-1.9375700000000002E-5</v>
      </c>
      <c r="LH20" s="39">
        <v>9.60253E-4</v>
      </c>
      <c r="LI20" s="39">
        <v>1.4246899999999999E-3</v>
      </c>
      <c r="LJ20" s="39">
        <v>5.37148E-2</v>
      </c>
      <c r="LK20" s="39">
        <v>42.010599999999997</v>
      </c>
      <c r="LL20" s="39"/>
      <c r="LM20" s="42">
        <v>480800</v>
      </c>
      <c r="LN20" s="42">
        <v>70000</v>
      </c>
      <c r="LO20" s="42">
        <v>129800</v>
      </c>
      <c r="LP20" s="42">
        <v>288500</v>
      </c>
      <c r="LQ20" s="42"/>
      <c r="LR20" s="42">
        <v>30900</v>
      </c>
      <c r="LT20" s="47"/>
    </row>
    <row r="21" spans="1:332">
      <c r="A21" s="85"/>
      <c r="B21" s="32" t="s">
        <v>79</v>
      </c>
      <c r="C21" s="32"/>
      <c r="D21" s="32">
        <v>28.4467</v>
      </c>
      <c r="E21" s="32">
        <v>58600.3</v>
      </c>
      <c r="F21" s="32">
        <v>5943.34</v>
      </c>
      <c r="G21" s="32">
        <v>151843</v>
      </c>
      <c r="H21" s="32">
        <v>1875.69</v>
      </c>
      <c r="I21" s="32">
        <v>260.67200000000003</v>
      </c>
      <c r="J21" s="32">
        <v>92.078000000000003</v>
      </c>
      <c r="K21" s="32">
        <v>115.931</v>
      </c>
      <c r="L21" s="32">
        <v>88.284199999999998</v>
      </c>
      <c r="M21" s="32">
        <v>703.11</v>
      </c>
      <c r="N21" s="32">
        <v>725.40300000000002</v>
      </c>
      <c r="O21" s="32">
        <v>0.48114099999999999</v>
      </c>
      <c r="P21" s="32">
        <v>3.9191400000000001</v>
      </c>
      <c r="Q21" s="32">
        <v>168.39599999999999</v>
      </c>
      <c r="R21" s="32">
        <v>0.429309</v>
      </c>
      <c r="S21" s="32">
        <v>1.5605199999999999</v>
      </c>
      <c r="T21" s="32">
        <v>0.14738699999999999</v>
      </c>
      <c r="U21" s="32" t="s">
        <v>235</v>
      </c>
      <c r="V21" s="32">
        <v>33.490699999999997</v>
      </c>
      <c r="W21" s="32"/>
      <c r="X21" s="32">
        <v>478700</v>
      </c>
      <c r="Y21" s="32">
        <v>68900</v>
      </c>
      <c r="Z21" s="32">
        <v>131000</v>
      </c>
      <c r="AA21" s="32">
        <v>284400</v>
      </c>
      <c r="AB21" s="32">
        <v>1300</v>
      </c>
      <c r="AC21" s="32">
        <v>32700</v>
      </c>
      <c r="AD21" s="32">
        <v>0</v>
      </c>
      <c r="AE21" s="32">
        <v>21.212768705826811</v>
      </c>
      <c r="AF21" s="47"/>
      <c r="AG21" s="86"/>
      <c r="AH21" s="32" t="s">
        <v>24</v>
      </c>
      <c r="AI21" s="32"/>
      <c r="AJ21" t="s">
        <v>235</v>
      </c>
      <c r="AK21" s="32">
        <v>60828.800000000003</v>
      </c>
      <c r="AL21" t="s">
        <v>212</v>
      </c>
      <c r="AM21" s="32">
        <v>112208</v>
      </c>
      <c r="AN21" t="s">
        <v>212</v>
      </c>
      <c r="AO21" s="32">
        <v>3.0087100000000002</v>
      </c>
      <c r="AP21" t="s">
        <v>235</v>
      </c>
      <c r="AQ21" t="s">
        <v>235</v>
      </c>
      <c r="AR21" t="s">
        <v>235</v>
      </c>
      <c r="AS21" s="32">
        <v>474.59500000000003</v>
      </c>
      <c r="AT21" s="32">
        <v>471.05900000000003</v>
      </c>
      <c r="AU21" t="s">
        <v>235</v>
      </c>
      <c r="AV21" t="s">
        <v>235</v>
      </c>
      <c r="AW21" s="32">
        <v>57.9392</v>
      </c>
      <c r="AX21" s="32">
        <v>1.11276</v>
      </c>
      <c r="AY21" s="32">
        <v>1.2804899999999999</v>
      </c>
      <c r="AZ21" s="32">
        <v>9.3758599999999997E-2</v>
      </c>
      <c r="BA21" s="32">
        <v>1.0342</v>
      </c>
      <c r="BB21" s="32">
        <v>18.265899999999998</v>
      </c>
      <c r="BC21" s="32"/>
      <c r="BD21" s="32">
        <v>480400</v>
      </c>
      <c r="BE21" s="32">
        <v>73300</v>
      </c>
      <c r="BF21" s="32">
        <v>126400</v>
      </c>
      <c r="BG21" s="32">
        <v>290700</v>
      </c>
      <c r="BH21" s="32">
        <v>1700.0000000000002</v>
      </c>
      <c r="BI21" s="32">
        <v>27500</v>
      </c>
      <c r="BJ21" s="32">
        <v>0</v>
      </c>
      <c r="BK21" s="32">
        <v>17.512199676998449</v>
      </c>
      <c r="BL21" s="47"/>
      <c r="BM21" s="85"/>
      <c r="BN21" s="39" t="s">
        <v>285</v>
      </c>
      <c r="BO21" s="39"/>
      <c r="BP21" s="40">
        <v>1.2735399999999999</v>
      </c>
      <c r="BQ21" s="39">
        <v>61133.5</v>
      </c>
      <c r="BR21">
        <v>-2.6929599999999998</v>
      </c>
      <c r="BS21" s="39">
        <v>151098</v>
      </c>
      <c r="BT21">
        <v>-4.4967100000000002</v>
      </c>
      <c r="BU21" s="40">
        <v>1.6073900000000001</v>
      </c>
      <c r="BV21" s="40">
        <v>1.42804</v>
      </c>
      <c r="BW21" s="39">
        <v>11.387</v>
      </c>
      <c r="BX21" s="40">
        <v>0.125306</v>
      </c>
      <c r="BY21" s="39">
        <v>1083.6300000000001</v>
      </c>
      <c r="BZ21" s="39">
        <v>1040.49</v>
      </c>
      <c r="CA21" s="41">
        <v>1.0871499999999999E-5</v>
      </c>
      <c r="CB21" s="40">
        <v>0.112918</v>
      </c>
      <c r="CC21" s="39">
        <v>18.074999999999999</v>
      </c>
      <c r="CD21">
        <v>-5.7389299999999997E-3</v>
      </c>
      <c r="CE21" s="41">
        <v>4.6786800000000001E-6</v>
      </c>
      <c r="CF21" s="41">
        <v>7.2554699999999998E-6</v>
      </c>
      <c r="CG21" s="39">
        <v>5.2609400000000001E-2</v>
      </c>
      <c r="CH21" s="39">
        <v>49.110799999999998</v>
      </c>
      <c r="CI21" s="39"/>
      <c r="CJ21" s="42">
        <v>480500</v>
      </c>
      <c r="CK21" s="42">
        <v>67200</v>
      </c>
      <c r="CL21" s="42">
        <v>131200</v>
      </c>
      <c r="CM21" s="42">
        <v>286700</v>
      </c>
      <c r="CN21" s="42"/>
      <c r="CO21" s="42">
        <v>34400</v>
      </c>
      <c r="CQ21">
        <v>22.697861002276017</v>
      </c>
      <c r="CR21" s="47"/>
      <c r="EF21" s="37"/>
      <c r="EG21" s="37"/>
      <c r="EH21" s="37"/>
      <c r="EI21" s="37"/>
      <c r="EJ21" s="37"/>
      <c r="EK21" s="37"/>
      <c r="ID21" s="47"/>
      <c r="IE21" s="47"/>
      <c r="IF21" s="77"/>
      <c r="IG21" s="39" t="s">
        <v>80</v>
      </c>
      <c r="IH21" s="39"/>
      <c r="II21" s="39">
        <v>0</v>
      </c>
      <c r="IJ21" s="39">
        <v>44268</v>
      </c>
      <c r="IK21" t="s">
        <v>212</v>
      </c>
      <c r="IL21" s="39">
        <v>126735</v>
      </c>
      <c r="IM21" s="39">
        <v>11.878299999999999</v>
      </c>
      <c r="IN21" s="39">
        <v>5.7876200000000004</v>
      </c>
      <c r="IO21" s="39">
        <v>2.2096800000000001</v>
      </c>
      <c r="IP21" s="39">
        <v>0</v>
      </c>
      <c r="IQ21" s="39">
        <v>0</v>
      </c>
      <c r="IR21" s="39">
        <v>761.43</v>
      </c>
      <c r="IS21" s="39">
        <v>762.99800000000005</v>
      </c>
      <c r="IT21" s="39">
        <v>0</v>
      </c>
      <c r="IU21" s="39">
        <v>0</v>
      </c>
      <c r="IV21" s="39">
        <v>21.505199999999999</v>
      </c>
      <c r="IW21" s="39">
        <v>2.03307E-2</v>
      </c>
      <c r="IX21" s="39">
        <v>2.24998E-2</v>
      </c>
      <c r="IY21" t="s">
        <v>212</v>
      </c>
      <c r="IZ21" s="39">
        <v>0.31126599999999999</v>
      </c>
      <c r="JA21" s="39">
        <v>30.564</v>
      </c>
      <c r="JB21" s="39"/>
      <c r="JC21" s="39">
        <v>478000</v>
      </c>
      <c r="JD21" s="39">
        <v>61900.000000000007</v>
      </c>
      <c r="JE21" s="39">
        <v>138900</v>
      </c>
      <c r="JF21" s="39">
        <v>276900</v>
      </c>
      <c r="JG21" s="39">
        <v>900</v>
      </c>
      <c r="JH21" s="39">
        <v>43500</v>
      </c>
      <c r="JI21" s="39">
        <v>0</v>
      </c>
      <c r="JJ21" s="47"/>
      <c r="JK21" s="78"/>
      <c r="JL21" s="32" t="s">
        <v>25</v>
      </c>
      <c r="JM21" s="32"/>
      <c r="JN21" t="s">
        <v>212</v>
      </c>
      <c r="JO21" s="32">
        <v>68129.3</v>
      </c>
      <c r="JP21" s="32">
        <v>0</v>
      </c>
      <c r="JQ21" s="32">
        <v>130838</v>
      </c>
      <c r="JR21" s="32">
        <v>0</v>
      </c>
      <c r="JS21" s="32">
        <v>1.98271</v>
      </c>
      <c r="JT21" t="s">
        <v>212</v>
      </c>
      <c r="JU21" s="32">
        <v>0</v>
      </c>
      <c r="JV21" s="32">
        <v>0</v>
      </c>
      <c r="JW21" s="32">
        <v>528.03399999999999</v>
      </c>
      <c r="JX21" s="32">
        <v>537.98199999999997</v>
      </c>
      <c r="JY21" t="s">
        <v>212</v>
      </c>
      <c r="JZ21" t="s">
        <v>212</v>
      </c>
      <c r="KA21" s="32">
        <v>66.091700000000003</v>
      </c>
      <c r="KB21" s="32">
        <v>5.9159700000000003E-2</v>
      </c>
      <c r="KC21" s="32">
        <v>4.1489600000000001E-2</v>
      </c>
      <c r="KD21" s="32">
        <v>8.3525100000000005E-3</v>
      </c>
      <c r="KE21" s="32">
        <v>0.62354500000000002</v>
      </c>
      <c r="KF21" s="32">
        <v>23.4785</v>
      </c>
      <c r="KG21" s="32"/>
      <c r="KH21" s="32">
        <v>480800</v>
      </c>
      <c r="KI21" s="32">
        <v>74800</v>
      </c>
      <c r="KJ21" s="32">
        <v>125399.99999999999</v>
      </c>
      <c r="KK21" s="32">
        <v>291700</v>
      </c>
      <c r="KL21" s="32">
        <v>0</v>
      </c>
      <c r="KM21" s="32">
        <v>27300</v>
      </c>
      <c r="KN21" s="32">
        <v>0</v>
      </c>
      <c r="KO21" s="47"/>
      <c r="KP21" s="77"/>
      <c r="KQ21" s="39" t="s">
        <v>283</v>
      </c>
      <c r="KR21" s="39"/>
      <c r="KS21" s="39">
        <v>6.2142799999999996</v>
      </c>
      <c r="KT21" s="39">
        <v>71670.2</v>
      </c>
      <c r="KU21" s="39">
        <v>0</v>
      </c>
      <c r="KV21" s="39">
        <v>170933</v>
      </c>
      <c r="KW21" s="39">
        <v>13.327999999999999</v>
      </c>
      <c r="KX21" s="39">
        <v>0</v>
      </c>
      <c r="KY21" s="39">
        <v>0</v>
      </c>
      <c r="KZ21" s="39">
        <v>0</v>
      </c>
      <c r="LA21" s="39">
        <v>0</v>
      </c>
      <c r="LB21" s="39">
        <v>1037.1500000000001</v>
      </c>
      <c r="LC21" s="39">
        <v>1081.19</v>
      </c>
      <c r="LD21" s="2">
        <v>-4.25605E-5</v>
      </c>
      <c r="LE21" s="39">
        <v>0</v>
      </c>
      <c r="LF21" s="39">
        <v>21.877099999999999</v>
      </c>
      <c r="LG21" s="39">
        <v>1.38854E-3</v>
      </c>
      <c r="LH21" s="2">
        <v>-1.85884E-5</v>
      </c>
      <c r="LI21" s="2">
        <v>-2.88128E-5</v>
      </c>
      <c r="LJ21" s="39">
        <v>2.2527700000000001E-2</v>
      </c>
      <c r="LK21" s="39">
        <v>51.2943</v>
      </c>
      <c r="LL21" s="39"/>
      <c r="LM21" s="42">
        <v>480500</v>
      </c>
      <c r="LN21" s="42">
        <v>69600</v>
      </c>
      <c r="LO21" s="42">
        <v>129700</v>
      </c>
      <c r="LP21" s="42">
        <v>288000</v>
      </c>
      <c r="LQ21" s="42"/>
      <c r="LR21" s="42">
        <v>32300</v>
      </c>
      <c r="LT21" s="47"/>
    </row>
    <row r="22" spans="1:332">
      <c r="A22" s="85"/>
      <c r="B22" t="s">
        <v>78</v>
      </c>
      <c r="D22" t="s">
        <v>235</v>
      </c>
      <c r="E22">
        <v>41132.300000000003</v>
      </c>
      <c r="F22" t="s">
        <v>235</v>
      </c>
      <c r="G22">
        <v>124297</v>
      </c>
      <c r="H22" t="s">
        <v>235</v>
      </c>
      <c r="I22">
        <v>4.8768500000000001</v>
      </c>
      <c r="J22" t="s">
        <v>235</v>
      </c>
      <c r="K22" t="s">
        <v>235</v>
      </c>
      <c r="L22" t="s">
        <v>235</v>
      </c>
      <c r="M22">
        <v>702.79600000000005</v>
      </c>
      <c r="N22">
        <v>703.27200000000005</v>
      </c>
      <c r="O22" t="s">
        <v>235</v>
      </c>
      <c r="P22" t="s">
        <v>235</v>
      </c>
      <c r="Q22">
        <v>29.941700000000001</v>
      </c>
      <c r="R22">
        <v>6.2746800000000005E-2</v>
      </c>
      <c r="S22">
        <v>0.16026399999999999</v>
      </c>
      <c r="T22">
        <v>5.6182300000000001E-3</v>
      </c>
      <c r="U22">
        <v>0.25197900000000001</v>
      </c>
      <c r="V22">
        <v>35.873800000000003</v>
      </c>
      <c r="X22">
        <v>477100</v>
      </c>
      <c r="Y22">
        <v>56700</v>
      </c>
      <c r="Z22">
        <v>144100</v>
      </c>
      <c r="AA22">
        <v>271100</v>
      </c>
      <c r="AB22">
        <v>0</v>
      </c>
      <c r="AC22">
        <v>51000</v>
      </c>
      <c r="AD22">
        <v>0</v>
      </c>
      <c r="AE22">
        <v>34.033923722048314</v>
      </c>
      <c r="AF22" s="47"/>
      <c r="AG22" s="86"/>
      <c r="AH22" s="39" t="s">
        <v>23</v>
      </c>
      <c r="AI22" s="39"/>
      <c r="AJ22" t="s">
        <v>235</v>
      </c>
      <c r="AK22" s="39">
        <v>59127.3</v>
      </c>
      <c r="AL22" t="s">
        <v>235</v>
      </c>
      <c r="AM22" s="39">
        <v>112700</v>
      </c>
      <c r="AN22" t="s">
        <v>235</v>
      </c>
      <c r="AO22" s="39">
        <v>3.7540300000000002</v>
      </c>
      <c r="AP22" t="s">
        <v>235</v>
      </c>
      <c r="AQ22" t="s">
        <v>235</v>
      </c>
      <c r="AR22" t="s">
        <v>235</v>
      </c>
      <c r="AS22" s="39">
        <v>422.34399999999999</v>
      </c>
      <c r="AT22" s="39">
        <v>426.56299999999999</v>
      </c>
      <c r="AU22" t="s">
        <v>235</v>
      </c>
      <c r="AV22" t="s">
        <v>235</v>
      </c>
      <c r="AW22" s="39">
        <v>71.211600000000004</v>
      </c>
      <c r="AX22" s="39">
        <v>1.4379500000000001</v>
      </c>
      <c r="AY22" s="39">
        <v>1.9510099999999999</v>
      </c>
      <c r="AZ22" s="39">
        <v>0.18731500000000001</v>
      </c>
      <c r="BA22" s="39">
        <v>0.83960999999999997</v>
      </c>
      <c r="BB22" s="39">
        <v>14.3461</v>
      </c>
      <c r="BC22" s="39"/>
      <c r="BD22" s="39">
        <v>480200.00000000006</v>
      </c>
      <c r="BE22" s="39">
        <v>75900</v>
      </c>
      <c r="BF22" s="39">
        <v>124300</v>
      </c>
      <c r="BG22" s="39">
        <v>292000</v>
      </c>
      <c r="BH22" s="39">
        <v>2700</v>
      </c>
      <c r="BI22" s="39">
        <v>24800</v>
      </c>
      <c r="BJ22" s="39">
        <v>0</v>
      </c>
      <c r="BK22" s="39">
        <v>15.510543409670065</v>
      </c>
      <c r="BL22" s="47"/>
      <c r="BM22" s="85"/>
      <c r="BN22" s="32" t="s">
        <v>287</v>
      </c>
      <c r="BO22" s="32"/>
      <c r="BP22" s="40">
        <v>0.75632200000000005</v>
      </c>
      <c r="BQ22" s="32">
        <v>50970.400000000001</v>
      </c>
      <c r="BR22">
        <v>-2.2121400000000002</v>
      </c>
      <c r="BS22" s="32">
        <v>146918</v>
      </c>
      <c r="BT22">
        <v>-8.76464</v>
      </c>
      <c r="BU22" s="40">
        <v>0.88575999999999999</v>
      </c>
      <c r="BV22">
        <v>-9.1341400000000003E-2</v>
      </c>
      <c r="BW22" s="32">
        <v>10.0868</v>
      </c>
      <c r="BX22" s="40">
        <v>5.4423800000000001E-2</v>
      </c>
      <c r="BY22" s="32">
        <v>922.17899999999997</v>
      </c>
      <c r="BZ22" s="32">
        <v>935.68600000000004</v>
      </c>
      <c r="CA22" s="2">
        <v>-3.46703E-6</v>
      </c>
      <c r="CB22" s="40">
        <v>1.6376600000000002E-2</v>
      </c>
      <c r="CC22" s="32">
        <v>21.6312</v>
      </c>
      <c r="CD22">
        <v>-3.80161E-3</v>
      </c>
      <c r="CE22" s="2">
        <v>-1.0075000000000001E-6</v>
      </c>
      <c r="CF22" s="2">
        <v>-1.5463699999999999E-6</v>
      </c>
      <c r="CG22" s="32">
        <v>3.3371600000000001E-2</v>
      </c>
      <c r="CH22" s="32">
        <v>44.563000000000002</v>
      </c>
      <c r="CI22" s="32"/>
      <c r="CJ22" s="43">
        <v>480600</v>
      </c>
      <c r="CK22" s="43">
        <v>68000</v>
      </c>
      <c r="CL22" s="43">
        <v>131400</v>
      </c>
      <c r="CM22" s="43">
        <v>286800</v>
      </c>
      <c r="CN22" s="43"/>
      <c r="CO22" s="43">
        <v>33300</v>
      </c>
      <c r="CQ22">
        <v>21.929413399818547</v>
      </c>
      <c r="CR22" s="47"/>
      <c r="EF22" s="37"/>
      <c r="EG22" s="37"/>
      <c r="EH22" s="37"/>
      <c r="EI22" s="37"/>
      <c r="EJ22" s="37"/>
      <c r="EK22" s="37"/>
      <c r="ID22" s="47"/>
      <c r="IE22" s="47"/>
      <c r="IF22" s="77"/>
      <c r="IG22" s="32" t="s">
        <v>79</v>
      </c>
      <c r="IH22" s="32"/>
      <c r="II22" s="32">
        <v>28.4467</v>
      </c>
      <c r="IJ22" s="32">
        <v>58600.3</v>
      </c>
      <c r="IK22" s="32">
        <v>5943.34</v>
      </c>
      <c r="IL22" s="32">
        <v>151843</v>
      </c>
      <c r="IM22" s="32">
        <v>1875.69</v>
      </c>
      <c r="IN22" s="32">
        <v>260.67200000000003</v>
      </c>
      <c r="IO22" s="32">
        <v>92.078000000000003</v>
      </c>
      <c r="IP22" s="32">
        <v>115.931</v>
      </c>
      <c r="IQ22" s="32">
        <v>88.284199999999998</v>
      </c>
      <c r="IR22" s="32">
        <v>703.11</v>
      </c>
      <c r="IS22" s="32">
        <v>725.40300000000002</v>
      </c>
      <c r="IT22" s="32">
        <v>0.48114099999999999</v>
      </c>
      <c r="IU22" s="32">
        <v>3.9191400000000001</v>
      </c>
      <c r="IV22" s="32">
        <v>168.39599999999999</v>
      </c>
      <c r="IW22" s="32">
        <v>0.429309</v>
      </c>
      <c r="IX22" s="32">
        <v>1.5605199999999999</v>
      </c>
      <c r="IY22" s="32">
        <v>0.14738699999999999</v>
      </c>
      <c r="IZ22" s="32">
        <v>0</v>
      </c>
      <c r="JA22" s="32">
        <v>33.490699999999997</v>
      </c>
      <c r="JB22" s="32"/>
      <c r="JC22" s="32">
        <v>478700</v>
      </c>
      <c r="JD22" s="32">
        <v>68900</v>
      </c>
      <c r="JE22" s="32">
        <v>131000</v>
      </c>
      <c r="JF22" s="32">
        <v>284400</v>
      </c>
      <c r="JG22" s="32">
        <v>1300</v>
      </c>
      <c r="JH22" s="32">
        <v>32700</v>
      </c>
      <c r="JI22" s="32">
        <v>0</v>
      </c>
      <c r="JJ22" s="47"/>
      <c r="JK22" s="78"/>
      <c r="JL22" s="32" t="s">
        <v>24</v>
      </c>
      <c r="JM22" s="32"/>
      <c r="JN22" s="32">
        <v>0</v>
      </c>
      <c r="JO22" s="32">
        <v>60828.800000000003</v>
      </c>
      <c r="JP22" t="s">
        <v>212</v>
      </c>
      <c r="JQ22" s="32">
        <v>112208</v>
      </c>
      <c r="JR22" t="s">
        <v>212</v>
      </c>
      <c r="JS22" s="32">
        <v>3.0087100000000002</v>
      </c>
      <c r="JT22" s="32">
        <v>0</v>
      </c>
      <c r="JU22" s="32">
        <v>0</v>
      </c>
      <c r="JV22" s="32">
        <v>0</v>
      </c>
      <c r="JW22" s="32">
        <v>474.59500000000003</v>
      </c>
      <c r="JX22" s="32">
        <v>471.05900000000003</v>
      </c>
      <c r="JY22" s="32">
        <v>0</v>
      </c>
      <c r="JZ22" s="32">
        <v>0</v>
      </c>
      <c r="KA22" s="32">
        <v>57.9392</v>
      </c>
      <c r="KB22" s="32">
        <v>1.11276</v>
      </c>
      <c r="KC22" s="32">
        <v>1.2804899999999999</v>
      </c>
      <c r="KD22" s="32">
        <v>9.3758599999999997E-2</v>
      </c>
      <c r="KE22" s="32">
        <v>1.0342</v>
      </c>
      <c r="KF22" s="32">
        <v>18.265899999999998</v>
      </c>
      <c r="KG22" s="32"/>
      <c r="KH22" s="32">
        <v>480400</v>
      </c>
      <c r="KI22" s="32">
        <v>73300</v>
      </c>
      <c r="KJ22" s="32">
        <v>126400</v>
      </c>
      <c r="KK22" s="32">
        <v>290700</v>
      </c>
      <c r="KL22" s="32">
        <v>1700.0000000000002</v>
      </c>
      <c r="KM22" s="32">
        <v>27500</v>
      </c>
      <c r="KN22" s="32">
        <v>0</v>
      </c>
      <c r="KO22" s="47"/>
      <c r="KP22" s="77"/>
      <c r="KQ22" s="39" t="s">
        <v>285</v>
      </c>
      <c r="KR22" s="39"/>
      <c r="KS22" s="39">
        <v>0</v>
      </c>
      <c r="KT22" s="39">
        <v>61133.5</v>
      </c>
      <c r="KU22">
        <v>-2.6929599999999998</v>
      </c>
      <c r="KV22" s="39">
        <v>151098</v>
      </c>
      <c r="KW22">
        <v>-4.4967100000000002</v>
      </c>
      <c r="KX22" s="39">
        <v>0</v>
      </c>
      <c r="KY22" s="39">
        <v>0</v>
      </c>
      <c r="KZ22" s="39">
        <v>11.387</v>
      </c>
      <c r="LA22" s="39">
        <v>0</v>
      </c>
      <c r="LB22" s="39">
        <v>1083.6300000000001</v>
      </c>
      <c r="LC22" s="39">
        <v>1040.49</v>
      </c>
      <c r="LD22" s="41">
        <v>1.0871499999999999E-5</v>
      </c>
      <c r="LE22" s="39">
        <v>0</v>
      </c>
      <c r="LF22" s="39">
        <v>18.074999999999999</v>
      </c>
      <c r="LG22">
        <v>-5.7389299999999997E-3</v>
      </c>
      <c r="LH22" s="41">
        <v>4.6786800000000001E-6</v>
      </c>
      <c r="LI22" s="41">
        <v>7.2554699999999998E-6</v>
      </c>
      <c r="LJ22" s="39">
        <v>5.2609400000000001E-2</v>
      </c>
      <c r="LK22" s="39">
        <v>49.110799999999998</v>
      </c>
      <c r="LL22" s="39"/>
      <c r="LM22" s="42">
        <v>480500</v>
      </c>
      <c r="LN22" s="42">
        <v>67200</v>
      </c>
      <c r="LO22" s="42">
        <v>131200</v>
      </c>
      <c r="LP22" s="42">
        <v>286700</v>
      </c>
      <c r="LQ22" s="42"/>
      <c r="LR22" s="42">
        <v>34400</v>
      </c>
      <c r="LT22" s="47"/>
    </row>
    <row r="23" spans="1:332">
      <c r="A23" s="85"/>
      <c r="B23" t="s">
        <v>77</v>
      </c>
      <c r="D23" t="s">
        <v>235</v>
      </c>
      <c r="E23">
        <v>41710.1</v>
      </c>
      <c r="F23" t="s">
        <v>235</v>
      </c>
      <c r="G23">
        <v>133749</v>
      </c>
      <c r="H23" t="s">
        <v>235</v>
      </c>
      <c r="I23">
        <v>5.9920200000000001</v>
      </c>
      <c r="J23">
        <v>8.4882100000000005</v>
      </c>
      <c r="K23" t="s">
        <v>235</v>
      </c>
      <c r="L23">
        <v>0.72266900000000001</v>
      </c>
      <c r="M23">
        <v>806.06799999999998</v>
      </c>
      <c r="N23">
        <v>779.64700000000005</v>
      </c>
      <c r="O23">
        <v>0.78726799999999997</v>
      </c>
      <c r="P23" t="s">
        <v>212</v>
      </c>
      <c r="Q23">
        <v>27.171099999999999</v>
      </c>
      <c r="R23">
        <v>5.6916099999999997E-2</v>
      </c>
      <c r="S23">
        <v>4.3147499999999998E-2</v>
      </c>
      <c r="T23">
        <v>1.3816E-2</v>
      </c>
      <c r="U23">
        <v>0.50181699999999996</v>
      </c>
      <c r="V23">
        <v>35.613799999999998</v>
      </c>
      <c r="X23">
        <v>472500</v>
      </c>
      <c r="Y23">
        <v>53300</v>
      </c>
      <c r="Z23">
        <v>143100</v>
      </c>
      <c r="AA23">
        <v>263600</v>
      </c>
      <c r="AB23">
        <v>0</v>
      </c>
      <c r="AC23">
        <v>51300</v>
      </c>
      <c r="AD23">
        <v>0</v>
      </c>
      <c r="AE23">
        <v>35.569930005245112</v>
      </c>
      <c r="AF23" s="47"/>
      <c r="AG23" s="86"/>
      <c r="AH23" s="32" t="s">
        <v>22</v>
      </c>
      <c r="AI23" s="32"/>
      <c r="AJ23" t="s">
        <v>235</v>
      </c>
      <c r="AK23" s="32">
        <v>67799.399999999994</v>
      </c>
      <c r="AL23" t="s">
        <v>212</v>
      </c>
      <c r="AM23" s="32">
        <v>132022</v>
      </c>
      <c r="AN23" t="s">
        <v>212</v>
      </c>
      <c r="AO23" t="s">
        <v>235</v>
      </c>
      <c r="AP23" t="s">
        <v>235</v>
      </c>
      <c r="AQ23" t="s">
        <v>235</v>
      </c>
      <c r="AR23" t="s">
        <v>212</v>
      </c>
      <c r="AS23" s="32">
        <v>578.63300000000004</v>
      </c>
      <c r="AT23" s="32">
        <v>565.18499999999995</v>
      </c>
      <c r="AU23" t="s">
        <v>235</v>
      </c>
      <c r="AV23" t="s">
        <v>212</v>
      </c>
      <c r="AW23" s="32">
        <v>42.272300000000001</v>
      </c>
      <c r="AX23" t="s">
        <v>212</v>
      </c>
      <c r="AY23" t="s">
        <v>212</v>
      </c>
      <c r="AZ23" t="s">
        <v>212</v>
      </c>
      <c r="BA23" t="s">
        <v>212</v>
      </c>
      <c r="BB23" s="32">
        <v>28.999199999999998</v>
      </c>
      <c r="BC23" s="32"/>
      <c r="BD23" s="32">
        <v>480600</v>
      </c>
      <c r="BE23" s="32">
        <v>74400</v>
      </c>
      <c r="BF23" s="32">
        <v>127000</v>
      </c>
      <c r="BG23" s="32">
        <v>290200</v>
      </c>
      <c r="BH23" s="32">
        <v>0</v>
      </c>
      <c r="BI23" s="32">
        <v>27799.999999999996</v>
      </c>
      <c r="BJ23" s="32">
        <v>0</v>
      </c>
      <c r="BK23" s="32">
        <v>17.649832846833903</v>
      </c>
      <c r="BL23" s="47"/>
      <c r="BM23" s="85"/>
      <c r="BN23" s="32" t="s">
        <v>289</v>
      </c>
      <c r="BO23" s="32"/>
      <c r="BP23" s="40">
        <v>0.69985399999999998</v>
      </c>
      <c r="BQ23" s="32">
        <v>56367.3</v>
      </c>
      <c r="BR23" s="40">
        <v>5.3055899999999996</v>
      </c>
      <c r="BS23" s="32">
        <v>134869</v>
      </c>
      <c r="BT23">
        <v>-3.7118799999999998</v>
      </c>
      <c r="BU23" s="32">
        <v>4.0689099999999998</v>
      </c>
      <c r="BV23" s="40">
        <v>1.11236</v>
      </c>
      <c r="BW23" s="32">
        <v>15.3682</v>
      </c>
      <c r="BX23" s="40">
        <v>0.17605000000000001</v>
      </c>
      <c r="BY23" s="32">
        <v>886.46600000000001</v>
      </c>
      <c r="BZ23" s="32">
        <v>933.18399999999997</v>
      </c>
      <c r="CA23" s="35">
        <v>5.0599200000000002E-6</v>
      </c>
      <c r="CB23" s="40">
        <v>0.106488</v>
      </c>
      <c r="CC23" s="32">
        <v>18.886600000000001</v>
      </c>
      <c r="CD23" s="32">
        <v>2.4893099999999998E-4</v>
      </c>
      <c r="CE23" s="35">
        <v>2.7058100000000001E-7</v>
      </c>
      <c r="CF23" s="35">
        <v>4.0235499999999998E-7</v>
      </c>
      <c r="CG23" s="35">
        <v>1.9578900000000002E-9</v>
      </c>
      <c r="CH23" s="32">
        <v>48.066699999999997</v>
      </c>
      <c r="CI23" s="32"/>
      <c r="CJ23" s="43">
        <v>480200.00000000006</v>
      </c>
      <c r="CK23" s="43">
        <v>69800</v>
      </c>
      <c r="CL23" s="43">
        <v>130100</v>
      </c>
      <c r="CM23" s="43">
        <v>287100</v>
      </c>
      <c r="CN23" s="43"/>
      <c r="CO23" s="43">
        <v>32800</v>
      </c>
      <c r="CQ23">
        <v>21.231290888038849</v>
      </c>
      <c r="CR23" s="47"/>
      <c r="EF23" s="37"/>
      <c r="EG23" s="37"/>
      <c r="EH23" s="37"/>
      <c r="EI23" s="37"/>
      <c r="EJ23" s="37"/>
      <c r="EK23" s="37"/>
      <c r="ID23" s="47"/>
      <c r="IE23" s="47"/>
      <c r="IF23" s="77"/>
      <c r="IG23" t="s">
        <v>78</v>
      </c>
      <c r="II23" s="37">
        <v>0</v>
      </c>
      <c r="IJ23">
        <v>41132.300000000003</v>
      </c>
      <c r="IK23" s="37">
        <v>0</v>
      </c>
      <c r="IL23" s="37">
        <v>124297</v>
      </c>
      <c r="IM23" s="37">
        <v>0</v>
      </c>
      <c r="IN23" s="37">
        <v>4.8768500000000001</v>
      </c>
      <c r="IO23" s="37">
        <v>0</v>
      </c>
      <c r="IP23" s="37">
        <v>0</v>
      </c>
      <c r="IQ23" s="37">
        <v>0</v>
      </c>
      <c r="IR23" s="37">
        <v>702.79600000000005</v>
      </c>
      <c r="IS23" s="37">
        <v>703.27200000000005</v>
      </c>
      <c r="IT23" s="37">
        <v>0</v>
      </c>
      <c r="IU23" s="37">
        <v>0</v>
      </c>
      <c r="IV23">
        <v>29.941700000000001</v>
      </c>
      <c r="IW23">
        <v>6.2746800000000005E-2</v>
      </c>
      <c r="IX23">
        <v>0.16026399999999999</v>
      </c>
      <c r="IY23">
        <v>5.6182300000000001E-3</v>
      </c>
      <c r="IZ23">
        <v>0.25197900000000001</v>
      </c>
      <c r="JA23">
        <v>35.873800000000003</v>
      </c>
      <c r="JC23">
        <v>477100</v>
      </c>
      <c r="JD23">
        <v>56700</v>
      </c>
      <c r="JE23">
        <v>144100</v>
      </c>
      <c r="JF23">
        <v>271100</v>
      </c>
      <c r="JG23">
        <v>0</v>
      </c>
      <c r="JH23">
        <v>51000</v>
      </c>
      <c r="JI23">
        <v>0</v>
      </c>
      <c r="JJ23" s="47"/>
      <c r="JK23" s="78"/>
      <c r="JL23" s="39" t="s">
        <v>23</v>
      </c>
      <c r="JM23" s="39"/>
      <c r="JN23" s="39">
        <v>0</v>
      </c>
      <c r="JO23" s="39">
        <v>59127.3</v>
      </c>
      <c r="JP23" s="39">
        <v>0</v>
      </c>
      <c r="JQ23" s="39">
        <v>112700</v>
      </c>
      <c r="JR23" s="39">
        <v>0</v>
      </c>
      <c r="JS23" s="39">
        <v>3.7540300000000002</v>
      </c>
      <c r="JT23" s="39">
        <v>0</v>
      </c>
      <c r="JU23" s="39">
        <v>0</v>
      </c>
      <c r="JV23" s="39">
        <v>0</v>
      </c>
      <c r="JW23" s="39">
        <v>422.34399999999999</v>
      </c>
      <c r="JX23" s="39">
        <v>426.56299999999999</v>
      </c>
      <c r="JY23" s="39">
        <v>0</v>
      </c>
      <c r="JZ23" s="39">
        <v>0</v>
      </c>
      <c r="KA23" s="39">
        <v>71.211600000000004</v>
      </c>
      <c r="KB23" s="39">
        <v>1.4379500000000001</v>
      </c>
      <c r="KC23" s="39">
        <v>1.9510099999999999</v>
      </c>
      <c r="KD23" s="39">
        <v>0.18731500000000001</v>
      </c>
      <c r="KE23" s="39">
        <v>0.83960999999999997</v>
      </c>
      <c r="KF23" s="39">
        <v>14.3461</v>
      </c>
      <c r="KG23" s="39"/>
      <c r="KH23" s="39">
        <v>480200.00000000006</v>
      </c>
      <c r="KI23" s="39">
        <v>75900</v>
      </c>
      <c r="KJ23" s="39">
        <v>124300</v>
      </c>
      <c r="KK23" s="39">
        <v>292000</v>
      </c>
      <c r="KL23" s="39">
        <v>2700</v>
      </c>
      <c r="KM23" s="39">
        <v>24800</v>
      </c>
      <c r="KN23" s="39">
        <v>0</v>
      </c>
      <c r="KO23" s="47"/>
      <c r="KP23" s="77"/>
      <c r="KQ23" s="32" t="s">
        <v>287</v>
      </c>
      <c r="KR23" s="32"/>
      <c r="KS23" s="32">
        <v>0</v>
      </c>
      <c r="KT23" s="32">
        <v>50970.400000000001</v>
      </c>
      <c r="KU23">
        <v>-2.2121400000000002</v>
      </c>
      <c r="KV23" s="32">
        <v>146918</v>
      </c>
      <c r="KW23">
        <v>-8.76464</v>
      </c>
      <c r="KX23" s="32">
        <v>0</v>
      </c>
      <c r="KY23">
        <v>-9.1341400000000003E-2</v>
      </c>
      <c r="KZ23" s="32">
        <v>10.0868</v>
      </c>
      <c r="LA23" s="32">
        <v>0</v>
      </c>
      <c r="LB23" s="32">
        <v>922.17899999999997</v>
      </c>
      <c r="LC23" s="32">
        <v>935.68600000000004</v>
      </c>
      <c r="LD23" s="2">
        <v>-3.46703E-6</v>
      </c>
      <c r="LE23" s="32">
        <v>0</v>
      </c>
      <c r="LF23" s="32">
        <v>21.6312</v>
      </c>
      <c r="LG23">
        <v>-3.80161E-3</v>
      </c>
      <c r="LH23" s="2">
        <v>-1.0075000000000001E-6</v>
      </c>
      <c r="LI23" s="2">
        <v>-1.5463699999999999E-6</v>
      </c>
      <c r="LJ23" s="32">
        <v>3.3371600000000001E-2</v>
      </c>
      <c r="LK23" s="32">
        <v>44.563000000000002</v>
      </c>
      <c r="LL23" s="32"/>
      <c r="LM23" s="43">
        <v>480600</v>
      </c>
      <c r="LN23" s="43">
        <v>68000</v>
      </c>
      <c r="LO23" s="43">
        <v>131400</v>
      </c>
      <c r="LP23" s="43">
        <v>286800</v>
      </c>
      <c r="LQ23" s="43"/>
      <c r="LR23" s="43">
        <v>33300</v>
      </c>
      <c r="LT23" s="47"/>
    </row>
    <row r="24" spans="1:332">
      <c r="A24" s="85"/>
      <c r="B24" s="39" t="s">
        <v>76</v>
      </c>
      <c r="C24" s="39"/>
      <c r="D24" s="39" t="s">
        <v>235</v>
      </c>
      <c r="E24" s="39">
        <v>40671.1</v>
      </c>
      <c r="F24" s="39" t="s">
        <v>235</v>
      </c>
      <c r="G24" s="39">
        <v>124102</v>
      </c>
      <c r="H24" s="39">
        <v>11.770899999999999</v>
      </c>
      <c r="I24" s="39">
        <v>6.4373699999999996</v>
      </c>
      <c r="J24" s="39" t="s">
        <v>235</v>
      </c>
      <c r="K24" s="39" t="s">
        <v>235</v>
      </c>
      <c r="L24" s="39" t="s">
        <v>235</v>
      </c>
      <c r="M24" s="39">
        <v>791.46</v>
      </c>
      <c r="N24" s="39">
        <v>767.798</v>
      </c>
      <c r="O24" s="39" t="s">
        <v>235</v>
      </c>
      <c r="P24" t="s">
        <v>212</v>
      </c>
      <c r="Q24" s="39">
        <v>20.49</v>
      </c>
      <c r="R24" s="39">
        <v>4.8921499999999996E-3</v>
      </c>
      <c r="S24" s="39">
        <v>0.146207</v>
      </c>
      <c r="T24" t="s">
        <v>212</v>
      </c>
      <c r="U24" s="39">
        <v>0.82819299999999996</v>
      </c>
      <c r="V24" s="39">
        <v>34.501199999999997</v>
      </c>
      <c r="W24" s="39"/>
      <c r="X24" s="39">
        <v>476599.99999999994</v>
      </c>
      <c r="Y24" s="39">
        <v>54100</v>
      </c>
      <c r="Z24" s="39">
        <v>145900</v>
      </c>
      <c r="AA24" s="39">
        <v>269100</v>
      </c>
      <c r="AB24" s="39">
        <v>900</v>
      </c>
      <c r="AC24" s="39">
        <v>53400</v>
      </c>
      <c r="AD24" s="39">
        <v>0</v>
      </c>
      <c r="AE24" s="39">
        <v>35.925682250491427</v>
      </c>
      <c r="AF24" s="47"/>
      <c r="AG24" s="86"/>
      <c r="AH24" s="28" t="s">
        <v>21</v>
      </c>
      <c r="AI24" s="28"/>
      <c r="AJ24" t="s">
        <v>235</v>
      </c>
      <c r="AK24" s="28">
        <v>61300.800000000003</v>
      </c>
      <c r="AL24" t="s">
        <v>212</v>
      </c>
      <c r="AM24" s="28">
        <v>115589</v>
      </c>
      <c r="AN24" t="s">
        <v>212</v>
      </c>
      <c r="AO24" t="s">
        <v>235</v>
      </c>
      <c r="AP24" t="s">
        <v>235</v>
      </c>
      <c r="AQ24" t="s">
        <v>212</v>
      </c>
      <c r="AR24" t="s">
        <v>235</v>
      </c>
      <c r="AS24" s="28">
        <v>471.31200000000001</v>
      </c>
      <c r="AT24" s="28">
        <v>469.673</v>
      </c>
      <c r="AU24" t="s">
        <v>212</v>
      </c>
      <c r="AV24" t="s">
        <v>235</v>
      </c>
      <c r="AW24" s="28">
        <v>46.832500000000003</v>
      </c>
      <c r="AX24" s="28">
        <v>6.1594199999999997E-3</v>
      </c>
      <c r="AY24" t="s">
        <v>212</v>
      </c>
      <c r="AZ24" t="s">
        <v>212</v>
      </c>
      <c r="BA24" s="28">
        <v>0.240735</v>
      </c>
      <c r="BB24" s="28">
        <v>21.541799999999999</v>
      </c>
      <c r="BC24" s="28"/>
      <c r="BD24" s="28">
        <v>482100</v>
      </c>
      <c r="BE24" s="28">
        <v>74700</v>
      </c>
      <c r="BF24" s="28">
        <v>122300</v>
      </c>
      <c r="BG24" s="28">
        <v>296200</v>
      </c>
      <c r="BH24" s="28">
        <v>0</v>
      </c>
      <c r="BI24" s="28">
        <v>24800</v>
      </c>
      <c r="BJ24" s="28">
        <v>0</v>
      </c>
      <c r="BK24" s="28">
        <v>15.996739526960013</v>
      </c>
      <c r="BL24" s="47"/>
      <c r="BM24" s="85"/>
      <c r="BN24" s="28" t="s">
        <v>291</v>
      </c>
      <c r="BO24" s="28"/>
      <c r="BP24" s="40">
        <v>1.1050500000000001</v>
      </c>
      <c r="BQ24" s="28">
        <v>61104.800000000003</v>
      </c>
      <c r="BR24">
        <v>-0.72147899999999998</v>
      </c>
      <c r="BS24" s="28">
        <v>150481</v>
      </c>
      <c r="BT24">
        <v>-2.1904300000000001</v>
      </c>
      <c r="BU24" s="28">
        <v>2.3805499999999999</v>
      </c>
      <c r="BV24" s="40">
        <v>2.3510200000000001</v>
      </c>
      <c r="BW24" s="40">
        <v>4.4745400000000002</v>
      </c>
      <c r="BX24" s="40">
        <v>0.15581800000000001</v>
      </c>
      <c r="BY24" s="28">
        <v>999.8</v>
      </c>
      <c r="BZ24" s="28">
        <v>973.34100000000001</v>
      </c>
      <c r="CA24" s="2">
        <v>-1.94183E-5</v>
      </c>
      <c r="CB24">
        <v>-9.6268099999999995E-3</v>
      </c>
      <c r="CC24" s="28">
        <v>18.080300000000001</v>
      </c>
      <c r="CD24" s="28">
        <v>2.2127800000000001E-3</v>
      </c>
      <c r="CE24" s="2">
        <v>-8.3126300000000002E-8</v>
      </c>
      <c r="CF24" s="2">
        <v>-1.2904E-7</v>
      </c>
      <c r="CG24" s="2">
        <v>-8.1352200000000004E-9</v>
      </c>
      <c r="CH24" s="28">
        <v>48.144500000000001</v>
      </c>
      <c r="CI24" s="28"/>
      <c r="CJ24" s="45">
        <v>480800</v>
      </c>
      <c r="CK24" s="45">
        <v>69700</v>
      </c>
      <c r="CL24" s="45">
        <v>129100</v>
      </c>
      <c r="CM24" s="45">
        <v>289000</v>
      </c>
      <c r="CN24" s="45"/>
      <c r="CO24" s="45">
        <v>31500</v>
      </c>
      <c r="CQ24">
        <v>20.586268400916442</v>
      </c>
      <c r="CR24" s="47"/>
      <c r="EF24" s="37"/>
      <c r="EG24" s="37"/>
      <c r="EH24" s="37"/>
      <c r="EI24" s="37"/>
      <c r="EJ24" s="37"/>
      <c r="EK24" s="37"/>
      <c r="ID24" s="47"/>
      <c r="IE24" s="47"/>
      <c r="IF24" s="77"/>
      <c r="IG24" t="s">
        <v>77</v>
      </c>
      <c r="II24" s="37">
        <v>0</v>
      </c>
      <c r="IJ24">
        <v>41710.1</v>
      </c>
      <c r="IK24" s="37">
        <v>0</v>
      </c>
      <c r="IL24" s="37">
        <v>133749</v>
      </c>
      <c r="IM24" s="37">
        <v>0</v>
      </c>
      <c r="IN24" s="37">
        <v>5.9920200000000001</v>
      </c>
      <c r="IO24" s="37">
        <v>8.4882100000000005</v>
      </c>
      <c r="IP24" s="37">
        <v>0</v>
      </c>
      <c r="IQ24" s="37">
        <v>0.72266900000000001</v>
      </c>
      <c r="IR24" s="37">
        <v>806.06799999999998</v>
      </c>
      <c r="IS24" s="37">
        <v>779.64700000000005</v>
      </c>
      <c r="IT24" s="37">
        <v>0.78726799999999997</v>
      </c>
      <c r="IU24" t="s">
        <v>212</v>
      </c>
      <c r="IV24">
        <v>27.171099999999999</v>
      </c>
      <c r="IW24">
        <v>5.6916099999999997E-2</v>
      </c>
      <c r="IX24">
        <v>4.3147499999999998E-2</v>
      </c>
      <c r="IY24">
        <v>1.3816E-2</v>
      </c>
      <c r="IZ24">
        <v>0.50181699999999996</v>
      </c>
      <c r="JA24">
        <v>35.613799999999998</v>
      </c>
      <c r="JC24">
        <v>472500</v>
      </c>
      <c r="JD24">
        <v>53300</v>
      </c>
      <c r="JE24">
        <v>143100</v>
      </c>
      <c r="JF24">
        <v>263600</v>
      </c>
      <c r="JG24">
        <v>0</v>
      </c>
      <c r="JH24">
        <v>51300</v>
      </c>
      <c r="JI24">
        <v>0</v>
      </c>
      <c r="JJ24" s="47"/>
      <c r="JK24" s="78"/>
      <c r="JL24" s="32" t="s">
        <v>22</v>
      </c>
      <c r="JM24" s="32"/>
      <c r="JN24" s="32">
        <v>0</v>
      </c>
      <c r="JO24" s="32">
        <v>67799.399999999994</v>
      </c>
      <c r="JP24" t="s">
        <v>212</v>
      </c>
      <c r="JQ24" s="32">
        <v>132022</v>
      </c>
      <c r="JR24" t="s">
        <v>212</v>
      </c>
      <c r="JS24" s="32">
        <v>0</v>
      </c>
      <c r="JT24" s="32">
        <v>0</v>
      </c>
      <c r="JU24" s="32">
        <v>0</v>
      </c>
      <c r="JV24" t="s">
        <v>212</v>
      </c>
      <c r="JW24" s="32">
        <v>578.63300000000004</v>
      </c>
      <c r="JX24" s="32">
        <v>565.18499999999995</v>
      </c>
      <c r="JY24" s="32">
        <v>0</v>
      </c>
      <c r="JZ24" t="s">
        <v>212</v>
      </c>
      <c r="KA24" s="32">
        <v>42.272300000000001</v>
      </c>
      <c r="KB24" t="s">
        <v>212</v>
      </c>
      <c r="KC24" t="s">
        <v>212</v>
      </c>
      <c r="KD24" t="s">
        <v>212</v>
      </c>
      <c r="KE24" t="s">
        <v>212</v>
      </c>
      <c r="KF24" s="32">
        <v>28.999199999999998</v>
      </c>
      <c r="KG24" s="32"/>
      <c r="KH24" s="32">
        <v>480600</v>
      </c>
      <c r="KI24" s="32">
        <v>74400</v>
      </c>
      <c r="KJ24" s="32">
        <v>127000</v>
      </c>
      <c r="KK24" s="32">
        <v>290200</v>
      </c>
      <c r="KL24" s="32">
        <v>0</v>
      </c>
      <c r="KM24" s="32">
        <v>27799.999999999996</v>
      </c>
      <c r="KN24" s="32">
        <v>0</v>
      </c>
      <c r="KO24" s="47"/>
      <c r="KP24" s="77"/>
      <c r="KQ24" s="32" t="s">
        <v>289</v>
      </c>
      <c r="KR24" s="32"/>
      <c r="KS24" s="32">
        <v>0</v>
      </c>
      <c r="KT24" s="32">
        <v>56367.3</v>
      </c>
      <c r="KU24" s="32">
        <v>0</v>
      </c>
      <c r="KV24" s="32">
        <v>134869</v>
      </c>
      <c r="KW24">
        <v>-3.7118799999999998</v>
      </c>
      <c r="KX24" s="32">
        <v>4.0689099999999998</v>
      </c>
      <c r="KY24" s="32">
        <v>0</v>
      </c>
      <c r="KZ24" s="32">
        <v>15.3682</v>
      </c>
      <c r="LA24" s="32">
        <v>0</v>
      </c>
      <c r="LB24" s="32">
        <v>886.46600000000001</v>
      </c>
      <c r="LC24" s="32">
        <v>933.18399999999997</v>
      </c>
      <c r="LD24" s="35">
        <v>5.0599200000000002E-6</v>
      </c>
      <c r="LE24" s="32">
        <v>0</v>
      </c>
      <c r="LF24" s="32">
        <v>18.886600000000001</v>
      </c>
      <c r="LG24" s="32">
        <v>2.4893099999999998E-4</v>
      </c>
      <c r="LH24" s="35">
        <v>2.7058100000000001E-7</v>
      </c>
      <c r="LI24" s="35">
        <v>4.0235499999999998E-7</v>
      </c>
      <c r="LJ24" s="35">
        <v>1.9578900000000002E-9</v>
      </c>
      <c r="LK24" s="32">
        <v>48.066699999999997</v>
      </c>
      <c r="LL24" s="32"/>
      <c r="LM24" s="43">
        <v>480200.00000000006</v>
      </c>
      <c r="LN24" s="43">
        <v>69800</v>
      </c>
      <c r="LO24" s="43">
        <v>130100</v>
      </c>
      <c r="LP24" s="43">
        <v>287100</v>
      </c>
      <c r="LQ24" s="43"/>
      <c r="LR24" s="43">
        <v>32800</v>
      </c>
      <c r="LT24" s="47"/>
    </row>
    <row r="25" spans="1:332">
      <c r="A25" s="85"/>
      <c r="B25" s="32" t="s">
        <v>75</v>
      </c>
      <c r="C25" s="32"/>
      <c r="D25" t="s">
        <v>212</v>
      </c>
      <c r="E25" s="32">
        <v>56358.1</v>
      </c>
      <c r="F25" s="32" t="s">
        <v>235</v>
      </c>
      <c r="G25" s="32">
        <v>121087</v>
      </c>
      <c r="H25" t="s">
        <v>212</v>
      </c>
      <c r="I25" s="32">
        <v>2.4073899999999999</v>
      </c>
      <c r="J25" s="32" t="s">
        <v>235</v>
      </c>
      <c r="K25" t="s">
        <v>212</v>
      </c>
      <c r="L25" t="s">
        <v>212</v>
      </c>
      <c r="M25" s="32">
        <v>716.55700000000002</v>
      </c>
      <c r="N25" s="32">
        <v>676.32100000000003</v>
      </c>
      <c r="O25" t="s">
        <v>212</v>
      </c>
      <c r="P25" s="32" t="s">
        <v>235</v>
      </c>
      <c r="Q25" s="32">
        <v>42.463200000000001</v>
      </c>
      <c r="R25" s="32">
        <v>1.72704E-3</v>
      </c>
      <c r="S25" t="s">
        <v>212</v>
      </c>
      <c r="T25" s="32">
        <v>1.46211E-3</v>
      </c>
      <c r="U25" s="32">
        <v>2.2609100000000001E-3</v>
      </c>
      <c r="V25" s="32">
        <v>28.2791</v>
      </c>
      <c r="W25" s="32"/>
      <c r="X25" s="32">
        <v>480600</v>
      </c>
      <c r="Y25" s="32">
        <v>71600</v>
      </c>
      <c r="Z25" s="32">
        <v>126800</v>
      </c>
      <c r="AA25" s="32">
        <v>290500</v>
      </c>
      <c r="AB25" s="32">
        <v>1000</v>
      </c>
      <c r="AC25" s="32">
        <v>29500</v>
      </c>
      <c r="AD25" s="32">
        <v>0</v>
      </c>
      <c r="AE25" s="32">
        <v>18.989122703811958</v>
      </c>
      <c r="AF25" s="47"/>
      <c r="AG25" s="86"/>
      <c r="AH25" s="39" t="s">
        <v>20</v>
      </c>
      <c r="AI25" s="39"/>
      <c r="AJ25" t="s">
        <v>235</v>
      </c>
      <c r="AK25" s="39">
        <v>66457.5</v>
      </c>
      <c r="AL25" t="s">
        <v>235</v>
      </c>
      <c r="AM25" s="39">
        <v>137812</v>
      </c>
      <c r="AN25" t="s">
        <v>212</v>
      </c>
      <c r="AO25" s="39">
        <v>3.4638</v>
      </c>
      <c r="AP25" t="s">
        <v>235</v>
      </c>
      <c r="AQ25" t="s">
        <v>235</v>
      </c>
      <c r="AR25" t="s">
        <v>212</v>
      </c>
      <c r="AS25" s="39">
        <v>649.01199999999994</v>
      </c>
      <c r="AT25" s="39">
        <v>598.88499999999999</v>
      </c>
      <c r="AU25" t="s">
        <v>212</v>
      </c>
      <c r="AV25" t="s">
        <v>235</v>
      </c>
      <c r="AW25" s="39">
        <v>55.2804</v>
      </c>
      <c r="AX25" s="39">
        <v>0.187252</v>
      </c>
      <c r="AY25" s="39">
        <v>0.30873400000000001</v>
      </c>
      <c r="AZ25" t="s">
        <v>212</v>
      </c>
      <c r="BA25" s="39">
        <v>2.7426400000000002E-3</v>
      </c>
      <c r="BB25" s="39">
        <v>32.9099</v>
      </c>
      <c r="BC25" s="39"/>
      <c r="BD25" s="39">
        <v>480900.00000000006</v>
      </c>
      <c r="BE25" s="39">
        <v>75100</v>
      </c>
      <c r="BF25" s="39">
        <v>125500</v>
      </c>
      <c r="BG25" s="39">
        <v>291900</v>
      </c>
      <c r="BH25" s="39">
        <v>0</v>
      </c>
      <c r="BI25" s="39">
        <v>26500</v>
      </c>
      <c r="BJ25" s="39">
        <v>0</v>
      </c>
      <c r="BK25" s="39">
        <v>16.832990353619142</v>
      </c>
      <c r="BL25" s="47"/>
      <c r="BM25" s="85"/>
      <c r="BN25" s="28" t="s">
        <v>293</v>
      </c>
      <c r="BO25" s="28"/>
      <c r="BP25" s="40">
        <v>0.37064999999999998</v>
      </c>
      <c r="BQ25" s="28">
        <v>61057.4</v>
      </c>
      <c r="BR25" s="40">
        <v>1.99529</v>
      </c>
      <c r="BS25" s="28">
        <v>152068</v>
      </c>
      <c r="BT25">
        <v>-5.4084899999999996</v>
      </c>
      <c r="BU25" s="40">
        <v>2.0145</v>
      </c>
      <c r="BV25" s="40">
        <v>2.2643900000000001</v>
      </c>
      <c r="BW25" s="28">
        <v>8.6510200000000008</v>
      </c>
      <c r="BX25">
        <v>-9.3303399999999995E-2</v>
      </c>
      <c r="BY25" s="28">
        <v>958.64099999999996</v>
      </c>
      <c r="BZ25" s="28">
        <v>890.93299999999999</v>
      </c>
      <c r="CA25" s="44">
        <v>6.0387999999999998E-5</v>
      </c>
      <c r="CB25" s="40">
        <v>2.71577E-2</v>
      </c>
      <c r="CC25" s="28">
        <v>17.727900000000002</v>
      </c>
      <c r="CD25">
        <v>-4.72209E-3</v>
      </c>
      <c r="CE25" s="44">
        <v>1.9598199999999999E-8</v>
      </c>
      <c r="CF25" s="44">
        <v>3.0429500000000001E-8</v>
      </c>
      <c r="CG25" s="28">
        <v>4.3438499999999998E-2</v>
      </c>
      <c r="CH25" s="28">
        <v>47.918999999999997</v>
      </c>
      <c r="CI25" s="28"/>
      <c r="CJ25" s="45">
        <v>480700</v>
      </c>
      <c r="CK25" s="45">
        <v>69600</v>
      </c>
      <c r="CL25" s="45">
        <v>129500</v>
      </c>
      <c r="CM25" s="45">
        <v>288400</v>
      </c>
      <c r="CN25" s="45"/>
      <c r="CO25" s="45">
        <v>31900</v>
      </c>
      <c r="CQ25">
        <v>20.816981189209578</v>
      </c>
      <c r="CR25" s="47"/>
      <c r="EF25" s="37"/>
      <c r="EG25" s="37"/>
      <c r="EH25" s="37"/>
      <c r="EI25" s="37"/>
      <c r="EJ25" s="37"/>
      <c r="EK25" s="37"/>
      <c r="ID25" s="47"/>
      <c r="IE25" s="47"/>
      <c r="IF25" s="77"/>
      <c r="IG25" s="39" t="s">
        <v>76</v>
      </c>
      <c r="IH25" s="39"/>
      <c r="II25" s="39">
        <v>0</v>
      </c>
      <c r="IJ25" s="39">
        <v>40671.1</v>
      </c>
      <c r="IK25" s="39">
        <v>0</v>
      </c>
      <c r="IL25" s="39">
        <v>124102</v>
      </c>
      <c r="IM25" s="39">
        <v>11.770899999999999</v>
      </c>
      <c r="IN25" s="39">
        <v>6.4373699999999996</v>
      </c>
      <c r="IO25" s="39">
        <v>0</v>
      </c>
      <c r="IP25" s="39">
        <v>0</v>
      </c>
      <c r="IQ25" s="39">
        <v>0</v>
      </c>
      <c r="IR25" s="39">
        <v>791.46</v>
      </c>
      <c r="IS25" s="39">
        <v>767.798</v>
      </c>
      <c r="IT25" s="39">
        <v>0</v>
      </c>
      <c r="IU25" t="s">
        <v>212</v>
      </c>
      <c r="IV25" s="39">
        <v>20.49</v>
      </c>
      <c r="IW25" s="39">
        <v>4.8921499999999996E-3</v>
      </c>
      <c r="IX25" s="39">
        <v>0.146207</v>
      </c>
      <c r="IY25" t="s">
        <v>212</v>
      </c>
      <c r="IZ25" s="39">
        <v>0.82819299999999996</v>
      </c>
      <c r="JA25" s="39">
        <v>34.501199999999997</v>
      </c>
      <c r="JB25" s="39"/>
      <c r="JC25" s="39">
        <v>476599.99999999994</v>
      </c>
      <c r="JD25" s="39">
        <v>54100</v>
      </c>
      <c r="JE25" s="39">
        <v>145900</v>
      </c>
      <c r="JF25" s="39">
        <v>269100</v>
      </c>
      <c r="JG25" s="39">
        <v>900</v>
      </c>
      <c r="JH25" s="39">
        <v>53400</v>
      </c>
      <c r="JI25" s="39">
        <v>0</v>
      </c>
      <c r="JJ25" s="47"/>
      <c r="JK25" s="78"/>
      <c r="JL25" s="28" t="s">
        <v>21</v>
      </c>
      <c r="JM25" s="28"/>
      <c r="JN25" s="28">
        <v>0</v>
      </c>
      <c r="JO25" s="28">
        <v>61300.800000000003</v>
      </c>
      <c r="JP25" t="s">
        <v>212</v>
      </c>
      <c r="JQ25" s="28">
        <v>115589</v>
      </c>
      <c r="JR25" t="s">
        <v>212</v>
      </c>
      <c r="JS25" s="28">
        <v>0</v>
      </c>
      <c r="JT25" s="28">
        <v>0</v>
      </c>
      <c r="JU25" t="s">
        <v>212</v>
      </c>
      <c r="JV25" s="28">
        <v>0</v>
      </c>
      <c r="JW25" s="28">
        <v>471.31200000000001</v>
      </c>
      <c r="JX25" s="28">
        <v>469.673</v>
      </c>
      <c r="JY25" t="s">
        <v>212</v>
      </c>
      <c r="JZ25" s="28">
        <v>0</v>
      </c>
      <c r="KA25" s="28">
        <v>46.832500000000003</v>
      </c>
      <c r="KB25" s="28">
        <v>6.1594199999999997E-3</v>
      </c>
      <c r="KC25" t="s">
        <v>212</v>
      </c>
      <c r="KD25" t="s">
        <v>212</v>
      </c>
      <c r="KE25" s="28">
        <v>0.240735</v>
      </c>
      <c r="KF25" s="28">
        <v>21.541799999999999</v>
      </c>
      <c r="KG25" s="28"/>
      <c r="KH25" s="28">
        <v>482100</v>
      </c>
      <c r="KI25" s="28">
        <v>74700</v>
      </c>
      <c r="KJ25" s="28">
        <v>122300</v>
      </c>
      <c r="KK25" s="28">
        <v>296200</v>
      </c>
      <c r="KL25" s="28">
        <v>0</v>
      </c>
      <c r="KM25" s="28">
        <v>24800</v>
      </c>
      <c r="KN25" s="28">
        <v>0</v>
      </c>
      <c r="KO25" s="47"/>
      <c r="KP25" s="77"/>
      <c r="KQ25" s="28" t="s">
        <v>291</v>
      </c>
      <c r="KR25" s="28"/>
      <c r="KS25" s="28">
        <v>0</v>
      </c>
      <c r="KT25" s="28">
        <v>61104.800000000003</v>
      </c>
      <c r="KU25">
        <v>-0.72147899999999998</v>
      </c>
      <c r="KV25" s="28">
        <v>150481</v>
      </c>
      <c r="KW25">
        <v>-2.1904300000000001</v>
      </c>
      <c r="KX25" s="28">
        <v>2.3805499999999999</v>
      </c>
      <c r="KY25" s="28">
        <v>0</v>
      </c>
      <c r="KZ25" s="28">
        <v>0</v>
      </c>
      <c r="LA25" s="28">
        <v>0</v>
      </c>
      <c r="LB25" s="28">
        <v>999.8</v>
      </c>
      <c r="LC25" s="28">
        <v>973.34100000000001</v>
      </c>
      <c r="LD25" s="2">
        <v>-1.94183E-5</v>
      </c>
      <c r="LE25">
        <v>-9.6268099999999995E-3</v>
      </c>
      <c r="LF25" s="28">
        <v>18.080300000000001</v>
      </c>
      <c r="LG25" s="28">
        <v>2.2127800000000001E-3</v>
      </c>
      <c r="LH25" s="2">
        <v>-8.3126300000000002E-8</v>
      </c>
      <c r="LI25" s="2">
        <v>-1.2904E-7</v>
      </c>
      <c r="LJ25" s="2">
        <v>-8.1352200000000004E-9</v>
      </c>
      <c r="LK25" s="28">
        <v>48.144500000000001</v>
      </c>
      <c r="LL25" s="28"/>
      <c r="LM25" s="45">
        <v>480800</v>
      </c>
      <c r="LN25" s="45">
        <v>69700</v>
      </c>
      <c r="LO25" s="45">
        <v>129100</v>
      </c>
      <c r="LP25" s="45">
        <v>289000</v>
      </c>
      <c r="LQ25" s="45"/>
      <c r="LR25" s="45">
        <v>31500</v>
      </c>
      <c r="LT25" s="47"/>
    </row>
    <row r="26" spans="1:332">
      <c r="A26" s="85"/>
      <c r="B26" s="39" t="s">
        <v>74</v>
      </c>
      <c r="C26" s="39"/>
      <c r="D26" s="39" t="s">
        <v>235</v>
      </c>
      <c r="E26" s="39">
        <v>46408.3</v>
      </c>
      <c r="F26" t="s">
        <v>212</v>
      </c>
      <c r="G26" s="39">
        <v>119305</v>
      </c>
      <c r="H26" s="39" t="s">
        <v>235</v>
      </c>
      <c r="I26" s="39">
        <v>3.4636900000000002</v>
      </c>
      <c r="J26" s="39">
        <v>3.42089</v>
      </c>
      <c r="K26" s="39" t="s">
        <v>235</v>
      </c>
      <c r="L26" s="39" t="s">
        <v>235</v>
      </c>
      <c r="M26" s="39">
        <v>749.51199999999994</v>
      </c>
      <c r="N26" s="39">
        <v>726.68499999999995</v>
      </c>
      <c r="O26" t="s">
        <v>212</v>
      </c>
      <c r="P26" t="s">
        <v>212</v>
      </c>
      <c r="Q26" s="39">
        <v>24.208500000000001</v>
      </c>
      <c r="R26" s="39">
        <v>4.3923900000000002E-2</v>
      </c>
      <c r="S26" s="39">
        <v>0.10974200000000001</v>
      </c>
      <c r="T26" t="s">
        <v>212</v>
      </c>
      <c r="U26" s="39">
        <v>0.60855599999999999</v>
      </c>
      <c r="V26" s="39">
        <v>28.3858</v>
      </c>
      <c r="W26" s="39"/>
      <c r="X26" s="39">
        <v>478400.00000000006</v>
      </c>
      <c r="Y26" s="39">
        <v>61300</v>
      </c>
      <c r="Z26" s="39">
        <v>137400</v>
      </c>
      <c r="AA26" s="39">
        <v>278600</v>
      </c>
      <c r="AB26" s="39">
        <v>800</v>
      </c>
      <c r="AC26" s="39">
        <v>43400</v>
      </c>
      <c r="AD26" s="39">
        <v>0</v>
      </c>
      <c r="AE26" s="39">
        <v>28.724577775245962</v>
      </c>
      <c r="AF26" s="47"/>
      <c r="AG26" s="86"/>
      <c r="AH26" s="32" t="s">
        <v>19</v>
      </c>
      <c r="AI26" s="32"/>
      <c r="AJ26" t="s">
        <v>235</v>
      </c>
      <c r="AK26" s="32">
        <v>85264.6</v>
      </c>
      <c r="AL26" t="s">
        <v>212</v>
      </c>
      <c r="AM26" s="32">
        <v>172295</v>
      </c>
      <c r="AN26" t="s">
        <v>212</v>
      </c>
      <c r="AO26" t="s">
        <v>235</v>
      </c>
      <c r="AP26" t="s">
        <v>235</v>
      </c>
      <c r="AQ26" t="s">
        <v>212</v>
      </c>
      <c r="AR26" t="s">
        <v>235</v>
      </c>
      <c r="AS26" s="32">
        <v>735.94</v>
      </c>
      <c r="AT26" s="32">
        <v>726.73599999999999</v>
      </c>
      <c r="AU26" t="s">
        <v>212</v>
      </c>
      <c r="AV26" t="s">
        <v>235</v>
      </c>
      <c r="AW26" s="32">
        <v>63.9572</v>
      </c>
      <c r="AX26" s="32">
        <v>4.9613200000000003E-2</v>
      </c>
      <c r="AY26" s="32">
        <v>1.20115E-2</v>
      </c>
      <c r="AZ26" t="s">
        <v>212</v>
      </c>
      <c r="BA26" t="s">
        <v>235</v>
      </c>
      <c r="BB26" s="32">
        <v>36.658299999999997</v>
      </c>
      <c r="BC26" s="32"/>
      <c r="BD26" s="32">
        <v>480800</v>
      </c>
      <c r="BE26" s="32">
        <v>73500</v>
      </c>
      <c r="BF26" s="32">
        <v>126800</v>
      </c>
      <c r="BG26" s="32">
        <v>290700</v>
      </c>
      <c r="BH26" s="32">
        <v>0</v>
      </c>
      <c r="BI26" s="32">
        <v>28200</v>
      </c>
      <c r="BJ26" s="32">
        <v>0</v>
      </c>
      <c r="BK26" s="32">
        <v>18.03766588943186</v>
      </c>
      <c r="BL26" s="47"/>
      <c r="BM26" s="85"/>
      <c r="BN26" s="28" t="s">
        <v>295</v>
      </c>
      <c r="BO26" s="28"/>
      <c r="BP26" s="40">
        <v>1.22543</v>
      </c>
      <c r="BQ26" s="28">
        <v>51760.9</v>
      </c>
      <c r="BR26" s="28">
        <v>0.63077499999999997</v>
      </c>
      <c r="BS26" s="28">
        <v>123281</v>
      </c>
      <c r="BT26" s="40">
        <v>7.9317000000000002</v>
      </c>
      <c r="BU26" s="40">
        <v>1.8073300000000001</v>
      </c>
      <c r="BV26" s="40">
        <v>1.637</v>
      </c>
      <c r="BW26" s="28">
        <v>16.529699999999998</v>
      </c>
      <c r="BX26" s="40">
        <v>0.167271</v>
      </c>
      <c r="BY26" s="28">
        <v>884.42600000000004</v>
      </c>
      <c r="BZ26" s="28">
        <v>851.04700000000003</v>
      </c>
      <c r="CA26">
        <v>-1.9551799999999999E-4</v>
      </c>
      <c r="CB26" s="40">
        <v>5.7883500000000003E-3</v>
      </c>
      <c r="CC26" s="28">
        <v>16.642399999999999</v>
      </c>
      <c r="CD26">
        <v>-7.1281399999999998E-3</v>
      </c>
      <c r="CE26" s="2">
        <v>-4.4089200000000001E-9</v>
      </c>
      <c r="CF26" s="2">
        <v>-6.84673E-9</v>
      </c>
      <c r="CG26" s="28">
        <v>4.88612E-2</v>
      </c>
      <c r="CH26" s="28">
        <v>42.700600000000001</v>
      </c>
      <c r="CI26" s="28"/>
      <c r="CJ26" s="45">
        <v>480500</v>
      </c>
      <c r="CK26" s="45">
        <v>70400</v>
      </c>
      <c r="CL26" s="45">
        <v>129200</v>
      </c>
      <c r="CM26" s="45">
        <v>288300</v>
      </c>
      <c r="CN26" s="45"/>
      <c r="CO26" s="45">
        <v>31600</v>
      </c>
      <c r="CQ26">
        <v>20.474941593150451</v>
      </c>
      <c r="CR26" s="47"/>
      <c r="EF26" s="37"/>
      <c r="EG26" s="37"/>
      <c r="EH26" s="37"/>
      <c r="EI26" s="37"/>
      <c r="EJ26" s="37"/>
      <c r="EK26" s="37"/>
      <c r="ID26" s="47"/>
      <c r="IE26" s="47"/>
      <c r="IF26" s="77"/>
      <c r="IG26" s="32" t="s">
        <v>75</v>
      </c>
      <c r="IH26" s="32"/>
      <c r="II26" t="s">
        <v>212</v>
      </c>
      <c r="IJ26" s="32">
        <v>56358.1</v>
      </c>
      <c r="IK26" s="32">
        <v>0</v>
      </c>
      <c r="IL26" s="32">
        <v>121087</v>
      </c>
      <c r="IM26" t="s">
        <v>212</v>
      </c>
      <c r="IN26" s="32">
        <v>2.4073899999999999</v>
      </c>
      <c r="IO26" s="32">
        <v>0</v>
      </c>
      <c r="IP26" t="s">
        <v>212</v>
      </c>
      <c r="IQ26" t="s">
        <v>212</v>
      </c>
      <c r="IR26" s="32">
        <v>716.55700000000002</v>
      </c>
      <c r="IS26" s="32">
        <v>676.32100000000003</v>
      </c>
      <c r="IT26" t="s">
        <v>212</v>
      </c>
      <c r="IU26" s="32">
        <v>0</v>
      </c>
      <c r="IV26" s="32">
        <v>42.463200000000001</v>
      </c>
      <c r="IW26" s="32">
        <v>1.72704E-3</v>
      </c>
      <c r="IX26" t="s">
        <v>212</v>
      </c>
      <c r="IY26" s="32">
        <v>1.46211E-3</v>
      </c>
      <c r="IZ26" s="32">
        <v>2.2609100000000001E-3</v>
      </c>
      <c r="JA26" s="32">
        <v>28.2791</v>
      </c>
      <c r="JB26" s="32"/>
      <c r="JC26" s="32">
        <v>480600</v>
      </c>
      <c r="JD26" s="32">
        <v>71600</v>
      </c>
      <c r="JE26" s="32">
        <v>126800</v>
      </c>
      <c r="JF26" s="32">
        <v>290500</v>
      </c>
      <c r="JG26" s="32">
        <v>1000</v>
      </c>
      <c r="JH26" s="32">
        <v>29500</v>
      </c>
      <c r="JI26" s="32">
        <v>0</v>
      </c>
      <c r="JJ26" s="47"/>
      <c r="JK26" s="78"/>
      <c r="JL26" s="39" t="s">
        <v>20</v>
      </c>
      <c r="JM26" s="39"/>
      <c r="JN26" s="39">
        <v>0</v>
      </c>
      <c r="JO26" s="39">
        <v>66457.5</v>
      </c>
      <c r="JP26" s="39">
        <v>0</v>
      </c>
      <c r="JQ26" s="39">
        <v>137812</v>
      </c>
      <c r="JR26" t="s">
        <v>212</v>
      </c>
      <c r="JS26" s="39">
        <v>3.4638</v>
      </c>
      <c r="JT26" s="39">
        <v>0</v>
      </c>
      <c r="JU26" s="39">
        <v>0</v>
      </c>
      <c r="JV26" t="s">
        <v>212</v>
      </c>
      <c r="JW26" s="39">
        <v>649.01199999999994</v>
      </c>
      <c r="JX26" s="39">
        <v>598.88499999999999</v>
      </c>
      <c r="JY26" t="s">
        <v>212</v>
      </c>
      <c r="JZ26" s="39">
        <v>0</v>
      </c>
      <c r="KA26" s="39">
        <v>55.2804</v>
      </c>
      <c r="KB26" s="39">
        <v>0.187252</v>
      </c>
      <c r="KC26" s="39">
        <v>0.30873400000000001</v>
      </c>
      <c r="KD26" t="s">
        <v>212</v>
      </c>
      <c r="KE26" s="39">
        <v>2.7426400000000002E-3</v>
      </c>
      <c r="KF26" s="39">
        <v>32.9099</v>
      </c>
      <c r="KG26" s="39"/>
      <c r="KH26" s="39">
        <v>480900.00000000006</v>
      </c>
      <c r="KI26" s="39">
        <v>75100</v>
      </c>
      <c r="KJ26" s="39">
        <v>125500</v>
      </c>
      <c r="KK26" s="39">
        <v>291900</v>
      </c>
      <c r="KL26" s="39">
        <v>0</v>
      </c>
      <c r="KM26" s="39">
        <v>26500</v>
      </c>
      <c r="KN26" s="39">
        <v>0</v>
      </c>
      <c r="KO26" s="47"/>
      <c r="KP26" s="77"/>
      <c r="KQ26" s="28" t="s">
        <v>293</v>
      </c>
      <c r="KR26" s="28"/>
      <c r="KS26" s="28">
        <v>0</v>
      </c>
      <c r="KT26" s="28">
        <v>61057.4</v>
      </c>
      <c r="KU26" s="28">
        <v>0</v>
      </c>
      <c r="KV26" s="28">
        <v>152068</v>
      </c>
      <c r="KW26">
        <v>-5.4084899999999996</v>
      </c>
      <c r="KX26" s="28">
        <v>0</v>
      </c>
      <c r="KY26" s="28">
        <v>0</v>
      </c>
      <c r="KZ26" s="28">
        <v>8.6510200000000008</v>
      </c>
      <c r="LA26">
        <v>-9.3303399999999995E-2</v>
      </c>
      <c r="LB26" s="28">
        <v>958.64099999999996</v>
      </c>
      <c r="LC26" s="28">
        <v>890.93299999999999</v>
      </c>
      <c r="LD26" s="44">
        <v>6.0387999999999998E-5</v>
      </c>
      <c r="LE26" s="28">
        <v>0</v>
      </c>
      <c r="LF26" s="28">
        <v>17.727900000000002</v>
      </c>
      <c r="LG26">
        <v>-4.72209E-3</v>
      </c>
      <c r="LH26" s="44">
        <v>1.9598199999999999E-8</v>
      </c>
      <c r="LI26" s="44">
        <v>3.0429500000000001E-8</v>
      </c>
      <c r="LJ26" s="28">
        <v>4.3438499999999998E-2</v>
      </c>
      <c r="LK26" s="28">
        <v>47.918999999999997</v>
      </c>
      <c r="LL26" s="28"/>
      <c r="LM26" s="45">
        <v>480700</v>
      </c>
      <c r="LN26" s="45">
        <v>69600</v>
      </c>
      <c r="LO26" s="45">
        <v>129500</v>
      </c>
      <c r="LP26" s="45">
        <v>288400</v>
      </c>
      <c r="LQ26" s="45"/>
      <c r="LR26" s="45">
        <v>31900</v>
      </c>
      <c r="LT26" s="47"/>
    </row>
    <row r="27" spans="1:332">
      <c r="A27" s="85"/>
      <c r="B27" s="32" t="s">
        <v>73</v>
      </c>
      <c r="C27" s="32"/>
      <c r="D27" t="s">
        <v>212</v>
      </c>
      <c r="E27" s="32">
        <v>46255.7</v>
      </c>
      <c r="F27" s="32" t="s">
        <v>235</v>
      </c>
      <c r="G27" s="32">
        <v>137914</v>
      </c>
      <c r="H27" s="32" t="s">
        <v>235</v>
      </c>
      <c r="I27" s="32">
        <v>5.5916899999999998</v>
      </c>
      <c r="J27" s="32" t="s">
        <v>235</v>
      </c>
      <c r="K27" s="32" t="s">
        <v>235</v>
      </c>
      <c r="L27" t="s">
        <v>212</v>
      </c>
      <c r="M27" s="32">
        <v>841.49099999999999</v>
      </c>
      <c r="N27" s="32">
        <v>841.87199999999996</v>
      </c>
      <c r="O27" t="s">
        <v>212</v>
      </c>
      <c r="P27" s="32" t="s">
        <v>235</v>
      </c>
      <c r="Q27" s="32">
        <v>25.585799999999999</v>
      </c>
      <c r="R27" s="32">
        <v>0.126193</v>
      </c>
      <c r="S27" s="32">
        <v>0.10810599999999999</v>
      </c>
      <c r="T27" s="32">
        <v>5.2610700000000005E-4</v>
      </c>
      <c r="U27" s="32">
        <v>0.98975900000000006</v>
      </c>
      <c r="V27" s="32">
        <v>35.010399999999997</v>
      </c>
      <c r="W27" s="32"/>
      <c r="X27" s="32">
        <v>477900</v>
      </c>
      <c r="Y27" s="32">
        <v>58099.999999999993</v>
      </c>
      <c r="Z27" s="32">
        <v>142200</v>
      </c>
      <c r="AA27" s="32">
        <v>273900</v>
      </c>
      <c r="AB27" s="32">
        <v>0</v>
      </c>
      <c r="AC27" s="32">
        <v>47900</v>
      </c>
      <c r="AD27" s="32">
        <v>0</v>
      </c>
      <c r="AE27" s="32">
        <v>32.106443048029696</v>
      </c>
      <c r="AF27" s="47"/>
      <c r="AG27" s="86"/>
      <c r="AH27" s="32" t="s">
        <v>18</v>
      </c>
      <c r="AI27" s="32"/>
      <c r="AJ27" t="s">
        <v>235</v>
      </c>
      <c r="AK27" s="32">
        <v>57237.5</v>
      </c>
      <c r="AL27" t="s">
        <v>212</v>
      </c>
      <c r="AM27" s="32">
        <v>119061</v>
      </c>
      <c r="AN27" t="s">
        <v>212</v>
      </c>
      <c r="AO27" s="32">
        <v>3.1399699999999999</v>
      </c>
      <c r="AP27" t="s">
        <v>235</v>
      </c>
      <c r="AQ27" t="s">
        <v>212</v>
      </c>
      <c r="AR27" t="s">
        <v>212</v>
      </c>
      <c r="AS27" s="32">
        <v>510.10500000000002</v>
      </c>
      <c r="AT27" s="32">
        <v>518.15700000000004</v>
      </c>
      <c r="AU27" t="s">
        <v>212</v>
      </c>
      <c r="AV27" t="s">
        <v>212</v>
      </c>
      <c r="AW27" s="32">
        <v>38.003500000000003</v>
      </c>
      <c r="AX27" t="s">
        <v>212</v>
      </c>
      <c r="AY27" t="s">
        <v>212</v>
      </c>
      <c r="AZ27" t="s">
        <v>212</v>
      </c>
      <c r="BA27" s="32">
        <v>2.3553000000000001E-2</v>
      </c>
      <c r="BB27" s="32">
        <v>28.934100000000001</v>
      </c>
      <c r="BC27" s="32"/>
      <c r="BD27" s="32">
        <v>480000</v>
      </c>
      <c r="BE27" s="32">
        <v>76200</v>
      </c>
      <c r="BF27" s="32">
        <v>127700</v>
      </c>
      <c r="BG27" s="32">
        <v>288800</v>
      </c>
      <c r="BH27" s="32">
        <v>0</v>
      </c>
      <c r="BI27" s="32">
        <v>27300</v>
      </c>
      <c r="BJ27" s="32">
        <v>0</v>
      </c>
      <c r="BK27" s="32">
        <v>17.046871802461958</v>
      </c>
      <c r="BL27" s="47"/>
      <c r="BM27" s="85"/>
      <c r="BN27" s="28" t="s">
        <v>297</v>
      </c>
      <c r="BO27" s="28"/>
      <c r="BP27" s="28">
        <v>2.89466</v>
      </c>
      <c r="BQ27" s="28">
        <v>47689.599999999999</v>
      </c>
      <c r="BR27" s="28">
        <v>0.13958999999999999</v>
      </c>
      <c r="BS27" s="28">
        <v>154393</v>
      </c>
      <c r="BT27">
        <v>-3.69129</v>
      </c>
      <c r="BU27" s="28">
        <v>2.5200100000000001</v>
      </c>
      <c r="BV27" s="40">
        <v>1.93788</v>
      </c>
      <c r="BW27" s="40">
        <v>4.4530799999999999</v>
      </c>
      <c r="BX27">
        <v>-0.220891</v>
      </c>
      <c r="BY27" s="28">
        <v>972.68100000000004</v>
      </c>
      <c r="BZ27" s="28">
        <v>949.20399999999995</v>
      </c>
      <c r="CA27" s="28">
        <v>7.9851599999999998E-4</v>
      </c>
      <c r="CB27">
        <v>-3.1358999999999998E-2</v>
      </c>
      <c r="CC27" s="28">
        <v>18.270199999999999</v>
      </c>
      <c r="CD27" s="28">
        <v>1.6932399999999999E-3</v>
      </c>
      <c r="CE27" s="28">
        <v>5.1115900000000001E-3</v>
      </c>
      <c r="CF27" s="44">
        <v>2.0180400000000002E-9</v>
      </c>
      <c r="CG27" s="28">
        <v>0.111093</v>
      </c>
      <c r="CH27" s="28">
        <v>49.915100000000002</v>
      </c>
      <c r="CI27" s="28"/>
      <c r="CJ27" s="45">
        <v>479400</v>
      </c>
      <c r="CK27" s="45">
        <v>63800</v>
      </c>
      <c r="CL27" s="45">
        <v>135600</v>
      </c>
      <c r="CM27" s="45">
        <v>281600</v>
      </c>
      <c r="CN27" s="45"/>
      <c r="CO27" s="45">
        <v>39500</v>
      </c>
      <c r="CQ27">
        <v>26.206043791835416</v>
      </c>
      <c r="CR27" s="47"/>
      <c r="EF27" s="37"/>
      <c r="EG27" s="37"/>
      <c r="EH27" s="37"/>
      <c r="EI27" s="37"/>
      <c r="EJ27" s="37"/>
      <c r="EK27" s="37"/>
      <c r="ID27" s="47"/>
      <c r="IE27" s="47"/>
      <c r="IF27" s="77"/>
      <c r="IG27" s="39" t="s">
        <v>74</v>
      </c>
      <c r="IH27" s="39"/>
      <c r="II27" s="39">
        <v>0</v>
      </c>
      <c r="IJ27" s="39">
        <v>46408.3</v>
      </c>
      <c r="IK27" t="s">
        <v>212</v>
      </c>
      <c r="IL27" s="39">
        <v>119305</v>
      </c>
      <c r="IM27" s="39">
        <v>0</v>
      </c>
      <c r="IN27" s="39">
        <v>3.4636900000000002</v>
      </c>
      <c r="IO27" s="39">
        <v>3.42089</v>
      </c>
      <c r="IP27" s="39">
        <v>0</v>
      </c>
      <c r="IQ27" s="39">
        <v>0</v>
      </c>
      <c r="IR27" s="39">
        <v>749.51199999999994</v>
      </c>
      <c r="IS27" s="39">
        <v>726.68499999999995</v>
      </c>
      <c r="IT27" t="s">
        <v>212</v>
      </c>
      <c r="IU27" t="s">
        <v>212</v>
      </c>
      <c r="IV27" s="39">
        <v>24.208500000000001</v>
      </c>
      <c r="IW27" s="39">
        <v>4.3923900000000002E-2</v>
      </c>
      <c r="IX27" s="39">
        <v>0.10974200000000001</v>
      </c>
      <c r="IY27" t="s">
        <v>212</v>
      </c>
      <c r="IZ27" s="39">
        <v>0.60855599999999999</v>
      </c>
      <c r="JA27" s="39">
        <v>28.3858</v>
      </c>
      <c r="JB27" s="39"/>
      <c r="JC27" s="39">
        <v>478400.00000000006</v>
      </c>
      <c r="JD27" s="39">
        <v>61300</v>
      </c>
      <c r="JE27" s="39">
        <v>137400</v>
      </c>
      <c r="JF27" s="39">
        <v>278600</v>
      </c>
      <c r="JG27" s="39">
        <v>800</v>
      </c>
      <c r="JH27" s="39">
        <v>43400</v>
      </c>
      <c r="JI27" s="39">
        <v>0</v>
      </c>
      <c r="JJ27" s="47"/>
      <c r="JK27" s="78"/>
      <c r="JL27" s="32" t="s">
        <v>19</v>
      </c>
      <c r="JM27" s="32"/>
      <c r="JN27" s="32">
        <v>0</v>
      </c>
      <c r="JO27" s="32">
        <v>85264.6</v>
      </c>
      <c r="JP27" t="s">
        <v>212</v>
      </c>
      <c r="JQ27" s="32">
        <v>172295</v>
      </c>
      <c r="JR27" t="s">
        <v>212</v>
      </c>
      <c r="JS27" s="32">
        <v>0</v>
      </c>
      <c r="JT27" s="32">
        <v>0</v>
      </c>
      <c r="JU27" t="s">
        <v>212</v>
      </c>
      <c r="JV27" s="32">
        <v>0</v>
      </c>
      <c r="JW27" s="32">
        <v>735.94</v>
      </c>
      <c r="JX27" s="32">
        <v>726.73599999999999</v>
      </c>
      <c r="JY27" t="s">
        <v>212</v>
      </c>
      <c r="JZ27" s="32">
        <v>0</v>
      </c>
      <c r="KA27" s="32">
        <v>63.9572</v>
      </c>
      <c r="KB27" s="32">
        <v>4.9613200000000003E-2</v>
      </c>
      <c r="KC27" s="32">
        <v>1.20115E-2</v>
      </c>
      <c r="KD27" t="s">
        <v>212</v>
      </c>
      <c r="KE27" s="32">
        <v>0</v>
      </c>
      <c r="KF27" s="32">
        <v>36.658299999999997</v>
      </c>
      <c r="KG27" s="32"/>
      <c r="KH27" s="32">
        <v>480800</v>
      </c>
      <c r="KI27" s="32">
        <v>73500</v>
      </c>
      <c r="KJ27" s="32">
        <v>126800</v>
      </c>
      <c r="KK27" s="32">
        <v>290700</v>
      </c>
      <c r="KL27" s="32">
        <v>0</v>
      </c>
      <c r="KM27" s="32">
        <v>28200</v>
      </c>
      <c r="KN27" s="32">
        <v>0</v>
      </c>
      <c r="KO27" s="47"/>
      <c r="KP27" s="77"/>
      <c r="KQ27" s="28" t="s">
        <v>295</v>
      </c>
      <c r="KR27" s="28"/>
      <c r="KS27" s="28">
        <v>0</v>
      </c>
      <c r="KT27" s="28">
        <v>51760.9</v>
      </c>
      <c r="KU27" s="28">
        <v>0.63077499999999997</v>
      </c>
      <c r="KV27" s="28">
        <v>123281</v>
      </c>
      <c r="KW27" s="28">
        <v>0</v>
      </c>
      <c r="KX27" s="28">
        <v>0</v>
      </c>
      <c r="KY27" s="28">
        <v>0</v>
      </c>
      <c r="KZ27" s="28">
        <v>16.529699999999998</v>
      </c>
      <c r="LA27" s="28">
        <v>0</v>
      </c>
      <c r="LB27" s="28">
        <v>884.42600000000004</v>
      </c>
      <c r="LC27" s="28">
        <v>851.04700000000003</v>
      </c>
      <c r="LD27">
        <v>-1.9551799999999999E-4</v>
      </c>
      <c r="LE27" s="28">
        <v>0</v>
      </c>
      <c r="LF27" s="28">
        <v>16.642399999999999</v>
      </c>
      <c r="LG27">
        <v>-7.1281399999999998E-3</v>
      </c>
      <c r="LH27" s="2">
        <v>-4.4089200000000001E-9</v>
      </c>
      <c r="LI27" s="2">
        <v>-6.84673E-9</v>
      </c>
      <c r="LJ27" s="28">
        <v>4.88612E-2</v>
      </c>
      <c r="LK27" s="28">
        <v>42.700600000000001</v>
      </c>
      <c r="LL27" s="28"/>
      <c r="LM27" s="45">
        <v>480500</v>
      </c>
      <c r="LN27" s="45">
        <v>70400</v>
      </c>
      <c r="LO27" s="45">
        <v>129200</v>
      </c>
      <c r="LP27" s="45">
        <v>288300</v>
      </c>
      <c r="LQ27" s="45"/>
      <c r="LR27" s="45">
        <v>31600</v>
      </c>
      <c r="LT27" s="47"/>
    </row>
    <row r="28" spans="1:332">
      <c r="A28" s="85"/>
      <c r="B28" s="39" t="s">
        <v>72</v>
      </c>
      <c r="C28" s="39"/>
      <c r="D28" s="39" t="s">
        <v>235</v>
      </c>
      <c r="E28" s="39">
        <v>46812.9</v>
      </c>
      <c r="F28" s="39" t="s">
        <v>235</v>
      </c>
      <c r="G28" s="39">
        <v>123225</v>
      </c>
      <c r="H28" s="39" t="s">
        <v>235</v>
      </c>
      <c r="I28" s="39">
        <v>4.3841400000000004</v>
      </c>
      <c r="J28" s="39" t="s">
        <v>235</v>
      </c>
      <c r="K28" s="39" t="s">
        <v>235</v>
      </c>
      <c r="L28" s="39" t="s">
        <v>235</v>
      </c>
      <c r="M28" s="39">
        <v>785.52599999999995</v>
      </c>
      <c r="N28" s="39">
        <v>778.65800000000002</v>
      </c>
      <c r="O28" s="39">
        <v>0.114727</v>
      </c>
      <c r="P28" t="s">
        <v>212</v>
      </c>
      <c r="Q28" s="39">
        <v>23.006499999999999</v>
      </c>
      <c r="R28" s="39">
        <v>0.13169900000000001</v>
      </c>
      <c r="S28" s="39">
        <v>0.117336</v>
      </c>
      <c r="T28" s="39">
        <v>7.5038899999999996E-4</v>
      </c>
      <c r="U28" s="39">
        <v>1.10623</v>
      </c>
      <c r="V28" s="39">
        <v>32.173099999999998</v>
      </c>
      <c r="W28" s="39"/>
      <c r="X28" s="39">
        <v>478300</v>
      </c>
      <c r="Y28" s="39">
        <v>59400.000000000007</v>
      </c>
      <c r="Z28" s="39">
        <v>139800</v>
      </c>
      <c r="AA28" s="39">
        <v>276600</v>
      </c>
      <c r="AB28" s="39">
        <v>900</v>
      </c>
      <c r="AC28" s="39">
        <v>45100</v>
      </c>
      <c r="AD28" s="39">
        <v>0</v>
      </c>
      <c r="AE28" s="39">
        <v>30.15105425488581</v>
      </c>
      <c r="AF28" s="47"/>
      <c r="AG28" s="86"/>
      <c r="AH28" s="28" t="s">
        <v>17</v>
      </c>
      <c r="AI28" s="28"/>
      <c r="AJ28" t="s">
        <v>235</v>
      </c>
      <c r="AK28" s="28">
        <v>54261.7</v>
      </c>
      <c r="AL28" t="s">
        <v>212</v>
      </c>
      <c r="AM28" s="28">
        <v>109045</v>
      </c>
      <c r="AN28" t="s">
        <v>212</v>
      </c>
      <c r="AO28" t="s">
        <v>235</v>
      </c>
      <c r="AP28" t="s">
        <v>235</v>
      </c>
      <c r="AQ28" t="s">
        <v>212</v>
      </c>
      <c r="AR28" t="s">
        <v>212</v>
      </c>
      <c r="AS28" s="28">
        <v>408.15</v>
      </c>
      <c r="AT28" s="28">
        <v>436.887</v>
      </c>
      <c r="AU28" t="s">
        <v>212</v>
      </c>
      <c r="AV28" t="s">
        <v>212</v>
      </c>
      <c r="AW28" s="28">
        <v>38.735100000000003</v>
      </c>
      <c r="AX28" t="s">
        <v>212</v>
      </c>
      <c r="AY28" s="28">
        <v>3.1453799999999997E-2</v>
      </c>
      <c r="AZ28" t="s">
        <v>212</v>
      </c>
      <c r="BA28" s="28">
        <v>0.32831300000000002</v>
      </c>
      <c r="BB28" s="28">
        <v>19.299700000000001</v>
      </c>
      <c r="BC28" s="28"/>
      <c r="BD28" s="28">
        <v>481200</v>
      </c>
      <c r="BE28" s="28">
        <v>75300</v>
      </c>
      <c r="BF28" s="28">
        <v>126100</v>
      </c>
      <c r="BG28" s="28">
        <v>291900</v>
      </c>
      <c r="BH28" s="28">
        <v>0</v>
      </c>
      <c r="BI28" s="28">
        <v>25500</v>
      </c>
      <c r="BJ28" s="28">
        <v>0</v>
      </c>
      <c r="BK28" s="28">
        <v>16.265075659872146</v>
      </c>
      <c r="BL28" s="47"/>
      <c r="BM28" s="85"/>
      <c r="BN28" s="39" t="s">
        <v>299</v>
      </c>
      <c r="BO28" s="39"/>
      <c r="BP28" s="39">
        <v>2.6751499999999999</v>
      </c>
      <c r="BQ28" s="39">
        <v>54198.1</v>
      </c>
      <c r="BR28" s="40">
        <v>0.70386400000000005</v>
      </c>
      <c r="BS28" s="39">
        <v>137110</v>
      </c>
      <c r="BT28">
        <v>-1.30141</v>
      </c>
      <c r="BU28" s="40">
        <v>1.5195000000000001</v>
      </c>
      <c r="BV28" s="40">
        <v>2.3266</v>
      </c>
      <c r="BW28" s="40">
        <v>5.4377000000000004</v>
      </c>
      <c r="BX28">
        <v>-0.36730699999999999</v>
      </c>
      <c r="BY28" s="39">
        <v>948.31899999999996</v>
      </c>
      <c r="BZ28" s="39">
        <v>952.02</v>
      </c>
      <c r="CA28">
        <v>-5.2522999999999997E-3</v>
      </c>
      <c r="CB28" s="40">
        <v>0.15110599999999999</v>
      </c>
      <c r="CC28" s="39">
        <v>19.810199999999998</v>
      </c>
      <c r="CD28">
        <v>-5.5612399999999996E-4</v>
      </c>
      <c r="CE28" s="2">
        <v>-4.1582699999999997E-10</v>
      </c>
      <c r="CF28" s="2">
        <v>-6.4816199999999998E-10</v>
      </c>
      <c r="CG28" s="39">
        <v>6.1187199999999997E-2</v>
      </c>
      <c r="CH28" s="39">
        <v>48.864199999999997</v>
      </c>
      <c r="CI28" s="39"/>
      <c r="CJ28" s="42">
        <v>480200.00000000006</v>
      </c>
      <c r="CK28" s="42">
        <v>66500</v>
      </c>
      <c r="CL28" s="42">
        <v>132000</v>
      </c>
      <c r="CM28" s="42">
        <v>285700</v>
      </c>
      <c r="CN28" s="42"/>
      <c r="CO28" s="42">
        <v>35600</v>
      </c>
      <c r="CQ28">
        <v>23.492805403822135</v>
      </c>
      <c r="CR28" s="47"/>
      <c r="EF28" s="37"/>
      <c r="EG28" s="37"/>
      <c r="EH28" s="37"/>
      <c r="EI28" s="37"/>
      <c r="EJ28" s="37"/>
      <c r="EK28" s="37"/>
      <c r="ID28" s="47"/>
      <c r="IE28" s="47"/>
      <c r="IF28" s="77"/>
      <c r="IG28" s="32" t="s">
        <v>73</v>
      </c>
      <c r="IH28" s="32"/>
      <c r="II28" t="s">
        <v>212</v>
      </c>
      <c r="IJ28" s="32">
        <v>46255.7</v>
      </c>
      <c r="IK28" s="32">
        <v>0</v>
      </c>
      <c r="IL28" s="32">
        <v>137914</v>
      </c>
      <c r="IM28" s="32">
        <v>0</v>
      </c>
      <c r="IN28" s="32">
        <v>5.5916899999999998</v>
      </c>
      <c r="IO28" s="32">
        <v>0</v>
      </c>
      <c r="IP28" s="32">
        <v>0</v>
      </c>
      <c r="IQ28" t="s">
        <v>212</v>
      </c>
      <c r="IR28" s="32">
        <v>841.49099999999999</v>
      </c>
      <c r="IS28" s="32">
        <v>841.87199999999996</v>
      </c>
      <c r="IT28" t="s">
        <v>212</v>
      </c>
      <c r="IU28" s="32">
        <v>0</v>
      </c>
      <c r="IV28" s="32">
        <v>25.585799999999999</v>
      </c>
      <c r="IW28" s="32">
        <v>0.126193</v>
      </c>
      <c r="IX28" s="32">
        <v>0.10810599999999999</v>
      </c>
      <c r="IY28" s="32">
        <v>5.2610700000000005E-4</v>
      </c>
      <c r="IZ28" s="32">
        <v>0.98975900000000006</v>
      </c>
      <c r="JA28" s="32">
        <v>35.010399999999997</v>
      </c>
      <c r="JB28" s="32"/>
      <c r="JC28" s="32">
        <v>477900</v>
      </c>
      <c r="JD28" s="32">
        <v>58099.999999999993</v>
      </c>
      <c r="JE28" s="32">
        <v>142200</v>
      </c>
      <c r="JF28" s="32">
        <v>273900</v>
      </c>
      <c r="JG28" s="32">
        <v>0</v>
      </c>
      <c r="JH28" s="32">
        <v>47900</v>
      </c>
      <c r="JI28" s="32">
        <v>0</v>
      </c>
      <c r="JJ28" s="47"/>
      <c r="JK28" s="78"/>
      <c r="JL28" s="32" t="s">
        <v>18</v>
      </c>
      <c r="JM28" s="32"/>
      <c r="JN28" s="32">
        <v>0</v>
      </c>
      <c r="JO28" s="32">
        <v>57237.5</v>
      </c>
      <c r="JP28" t="s">
        <v>212</v>
      </c>
      <c r="JQ28" s="32">
        <v>119061</v>
      </c>
      <c r="JR28" t="s">
        <v>212</v>
      </c>
      <c r="JS28" s="32">
        <v>3.1399699999999999</v>
      </c>
      <c r="JT28" s="32">
        <v>0</v>
      </c>
      <c r="JU28" t="s">
        <v>212</v>
      </c>
      <c r="JV28" t="s">
        <v>212</v>
      </c>
      <c r="JW28" s="32">
        <v>510.10500000000002</v>
      </c>
      <c r="JX28" s="32">
        <v>518.15700000000004</v>
      </c>
      <c r="JY28" t="s">
        <v>212</v>
      </c>
      <c r="JZ28" t="s">
        <v>212</v>
      </c>
      <c r="KA28" s="32">
        <v>38.003500000000003</v>
      </c>
      <c r="KB28" t="s">
        <v>212</v>
      </c>
      <c r="KC28" t="s">
        <v>212</v>
      </c>
      <c r="KD28" t="s">
        <v>212</v>
      </c>
      <c r="KE28" s="32">
        <v>2.3553000000000001E-2</v>
      </c>
      <c r="KF28" s="32">
        <v>28.934100000000001</v>
      </c>
      <c r="KG28" s="32"/>
      <c r="KH28" s="32">
        <v>480000</v>
      </c>
      <c r="KI28" s="32">
        <v>76200</v>
      </c>
      <c r="KJ28" s="32">
        <v>127700</v>
      </c>
      <c r="KK28" s="32">
        <v>288800</v>
      </c>
      <c r="KL28" s="32">
        <v>0</v>
      </c>
      <c r="KM28" s="32">
        <v>27300</v>
      </c>
      <c r="KN28" s="32">
        <v>0</v>
      </c>
      <c r="KO28" s="47"/>
      <c r="KP28" s="77"/>
      <c r="KQ28" s="28" t="s">
        <v>297</v>
      </c>
      <c r="KR28" s="28"/>
      <c r="KS28" s="28">
        <v>2.89466</v>
      </c>
      <c r="KT28" s="28">
        <v>47689.599999999999</v>
      </c>
      <c r="KU28" s="28">
        <v>0.13958999999999999</v>
      </c>
      <c r="KV28" s="28">
        <v>154393</v>
      </c>
      <c r="KW28">
        <v>-3.69129</v>
      </c>
      <c r="KX28" s="28">
        <v>2.5200100000000001</v>
      </c>
      <c r="KY28" s="28">
        <v>0</v>
      </c>
      <c r="KZ28" s="28">
        <v>0</v>
      </c>
      <c r="LA28">
        <v>-0.220891</v>
      </c>
      <c r="LB28" s="28">
        <v>972.68100000000004</v>
      </c>
      <c r="LC28" s="28">
        <v>949.20399999999995</v>
      </c>
      <c r="LD28" s="28">
        <v>7.9851599999999998E-4</v>
      </c>
      <c r="LE28">
        <v>-3.1358999999999998E-2</v>
      </c>
      <c r="LF28" s="28">
        <v>18.270199999999999</v>
      </c>
      <c r="LG28" s="28">
        <v>1.6932399999999999E-3</v>
      </c>
      <c r="LH28" s="28">
        <v>5.1115900000000001E-3</v>
      </c>
      <c r="LI28" s="44">
        <v>2.0180400000000002E-9</v>
      </c>
      <c r="LJ28" s="28">
        <v>0.111093</v>
      </c>
      <c r="LK28" s="28">
        <v>49.915100000000002</v>
      </c>
      <c r="LL28" s="28"/>
      <c r="LM28" s="45">
        <v>479400</v>
      </c>
      <c r="LN28" s="45">
        <v>63800</v>
      </c>
      <c r="LO28" s="45">
        <v>135600</v>
      </c>
      <c r="LP28" s="45">
        <v>281600</v>
      </c>
      <c r="LQ28" s="45"/>
      <c r="LR28" s="45">
        <v>39500</v>
      </c>
      <c r="LT28" s="47"/>
    </row>
    <row r="29" spans="1:332">
      <c r="A29" s="85"/>
      <c r="B29" s="32" t="s">
        <v>71</v>
      </c>
      <c r="C29" s="32"/>
      <c r="D29" s="32" t="s">
        <v>235</v>
      </c>
      <c r="E29" s="32">
        <v>44072.6</v>
      </c>
      <c r="F29" t="s">
        <v>212</v>
      </c>
      <c r="G29" s="32">
        <v>130644</v>
      </c>
      <c r="H29" t="s">
        <v>212</v>
      </c>
      <c r="I29" s="32">
        <v>5.4173099999999996</v>
      </c>
      <c r="J29" s="32" t="s">
        <v>235</v>
      </c>
      <c r="K29" s="32" t="s">
        <v>235</v>
      </c>
      <c r="L29" t="s">
        <v>212</v>
      </c>
      <c r="M29" s="32">
        <v>814.92100000000005</v>
      </c>
      <c r="N29" s="32">
        <v>783.21100000000001</v>
      </c>
      <c r="O29" t="s">
        <v>212</v>
      </c>
      <c r="P29" s="32" t="s">
        <v>235</v>
      </c>
      <c r="Q29" s="32">
        <v>21.860099999999999</v>
      </c>
      <c r="R29" t="s">
        <v>212</v>
      </c>
      <c r="S29" s="32">
        <v>3.2952700000000001E-2</v>
      </c>
      <c r="T29" s="32">
        <v>2.9612600000000002E-4</v>
      </c>
      <c r="U29" s="32">
        <v>0.15420300000000001</v>
      </c>
      <c r="V29" s="32">
        <v>34.786999999999999</v>
      </c>
      <c r="W29" s="32"/>
      <c r="X29" s="32">
        <v>475700</v>
      </c>
      <c r="Y29" s="32">
        <v>56700</v>
      </c>
      <c r="Z29" s="32">
        <v>143500</v>
      </c>
      <c r="AA29" s="32">
        <v>269700</v>
      </c>
      <c r="AB29" s="32">
        <v>0</v>
      </c>
      <c r="AC29" s="32">
        <v>48200</v>
      </c>
      <c r="AD29" s="32">
        <v>0</v>
      </c>
      <c r="AE29" s="32">
        <v>32.777858414273453</v>
      </c>
      <c r="AF29" s="47"/>
      <c r="AG29" s="86"/>
      <c r="AH29" s="39" t="s">
        <v>16</v>
      </c>
      <c r="AI29" s="39"/>
      <c r="AJ29" t="s">
        <v>235</v>
      </c>
      <c r="AK29" s="39">
        <v>59836.1</v>
      </c>
      <c r="AL29" t="s">
        <v>235</v>
      </c>
      <c r="AM29" s="39">
        <v>119163</v>
      </c>
      <c r="AN29" t="s">
        <v>235</v>
      </c>
      <c r="AO29" t="s">
        <v>235</v>
      </c>
      <c r="AP29" t="s">
        <v>235</v>
      </c>
      <c r="AQ29" t="s">
        <v>212</v>
      </c>
      <c r="AR29" t="s">
        <v>212</v>
      </c>
      <c r="AS29" s="39">
        <v>462.09500000000003</v>
      </c>
      <c r="AT29" s="39">
        <v>461.47199999999998</v>
      </c>
      <c r="AU29" t="s">
        <v>235</v>
      </c>
      <c r="AV29" t="s">
        <v>235</v>
      </c>
      <c r="AW29" s="39">
        <v>82.548699999999997</v>
      </c>
      <c r="AX29" s="39">
        <v>2.0426899999999999</v>
      </c>
      <c r="AY29" s="39">
        <v>3.1665399999999999</v>
      </c>
      <c r="AZ29" s="39">
        <v>0.22487199999999999</v>
      </c>
      <c r="BA29" s="39">
        <v>1.1694599999999999</v>
      </c>
      <c r="BB29" s="39">
        <v>16.232700000000001</v>
      </c>
      <c r="BC29" s="39"/>
      <c r="BD29" s="39">
        <v>481100</v>
      </c>
      <c r="BE29" s="39">
        <v>71700</v>
      </c>
      <c r="BF29" s="39">
        <v>125399.99999999999</v>
      </c>
      <c r="BG29" s="39">
        <v>292200</v>
      </c>
      <c r="BH29" s="39">
        <v>0</v>
      </c>
      <c r="BI29" s="39">
        <v>29600</v>
      </c>
      <c r="BJ29" s="39">
        <v>0</v>
      </c>
      <c r="BK29" s="39">
        <v>19.146009349584546</v>
      </c>
      <c r="BL29" s="47"/>
      <c r="BM29" s="85"/>
      <c r="BN29" s="32" t="s">
        <v>301</v>
      </c>
      <c r="BO29" s="32"/>
      <c r="BP29" s="40">
        <v>1.6357699999999999</v>
      </c>
      <c r="BQ29" s="32">
        <v>61455</v>
      </c>
      <c r="BR29">
        <v>-1.4033100000000001</v>
      </c>
      <c r="BS29" s="32">
        <v>154914</v>
      </c>
      <c r="BT29">
        <v>-3.4354900000000002</v>
      </c>
      <c r="BU29" s="32">
        <v>2.1693899999999999</v>
      </c>
      <c r="BV29" s="40">
        <v>0.12588099999999999</v>
      </c>
      <c r="BW29" s="40">
        <v>5.4782500000000001</v>
      </c>
      <c r="BX29" s="40">
        <v>0.22378000000000001</v>
      </c>
      <c r="BY29" s="32">
        <v>1066.51</v>
      </c>
      <c r="BZ29" s="32">
        <v>1060.68</v>
      </c>
      <c r="CA29">
        <v>-3.8762999999999997E-4</v>
      </c>
      <c r="CB29" s="40">
        <v>3.6127300000000002E-3</v>
      </c>
      <c r="CC29" s="32">
        <v>19.8413</v>
      </c>
      <c r="CD29" s="2">
        <v>-3.81097E-6</v>
      </c>
      <c r="CE29" s="35">
        <v>1.0822500000000001E-10</v>
      </c>
      <c r="CF29" s="2">
        <v>-2.90019E-12</v>
      </c>
      <c r="CG29">
        <v>-3.1384300000000001E-4</v>
      </c>
      <c r="CH29" s="32">
        <v>50.218200000000003</v>
      </c>
      <c r="CI29" s="32"/>
      <c r="CJ29" s="43">
        <v>480100</v>
      </c>
      <c r="CK29" s="43">
        <v>66800</v>
      </c>
      <c r="CL29" s="43">
        <v>132400</v>
      </c>
      <c r="CM29" s="43">
        <v>285200</v>
      </c>
      <c r="CN29" s="43"/>
      <c r="CO29" s="43">
        <v>35500</v>
      </c>
      <c r="CQ29">
        <v>23.361599488359417</v>
      </c>
      <c r="CR29" s="47"/>
      <c r="EF29" s="37"/>
      <c r="EG29" s="37"/>
      <c r="EH29" s="37"/>
      <c r="EI29" s="37"/>
      <c r="EJ29" s="37"/>
      <c r="EK29" s="37"/>
      <c r="ID29" s="47"/>
      <c r="IE29" s="47"/>
      <c r="IF29" s="77"/>
      <c r="IG29" s="39" t="s">
        <v>72</v>
      </c>
      <c r="IH29" s="39"/>
      <c r="II29" s="39">
        <v>0</v>
      </c>
      <c r="IJ29" s="39">
        <v>46812.9</v>
      </c>
      <c r="IK29" s="39">
        <v>0</v>
      </c>
      <c r="IL29" s="39">
        <v>123225</v>
      </c>
      <c r="IM29" s="39">
        <v>0</v>
      </c>
      <c r="IN29" s="39">
        <v>4.3841400000000004</v>
      </c>
      <c r="IO29" s="39">
        <v>0</v>
      </c>
      <c r="IP29" s="39">
        <v>0</v>
      </c>
      <c r="IQ29" s="39">
        <v>0</v>
      </c>
      <c r="IR29" s="39">
        <v>785.52599999999995</v>
      </c>
      <c r="IS29" s="39">
        <v>778.65800000000002</v>
      </c>
      <c r="IT29" s="39">
        <v>0.114727</v>
      </c>
      <c r="IU29" t="s">
        <v>212</v>
      </c>
      <c r="IV29" s="39">
        <v>23.006499999999999</v>
      </c>
      <c r="IW29" s="39">
        <v>0.13169900000000001</v>
      </c>
      <c r="IX29" s="39">
        <v>0.117336</v>
      </c>
      <c r="IY29" s="39">
        <v>7.5038899999999996E-4</v>
      </c>
      <c r="IZ29" s="39">
        <v>1.10623</v>
      </c>
      <c r="JA29" s="39">
        <v>32.173099999999998</v>
      </c>
      <c r="JB29" s="39"/>
      <c r="JC29" s="39">
        <v>478300</v>
      </c>
      <c r="JD29" s="39">
        <v>59400.000000000007</v>
      </c>
      <c r="JE29" s="39">
        <v>139800</v>
      </c>
      <c r="JF29" s="39">
        <v>276600</v>
      </c>
      <c r="JG29" s="39">
        <v>900</v>
      </c>
      <c r="JH29" s="39">
        <v>45100</v>
      </c>
      <c r="JI29" s="39">
        <v>0</v>
      </c>
      <c r="JJ29" s="47"/>
      <c r="JK29" s="78"/>
      <c r="JL29" s="28" t="s">
        <v>17</v>
      </c>
      <c r="JM29" s="28"/>
      <c r="JN29" s="28">
        <v>0</v>
      </c>
      <c r="JO29" s="28">
        <v>54261.7</v>
      </c>
      <c r="JP29" t="s">
        <v>212</v>
      </c>
      <c r="JQ29" s="28">
        <v>109045</v>
      </c>
      <c r="JR29" t="s">
        <v>212</v>
      </c>
      <c r="JS29" s="28">
        <v>0</v>
      </c>
      <c r="JT29" s="28">
        <v>0</v>
      </c>
      <c r="JU29" t="s">
        <v>212</v>
      </c>
      <c r="JV29" t="s">
        <v>212</v>
      </c>
      <c r="JW29" s="28">
        <v>408.15</v>
      </c>
      <c r="JX29" s="28">
        <v>436.887</v>
      </c>
      <c r="JY29" t="s">
        <v>212</v>
      </c>
      <c r="JZ29" t="s">
        <v>212</v>
      </c>
      <c r="KA29" s="28">
        <v>38.735100000000003</v>
      </c>
      <c r="KB29" t="s">
        <v>212</v>
      </c>
      <c r="KC29" s="28">
        <v>3.1453799999999997E-2</v>
      </c>
      <c r="KD29" t="s">
        <v>212</v>
      </c>
      <c r="KE29" s="28">
        <v>0.32831300000000002</v>
      </c>
      <c r="KF29" s="28">
        <v>19.299700000000001</v>
      </c>
      <c r="KG29" s="28"/>
      <c r="KH29" s="28">
        <v>481200</v>
      </c>
      <c r="KI29" s="28">
        <v>75300</v>
      </c>
      <c r="KJ29" s="28">
        <v>126100</v>
      </c>
      <c r="KK29" s="28">
        <v>291900</v>
      </c>
      <c r="KL29" s="28">
        <v>0</v>
      </c>
      <c r="KM29" s="28">
        <v>25500</v>
      </c>
      <c r="KN29" s="28">
        <v>0</v>
      </c>
      <c r="KO29" s="47"/>
      <c r="KP29" s="77"/>
      <c r="KQ29" s="39" t="s">
        <v>299</v>
      </c>
      <c r="KR29" s="39"/>
      <c r="KS29" s="39">
        <v>2.6751499999999999</v>
      </c>
      <c r="KT29" s="39">
        <v>54198.1</v>
      </c>
      <c r="KU29" s="39">
        <v>0</v>
      </c>
      <c r="KV29" s="39">
        <v>137110</v>
      </c>
      <c r="KW29">
        <v>-1.30141</v>
      </c>
      <c r="KX29" s="39">
        <v>0</v>
      </c>
      <c r="KY29" s="39">
        <v>0</v>
      </c>
      <c r="KZ29" s="39">
        <v>0</v>
      </c>
      <c r="LA29">
        <v>-0.36730699999999999</v>
      </c>
      <c r="LB29" s="39">
        <v>948.31899999999996</v>
      </c>
      <c r="LC29" s="39">
        <v>952.02</v>
      </c>
      <c r="LD29">
        <v>-5.2522999999999997E-3</v>
      </c>
      <c r="LE29" s="39">
        <v>0</v>
      </c>
      <c r="LF29" s="39">
        <v>19.810199999999998</v>
      </c>
      <c r="LG29">
        <v>-5.5612399999999996E-4</v>
      </c>
      <c r="LH29" s="2">
        <v>-4.1582699999999997E-10</v>
      </c>
      <c r="LI29" s="2">
        <v>-6.4816199999999998E-10</v>
      </c>
      <c r="LJ29" s="39">
        <v>6.1187199999999997E-2</v>
      </c>
      <c r="LK29" s="39">
        <v>48.864199999999997</v>
      </c>
      <c r="LL29" s="39"/>
      <c r="LM29" s="42">
        <v>480200.00000000006</v>
      </c>
      <c r="LN29" s="42">
        <v>66500</v>
      </c>
      <c r="LO29" s="42">
        <v>132000</v>
      </c>
      <c r="LP29" s="42">
        <v>285700</v>
      </c>
      <c r="LQ29" s="42"/>
      <c r="LR29" s="42">
        <v>35600</v>
      </c>
      <c r="LT29" s="47"/>
    </row>
    <row r="30" spans="1:332">
      <c r="A30" s="85"/>
      <c r="B30" s="39" t="s">
        <v>70</v>
      </c>
      <c r="C30" s="39"/>
      <c r="D30" s="39" t="s">
        <v>235</v>
      </c>
      <c r="E30" s="39">
        <v>70550.7</v>
      </c>
      <c r="F30" t="s">
        <v>212</v>
      </c>
      <c r="G30" s="39">
        <v>146376</v>
      </c>
      <c r="H30" s="39" t="s">
        <v>235</v>
      </c>
      <c r="I30" s="39">
        <v>7.71333</v>
      </c>
      <c r="J30" s="39" t="s">
        <v>235</v>
      </c>
      <c r="K30" s="39" t="s">
        <v>235</v>
      </c>
      <c r="L30" s="39" t="s">
        <v>235</v>
      </c>
      <c r="M30" s="39">
        <v>603.173</v>
      </c>
      <c r="N30" s="39">
        <v>596.28099999999995</v>
      </c>
      <c r="O30" s="39">
        <v>0.20424200000000001</v>
      </c>
      <c r="P30" s="39" t="s">
        <v>235</v>
      </c>
      <c r="Q30" s="39">
        <v>73.309299999999993</v>
      </c>
      <c r="R30" s="39">
        <v>1.05392</v>
      </c>
      <c r="S30" s="39">
        <v>1.95556</v>
      </c>
      <c r="T30" s="39">
        <v>0.136133</v>
      </c>
      <c r="U30" s="39">
        <v>1.8269899999999999</v>
      </c>
      <c r="V30" s="39">
        <v>53.936700000000002</v>
      </c>
      <c r="W30" s="39"/>
      <c r="X30" s="39">
        <v>480500</v>
      </c>
      <c r="Y30" s="39">
        <v>62200</v>
      </c>
      <c r="Z30" s="39">
        <v>128900</v>
      </c>
      <c r="AA30" s="39">
        <v>288500</v>
      </c>
      <c r="AB30" s="39">
        <v>2200</v>
      </c>
      <c r="AC30" s="39">
        <v>37600</v>
      </c>
      <c r="AD30" s="39">
        <v>0</v>
      </c>
      <c r="AE30" s="39">
        <v>25.355000961444485</v>
      </c>
      <c r="AF30" s="47"/>
      <c r="AG30" s="86"/>
      <c r="AH30" s="39" t="s">
        <v>15</v>
      </c>
      <c r="AI30" s="39"/>
      <c r="AJ30" t="s">
        <v>235</v>
      </c>
      <c r="AK30" s="39">
        <v>50785.3</v>
      </c>
      <c r="AL30" t="s">
        <v>212</v>
      </c>
      <c r="AM30" s="39">
        <v>114937</v>
      </c>
      <c r="AN30" t="s">
        <v>235</v>
      </c>
      <c r="AO30" s="39">
        <v>2.7271700000000001</v>
      </c>
      <c r="AP30" t="s">
        <v>235</v>
      </c>
      <c r="AQ30" s="39">
        <v>29.702500000000001</v>
      </c>
      <c r="AR30" t="s">
        <v>212</v>
      </c>
      <c r="AS30" s="39">
        <v>446.15199999999999</v>
      </c>
      <c r="AT30" s="39">
        <v>466.18700000000001</v>
      </c>
      <c r="AU30" t="s">
        <v>235</v>
      </c>
      <c r="AV30" t="s">
        <v>212</v>
      </c>
      <c r="AW30" s="39">
        <v>64.204999999999998</v>
      </c>
      <c r="AX30" s="39">
        <v>1.91076</v>
      </c>
      <c r="AY30" s="39">
        <v>3.0201099999999999</v>
      </c>
      <c r="AZ30" s="39">
        <v>0.242614</v>
      </c>
      <c r="BA30" s="39">
        <v>0.99010600000000004</v>
      </c>
      <c r="BB30" s="39">
        <v>17.4221</v>
      </c>
      <c r="BC30" s="39"/>
      <c r="BD30" s="39">
        <v>481000</v>
      </c>
      <c r="BE30" s="39">
        <v>69500</v>
      </c>
      <c r="BF30" s="39">
        <v>128100</v>
      </c>
      <c r="BG30" s="39">
        <v>290000</v>
      </c>
      <c r="BH30" s="39">
        <v>0</v>
      </c>
      <c r="BI30" s="39">
        <v>31400</v>
      </c>
      <c r="BJ30" s="39">
        <v>0</v>
      </c>
      <c r="BK30" s="39">
        <v>20.581264830210316</v>
      </c>
      <c r="BL30" s="47"/>
      <c r="BM30" s="85"/>
      <c r="BN30" s="28" t="s">
        <v>303</v>
      </c>
      <c r="BO30" s="28"/>
      <c r="BP30" s="28">
        <v>3.4784299999999999</v>
      </c>
      <c r="BQ30" s="28">
        <v>44310</v>
      </c>
      <c r="BR30" s="40">
        <v>2.54895</v>
      </c>
      <c r="BS30" s="28">
        <v>132613</v>
      </c>
      <c r="BT30" s="40">
        <v>3.4461499999999998</v>
      </c>
      <c r="BU30" s="40">
        <v>0.41864200000000001</v>
      </c>
      <c r="BV30" s="40">
        <v>1.40811</v>
      </c>
      <c r="BW30" s="28">
        <v>8.4771900000000002</v>
      </c>
      <c r="BX30" s="40">
        <v>0.224103</v>
      </c>
      <c r="BY30" s="28">
        <v>968.52300000000002</v>
      </c>
      <c r="BZ30" s="28">
        <v>932.86400000000003</v>
      </c>
      <c r="CA30" s="28">
        <v>2.0850900000000001E-4</v>
      </c>
      <c r="CB30">
        <v>-5.4923699999999999E-2</v>
      </c>
      <c r="CC30" s="28">
        <v>16.696899999999999</v>
      </c>
      <c r="CD30" s="44">
        <v>4.7639799999999999E-6</v>
      </c>
      <c r="CE30" s="28">
        <v>2.3881099999999999E-2</v>
      </c>
      <c r="CF30" s="44">
        <v>6.8366700000000004E-13</v>
      </c>
      <c r="CG30" s="28">
        <v>8.1259899999999996E-3</v>
      </c>
      <c r="CH30" s="28">
        <v>46.280799999999999</v>
      </c>
      <c r="CI30" s="28"/>
      <c r="CJ30" s="45">
        <v>480000</v>
      </c>
      <c r="CK30" s="45">
        <v>64500</v>
      </c>
      <c r="CL30" s="45">
        <v>134200</v>
      </c>
      <c r="CM30" s="45">
        <v>283600</v>
      </c>
      <c r="CN30" s="45"/>
      <c r="CO30" s="45">
        <v>37700</v>
      </c>
      <c r="CQ30">
        <v>25.108398147407744</v>
      </c>
      <c r="CR30" s="47"/>
      <c r="EF30" s="37"/>
      <c r="EG30" s="37"/>
      <c r="EH30" s="37"/>
      <c r="EI30" s="37"/>
      <c r="EJ30" s="37"/>
      <c r="EK30" s="37"/>
      <c r="ID30" s="47"/>
      <c r="IE30" s="47"/>
      <c r="IF30" s="77"/>
      <c r="IG30" s="32" t="s">
        <v>71</v>
      </c>
      <c r="IH30" s="32"/>
      <c r="II30" s="32">
        <v>0</v>
      </c>
      <c r="IJ30" s="32">
        <v>44072.6</v>
      </c>
      <c r="IK30" t="s">
        <v>212</v>
      </c>
      <c r="IL30" s="32">
        <v>130644</v>
      </c>
      <c r="IM30" t="s">
        <v>212</v>
      </c>
      <c r="IN30" s="32">
        <v>5.4173099999999996</v>
      </c>
      <c r="IO30" s="32">
        <v>0</v>
      </c>
      <c r="IP30" s="32">
        <v>0</v>
      </c>
      <c r="IQ30" t="s">
        <v>212</v>
      </c>
      <c r="IR30" s="32">
        <v>814.92100000000005</v>
      </c>
      <c r="IS30" s="32">
        <v>783.21100000000001</v>
      </c>
      <c r="IT30" t="s">
        <v>212</v>
      </c>
      <c r="IU30" s="32">
        <v>0</v>
      </c>
      <c r="IV30" s="32">
        <v>21.860099999999999</v>
      </c>
      <c r="IW30" t="s">
        <v>212</v>
      </c>
      <c r="IX30" s="32">
        <v>3.2952700000000001E-2</v>
      </c>
      <c r="IY30" s="32">
        <v>2.9612600000000002E-4</v>
      </c>
      <c r="IZ30" s="32">
        <v>0.15420300000000001</v>
      </c>
      <c r="JA30" s="32">
        <v>34.786999999999999</v>
      </c>
      <c r="JB30" s="32"/>
      <c r="JC30" s="32">
        <v>475700</v>
      </c>
      <c r="JD30" s="32">
        <v>56700</v>
      </c>
      <c r="JE30" s="32">
        <v>143500</v>
      </c>
      <c r="JF30" s="32">
        <v>269700</v>
      </c>
      <c r="JG30" s="32">
        <v>0</v>
      </c>
      <c r="JH30" s="32">
        <v>48200</v>
      </c>
      <c r="JI30" s="32">
        <v>0</v>
      </c>
      <c r="JJ30" s="47"/>
      <c r="JK30" s="78"/>
      <c r="JL30" s="39" t="s">
        <v>16</v>
      </c>
      <c r="JM30" s="39"/>
      <c r="JN30" s="39">
        <v>0</v>
      </c>
      <c r="JO30" s="39">
        <v>59836.1</v>
      </c>
      <c r="JP30" s="39">
        <v>0</v>
      </c>
      <c r="JQ30" s="39">
        <v>119163</v>
      </c>
      <c r="JR30" s="39">
        <v>0</v>
      </c>
      <c r="JS30" s="39">
        <v>0</v>
      </c>
      <c r="JT30" s="39">
        <v>0</v>
      </c>
      <c r="JU30" t="s">
        <v>212</v>
      </c>
      <c r="JV30" t="s">
        <v>212</v>
      </c>
      <c r="JW30" s="39">
        <v>462.09500000000003</v>
      </c>
      <c r="JX30" s="39">
        <v>461.47199999999998</v>
      </c>
      <c r="JY30" s="39">
        <v>0</v>
      </c>
      <c r="JZ30" s="39">
        <v>0</v>
      </c>
      <c r="KA30" s="39">
        <v>82.548699999999997</v>
      </c>
      <c r="KB30" s="39">
        <v>2.0426899999999999</v>
      </c>
      <c r="KC30" s="39">
        <v>3.1665399999999999</v>
      </c>
      <c r="KD30" s="39">
        <v>0.22487199999999999</v>
      </c>
      <c r="KE30" s="39">
        <v>1.1694599999999999</v>
      </c>
      <c r="KF30" s="39">
        <v>16.232700000000001</v>
      </c>
      <c r="KG30" s="39"/>
      <c r="KH30" s="39">
        <v>481100</v>
      </c>
      <c r="KI30" s="39">
        <v>71700</v>
      </c>
      <c r="KJ30" s="39">
        <v>125399.99999999999</v>
      </c>
      <c r="KK30" s="39">
        <v>292200</v>
      </c>
      <c r="KL30" s="39">
        <v>0</v>
      </c>
      <c r="KM30" s="39">
        <v>29600</v>
      </c>
      <c r="KN30" s="39">
        <v>0</v>
      </c>
      <c r="KO30" s="47"/>
      <c r="KP30" s="77"/>
      <c r="KQ30" s="32" t="s">
        <v>301</v>
      </c>
      <c r="KR30" s="32"/>
      <c r="KS30" s="32">
        <v>0</v>
      </c>
      <c r="KT30" s="32">
        <v>61455</v>
      </c>
      <c r="KU30">
        <v>-1.4033100000000001</v>
      </c>
      <c r="KV30" s="32">
        <v>154914</v>
      </c>
      <c r="KW30">
        <v>-3.4354900000000002</v>
      </c>
      <c r="KX30" s="32">
        <v>2.1693899999999999</v>
      </c>
      <c r="KY30" s="32">
        <v>0</v>
      </c>
      <c r="KZ30" s="32">
        <v>0</v>
      </c>
      <c r="LA30" s="32">
        <v>0</v>
      </c>
      <c r="LB30" s="32">
        <v>1066.51</v>
      </c>
      <c r="LC30" s="32">
        <v>1060.68</v>
      </c>
      <c r="LD30">
        <v>-3.8762999999999997E-4</v>
      </c>
      <c r="LE30" s="32">
        <v>0</v>
      </c>
      <c r="LF30" s="32">
        <v>19.8413</v>
      </c>
      <c r="LG30" s="2">
        <v>-3.81097E-6</v>
      </c>
      <c r="LH30" s="35">
        <v>1.0822500000000001E-10</v>
      </c>
      <c r="LI30" s="2">
        <v>-2.90019E-12</v>
      </c>
      <c r="LJ30">
        <v>-3.1384300000000001E-4</v>
      </c>
      <c r="LK30" s="32">
        <v>50.218200000000003</v>
      </c>
      <c r="LL30" s="32"/>
      <c r="LM30" s="43">
        <v>480100</v>
      </c>
      <c r="LN30" s="43">
        <v>66800</v>
      </c>
      <c r="LO30" s="43">
        <v>132400</v>
      </c>
      <c r="LP30" s="43">
        <v>285200</v>
      </c>
      <c r="LQ30" s="43"/>
      <c r="LR30" s="43">
        <v>35500</v>
      </c>
      <c r="LT30" s="47"/>
    </row>
    <row r="31" spans="1:332">
      <c r="A31" s="85"/>
      <c r="B31" s="32" t="s">
        <v>69</v>
      </c>
      <c r="C31" s="32"/>
      <c r="D31" t="s">
        <v>212</v>
      </c>
      <c r="E31" s="32">
        <v>70941.5</v>
      </c>
      <c r="F31" t="s">
        <v>212</v>
      </c>
      <c r="G31" s="32">
        <v>137817</v>
      </c>
      <c r="H31" s="32" t="s">
        <v>235</v>
      </c>
      <c r="I31" s="32">
        <v>5.2309200000000002</v>
      </c>
      <c r="J31" s="32">
        <v>4.1219299999999999</v>
      </c>
      <c r="K31" s="32" t="s">
        <v>235</v>
      </c>
      <c r="L31" s="32" t="s">
        <v>235</v>
      </c>
      <c r="M31" s="32">
        <v>716.02599999999995</v>
      </c>
      <c r="N31" s="32">
        <v>727.53099999999995</v>
      </c>
      <c r="O31" t="s">
        <v>212</v>
      </c>
      <c r="P31" s="32" t="s">
        <v>235</v>
      </c>
      <c r="Q31" s="32">
        <v>94.588099999999997</v>
      </c>
      <c r="R31" t="s">
        <v>212</v>
      </c>
      <c r="S31" t="s">
        <v>212</v>
      </c>
      <c r="T31" t="s">
        <v>212</v>
      </c>
      <c r="U31" t="s">
        <v>212</v>
      </c>
      <c r="V31" s="32">
        <v>34.132800000000003</v>
      </c>
      <c r="W31" s="32"/>
      <c r="X31" s="32">
        <v>480800</v>
      </c>
      <c r="Y31" s="32">
        <v>65700</v>
      </c>
      <c r="Z31" s="32">
        <v>128600</v>
      </c>
      <c r="AA31" s="32">
        <v>289100</v>
      </c>
      <c r="AB31" s="32">
        <v>0</v>
      </c>
      <c r="AC31" s="32">
        <v>35800</v>
      </c>
      <c r="AD31" s="32">
        <v>0</v>
      </c>
      <c r="AE31" s="32">
        <v>23.812526667193033</v>
      </c>
      <c r="AF31" s="47"/>
      <c r="AG31" s="86"/>
      <c r="AH31" s="32" t="s">
        <v>14</v>
      </c>
      <c r="AI31" s="32"/>
      <c r="AJ31" t="s">
        <v>235</v>
      </c>
      <c r="AK31" s="32">
        <v>64991</v>
      </c>
      <c r="AL31" t="s">
        <v>212</v>
      </c>
      <c r="AM31" s="32">
        <v>142149</v>
      </c>
      <c r="AN31" t="s">
        <v>235</v>
      </c>
      <c r="AO31" s="32">
        <v>2.90259</v>
      </c>
      <c r="AP31" t="s">
        <v>235</v>
      </c>
      <c r="AQ31" t="s">
        <v>235</v>
      </c>
      <c r="AR31" t="s">
        <v>212</v>
      </c>
      <c r="AS31" s="32">
        <v>562.91099999999994</v>
      </c>
      <c r="AT31" s="32">
        <v>555.76800000000003</v>
      </c>
      <c r="AU31" t="s">
        <v>235</v>
      </c>
      <c r="AV31" t="s">
        <v>235</v>
      </c>
      <c r="AW31" s="32">
        <v>59.966999999999999</v>
      </c>
      <c r="AX31" s="32">
        <v>1.35107</v>
      </c>
      <c r="AY31" s="32">
        <v>1.8717200000000001</v>
      </c>
      <c r="AZ31" s="32">
        <v>0.22948199999999999</v>
      </c>
      <c r="BA31" s="32">
        <v>0.69207700000000005</v>
      </c>
      <c r="BB31" s="32">
        <v>25.226400000000002</v>
      </c>
      <c r="BC31" s="32"/>
      <c r="BD31" s="32">
        <v>479900</v>
      </c>
      <c r="BE31" s="32">
        <v>73500</v>
      </c>
      <c r="BF31" s="32">
        <v>128400</v>
      </c>
      <c r="BG31" s="32">
        <v>288000</v>
      </c>
      <c r="BH31" s="32">
        <v>0</v>
      </c>
      <c r="BI31" s="32">
        <v>30200</v>
      </c>
      <c r="BJ31" s="32">
        <v>0</v>
      </c>
      <c r="BK31" s="32">
        <v>19.072939141334224</v>
      </c>
      <c r="BL31" s="47"/>
      <c r="BM31" s="85"/>
      <c r="BN31" s="28" t="s">
        <v>305</v>
      </c>
      <c r="BO31" s="28"/>
      <c r="BP31" s="28">
        <v>11.327199999999999</v>
      </c>
      <c r="BQ31" s="28">
        <v>50609.1</v>
      </c>
      <c r="BR31" s="28">
        <v>2343.34</v>
      </c>
      <c r="BS31" s="28">
        <v>151155</v>
      </c>
      <c r="BT31" s="28">
        <v>700.63400000000001</v>
      </c>
      <c r="BU31" s="28">
        <v>21.567900000000002</v>
      </c>
      <c r="BV31" s="28">
        <v>34.747799999999998</v>
      </c>
      <c r="BW31" s="28">
        <v>37.4651</v>
      </c>
      <c r="BX31" s="28">
        <v>22.792200000000001</v>
      </c>
      <c r="BY31" s="28">
        <v>933.37300000000005</v>
      </c>
      <c r="BZ31" s="28">
        <v>899.33299999999997</v>
      </c>
      <c r="CA31">
        <v>-4.6177499999999999E-4</v>
      </c>
      <c r="CB31" s="28">
        <v>1.3954899999999999</v>
      </c>
      <c r="CC31" s="28">
        <v>66.908000000000001</v>
      </c>
      <c r="CD31" s="2">
        <v>-1.45478E-5</v>
      </c>
      <c r="CE31" s="44">
        <v>1.17184E-9</v>
      </c>
      <c r="CF31" s="2">
        <v>-1.6862899999999999E-13</v>
      </c>
      <c r="CG31" s="28">
        <v>7.5603500000000004E-2</v>
      </c>
      <c r="CH31" s="28">
        <v>46.2667</v>
      </c>
      <c r="CI31" s="28"/>
      <c r="CJ31" s="45">
        <v>479400</v>
      </c>
      <c r="CK31" s="45">
        <v>64500</v>
      </c>
      <c r="CL31" s="45">
        <v>134600</v>
      </c>
      <c r="CM31" s="45">
        <v>282200</v>
      </c>
      <c r="CN31" s="45"/>
      <c r="CO31" s="45">
        <v>39300</v>
      </c>
      <c r="CQ31">
        <v>25.89803491887184</v>
      </c>
      <c r="CR31" s="47"/>
      <c r="EF31" s="37"/>
      <c r="EG31" s="37"/>
      <c r="EH31" s="37"/>
      <c r="EI31" s="37"/>
      <c r="EJ31" s="37"/>
      <c r="EK31" s="37"/>
      <c r="ID31" s="47"/>
      <c r="IE31" s="47"/>
      <c r="IF31" s="77"/>
      <c r="IG31" s="39" t="s">
        <v>70</v>
      </c>
      <c r="IH31" s="39"/>
      <c r="II31" s="39">
        <v>0</v>
      </c>
      <c r="IJ31" s="39">
        <v>70550.7</v>
      </c>
      <c r="IK31" t="s">
        <v>212</v>
      </c>
      <c r="IL31" s="39">
        <v>146376</v>
      </c>
      <c r="IM31" s="39">
        <v>0</v>
      </c>
      <c r="IN31" s="39">
        <v>7.71333</v>
      </c>
      <c r="IO31" s="39">
        <v>0</v>
      </c>
      <c r="IP31" s="39">
        <v>0</v>
      </c>
      <c r="IQ31" s="39">
        <v>0</v>
      </c>
      <c r="IR31" s="39">
        <v>603.173</v>
      </c>
      <c r="IS31" s="39">
        <v>596.28099999999995</v>
      </c>
      <c r="IT31" s="39">
        <v>0.20424200000000001</v>
      </c>
      <c r="IU31" s="39">
        <v>0</v>
      </c>
      <c r="IV31" s="39">
        <v>73.309299999999993</v>
      </c>
      <c r="IW31" s="39">
        <v>1.05392</v>
      </c>
      <c r="IX31" s="39">
        <v>1.95556</v>
      </c>
      <c r="IY31" s="39">
        <v>0.136133</v>
      </c>
      <c r="IZ31" s="39">
        <v>1.8269899999999999</v>
      </c>
      <c r="JA31" s="39">
        <v>53.936700000000002</v>
      </c>
      <c r="JB31" s="39"/>
      <c r="JC31" s="39">
        <v>480500</v>
      </c>
      <c r="JD31" s="39">
        <v>62200</v>
      </c>
      <c r="JE31" s="39">
        <v>128900</v>
      </c>
      <c r="JF31" s="39">
        <v>288500</v>
      </c>
      <c r="JG31" s="39">
        <v>2200</v>
      </c>
      <c r="JH31" s="39">
        <v>37600</v>
      </c>
      <c r="JI31" s="39">
        <v>0</v>
      </c>
      <c r="JJ31" s="47"/>
      <c r="JK31" s="78"/>
      <c r="JL31" s="39" t="s">
        <v>15</v>
      </c>
      <c r="JM31" s="39"/>
      <c r="JN31" s="39">
        <v>0</v>
      </c>
      <c r="JO31" s="39">
        <v>50785.3</v>
      </c>
      <c r="JP31" t="s">
        <v>212</v>
      </c>
      <c r="JQ31" s="39">
        <v>114937</v>
      </c>
      <c r="JR31" s="39">
        <v>0</v>
      </c>
      <c r="JS31" s="39">
        <v>2.7271700000000001</v>
      </c>
      <c r="JT31" s="39">
        <v>0</v>
      </c>
      <c r="JU31" s="39">
        <v>29.702500000000001</v>
      </c>
      <c r="JV31" t="s">
        <v>212</v>
      </c>
      <c r="JW31" s="39">
        <v>446.15199999999999</v>
      </c>
      <c r="JX31" s="39">
        <v>466.18700000000001</v>
      </c>
      <c r="JY31" s="39">
        <v>0</v>
      </c>
      <c r="JZ31" t="s">
        <v>212</v>
      </c>
      <c r="KA31" s="39">
        <v>64.204999999999998</v>
      </c>
      <c r="KB31" s="39">
        <v>1.91076</v>
      </c>
      <c r="KC31" s="39">
        <v>3.0201099999999999</v>
      </c>
      <c r="KD31" s="39">
        <v>0.242614</v>
      </c>
      <c r="KE31" s="39">
        <v>0.99010600000000004</v>
      </c>
      <c r="KF31" s="39">
        <v>17.4221</v>
      </c>
      <c r="KG31" s="39"/>
      <c r="KH31" s="39">
        <v>481000</v>
      </c>
      <c r="KI31" s="39">
        <v>69500</v>
      </c>
      <c r="KJ31" s="39">
        <v>128100</v>
      </c>
      <c r="KK31" s="39">
        <v>290000</v>
      </c>
      <c r="KL31" s="39">
        <v>0</v>
      </c>
      <c r="KM31" s="39">
        <v>31400</v>
      </c>
      <c r="KN31" s="39">
        <v>0</v>
      </c>
      <c r="KO31" s="47"/>
      <c r="KP31" s="77"/>
      <c r="KQ31" s="28" t="s">
        <v>303</v>
      </c>
      <c r="KR31" s="28"/>
      <c r="KS31" s="28">
        <v>3.4784299999999999</v>
      </c>
      <c r="KT31" s="28">
        <v>44310</v>
      </c>
      <c r="KU31" s="28">
        <v>0</v>
      </c>
      <c r="KV31" s="28">
        <v>132613</v>
      </c>
      <c r="KW31" s="28">
        <v>0</v>
      </c>
      <c r="KX31" s="28">
        <v>0</v>
      </c>
      <c r="KY31" s="28">
        <v>0</v>
      </c>
      <c r="KZ31" s="28">
        <v>8.4771900000000002</v>
      </c>
      <c r="LA31" s="28">
        <v>0</v>
      </c>
      <c r="LB31" s="28">
        <v>968.52300000000002</v>
      </c>
      <c r="LC31" s="28">
        <v>932.86400000000003</v>
      </c>
      <c r="LD31" s="28">
        <v>2.0850900000000001E-4</v>
      </c>
      <c r="LE31">
        <v>-5.4923699999999999E-2</v>
      </c>
      <c r="LF31" s="28">
        <v>16.696899999999999</v>
      </c>
      <c r="LG31" s="44">
        <v>4.7639799999999999E-6</v>
      </c>
      <c r="LH31" s="28">
        <v>2.3881099999999999E-2</v>
      </c>
      <c r="LI31" s="44">
        <v>6.8366700000000004E-13</v>
      </c>
      <c r="LJ31" s="28">
        <v>8.1259899999999996E-3</v>
      </c>
      <c r="LK31" s="28">
        <v>46.280799999999999</v>
      </c>
      <c r="LL31" s="28"/>
      <c r="LM31" s="45">
        <v>480000</v>
      </c>
      <c r="LN31" s="45">
        <v>64500</v>
      </c>
      <c r="LO31" s="45">
        <v>134200</v>
      </c>
      <c r="LP31" s="45">
        <v>283600</v>
      </c>
      <c r="LQ31" s="45"/>
      <c r="LR31" s="45">
        <v>37700</v>
      </c>
      <c r="LT31" s="47"/>
    </row>
    <row r="32" spans="1:332">
      <c r="A32" s="85"/>
      <c r="B32" s="28" t="s">
        <v>68</v>
      </c>
      <c r="C32" s="28"/>
      <c r="D32" s="28" t="s">
        <v>235</v>
      </c>
      <c r="E32" s="28">
        <v>71398.399999999994</v>
      </c>
      <c r="F32" s="28">
        <v>384.38400000000001</v>
      </c>
      <c r="G32" s="28">
        <v>143604</v>
      </c>
      <c r="H32" s="28">
        <v>44.651200000000003</v>
      </c>
      <c r="I32" s="28">
        <v>25.246500000000001</v>
      </c>
      <c r="J32" s="28">
        <v>5.7161499999999998</v>
      </c>
      <c r="K32" s="28" t="s">
        <v>235</v>
      </c>
      <c r="L32" s="28">
        <v>3.0981999999999998</v>
      </c>
      <c r="M32" s="28">
        <v>728.35799999999995</v>
      </c>
      <c r="N32" s="28">
        <v>684.56</v>
      </c>
      <c r="O32" t="s">
        <v>212</v>
      </c>
      <c r="P32" s="28" t="s">
        <v>235</v>
      </c>
      <c r="Q32" s="28">
        <v>53.805100000000003</v>
      </c>
      <c r="R32" t="s">
        <v>212</v>
      </c>
      <c r="S32" s="28">
        <v>8.7826100000000003E-5</v>
      </c>
      <c r="T32" t="s">
        <v>212</v>
      </c>
      <c r="U32" t="s">
        <v>212</v>
      </c>
      <c r="V32" s="28">
        <v>35.366199999999999</v>
      </c>
      <c r="W32" s="28"/>
      <c r="X32" s="28">
        <v>482100</v>
      </c>
      <c r="Y32" s="28">
        <v>66900</v>
      </c>
      <c r="Z32" s="28">
        <v>124900</v>
      </c>
      <c r="AA32" s="28">
        <v>293800</v>
      </c>
      <c r="AB32" s="28">
        <v>0</v>
      </c>
      <c r="AC32" s="28">
        <v>32300</v>
      </c>
      <c r="AD32" s="28">
        <v>0</v>
      </c>
      <c r="AE32" s="28">
        <v>21.687588073756995</v>
      </c>
      <c r="AF32" s="47"/>
      <c r="AG32" s="86"/>
      <c r="AH32" s="28" t="s">
        <v>13</v>
      </c>
      <c r="AI32" s="28"/>
      <c r="AJ32" t="s">
        <v>235</v>
      </c>
      <c r="AK32" s="28">
        <v>57572.9</v>
      </c>
      <c r="AL32" t="s">
        <v>212</v>
      </c>
      <c r="AM32" s="28">
        <v>122371</v>
      </c>
      <c r="AN32" t="s">
        <v>235</v>
      </c>
      <c r="AO32" s="28">
        <v>5.3783700000000003</v>
      </c>
      <c r="AP32" t="s">
        <v>235</v>
      </c>
      <c r="AQ32" t="s">
        <v>235</v>
      </c>
      <c r="AR32" t="s">
        <v>235</v>
      </c>
      <c r="AS32" s="28">
        <v>480.49400000000003</v>
      </c>
      <c r="AT32" s="28">
        <v>470.35599999999999</v>
      </c>
      <c r="AU32" t="s">
        <v>235</v>
      </c>
      <c r="AV32" t="s">
        <v>235</v>
      </c>
      <c r="AW32" s="28">
        <v>72.096500000000006</v>
      </c>
      <c r="AX32" s="28">
        <v>1.8048299999999999</v>
      </c>
      <c r="AY32" s="28">
        <v>2.4006500000000002</v>
      </c>
      <c r="AZ32" s="28">
        <v>0.18226000000000001</v>
      </c>
      <c r="BA32" s="28">
        <v>1.0443899999999999</v>
      </c>
      <c r="BB32" s="28">
        <v>16.169699999999999</v>
      </c>
      <c r="BC32" s="28"/>
      <c r="BD32" s="28">
        <v>480200.00000000006</v>
      </c>
      <c r="BE32" s="28">
        <v>71700</v>
      </c>
      <c r="BF32" s="28">
        <v>127400</v>
      </c>
      <c r="BG32" s="28">
        <v>289500</v>
      </c>
      <c r="BH32" s="28">
        <v>1900</v>
      </c>
      <c r="BI32" s="28">
        <v>29300</v>
      </c>
      <c r="BJ32" s="28">
        <v>0</v>
      </c>
      <c r="BK32" s="28">
        <v>18.752124930376848</v>
      </c>
      <c r="BL32" s="47"/>
      <c r="BM32" s="85"/>
      <c r="BN32" s="28" t="s">
        <v>307</v>
      </c>
      <c r="BO32" s="28"/>
      <c r="BP32" s="40">
        <v>0.340532</v>
      </c>
      <c r="BQ32" s="28">
        <v>81741</v>
      </c>
      <c r="BR32" s="40">
        <v>2.23027</v>
      </c>
      <c r="BS32" s="28">
        <v>174683</v>
      </c>
      <c r="BT32">
        <v>-2.65909</v>
      </c>
      <c r="BU32" s="40">
        <v>1.79511</v>
      </c>
      <c r="BV32" s="40">
        <v>0.38719999999999999</v>
      </c>
      <c r="BW32" s="28">
        <v>13.228999999999999</v>
      </c>
      <c r="BX32">
        <v>-6.89887E-2</v>
      </c>
      <c r="BY32" s="28">
        <v>1135.93</v>
      </c>
      <c r="BZ32" s="28">
        <v>1177.52</v>
      </c>
      <c r="CA32">
        <v>-8.0881900000000003E-3</v>
      </c>
      <c r="CB32">
        <v>-4.4082299999999998E-2</v>
      </c>
      <c r="CC32" s="28">
        <v>23.416499999999999</v>
      </c>
      <c r="CD32">
        <v>-4.2315800000000004E-3</v>
      </c>
      <c r="CE32" s="2">
        <v>-1.21642E-6</v>
      </c>
      <c r="CF32" s="44">
        <v>3.4394200000000001E-16</v>
      </c>
      <c r="CG32" s="28">
        <v>7.8844899999999992E-3</v>
      </c>
      <c r="CH32" s="28">
        <v>53.476999999999997</v>
      </c>
      <c r="CI32" s="28"/>
      <c r="CJ32" s="45">
        <v>480400</v>
      </c>
      <c r="CK32" s="45">
        <v>66600</v>
      </c>
      <c r="CL32" s="45">
        <v>132300</v>
      </c>
      <c r="CM32" s="45">
        <v>285700</v>
      </c>
      <c r="CN32" s="45"/>
      <c r="CO32" s="45">
        <v>35100</v>
      </c>
      <c r="CQ32">
        <v>23.212736001110819</v>
      </c>
      <c r="CR32" s="47"/>
      <c r="EF32" s="37"/>
      <c r="EG32" s="37"/>
      <c r="EH32" s="37"/>
      <c r="EI32" s="37"/>
      <c r="EJ32" s="37"/>
      <c r="EK32" s="37"/>
      <c r="ID32" s="47"/>
      <c r="IE32" s="47"/>
      <c r="IF32" s="77"/>
      <c r="IG32" s="32" t="s">
        <v>69</v>
      </c>
      <c r="IH32" s="32"/>
      <c r="II32" t="s">
        <v>212</v>
      </c>
      <c r="IJ32" s="32">
        <v>70941.5</v>
      </c>
      <c r="IK32" t="s">
        <v>212</v>
      </c>
      <c r="IL32" s="32">
        <v>137817</v>
      </c>
      <c r="IM32" s="32">
        <v>0</v>
      </c>
      <c r="IN32" s="32">
        <v>5.2309200000000002</v>
      </c>
      <c r="IO32" s="32">
        <v>4.1219299999999999</v>
      </c>
      <c r="IP32" s="32">
        <v>0</v>
      </c>
      <c r="IQ32" s="32">
        <v>0</v>
      </c>
      <c r="IR32" s="32">
        <v>716.02599999999995</v>
      </c>
      <c r="IS32" s="32">
        <v>727.53099999999995</v>
      </c>
      <c r="IT32" t="s">
        <v>212</v>
      </c>
      <c r="IU32" s="32">
        <v>0</v>
      </c>
      <c r="IV32" s="32">
        <v>94.588099999999997</v>
      </c>
      <c r="IW32" t="s">
        <v>212</v>
      </c>
      <c r="IX32" t="s">
        <v>212</v>
      </c>
      <c r="IY32" t="s">
        <v>212</v>
      </c>
      <c r="IZ32" t="s">
        <v>212</v>
      </c>
      <c r="JA32" s="32">
        <v>34.132800000000003</v>
      </c>
      <c r="JB32" s="32"/>
      <c r="JC32" s="32">
        <v>480800</v>
      </c>
      <c r="JD32" s="32">
        <v>65700</v>
      </c>
      <c r="JE32" s="32">
        <v>128600</v>
      </c>
      <c r="JF32" s="32">
        <v>289100</v>
      </c>
      <c r="JG32" s="32">
        <v>0</v>
      </c>
      <c r="JH32" s="32">
        <v>35800</v>
      </c>
      <c r="JI32" s="32">
        <v>0</v>
      </c>
      <c r="JJ32" s="47"/>
      <c r="JK32" s="78"/>
      <c r="JL32" s="32" t="s">
        <v>14</v>
      </c>
      <c r="JM32" s="32"/>
      <c r="JN32" s="32">
        <v>0</v>
      </c>
      <c r="JO32" s="32">
        <v>64991</v>
      </c>
      <c r="JP32" t="s">
        <v>212</v>
      </c>
      <c r="JQ32" s="32">
        <v>142149</v>
      </c>
      <c r="JR32" s="32">
        <v>0</v>
      </c>
      <c r="JS32" s="32">
        <v>2.90259</v>
      </c>
      <c r="JT32" s="32">
        <v>0</v>
      </c>
      <c r="JU32" s="32">
        <v>0</v>
      </c>
      <c r="JV32" t="s">
        <v>212</v>
      </c>
      <c r="JW32" s="32">
        <v>562.91099999999994</v>
      </c>
      <c r="JX32" s="32">
        <v>555.76800000000003</v>
      </c>
      <c r="JY32" s="32">
        <v>0</v>
      </c>
      <c r="JZ32" s="32">
        <v>0</v>
      </c>
      <c r="KA32" s="32">
        <v>59.966999999999999</v>
      </c>
      <c r="KB32" s="32">
        <v>1.35107</v>
      </c>
      <c r="KC32" s="32">
        <v>1.8717200000000001</v>
      </c>
      <c r="KD32" s="32">
        <v>0.22948199999999999</v>
      </c>
      <c r="KE32" s="32">
        <v>0.69207700000000005</v>
      </c>
      <c r="KF32" s="32">
        <v>25.226400000000002</v>
      </c>
      <c r="KG32" s="32"/>
      <c r="KH32" s="32">
        <v>479900</v>
      </c>
      <c r="KI32" s="32">
        <v>73500</v>
      </c>
      <c r="KJ32" s="32">
        <v>128400</v>
      </c>
      <c r="KK32" s="32">
        <v>288000</v>
      </c>
      <c r="KL32" s="32">
        <v>0</v>
      </c>
      <c r="KM32" s="32">
        <v>30200</v>
      </c>
      <c r="KN32" s="32">
        <v>0</v>
      </c>
      <c r="KO32" s="47"/>
      <c r="KP32" s="77"/>
      <c r="KQ32" s="28" t="s">
        <v>305</v>
      </c>
      <c r="KR32" s="28"/>
      <c r="KS32" s="28">
        <v>11.327199999999999</v>
      </c>
      <c r="KT32" s="28">
        <v>50609.1</v>
      </c>
      <c r="KU32" s="28">
        <v>2343.34</v>
      </c>
      <c r="KV32" s="28">
        <v>151155</v>
      </c>
      <c r="KW32" s="28">
        <v>700.63400000000001</v>
      </c>
      <c r="KX32" s="28">
        <v>21.567900000000002</v>
      </c>
      <c r="KY32" s="28">
        <v>34.747799999999998</v>
      </c>
      <c r="KZ32" s="28">
        <v>37.4651</v>
      </c>
      <c r="LA32" s="28">
        <v>22.792200000000001</v>
      </c>
      <c r="LB32" s="28">
        <v>933.37300000000005</v>
      </c>
      <c r="LC32" s="28">
        <v>899.33299999999997</v>
      </c>
      <c r="LD32">
        <v>-4.6177499999999999E-4</v>
      </c>
      <c r="LE32" s="28">
        <v>1.3954899999999999</v>
      </c>
      <c r="LF32" s="28">
        <v>66.908000000000001</v>
      </c>
      <c r="LG32" s="2">
        <v>-1.45478E-5</v>
      </c>
      <c r="LH32" s="44">
        <v>1.17184E-9</v>
      </c>
      <c r="LI32" s="2">
        <v>-1.6862899999999999E-13</v>
      </c>
      <c r="LJ32" s="28">
        <v>7.5603500000000004E-2</v>
      </c>
      <c r="LK32" s="28">
        <v>46.2667</v>
      </c>
      <c r="LL32" s="28"/>
      <c r="LM32" s="45">
        <v>479400</v>
      </c>
      <c r="LN32" s="45">
        <v>64500</v>
      </c>
      <c r="LO32" s="45">
        <v>134600</v>
      </c>
      <c r="LP32" s="45">
        <v>282200</v>
      </c>
      <c r="LQ32" s="45"/>
      <c r="LR32" s="45">
        <v>39300</v>
      </c>
      <c r="LT32" s="47"/>
    </row>
    <row r="33" spans="1:332">
      <c r="A33" s="85"/>
      <c r="B33" s="28" t="s">
        <v>67</v>
      </c>
      <c r="C33" s="28"/>
      <c r="D33" s="28">
        <v>5.5369599999999997</v>
      </c>
      <c r="E33" s="28">
        <v>64485.3</v>
      </c>
      <c r="F33" s="28">
        <v>1808.18</v>
      </c>
      <c r="G33" s="28">
        <v>134857</v>
      </c>
      <c r="H33" s="28">
        <v>333.803</v>
      </c>
      <c r="I33" s="28">
        <v>89.528000000000006</v>
      </c>
      <c r="J33" s="28">
        <v>31.811</v>
      </c>
      <c r="K33" s="28" t="s">
        <v>235</v>
      </c>
      <c r="L33" s="28">
        <v>27.258900000000001</v>
      </c>
      <c r="M33" s="28">
        <v>676.22799999999995</v>
      </c>
      <c r="N33" s="28">
        <v>640.78399999999999</v>
      </c>
      <c r="O33" s="28" t="s">
        <v>235</v>
      </c>
      <c r="P33" s="28">
        <v>1.25186</v>
      </c>
      <c r="Q33" s="28">
        <v>70.862099999999998</v>
      </c>
      <c r="R33" t="s">
        <v>212</v>
      </c>
      <c r="S33" t="s">
        <v>212</v>
      </c>
      <c r="T33" s="28">
        <v>1.1291999999999999E-3</v>
      </c>
      <c r="U33" t="s">
        <v>212</v>
      </c>
      <c r="V33" s="28">
        <v>40.631300000000003</v>
      </c>
      <c r="W33" s="28"/>
      <c r="X33" s="28">
        <v>481800</v>
      </c>
      <c r="Y33" s="28">
        <v>67400</v>
      </c>
      <c r="Z33" s="28">
        <v>126700</v>
      </c>
      <c r="AA33" s="28">
        <v>292200</v>
      </c>
      <c r="AB33" s="28">
        <v>0</v>
      </c>
      <c r="AC33" s="28">
        <v>32000</v>
      </c>
      <c r="AD33" s="28">
        <v>0</v>
      </c>
      <c r="AE33" s="28">
        <v>21.403993600967073</v>
      </c>
      <c r="AF33" s="47"/>
      <c r="AG33" s="86"/>
      <c r="AH33" s="28" t="s">
        <v>12</v>
      </c>
      <c r="AI33" s="28"/>
      <c r="AJ33" t="s">
        <v>235</v>
      </c>
      <c r="AK33" s="28">
        <v>57227.7</v>
      </c>
      <c r="AL33" t="s">
        <v>212</v>
      </c>
      <c r="AM33" s="28">
        <v>115448</v>
      </c>
      <c r="AN33" t="s">
        <v>235</v>
      </c>
      <c r="AO33" s="28">
        <v>2.6219199999999998</v>
      </c>
      <c r="AP33" s="28">
        <v>2.2858100000000001</v>
      </c>
      <c r="AQ33" t="s">
        <v>235</v>
      </c>
      <c r="AR33" t="s">
        <v>235</v>
      </c>
      <c r="AS33" s="28">
        <v>484.33199999999999</v>
      </c>
      <c r="AT33" s="28">
        <v>470.24400000000003</v>
      </c>
      <c r="AU33" t="s">
        <v>235</v>
      </c>
      <c r="AV33" t="s">
        <v>235</v>
      </c>
      <c r="AW33" s="28">
        <v>45.596699999999998</v>
      </c>
      <c r="AX33" s="28">
        <v>9.6751400000000005E-3</v>
      </c>
      <c r="AY33" s="28">
        <v>2.7414500000000001E-2</v>
      </c>
      <c r="AZ33" t="s">
        <v>212</v>
      </c>
      <c r="BA33" s="28">
        <v>0.27992299999999998</v>
      </c>
      <c r="BB33" s="28">
        <v>16.718599999999999</v>
      </c>
      <c r="BC33" s="28"/>
      <c r="BD33" s="28">
        <v>481400</v>
      </c>
      <c r="BE33" s="28">
        <v>71600</v>
      </c>
      <c r="BF33" s="28">
        <v>127100.00000000001</v>
      </c>
      <c r="BG33" s="28">
        <v>291400</v>
      </c>
      <c r="BH33" s="28">
        <v>0</v>
      </c>
      <c r="BI33" s="28">
        <v>28500</v>
      </c>
      <c r="BJ33" s="28">
        <v>0</v>
      </c>
      <c r="BK33" s="28">
        <v>18.587715988221571</v>
      </c>
      <c r="BL33" s="47"/>
      <c r="BM33" s="85"/>
      <c r="BN33" s="32" t="s">
        <v>309</v>
      </c>
      <c r="BO33" s="32"/>
      <c r="BP33" s="32">
        <v>1.49865</v>
      </c>
      <c r="BQ33" s="32">
        <v>53223.199999999997</v>
      </c>
      <c r="BR33">
        <v>-0.31079600000000002</v>
      </c>
      <c r="BS33" s="32">
        <v>139458</v>
      </c>
      <c r="BT33">
        <v>-0.21786</v>
      </c>
      <c r="BU33" s="40">
        <v>0.39357199999999998</v>
      </c>
      <c r="BV33" s="40">
        <v>1.2397800000000001</v>
      </c>
      <c r="BW33" s="40">
        <v>8.5435599999999994</v>
      </c>
      <c r="BX33">
        <v>-9.8416400000000001E-2</v>
      </c>
      <c r="BY33" s="32">
        <v>797.154</v>
      </c>
      <c r="BZ33" s="32">
        <v>764.43899999999996</v>
      </c>
      <c r="CA33">
        <v>-4.8309E-3</v>
      </c>
      <c r="CB33">
        <v>-9.3763100000000002E-2</v>
      </c>
      <c r="CC33" s="32">
        <v>17.3932</v>
      </c>
      <c r="CD33" s="32">
        <v>8.25992E-4</v>
      </c>
      <c r="CE33" s="2">
        <v>-6.5185499999999998E-8</v>
      </c>
      <c r="CF33" s="35">
        <v>3.37393E-15</v>
      </c>
      <c r="CG33" s="32">
        <v>2.23859E-2</v>
      </c>
      <c r="CH33" s="32">
        <v>41.479900000000001</v>
      </c>
      <c r="CI33" s="32"/>
      <c r="CJ33" s="43">
        <v>481300</v>
      </c>
      <c r="CK33" s="43">
        <v>70000</v>
      </c>
      <c r="CL33" s="43">
        <v>128800.00000000001</v>
      </c>
      <c r="CM33" s="43">
        <v>290100</v>
      </c>
      <c r="CN33" s="43"/>
      <c r="CO33" s="43">
        <v>29900.000000000004</v>
      </c>
      <c r="CQ33">
        <v>19.679126683917353</v>
      </c>
      <c r="CR33" s="47"/>
      <c r="EF33" s="37"/>
      <c r="EG33" s="37"/>
      <c r="EH33" s="37"/>
      <c r="EI33" s="37"/>
      <c r="EJ33" s="37"/>
      <c r="EK33" s="37"/>
      <c r="ID33" s="47"/>
      <c r="IE33" s="47"/>
      <c r="IF33" s="77"/>
      <c r="IG33" s="28" t="s">
        <v>68</v>
      </c>
      <c r="IH33" s="28"/>
      <c r="II33" s="28">
        <v>0</v>
      </c>
      <c r="IJ33" s="28">
        <v>71398.399999999994</v>
      </c>
      <c r="IK33" s="28">
        <v>384.38400000000001</v>
      </c>
      <c r="IL33" s="28">
        <v>143604</v>
      </c>
      <c r="IM33" s="28">
        <v>44.651200000000003</v>
      </c>
      <c r="IN33" s="28">
        <v>25.246500000000001</v>
      </c>
      <c r="IO33" s="28">
        <v>5.7161499999999998</v>
      </c>
      <c r="IP33" s="28">
        <v>0</v>
      </c>
      <c r="IQ33" s="28">
        <v>3.0981999999999998</v>
      </c>
      <c r="IR33" s="28">
        <v>728.35799999999995</v>
      </c>
      <c r="IS33" s="28">
        <v>684.56</v>
      </c>
      <c r="IT33" t="s">
        <v>212</v>
      </c>
      <c r="IU33" s="28">
        <v>0</v>
      </c>
      <c r="IV33" s="28">
        <v>53.805100000000003</v>
      </c>
      <c r="IW33" t="s">
        <v>212</v>
      </c>
      <c r="IX33" s="28">
        <v>8.7826100000000003E-5</v>
      </c>
      <c r="IY33" t="s">
        <v>212</v>
      </c>
      <c r="IZ33" t="s">
        <v>212</v>
      </c>
      <c r="JA33" s="28">
        <v>35.366199999999999</v>
      </c>
      <c r="JB33" s="28"/>
      <c r="JC33" s="28">
        <v>482100</v>
      </c>
      <c r="JD33" s="28">
        <v>66900</v>
      </c>
      <c r="JE33" s="28">
        <v>124900</v>
      </c>
      <c r="JF33" s="28">
        <v>293800</v>
      </c>
      <c r="JG33" s="28">
        <v>0</v>
      </c>
      <c r="JH33" s="28">
        <v>32300</v>
      </c>
      <c r="JI33" s="28">
        <v>0</v>
      </c>
      <c r="JJ33" s="47"/>
      <c r="JK33" s="78"/>
      <c r="JL33" s="28" t="s">
        <v>13</v>
      </c>
      <c r="JM33" s="28"/>
      <c r="JN33" s="28">
        <v>0</v>
      </c>
      <c r="JO33" s="28">
        <v>57572.9</v>
      </c>
      <c r="JP33" t="s">
        <v>212</v>
      </c>
      <c r="JQ33" s="28">
        <v>122371</v>
      </c>
      <c r="JR33" s="28">
        <v>0</v>
      </c>
      <c r="JS33" s="28">
        <v>5.3783700000000003</v>
      </c>
      <c r="JT33" s="28">
        <v>0</v>
      </c>
      <c r="JU33" s="28">
        <v>0</v>
      </c>
      <c r="JV33" s="28">
        <v>0</v>
      </c>
      <c r="JW33" s="28">
        <v>480.49400000000003</v>
      </c>
      <c r="JX33" s="28">
        <v>470.35599999999999</v>
      </c>
      <c r="JY33" s="28">
        <v>0</v>
      </c>
      <c r="JZ33" s="28">
        <v>0</v>
      </c>
      <c r="KA33" s="28">
        <v>72.096500000000006</v>
      </c>
      <c r="KB33" s="28">
        <v>1.8048299999999999</v>
      </c>
      <c r="KC33" s="28">
        <v>2.4006500000000002</v>
      </c>
      <c r="KD33" s="28">
        <v>0.18226000000000001</v>
      </c>
      <c r="KE33" s="28">
        <v>1.0443899999999999</v>
      </c>
      <c r="KF33" s="28">
        <v>16.169699999999999</v>
      </c>
      <c r="KG33" s="28"/>
      <c r="KH33" s="28">
        <v>480200.00000000006</v>
      </c>
      <c r="KI33" s="28">
        <v>71700</v>
      </c>
      <c r="KJ33" s="28">
        <v>127400</v>
      </c>
      <c r="KK33" s="28">
        <v>289500</v>
      </c>
      <c r="KL33" s="28">
        <v>1900</v>
      </c>
      <c r="KM33" s="28">
        <v>29300</v>
      </c>
      <c r="KN33" s="28">
        <v>0</v>
      </c>
      <c r="KO33" s="47"/>
      <c r="KP33" s="77"/>
      <c r="KQ33" s="28" t="s">
        <v>307</v>
      </c>
      <c r="KR33" s="28"/>
      <c r="KS33" s="28">
        <v>0</v>
      </c>
      <c r="KT33" s="28">
        <v>81741</v>
      </c>
      <c r="KU33" s="28">
        <v>0</v>
      </c>
      <c r="KV33" s="28">
        <v>174683</v>
      </c>
      <c r="KW33">
        <v>-2.65909</v>
      </c>
      <c r="KX33" s="28">
        <v>0</v>
      </c>
      <c r="KY33" s="28">
        <v>0</v>
      </c>
      <c r="KZ33" s="28">
        <v>13.228999999999999</v>
      </c>
      <c r="LA33">
        <v>-6.89887E-2</v>
      </c>
      <c r="LB33" s="28">
        <v>1135.93</v>
      </c>
      <c r="LC33" s="28">
        <v>1177.52</v>
      </c>
      <c r="LD33">
        <v>-8.0881900000000003E-3</v>
      </c>
      <c r="LE33">
        <v>-4.4082299999999998E-2</v>
      </c>
      <c r="LF33" s="28">
        <v>23.416499999999999</v>
      </c>
      <c r="LG33">
        <v>-4.2315800000000004E-3</v>
      </c>
      <c r="LH33" s="2">
        <v>-1.21642E-6</v>
      </c>
      <c r="LI33" s="44">
        <v>3.4394200000000001E-16</v>
      </c>
      <c r="LJ33" s="28">
        <v>7.8844899999999992E-3</v>
      </c>
      <c r="LK33" s="28">
        <v>53.476999999999997</v>
      </c>
      <c r="LL33" s="28"/>
      <c r="LM33" s="45">
        <v>480400</v>
      </c>
      <c r="LN33" s="45">
        <v>66600</v>
      </c>
      <c r="LO33" s="45">
        <v>132300</v>
      </c>
      <c r="LP33" s="45">
        <v>285700</v>
      </c>
      <c r="LQ33" s="45"/>
      <c r="LR33" s="45">
        <v>35100</v>
      </c>
      <c r="LT33" s="47"/>
    </row>
    <row r="34" spans="1:332">
      <c r="A34" s="85"/>
      <c r="B34" s="32" t="s">
        <v>66</v>
      </c>
      <c r="C34" s="32"/>
      <c r="D34" s="32" t="s">
        <v>235</v>
      </c>
      <c r="E34" s="32">
        <v>64705.4</v>
      </c>
      <c r="F34" s="32" t="s">
        <v>235</v>
      </c>
      <c r="G34" s="32">
        <v>131143</v>
      </c>
      <c r="H34" s="32" t="s">
        <v>235</v>
      </c>
      <c r="I34" s="32">
        <v>2.51755</v>
      </c>
      <c r="J34" s="32" t="s">
        <v>235</v>
      </c>
      <c r="K34" t="s">
        <v>212</v>
      </c>
      <c r="L34" t="s">
        <v>212</v>
      </c>
      <c r="M34" s="32">
        <v>648.94600000000003</v>
      </c>
      <c r="N34" s="32">
        <v>629.48299999999995</v>
      </c>
      <c r="O34" s="32" t="s">
        <v>235</v>
      </c>
      <c r="P34" s="32" t="s">
        <v>235</v>
      </c>
      <c r="Q34" s="32">
        <v>49.677399999999999</v>
      </c>
      <c r="R34" s="32">
        <v>4.7440099999999999E-2</v>
      </c>
      <c r="S34" s="32">
        <v>7.6587100000000005E-2</v>
      </c>
      <c r="T34" t="s">
        <v>212</v>
      </c>
      <c r="U34" s="32">
        <v>5.8344100000000003E-2</v>
      </c>
      <c r="V34" s="32">
        <v>35.7776</v>
      </c>
      <c r="W34" s="32"/>
      <c r="X34" s="32">
        <v>481300</v>
      </c>
      <c r="Y34" s="32">
        <v>64400.000000000007</v>
      </c>
      <c r="Z34" s="32">
        <v>128800.00000000001</v>
      </c>
      <c r="AA34" s="32">
        <v>289800</v>
      </c>
      <c r="AB34" s="32">
        <v>0</v>
      </c>
      <c r="AC34" s="32">
        <v>35700</v>
      </c>
      <c r="AD34" s="32">
        <v>0</v>
      </c>
      <c r="AE34" s="32">
        <v>24.125757928620953</v>
      </c>
      <c r="AF34" s="47"/>
      <c r="AG34" s="86"/>
      <c r="AH34" s="39" t="s">
        <v>11</v>
      </c>
      <c r="AI34" s="39"/>
      <c r="AJ34" t="s">
        <v>235</v>
      </c>
      <c r="AK34" s="39">
        <v>77154.2</v>
      </c>
      <c r="AL34" t="s">
        <v>212</v>
      </c>
      <c r="AM34" s="39">
        <v>165654</v>
      </c>
      <c r="AN34" t="s">
        <v>212</v>
      </c>
      <c r="AO34" s="39">
        <v>5.8697100000000004</v>
      </c>
      <c r="AP34" t="s">
        <v>235</v>
      </c>
      <c r="AQ34" t="s">
        <v>235</v>
      </c>
      <c r="AR34" t="s">
        <v>235</v>
      </c>
      <c r="AS34" s="39">
        <v>697.6</v>
      </c>
      <c r="AT34" s="39">
        <v>687.98299999999995</v>
      </c>
      <c r="AU34" t="s">
        <v>212</v>
      </c>
      <c r="AV34" t="s">
        <v>212</v>
      </c>
      <c r="AW34" s="39">
        <v>100.167</v>
      </c>
      <c r="AX34" s="39">
        <v>3.0225300000000002</v>
      </c>
      <c r="AY34" s="39">
        <v>4.7010199999999998</v>
      </c>
      <c r="AZ34" s="39">
        <v>0.31755899999999998</v>
      </c>
      <c r="BA34" s="39">
        <v>1.5479700000000001</v>
      </c>
      <c r="BB34" s="39">
        <v>25.999600000000001</v>
      </c>
      <c r="BC34" s="39"/>
      <c r="BD34" s="39">
        <v>481200</v>
      </c>
      <c r="BE34" s="39">
        <v>67700</v>
      </c>
      <c r="BF34" s="39">
        <v>130399.99999999999</v>
      </c>
      <c r="BG34" s="39">
        <v>288800</v>
      </c>
      <c r="BH34" s="39">
        <v>0</v>
      </c>
      <c r="BI34" s="39">
        <v>31900</v>
      </c>
      <c r="BJ34" s="39">
        <v>0</v>
      </c>
      <c r="BK34" s="39">
        <v>21.276903892396263</v>
      </c>
      <c r="BL34" s="47"/>
      <c r="BM34" s="85"/>
      <c r="BN34" s="28" t="s">
        <v>311</v>
      </c>
      <c r="BO34" s="28"/>
      <c r="BP34" s="28">
        <v>3.7011500000000002</v>
      </c>
      <c r="BQ34" s="28">
        <v>54491.7</v>
      </c>
      <c r="BR34" s="40">
        <v>2.1165699999999998</v>
      </c>
      <c r="BS34" s="28">
        <v>144481</v>
      </c>
      <c r="BT34">
        <v>-2.38219</v>
      </c>
      <c r="BU34" s="40">
        <v>0.48127799999999998</v>
      </c>
      <c r="BV34" s="40">
        <v>1.6482699999999999</v>
      </c>
      <c r="BW34" s="28">
        <v>15.5106</v>
      </c>
      <c r="BX34" s="40">
        <v>0.21924399999999999</v>
      </c>
      <c r="BY34" s="28">
        <v>887.49099999999999</v>
      </c>
      <c r="BZ34" s="28">
        <v>893.42499999999995</v>
      </c>
      <c r="CA34">
        <v>-6.3327899999999996E-3</v>
      </c>
      <c r="CB34" s="40">
        <v>3.4641999999999999E-2</v>
      </c>
      <c r="CC34" s="28">
        <v>20.838100000000001</v>
      </c>
      <c r="CD34">
        <v>-4.4454500000000001E-3</v>
      </c>
      <c r="CE34" s="44">
        <v>2.6157900000000002E-7</v>
      </c>
      <c r="CF34" s="2">
        <v>-9.7971800000000004E-16</v>
      </c>
      <c r="CG34" s="28">
        <v>2.3472699999999999E-2</v>
      </c>
      <c r="CH34" s="28">
        <v>43.728700000000003</v>
      </c>
      <c r="CI34" s="28"/>
      <c r="CJ34" s="45">
        <v>480900.00000000006</v>
      </c>
      <c r="CK34" s="45">
        <v>68500</v>
      </c>
      <c r="CL34" s="45">
        <v>129300</v>
      </c>
      <c r="CM34" s="45">
        <v>288900</v>
      </c>
      <c r="CN34" s="45"/>
      <c r="CO34" s="45">
        <v>32400.000000000004</v>
      </c>
      <c r="CQ34">
        <v>21.340704120761771</v>
      </c>
      <c r="CR34" s="47"/>
      <c r="EF34" s="37"/>
      <c r="EG34" s="37"/>
      <c r="EH34" s="37"/>
      <c r="EI34" s="37"/>
      <c r="EJ34" s="37"/>
      <c r="EK34" s="37"/>
      <c r="ID34" s="47"/>
      <c r="IE34" s="47"/>
      <c r="IF34" s="77"/>
      <c r="IG34" s="28" t="s">
        <v>67</v>
      </c>
      <c r="IH34" s="28"/>
      <c r="II34" s="28">
        <v>5.5369599999999997</v>
      </c>
      <c r="IJ34" s="28">
        <v>64485.3</v>
      </c>
      <c r="IK34" s="28">
        <v>1808.18</v>
      </c>
      <c r="IL34" s="28">
        <v>134857</v>
      </c>
      <c r="IM34" s="28">
        <v>333.803</v>
      </c>
      <c r="IN34" s="28">
        <v>89.528000000000006</v>
      </c>
      <c r="IO34" s="28">
        <v>31.811</v>
      </c>
      <c r="IP34" s="28">
        <v>0</v>
      </c>
      <c r="IQ34" s="28">
        <v>27.258900000000001</v>
      </c>
      <c r="IR34" s="28">
        <v>676.22799999999995</v>
      </c>
      <c r="IS34" s="28">
        <v>640.78399999999999</v>
      </c>
      <c r="IT34" s="28">
        <v>0</v>
      </c>
      <c r="IU34" s="28">
        <v>1.25186</v>
      </c>
      <c r="IV34" s="28">
        <v>70.862099999999998</v>
      </c>
      <c r="IW34" t="s">
        <v>212</v>
      </c>
      <c r="IX34" t="s">
        <v>212</v>
      </c>
      <c r="IY34" s="28">
        <v>1.1291999999999999E-3</v>
      </c>
      <c r="IZ34" t="s">
        <v>212</v>
      </c>
      <c r="JA34" s="28">
        <v>40.631300000000003</v>
      </c>
      <c r="JB34" s="28"/>
      <c r="JC34" s="28">
        <v>481800</v>
      </c>
      <c r="JD34" s="28">
        <v>67400</v>
      </c>
      <c r="JE34" s="28">
        <v>126700</v>
      </c>
      <c r="JF34" s="28">
        <v>292200</v>
      </c>
      <c r="JG34" s="28">
        <v>0</v>
      </c>
      <c r="JH34" s="28">
        <v>32000</v>
      </c>
      <c r="JI34" s="28">
        <v>0</v>
      </c>
      <c r="JJ34" s="47"/>
      <c r="JK34" s="78"/>
      <c r="JL34" s="28" t="s">
        <v>12</v>
      </c>
      <c r="JM34" s="28"/>
      <c r="JN34" s="28">
        <v>0</v>
      </c>
      <c r="JO34" s="28">
        <v>57227.7</v>
      </c>
      <c r="JP34" t="s">
        <v>212</v>
      </c>
      <c r="JQ34" s="28">
        <v>115448</v>
      </c>
      <c r="JR34" s="28">
        <v>0</v>
      </c>
      <c r="JS34" s="28">
        <v>2.6219199999999998</v>
      </c>
      <c r="JT34" s="28">
        <v>2.2858100000000001</v>
      </c>
      <c r="JU34" s="28">
        <v>0</v>
      </c>
      <c r="JV34" s="28">
        <v>0</v>
      </c>
      <c r="JW34" s="28">
        <v>484.33199999999999</v>
      </c>
      <c r="JX34" s="28">
        <v>470.24400000000003</v>
      </c>
      <c r="JY34" s="28">
        <v>0</v>
      </c>
      <c r="JZ34" s="28">
        <v>0</v>
      </c>
      <c r="KA34" s="28">
        <v>45.596699999999998</v>
      </c>
      <c r="KB34" s="28">
        <v>9.6751400000000005E-3</v>
      </c>
      <c r="KC34" s="28">
        <v>2.7414500000000001E-2</v>
      </c>
      <c r="KD34" t="s">
        <v>212</v>
      </c>
      <c r="KE34" s="28">
        <v>0.27992299999999998</v>
      </c>
      <c r="KF34" s="28">
        <v>16.718599999999999</v>
      </c>
      <c r="KG34" s="28"/>
      <c r="KH34" s="28">
        <v>481400</v>
      </c>
      <c r="KI34" s="28">
        <v>71600</v>
      </c>
      <c r="KJ34" s="28">
        <v>127100.00000000001</v>
      </c>
      <c r="KK34" s="28">
        <v>291400</v>
      </c>
      <c r="KL34" s="28">
        <v>0</v>
      </c>
      <c r="KM34" s="28">
        <v>28500</v>
      </c>
      <c r="KN34" s="28">
        <v>0</v>
      </c>
      <c r="KO34" s="47"/>
      <c r="KP34" s="77"/>
      <c r="KQ34" s="32" t="s">
        <v>309</v>
      </c>
      <c r="KR34" s="32"/>
      <c r="KS34" s="32">
        <v>1.49865</v>
      </c>
      <c r="KT34" s="32">
        <v>53223.199999999997</v>
      </c>
      <c r="KU34">
        <v>-0.31079600000000002</v>
      </c>
      <c r="KV34" s="32">
        <v>139458</v>
      </c>
      <c r="KW34">
        <v>-0.21786</v>
      </c>
      <c r="KX34" s="32">
        <v>0</v>
      </c>
      <c r="KY34" s="32">
        <v>0</v>
      </c>
      <c r="KZ34" s="32">
        <v>0</v>
      </c>
      <c r="LA34">
        <v>-9.8416400000000001E-2</v>
      </c>
      <c r="LB34" s="32">
        <v>797.154</v>
      </c>
      <c r="LC34" s="32">
        <v>764.43899999999996</v>
      </c>
      <c r="LD34">
        <v>-4.8309E-3</v>
      </c>
      <c r="LE34">
        <v>-9.3763100000000002E-2</v>
      </c>
      <c r="LF34" s="32">
        <v>17.3932</v>
      </c>
      <c r="LG34" s="32">
        <v>8.25992E-4</v>
      </c>
      <c r="LH34" s="2">
        <v>-6.5185499999999998E-8</v>
      </c>
      <c r="LI34" s="35">
        <v>3.37393E-15</v>
      </c>
      <c r="LJ34" s="32">
        <v>2.23859E-2</v>
      </c>
      <c r="LK34" s="32">
        <v>41.479900000000001</v>
      </c>
      <c r="LL34" s="32"/>
      <c r="LM34" s="43">
        <v>481300</v>
      </c>
      <c r="LN34" s="43">
        <v>70000</v>
      </c>
      <c r="LO34" s="43">
        <v>128800.00000000001</v>
      </c>
      <c r="LP34" s="43">
        <v>290100</v>
      </c>
      <c r="LQ34" s="43"/>
      <c r="LR34" s="43">
        <v>29900.000000000004</v>
      </c>
      <c r="LT34" s="47"/>
    </row>
    <row r="35" spans="1:332">
      <c r="A35" s="85"/>
      <c r="B35" s="39" t="s">
        <v>65</v>
      </c>
      <c r="C35" s="39"/>
      <c r="D35" s="39" t="s">
        <v>235</v>
      </c>
      <c r="E35" s="39">
        <v>70259.5</v>
      </c>
      <c r="F35" s="39" t="s">
        <v>235</v>
      </c>
      <c r="G35" s="39">
        <v>142990</v>
      </c>
      <c r="H35" s="39" t="s">
        <v>235</v>
      </c>
      <c r="I35" s="39">
        <v>2.8904100000000001</v>
      </c>
      <c r="J35" s="39" t="s">
        <v>235</v>
      </c>
      <c r="K35" s="39" t="s">
        <v>235</v>
      </c>
      <c r="L35" s="39" t="s">
        <v>235</v>
      </c>
      <c r="M35" s="39">
        <v>643.20799999999997</v>
      </c>
      <c r="N35" s="39">
        <v>643.88300000000004</v>
      </c>
      <c r="O35" s="39" t="s">
        <v>235</v>
      </c>
      <c r="P35" t="s">
        <v>212</v>
      </c>
      <c r="Q35" s="39">
        <v>93.621499999999997</v>
      </c>
      <c r="R35" s="39">
        <v>2.4927700000000002</v>
      </c>
      <c r="S35" s="39">
        <v>3.8972500000000001</v>
      </c>
      <c r="T35" s="39">
        <v>0.29072900000000002</v>
      </c>
      <c r="U35" s="39">
        <v>1.2207699999999999</v>
      </c>
      <c r="V35" s="39">
        <v>31.041499999999999</v>
      </c>
      <c r="W35" s="39"/>
      <c r="X35" s="39">
        <v>481100</v>
      </c>
      <c r="Y35" s="39">
        <v>64600</v>
      </c>
      <c r="Z35" s="39">
        <v>127300</v>
      </c>
      <c r="AA35" s="39">
        <v>290400</v>
      </c>
      <c r="AB35" s="39">
        <v>0</v>
      </c>
      <c r="AC35" s="39">
        <v>36500</v>
      </c>
      <c r="AD35" s="39">
        <v>0</v>
      </c>
      <c r="AE35" s="39">
        <v>24.476388901657739</v>
      </c>
      <c r="AF35" s="47"/>
      <c r="AG35" s="86"/>
      <c r="AH35" s="39" t="s">
        <v>10</v>
      </c>
      <c r="AI35" s="39"/>
      <c r="AJ35" t="s">
        <v>235</v>
      </c>
      <c r="AK35" s="39">
        <v>63345</v>
      </c>
      <c r="AL35" t="s">
        <v>235</v>
      </c>
      <c r="AM35" s="39">
        <v>127491</v>
      </c>
      <c r="AN35" t="s">
        <v>212</v>
      </c>
      <c r="AO35" s="39">
        <v>1.9341999999999999</v>
      </c>
      <c r="AP35" t="s">
        <v>235</v>
      </c>
      <c r="AQ35" t="s">
        <v>212</v>
      </c>
      <c r="AR35" t="s">
        <v>235</v>
      </c>
      <c r="AS35" s="39">
        <v>535.16399999999999</v>
      </c>
      <c r="AT35" s="39">
        <v>517.86099999999999</v>
      </c>
      <c r="AU35" t="s">
        <v>235</v>
      </c>
      <c r="AV35" t="s">
        <v>212</v>
      </c>
      <c r="AW35" s="39">
        <v>64.575599999999994</v>
      </c>
      <c r="AX35" s="39">
        <v>0.65958300000000003</v>
      </c>
      <c r="AY35" s="39">
        <v>0.67647400000000002</v>
      </c>
      <c r="AZ35" s="39">
        <v>5.9693799999999998E-2</v>
      </c>
      <c r="BA35" s="39">
        <v>0.77865200000000001</v>
      </c>
      <c r="BB35" s="39">
        <v>27.516400000000001</v>
      </c>
      <c r="BC35" s="39"/>
      <c r="BD35" s="39">
        <v>480200.00000000006</v>
      </c>
      <c r="BE35" s="39">
        <v>73300</v>
      </c>
      <c r="BF35" s="39">
        <v>127800</v>
      </c>
      <c r="BG35" s="39">
        <v>288800</v>
      </c>
      <c r="BH35" s="39">
        <v>0</v>
      </c>
      <c r="BI35" s="39">
        <v>29900.000000000004</v>
      </c>
      <c r="BJ35" s="39">
        <v>0</v>
      </c>
      <c r="BK35" s="39">
        <v>18.961152142868606</v>
      </c>
      <c r="BL35" s="47"/>
      <c r="BM35" s="85"/>
      <c r="BN35" s="28" t="s">
        <v>313</v>
      </c>
      <c r="BO35" s="28"/>
      <c r="BP35" s="28">
        <v>3.3946100000000001</v>
      </c>
      <c r="BQ35" s="28">
        <v>53592.3</v>
      </c>
      <c r="BR35" s="40">
        <v>3.1924800000000002</v>
      </c>
      <c r="BS35" s="28">
        <v>126659</v>
      </c>
      <c r="BT35">
        <v>-3.9454699999999998</v>
      </c>
      <c r="BU35" s="40">
        <v>0.95520499999999997</v>
      </c>
      <c r="BV35" s="40">
        <v>0.28153499999999998</v>
      </c>
      <c r="BW35" s="28">
        <v>12.0486</v>
      </c>
      <c r="BX35">
        <v>-5.35944E-2</v>
      </c>
      <c r="BY35" s="28">
        <v>776.85400000000004</v>
      </c>
      <c r="BZ35" s="28">
        <v>818.50300000000004</v>
      </c>
      <c r="CA35">
        <v>-9.3963799999999993E-3</v>
      </c>
      <c r="CB35">
        <v>-1.2354200000000001E-3</v>
      </c>
      <c r="CC35" s="28">
        <v>15.403</v>
      </c>
      <c r="CD35">
        <v>-2.07479E-4</v>
      </c>
      <c r="CE35" s="44">
        <v>1.73237E-8</v>
      </c>
      <c r="CF35" s="2">
        <v>-1.2405E-14</v>
      </c>
      <c r="CG35" s="28">
        <v>6.9770800000000001E-4</v>
      </c>
      <c r="CH35" s="28">
        <v>41.011000000000003</v>
      </c>
      <c r="CI35" s="28"/>
      <c r="CJ35" s="45">
        <v>480700</v>
      </c>
      <c r="CK35" s="45">
        <v>67400</v>
      </c>
      <c r="CL35" s="45">
        <v>131000</v>
      </c>
      <c r="CM35" s="45">
        <v>287300</v>
      </c>
      <c r="CN35" s="45"/>
      <c r="CO35" s="45">
        <v>33600</v>
      </c>
      <c r="CQ35">
        <v>22.236221311682954</v>
      </c>
      <c r="CR35" s="47"/>
      <c r="EF35" s="37"/>
      <c r="EG35" s="37"/>
      <c r="EH35" s="37"/>
      <c r="EI35" s="37"/>
      <c r="EJ35" s="37"/>
      <c r="EK35" s="37"/>
      <c r="ID35" s="47"/>
      <c r="IE35" s="47"/>
      <c r="IF35" s="77"/>
      <c r="IG35" s="32" t="s">
        <v>66</v>
      </c>
      <c r="IH35" s="32"/>
      <c r="II35" s="32">
        <v>0</v>
      </c>
      <c r="IJ35" s="32">
        <v>64705.4</v>
      </c>
      <c r="IK35" s="32">
        <v>0</v>
      </c>
      <c r="IL35" s="32">
        <v>131143</v>
      </c>
      <c r="IM35" s="32">
        <v>0</v>
      </c>
      <c r="IN35" s="32">
        <v>2.51755</v>
      </c>
      <c r="IO35" s="32">
        <v>0</v>
      </c>
      <c r="IP35" t="s">
        <v>212</v>
      </c>
      <c r="IQ35" t="s">
        <v>212</v>
      </c>
      <c r="IR35" s="32">
        <v>648.94600000000003</v>
      </c>
      <c r="IS35" s="32">
        <v>629.48299999999995</v>
      </c>
      <c r="IT35" s="32">
        <v>0</v>
      </c>
      <c r="IU35" s="32">
        <v>0</v>
      </c>
      <c r="IV35" s="32">
        <v>49.677399999999999</v>
      </c>
      <c r="IW35" s="32">
        <v>4.7440099999999999E-2</v>
      </c>
      <c r="IX35" s="32">
        <v>7.6587100000000005E-2</v>
      </c>
      <c r="IY35" t="s">
        <v>212</v>
      </c>
      <c r="IZ35" s="32">
        <v>5.8344100000000003E-2</v>
      </c>
      <c r="JA35" s="32">
        <v>35.7776</v>
      </c>
      <c r="JB35" s="32"/>
      <c r="JC35" s="32">
        <v>481300</v>
      </c>
      <c r="JD35" s="32">
        <v>64400.000000000007</v>
      </c>
      <c r="JE35" s="32">
        <v>128800.00000000001</v>
      </c>
      <c r="JF35" s="32">
        <v>289800</v>
      </c>
      <c r="JG35" s="32">
        <v>0</v>
      </c>
      <c r="JH35" s="32">
        <v>35700</v>
      </c>
      <c r="JI35" s="32">
        <v>0</v>
      </c>
      <c r="JJ35" s="47"/>
      <c r="JK35" s="78"/>
      <c r="JL35" s="39" t="s">
        <v>11</v>
      </c>
      <c r="JM35" s="39"/>
      <c r="JN35" s="39">
        <v>0</v>
      </c>
      <c r="JO35" s="39">
        <v>77154.2</v>
      </c>
      <c r="JP35" t="s">
        <v>212</v>
      </c>
      <c r="JQ35" s="39">
        <v>165654</v>
      </c>
      <c r="JR35" t="s">
        <v>212</v>
      </c>
      <c r="JS35" s="39">
        <v>5.8697100000000004</v>
      </c>
      <c r="JT35" s="39">
        <v>0</v>
      </c>
      <c r="JU35" s="39">
        <v>0</v>
      </c>
      <c r="JV35" s="39">
        <v>0</v>
      </c>
      <c r="JW35" s="39">
        <v>697.6</v>
      </c>
      <c r="JX35" s="39">
        <v>687.98299999999995</v>
      </c>
      <c r="JY35" t="s">
        <v>212</v>
      </c>
      <c r="JZ35" t="s">
        <v>212</v>
      </c>
      <c r="KA35" s="39">
        <v>100.167</v>
      </c>
      <c r="KB35" s="39">
        <v>3.0225300000000002</v>
      </c>
      <c r="KC35" s="39">
        <v>4.7010199999999998</v>
      </c>
      <c r="KD35" s="39">
        <v>0.31755899999999998</v>
      </c>
      <c r="KE35" s="39">
        <v>1.5479700000000001</v>
      </c>
      <c r="KF35" s="39">
        <v>25.999600000000001</v>
      </c>
      <c r="KG35" s="39"/>
      <c r="KH35" s="39">
        <v>481200</v>
      </c>
      <c r="KI35" s="39">
        <v>67700</v>
      </c>
      <c r="KJ35" s="39">
        <v>130399.99999999999</v>
      </c>
      <c r="KK35" s="39">
        <v>288800</v>
      </c>
      <c r="KL35" s="39">
        <v>0</v>
      </c>
      <c r="KM35" s="39">
        <v>31900</v>
      </c>
      <c r="KN35" s="39">
        <v>0</v>
      </c>
      <c r="KO35" s="47"/>
      <c r="KP35" s="77"/>
      <c r="KQ35" s="28" t="s">
        <v>311</v>
      </c>
      <c r="KR35" s="28"/>
      <c r="KS35" s="28">
        <v>3.7011500000000002</v>
      </c>
      <c r="KT35" s="28">
        <v>54491.7</v>
      </c>
      <c r="KU35" s="28">
        <v>0</v>
      </c>
      <c r="KV35" s="28">
        <v>144481</v>
      </c>
      <c r="KW35">
        <v>-2.38219</v>
      </c>
      <c r="KX35" s="28">
        <v>0</v>
      </c>
      <c r="KY35" s="28">
        <v>0</v>
      </c>
      <c r="KZ35" s="28">
        <v>15.5106</v>
      </c>
      <c r="LA35" s="28">
        <v>0</v>
      </c>
      <c r="LB35" s="28">
        <v>887.49099999999999</v>
      </c>
      <c r="LC35" s="28">
        <v>893.42499999999995</v>
      </c>
      <c r="LD35">
        <v>-6.3327899999999996E-3</v>
      </c>
      <c r="LE35" s="28">
        <v>0</v>
      </c>
      <c r="LF35" s="28">
        <v>20.838100000000001</v>
      </c>
      <c r="LG35">
        <v>-4.4454500000000001E-3</v>
      </c>
      <c r="LH35" s="44">
        <v>2.6157900000000002E-7</v>
      </c>
      <c r="LI35" s="2">
        <v>-9.7971800000000004E-16</v>
      </c>
      <c r="LJ35" s="28">
        <v>2.3472699999999999E-2</v>
      </c>
      <c r="LK35" s="28">
        <v>43.728700000000003</v>
      </c>
      <c r="LL35" s="28"/>
      <c r="LM35" s="45">
        <v>480900.00000000006</v>
      </c>
      <c r="LN35" s="45">
        <v>68500</v>
      </c>
      <c r="LO35" s="45">
        <v>129300</v>
      </c>
      <c r="LP35" s="45">
        <v>288900</v>
      </c>
      <c r="LQ35" s="45"/>
      <c r="LR35" s="45">
        <v>32400.000000000004</v>
      </c>
      <c r="LT35" s="47"/>
    </row>
    <row r="36" spans="1:332">
      <c r="A36" s="85"/>
      <c r="B36" s="28" t="s">
        <v>64</v>
      </c>
      <c r="C36" s="28"/>
      <c r="D36" s="28" t="s">
        <v>235</v>
      </c>
      <c r="E36" s="28">
        <v>57941.3</v>
      </c>
      <c r="F36" s="28" t="s">
        <v>235</v>
      </c>
      <c r="G36" s="28">
        <v>150441</v>
      </c>
      <c r="H36" t="s">
        <v>212</v>
      </c>
      <c r="I36" s="28">
        <v>5.2441399999999998</v>
      </c>
      <c r="J36" s="28" t="s">
        <v>235</v>
      </c>
      <c r="K36" s="28" t="s">
        <v>235</v>
      </c>
      <c r="L36" t="s">
        <v>212</v>
      </c>
      <c r="M36" s="28">
        <v>620.072</v>
      </c>
      <c r="N36" s="28">
        <v>593.59199999999998</v>
      </c>
      <c r="O36" s="28">
        <v>0.50459699999999996</v>
      </c>
      <c r="P36" t="s">
        <v>212</v>
      </c>
      <c r="Q36" s="28">
        <v>89.759200000000007</v>
      </c>
      <c r="R36" s="28">
        <v>1.51542</v>
      </c>
      <c r="S36" s="28">
        <v>2.6568299999999998</v>
      </c>
      <c r="T36" s="28">
        <v>0.27843099999999998</v>
      </c>
      <c r="U36" s="28">
        <v>1.58833</v>
      </c>
      <c r="V36" s="28">
        <v>49.313200000000002</v>
      </c>
      <c r="W36" s="28"/>
      <c r="X36" s="28">
        <v>479400</v>
      </c>
      <c r="Y36" s="28">
        <v>58300</v>
      </c>
      <c r="Z36" s="28">
        <v>134600</v>
      </c>
      <c r="AA36" s="28">
        <v>281800</v>
      </c>
      <c r="AB36" s="28">
        <v>0</v>
      </c>
      <c r="AC36" s="28">
        <v>46000</v>
      </c>
      <c r="AD36" s="28">
        <v>0</v>
      </c>
      <c r="AE36" s="28">
        <v>31.156885489916629</v>
      </c>
      <c r="AF36" s="47"/>
      <c r="AG36" s="86"/>
      <c r="AH36" s="39" t="s">
        <v>9</v>
      </c>
      <c r="AI36" s="39"/>
      <c r="AJ36" t="s">
        <v>212</v>
      </c>
      <c r="AK36" s="39">
        <v>51362.8</v>
      </c>
      <c r="AL36" t="s">
        <v>212</v>
      </c>
      <c r="AM36" s="39">
        <v>113571</v>
      </c>
      <c r="AN36" t="s">
        <v>212</v>
      </c>
      <c r="AO36" s="39">
        <v>3.6001599999999998</v>
      </c>
      <c r="AP36" s="39">
        <v>3.4594800000000001</v>
      </c>
      <c r="AQ36" t="s">
        <v>235</v>
      </c>
      <c r="AR36" t="s">
        <v>212</v>
      </c>
      <c r="AS36" s="39">
        <v>450.45299999999997</v>
      </c>
      <c r="AT36" s="39">
        <v>465.52</v>
      </c>
      <c r="AU36" t="s">
        <v>235</v>
      </c>
      <c r="AV36" t="s">
        <v>235</v>
      </c>
      <c r="AW36" s="39">
        <v>59.787500000000001</v>
      </c>
      <c r="AX36" s="39">
        <v>1.9809099999999999</v>
      </c>
      <c r="AY36" s="39">
        <v>2.47749</v>
      </c>
      <c r="AZ36" s="39">
        <v>0.24099999999999999</v>
      </c>
      <c r="BA36" s="39">
        <v>0.92485700000000004</v>
      </c>
      <c r="BB36" s="39">
        <v>18.580400000000001</v>
      </c>
      <c r="BC36" s="39"/>
      <c r="BD36" s="39">
        <v>480300</v>
      </c>
      <c r="BE36" s="39">
        <v>70500</v>
      </c>
      <c r="BF36" s="39">
        <v>131400</v>
      </c>
      <c r="BG36" s="39">
        <v>286400</v>
      </c>
      <c r="BH36" s="39">
        <v>0</v>
      </c>
      <c r="BI36" s="39">
        <v>31400</v>
      </c>
      <c r="BJ36" s="39">
        <v>0</v>
      </c>
      <c r="BK36" s="39">
        <v>20.348736639389671</v>
      </c>
      <c r="BL36" s="47"/>
      <c r="BM36" s="85"/>
      <c r="BN36" s="28" t="s">
        <v>315</v>
      </c>
      <c r="BO36" s="28"/>
      <c r="BP36" s="28">
        <v>2.9623200000000001</v>
      </c>
      <c r="BQ36" s="28">
        <v>51461.9</v>
      </c>
      <c r="BR36">
        <v>-8.2324499999999995E-2</v>
      </c>
      <c r="BS36" s="28">
        <v>142622</v>
      </c>
      <c r="BT36">
        <v>-5.8684599999999998</v>
      </c>
      <c r="BU36" s="28">
        <v>2.2204700000000002</v>
      </c>
      <c r="BV36" s="40">
        <v>1.2010000000000001</v>
      </c>
      <c r="BW36" s="28">
        <v>11.227499999999999</v>
      </c>
      <c r="BX36">
        <v>-0.147643</v>
      </c>
      <c r="BY36" s="28">
        <v>991.34799999999996</v>
      </c>
      <c r="BZ36" s="28">
        <v>965.40700000000004</v>
      </c>
      <c r="CA36" s="28">
        <v>2.0438100000000001E-3</v>
      </c>
      <c r="CB36" s="40">
        <v>3.09871E-2</v>
      </c>
      <c r="CC36" s="28">
        <v>19.526700000000002</v>
      </c>
      <c r="CD36" s="44">
        <v>5.9930199999999998E-5</v>
      </c>
      <c r="CE36" s="2">
        <v>-4.9972500000000003E-9</v>
      </c>
      <c r="CF36" s="44">
        <v>4.9073799999999997E-14</v>
      </c>
      <c r="CG36">
        <v>-3.7042199999999998E-3</v>
      </c>
      <c r="CH36" s="28">
        <v>55.964500000000001</v>
      </c>
      <c r="CI36" s="28"/>
      <c r="CJ36" s="45">
        <v>480000</v>
      </c>
      <c r="CK36" s="45">
        <v>67700</v>
      </c>
      <c r="CL36" s="45">
        <v>132100</v>
      </c>
      <c r="CM36" s="45">
        <v>285300</v>
      </c>
      <c r="CN36" s="45"/>
      <c r="CO36" s="45">
        <v>34800</v>
      </c>
      <c r="CQ36">
        <v>22.770722006529198</v>
      </c>
      <c r="CR36" s="47"/>
      <c r="EF36" s="37"/>
      <c r="EG36" s="37"/>
      <c r="EH36" s="37"/>
      <c r="EI36" s="37"/>
      <c r="EJ36" s="37"/>
      <c r="EK36" s="37"/>
      <c r="ID36" s="47"/>
      <c r="IE36" s="47"/>
      <c r="IF36" s="77"/>
      <c r="IG36" s="39" t="s">
        <v>65</v>
      </c>
      <c r="IH36" s="39"/>
      <c r="II36" s="39">
        <v>0</v>
      </c>
      <c r="IJ36" s="39">
        <v>70259.5</v>
      </c>
      <c r="IK36" s="39">
        <v>0</v>
      </c>
      <c r="IL36" s="39">
        <v>142990</v>
      </c>
      <c r="IM36" s="39">
        <v>0</v>
      </c>
      <c r="IN36" s="39">
        <v>2.8904100000000001</v>
      </c>
      <c r="IO36" s="39">
        <v>0</v>
      </c>
      <c r="IP36" s="39">
        <v>0</v>
      </c>
      <c r="IQ36" s="39">
        <v>0</v>
      </c>
      <c r="IR36" s="39">
        <v>643.20799999999997</v>
      </c>
      <c r="IS36" s="39">
        <v>643.88300000000004</v>
      </c>
      <c r="IT36" s="39">
        <v>0</v>
      </c>
      <c r="IU36" t="s">
        <v>212</v>
      </c>
      <c r="IV36" s="39">
        <v>93.621499999999997</v>
      </c>
      <c r="IW36" s="39">
        <v>2.4927700000000002</v>
      </c>
      <c r="IX36" s="39">
        <v>3.8972500000000001</v>
      </c>
      <c r="IY36" s="39">
        <v>0.29072900000000002</v>
      </c>
      <c r="IZ36" s="39">
        <v>1.2207699999999999</v>
      </c>
      <c r="JA36" s="39">
        <v>31.041499999999999</v>
      </c>
      <c r="JB36" s="39"/>
      <c r="JC36" s="39">
        <v>481100</v>
      </c>
      <c r="JD36" s="39">
        <v>64600</v>
      </c>
      <c r="JE36" s="39">
        <v>127300</v>
      </c>
      <c r="JF36" s="39">
        <v>290400</v>
      </c>
      <c r="JG36" s="39">
        <v>0</v>
      </c>
      <c r="JH36" s="39">
        <v>36500</v>
      </c>
      <c r="JI36" s="39">
        <v>0</v>
      </c>
      <c r="JJ36" s="47"/>
      <c r="JK36" s="78"/>
      <c r="JL36" s="39" t="s">
        <v>10</v>
      </c>
      <c r="JM36" s="39"/>
      <c r="JN36" s="39">
        <v>0</v>
      </c>
      <c r="JO36" s="39">
        <v>63345</v>
      </c>
      <c r="JP36" s="39">
        <v>0</v>
      </c>
      <c r="JQ36" s="39">
        <v>127491</v>
      </c>
      <c r="JR36" t="s">
        <v>212</v>
      </c>
      <c r="JS36" s="39">
        <v>1.9341999999999999</v>
      </c>
      <c r="JT36" s="39">
        <v>0</v>
      </c>
      <c r="JU36" t="s">
        <v>212</v>
      </c>
      <c r="JV36" s="39">
        <v>0</v>
      </c>
      <c r="JW36" s="39">
        <v>535.16399999999999</v>
      </c>
      <c r="JX36" s="39">
        <v>517.86099999999999</v>
      </c>
      <c r="JY36" s="39">
        <v>0</v>
      </c>
      <c r="JZ36" t="s">
        <v>212</v>
      </c>
      <c r="KA36" s="39">
        <v>64.575599999999994</v>
      </c>
      <c r="KB36" s="39">
        <v>0.65958300000000003</v>
      </c>
      <c r="KC36" s="39">
        <v>0.67647400000000002</v>
      </c>
      <c r="KD36" s="39">
        <v>5.9693799999999998E-2</v>
      </c>
      <c r="KE36" s="39">
        <v>0.77865200000000001</v>
      </c>
      <c r="KF36" s="39">
        <v>27.516400000000001</v>
      </c>
      <c r="KG36" s="39"/>
      <c r="KH36" s="39">
        <v>480200.00000000006</v>
      </c>
      <c r="KI36" s="39">
        <v>73300</v>
      </c>
      <c r="KJ36" s="39">
        <v>127800</v>
      </c>
      <c r="KK36" s="39">
        <v>288800</v>
      </c>
      <c r="KL36" s="39">
        <v>0</v>
      </c>
      <c r="KM36" s="39">
        <v>29900.000000000004</v>
      </c>
      <c r="KN36" s="39">
        <v>0</v>
      </c>
      <c r="KO36" s="47"/>
      <c r="KP36" s="77"/>
      <c r="KQ36" s="28" t="s">
        <v>313</v>
      </c>
      <c r="KR36" s="28"/>
      <c r="KS36" s="28">
        <v>3.3946100000000001</v>
      </c>
      <c r="KT36" s="28">
        <v>53592.3</v>
      </c>
      <c r="KU36" s="28">
        <v>0</v>
      </c>
      <c r="KV36" s="28">
        <v>126659</v>
      </c>
      <c r="KW36">
        <v>-3.9454699999999998</v>
      </c>
      <c r="KX36" s="28">
        <v>0</v>
      </c>
      <c r="KY36" s="28">
        <v>0</v>
      </c>
      <c r="KZ36" s="28">
        <v>12.0486</v>
      </c>
      <c r="LA36">
        <v>-5.35944E-2</v>
      </c>
      <c r="LB36" s="28">
        <v>776.85400000000004</v>
      </c>
      <c r="LC36" s="28">
        <v>818.50300000000004</v>
      </c>
      <c r="LD36">
        <v>-9.3963799999999993E-3</v>
      </c>
      <c r="LE36">
        <v>-1.2354200000000001E-3</v>
      </c>
      <c r="LF36" s="28">
        <v>15.403</v>
      </c>
      <c r="LG36">
        <v>-2.07479E-4</v>
      </c>
      <c r="LH36" s="44">
        <v>1.73237E-8</v>
      </c>
      <c r="LI36" s="2">
        <v>-1.2405E-14</v>
      </c>
      <c r="LJ36" s="28">
        <v>6.9770800000000001E-4</v>
      </c>
      <c r="LK36" s="28">
        <v>41.011000000000003</v>
      </c>
      <c r="LL36" s="28"/>
      <c r="LM36" s="45">
        <v>480700</v>
      </c>
      <c r="LN36" s="45">
        <v>67400</v>
      </c>
      <c r="LO36" s="45">
        <v>131000</v>
      </c>
      <c r="LP36" s="45">
        <v>287300</v>
      </c>
      <c r="LQ36" s="45"/>
      <c r="LR36" s="45">
        <v>33600</v>
      </c>
      <c r="LT36" s="47"/>
    </row>
    <row r="37" spans="1:332">
      <c r="A37" s="85"/>
      <c r="B37" s="28" t="s">
        <v>63</v>
      </c>
      <c r="C37" s="28"/>
      <c r="D37" s="28" t="s">
        <v>235</v>
      </c>
      <c r="E37" s="28">
        <v>79319.100000000006</v>
      </c>
      <c r="F37" s="28" t="s">
        <v>235</v>
      </c>
      <c r="G37" s="28">
        <v>146029</v>
      </c>
      <c r="H37" t="s">
        <v>212</v>
      </c>
      <c r="I37" s="28" t="s">
        <v>235</v>
      </c>
      <c r="J37" s="28" t="s">
        <v>235</v>
      </c>
      <c r="K37" s="28" t="s">
        <v>235</v>
      </c>
      <c r="L37" s="28" t="s">
        <v>235</v>
      </c>
      <c r="M37" s="28">
        <v>646.44399999999996</v>
      </c>
      <c r="N37" s="28">
        <v>632.17899999999997</v>
      </c>
      <c r="O37" s="28" t="s">
        <v>235</v>
      </c>
      <c r="P37" t="s">
        <v>212</v>
      </c>
      <c r="Q37" s="28">
        <v>108.559</v>
      </c>
      <c r="R37" s="28">
        <v>3.2232299999999998E-2</v>
      </c>
      <c r="S37" s="28">
        <v>0.169096</v>
      </c>
      <c r="T37" t="s">
        <v>212</v>
      </c>
      <c r="U37" s="28">
        <v>0.60659399999999997</v>
      </c>
      <c r="V37" s="28">
        <v>28.636500000000002</v>
      </c>
      <c r="W37" s="28"/>
      <c r="X37" s="28">
        <v>482100</v>
      </c>
      <c r="Y37" s="28">
        <v>67900</v>
      </c>
      <c r="Z37" s="28">
        <v>125500</v>
      </c>
      <c r="AA37" s="28">
        <v>293600</v>
      </c>
      <c r="AB37" s="28">
        <v>0</v>
      </c>
      <c r="AC37" s="28">
        <v>30900</v>
      </c>
      <c r="AD37" s="28">
        <v>0</v>
      </c>
      <c r="AE37" s="28">
        <v>20.699841189938898</v>
      </c>
      <c r="AF37" s="47"/>
      <c r="AG37" s="86"/>
      <c r="AH37" s="32" t="s">
        <v>8</v>
      </c>
      <c r="AI37" s="32"/>
      <c r="AJ37" t="s">
        <v>235</v>
      </c>
      <c r="AK37" s="32">
        <v>55769.599999999999</v>
      </c>
      <c r="AL37" t="s">
        <v>212</v>
      </c>
      <c r="AM37" s="32">
        <v>125286</v>
      </c>
      <c r="AN37" t="s">
        <v>235</v>
      </c>
      <c r="AO37" s="32">
        <v>2.7942399999999998</v>
      </c>
      <c r="AP37" t="s">
        <v>235</v>
      </c>
      <c r="AQ37" t="s">
        <v>235</v>
      </c>
      <c r="AR37" t="s">
        <v>235</v>
      </c>
      <c r="AS37" s="32">
        <v>528.53099999999995</v>
      </c>
      <c r="AT37" s="32">
        <v>559.37599999999998</v>
      </c>
      <c r="AU37" t="s">
        <v>235</v>
      </c>
      <c r="AV37" t="s">
        <v>235</v>
      </c>
      <c r="AW37" s="32">
        <v>53.011099999999999</v>
      </c>
      <c r="AX37" s="32">
        <v>1.3310299999999999</v>
      </c>
      <c r="AY37" s="32">
        <v>1.7066300000000001</v>
      </c>
      <c r="AZ37" s="32">
        <v>0.13980200000000001</v>
      </c>
      <c r="BA37" s="32">
        <v>0.64842599999999995</v>
      </c>
      <c r="BB37" s="32">
        <v>21.913499999999999</v>
      </c>
      <c r="BC37" s="32"/>
      <c r="BD37" s="32">
        <v>480200.00000000006</v>
      </c>
      <c r="BE37" s="32">
        <v>71600</v>
      </c>
      <c r="BF37" s="32">
        <v>129100</v>
      </c>
      <c r="BG37" s="32">
        <v>287900</v>
      </c>
      <c r="BH37" s="32">
        <v>0</v>
      </c>
      <c r="BI37" s="32">
        <v>31100</v>
      </c>
      <c r="BJ37" s="32">
        <v>0</v>
      </c>
      <c r="BK37" s="32">
        <v>19.945222036758505</v>
      </c>
      <c r="BL37" s="47"/>
      <c r="BO37" t="s">
        <v>354</v>
      </c>
      <c r="BP37">
        <f>AVERAGE(BP2,BP5,BP8,BP11,BP13,BP18:BP21,BP28)</f>
        <v>3.0519899999999995</v>
      </c>
      <c r="BQ37">
        <f t="shared" ref="BQ37:CO37" si="0">AVERAGE(BQ2,BQ5,BQ8,BQ11,BQ13,BQ18:BQ21,BQ28)</f>
        <v>54322.819999999992</v>
      </c>
      <c r="BR37">
        <f t="shared" si="0"/>
        <v>-0.64824039999999983</v>
      </c>
      <c r="BS37">
        <f t="shared" si="0"/>
        <v>143084.6</v>
      </c>
      <c r="BT37">
        <f t="shared" si="0"/>
        <v>-0.89537570000000033</v>
      </c>
      <c r="BU37">
        <f t="shared" si="0"/>
        <v>2.7421321000000001</v>
      </c>
      <c r="BV37">
        <f t="shared" si="0"/>
        <v>11.2765129</v>
      </c>
      <c r="BW37">
        <f t="shared" si="0"/>
        <v>9.2892589999999995</v>
      </c>
      <c r="BX37">
        <f t="shared" si="0"/>
        <v>2.9531790000000009E-2</v>
      </c>
      <c r="BY37">
        <f t="shared" si="0"/>
        <v>982.93029999999999</v>
      </c>
      <c r="BZ37">
        <f t="shared" si="0"/>
        <v>975.04660000000001</v>
      </c>
      <c r="CA37">
        <f t="shared" si="0"/>
        <v>-3.0364655260499999E-3</v>
      </c>
      <c r="CB37">
        <f t="shared" si="0"/>
        <v>7.0928369999999991E-2</v>
      </c>
      <c r="CC37">
        <f t="shared" si="0"/>
        <v>19.482850000000003</v>
      </c>
      <c r="CD37">
        <f t="shared" si="0"/>
        <v>1.3469874591649999E-3</v>
      </c>
      <c r="CE37">
        <f t="shared" si="0"/>
        <v>1.2528091465172999E-3</v>
      </c>
      <c r="CF37">
        <f t="shared" si="0"/>
        <v>1.0912873840379998E-4</v>
      </c>
      <c r="CG37">
        <f t="shared" si="0"/>
        <v>2.8620269024359001E-2</v>
      </c>
      <c r="CH37">
        <f t="shared" si="0"/>
        <v>46.956510000000002</v>
      </c>
      <c r="CI37" t="e">
        <f t="shared" si="0"/>
        <v>#DIV/0!</v>
      </c>
      <c r="CJ37">
        <f t="shared" si="0"/>
        <v>480360</v>
      </c>
      <c r="CK37">
        <f t="shared" si="0"/>
        <v>67670</v>
      </c>
      <c r="CL37">
        <f t="shared" si="0"/>
        <v>131390</v>
      </c>
      <c r="CM37">
        <f t="shared" si="0"/>
        <v>286450</v>
      </c>
      <c r="CN37" t="e">
        <f t="shared" si="0"/>
        <v>#DIV/0!</v>
      </c>
      <c r="CO37">
        <f t="shared" si="0"/>
        <v>34130</v>
      </c>
      <c r="CR37" s="47"/>
      <c r="EF37" s="37"/>
      <c r="EG37" s="37"/>
      <c r="EH37" s="37"/>
      <c r="EI37" s="37"/>
      <c r="EJ37" s="37"/>
      <c r="EK37" s="37"/>
      <c r="ID37" s="47"/>
      <c r="IE37" s="47"/>
      <c r="IF37" s="77"/>
      <c r="IG37" s="28" t="s">
        <v>64</v>
      </c>
      <c r="IH37" s="28"/>
      <c r="II37" s="28">
        <v>0</v>
      </c>
      <c r="IJ37" s="28">
        <v>57941.3</v>
      </c>
      <c r="IK37" s="28">
        <v>0</v>
      </c>
      <c r="IL37" s="28">
        <v>150441</v>
      </c>
      <c r="IM37" t="s">
        <v>212</v>
      </c>
      <c r="IN37" s="28">
        <v>5.2441399999999998</v>
      </c>
      <c r="IO37" s="28">
        <v>0</v>
      </c>
      <c r="IP37" s="28">
        <v>0</v>
      </c>
      <c r="IQ37" t="s">
        <v>212</v>
      </c>
      <c r="IR37" s="28">
        <v>620.072</v>
      </c>
      <c r="IS37" s="28">
        <v>593.59199999999998</v>
      </c>
      <c r="IT37" s="28">
        <v>0.50459699999999996</v>
      </c>
      <c r="IU37" t="s">
        <v>212</v>
      </c>
      <c r="IV37" s="28">
        <v>89.759200000000007</v>
      </c>
      <c r="IW37" s="28">
        <v>1.51542</v>
      </c>
      <c r="IX37" s="28">
        <v>2.6568299999999998</v>
      </c>
      <c r="IY37" s="28">
        <v>0.27843099999999998</v>
      </c>
      <c r="IZ37" s="28">
        <v>1.58833</v>
      </c>
      <c r="JA37" s="28">
        <v>49.313200000000002</v>
      </c>
      <c r="JB37" s="28"/>
      <c r="JC37" s="28">
        <v>479400</v>
      </c>
      <c r="JD37" s="28">
        <v>58300</v>
      </c>
      <c r="JE37" s="28">
        <v>134600</v>
      </c>
      <c r="JF37" s="28">
        <v>281800</v>
      </c>
      <c r="JG37" s="28">
        <v>0</v>
      </c>
      <c r="JH37" s="28">
        <v>46000</v>
      </c>
      <c r="JI37" s="28">
        <v>0</v>
      </c>
      <c r="JJ37" s="47"/>
      <c r="JK37" s="78"/>
      <c r="JL37" s="39" t="s">
        <v>9</v>
      </c>
      <c r="JM37" s="39"/>
      <c r="JN37" t="s">
        <v>212</v>
      </c>
      <c r="JO37" s="39">
        <v>51362.8</v>
      </c>
      <c r="JP37" t="s">
        <v>212</v>
      </c>
      <c r="JQ37" s="39">
        <v>113571</v>
      </c>
      <c r="JR37" t="s">
        <v>212</v>
      </c>
      <c r="JS37" s="39">
        <v>3.6001599999999998</v>
      </c>
      <c r="JT37" s="39">
        <v>3.4594800000000001</v>
      </c>
      <c r="JU37" s="39">
        <v>0</v>
      </c>
      <c r="JV37" t="s">
        <v>212</v>
      </c>
      <c r="JW37" s="39">
        <v>450.45299999999997</v>
      </c>
      <c r="JX37" s="39">
        <v>465.52</v>
      </c>
      <c r="JY37" s="39">
        <v>0</v>
      </c>
      <c r="JZ37" s="39">
        <v>0</v>
      </c>
      <c r="KA37" s="39">
        <v>59.787500000000001</v>
      </c>
      <c r="KB37" s="39">
        <v>1.9809099999999999</v>
      </c>
      <c r="KC37" s="39">
        <v>2.47749</v>
      </c>
      <c r="KD37" s="39">
        <v>0.24099999999999999</v>
      </c>
      <c r="KE37" s="39">
        <v>0.92485700000000004</v>
      </c>
      <c r="KF37" s="39">
        <v>18.580400000000001</v>
      </c>
      <c r="KG37" s="39"/>
      <c r="KH37" s="39">
        <v>480300</v>
      </c>
      <c r="KI37" s="39">
        <v>70500</v>
      </c>
      <c r="KJ37" s="39">
        <v>131400</v>
      </c>
      <c r="KK37" s="39">
        <v>286400</v>
      </c>
      <c r="KL37" s="39">
        <v>0</v>
      </c>
      <c r="KM37" s="39">
        <v>31400</v>
      </c>
      <c r="KN37" s="39">
        <v>0</v>
      </c>
      <c r="KO37" s="47"/>
      <c r="KP37" s="77"/>
      <c r="KQ37" s="28" t="s">
        <v>315</v>
      </c>
      <c r="KR37" s="28"/>
      <c r="KS37" s="28">
        <v>2.9623200000000001</v>
      </c>
      <c r="KT37" s="28">
        <v>51461.9</v>
      </c>
      <c r="KU37">
        <v>-8.2324499999999995E-2</v>
      </c>
      <c r="KV37" s="28">
        <v>142622</v>
      </c>
      <c r="KW37">
        <v>-5.8684599999999998</v>
      </c>
      <c r="KX37" s="28">
        <v>2.2204700000000002</v>
      </c>
      <c r="KY37" s="28">
        <v>0</v>
      </c>
      <c r="KZ37" s="28">
        <v>11.227499999999999</v>
      </c>
      <c r="LA37">
        <v>-0.147643</v>
      </c>
      <c r="LB37" s="28">
        <v>991.34799999999996</v>
      </c>
      <c r="LC37" s="28">
        <v>965.40700000000004</v>
      </c>
      <c r="LD37" s="28">
        <v>2.0438100000000001E-3</v>
      </c>
      <c r="LE37" s="28">
        <v>0</v>
      </c>
      <c r="LF37" s="28">
        <v>19.526700000000002</v>
      </c>
      <c r="LG37" s="44">
        <v>5.9930199999999998E-5</v>
      </c>
      <c r="LH37" s="2">
        <v>-4.9972500000000003E-9</v>
      </c>
      <c r="LI37" s="44">
        <v>4.9073799999999997E-14</v>
      </c>
      <c r="LJ37">
        <v>-3.7042199999999998E-3</v>
      </c>
      <c r="LK37" s="28">
        <v>55.964500000000001</v>
      </c>
      <c r="LL37" s="28"/>
      <c r="LM37" s="45">
        <v>480000</v>
      </c>
      <c r="LN37" s="45">
        <v>67700</v>
      </c>
      <c r="LO37" s="45">
        <v>132100</v>
      </c>
      <c r="LP37" s="45">
        <v>285300</v>
      </c>
      <c r="LQ37" s="45"/>
      <c r="LR37" s="45">
        <v>34800</v>
      </c>
      <c r="LT37" s="47"/>
    </row>
    <row r="38" spans="1:332">
      <c r="AB38" s="28"/>
      <c r="AF38" s="47"/>
      <c r="AG38" s="86"/>
      <c r="AH38" s="32" t="s">
        <v>7</v>
      </c>
      <c r="AI38" s="32"/>
      <c r="AJ38" t="s">
        <v>235</v>
      </c>
      <c r="AK38" s="32">
        <v>51558.9</v>
      </c>
      <c r="AL38" t="s">
        <v>212</v>
      </c>
      <c r="AM38" s="32">
        <v>111230</v>
      </c>
      <c r="AN38" t="s">
        <v>212</v>
      </c>
      <c r="AO38" s="32">
        <v>1.6912499999999999</v>
      </c>
      <c r="AP38" t="s">
        <v>212</v>
      </c>
      <c r="AQ38" t="s">
        <v>235</v>
      </c>
      <c r="AR38" t="s">
        <v>212</v>
      </c>
      <c r="AS38" s="32">
        <v>456.73</v>
      </c>
      <c r="AT38" s="32">
        <v>459.363</v>
      </c>
      <c r="AU38" t="s">
        <v>235</v>
      </c>
      <c r="AV38" t="s">
        <v>212</v>
      </c>
      <c r="AW38" s="32">
        <v>37.499600000000001</v>
      </c>
      <c r="AX38" t="s">
        <v>212</v>
      </c>
      <c r="AY38" s="32">
        <v>4.1132399999999998E-3</v>
      </c>
      <c r="AZ38" t="s">
        <v>212</v>
      </c>
      <c r="BA38" s="32">
        <v>5.4872700000000003E-2</v>
      </c>
      <c r="BB38" s="32">
        <v>23.291</v>
      </c>
      <c r="BC38" s="32"/>
      <c r="BD38" s="32">
        <v>480900.00000000006</v>
      </c>
      <c r="BE38" s="32">
        <v>74900</v>
      </c>
      <c r="BF38" s="32">
        <v>126000</v>
      </c>
      <c r="BG38" s="32">
        <v>291500</v>
      </c>
      <c r="BH38" s="32">
        <v>0</v>
      </c>
      <c r="BI38" s="32">
        <v>26700</v>
      </c>
      <c r="BJ38" s="32">
        <v>0</v>
      </c>
      <c r="BK38" s="32">
        <v>16.97606431550367</v>
      </c>
      <c r="BL38" s="47"/>
      <c r="BO38" t="s">
        <v>350</v>
      </c>
      <c r="BP38">
        <f t="shared" ref="BP38:CO38" si="1">AVERAGE(BP3,BP6,BP12,BP14:BP17,BP22:BP23,BP29,BP33)</f>
        <v>2.0775423636363635</v>
      </c>
      <c r="BQ38">
        <f t="shared" si="1"/>
        <v>51661.63636363636</v>
      </c>
      <c r="BR38">
        <f t="shared" si="1"/>
        <v>0.2370331818181817</v>
      </c>
      <c r="BS38">
        <f t="shared" si="1"/>
        <v>141373.72727272726</v>
      </c>
      <c r="BT38">
        <f t="shared" si="1"/>
        <v>-1.5866800000000003</v>
      </c>
      <c r="BU38">
        <f t="shared" si="1"/>
        <v>1.3274185454545455</v>
      </c>
      <c r="BV38">
        <f t="shared" si="1"/>
        <v>-1.5354381272727275</v>
      </c>
      <c r="BW38">
        <f t="shared" si="1"/>
        <v>9.6937781818181818</v>
      </c>
      <c r="BX38">
        <f t="shared" si="1"/>
        <v>8.4374163636363644E-2</v>
      </c>
      <c r="BY38">
        <f t="shared" si="1"/>
        <v>905.46281818181819</v>
      </c>
      <c r="BZ38">
        <f t="shared" si="1"/>
        <v>903.88027272727265</v>
      </c>
      <c r="CA38">
        <f t="shared" si="1"/>
        <v>-6.2737715443636358E-4</v>
      </c>
      <c r="CB38">
        <f t="shared" si="1"/>
        <v>1.5797215454545457E-2</v>
      </c>
      <c r="CC38">
        <f t="shared" si="1"/>
        <v>19.661645454545457</v>
      </c>
      <c r="CD38">
        <f t="shared" si="1"/>
        <v>-8.7148959278454566E-4</v>
      </c>
      <c r="CE38">
        <f t="shared" si="1"/>
        <v>2.4887703658840912E-3</v>
      </c>
      <c r="CF38">
        <f t="shared" si="1"/>
        <v>5.5859338275621751E-6</v>
      </c>
      <c r="CG38">
        <f t="shared" si="1"/>
        <v>2.4212188996171814E-2</v>
      </c>
      <c r="CH38">
        <f t="shared" si="1"/>
        <v>45.532109090909096</v>
      </c>
      <c r="CI38" t="e">
        <f t="shared" si="1"/>
        <v>#DIV/0!</v>
      </c>
      <c r="CJ38">
        <f t="shared" si="1"/>
        <v>480290.90909090912</v>
      </c>
      <c r="CK38">
        <f t="shared" si="1"/>
        <v>67909.090909090912</v>
      </c>
      <c r="CL38">
        <f t="shared" si="1"/>
        <v>131363.63636363635</v>
      </c>
      <c r="CM38">
        <f t="shared" si="1"/>
        <v>286290.90909090912</v>
      </c>
      <c r="CN38" t="e">
        <f t="shared" si="1"/>
        <v>#DIV/0!</v>
      </c>
      <c r="CO38">
        <f t="shared" si="1"/>
        <v>34181.818181818184</v>
      </c>
      <c r="CR38" s="47"/>
      <c r="EF38" s="37"/>
      <c r="EG38" s="37"/>
      <c r="EH38" s="37"/>
      <c r="EI38" s="37"/>
      <c r="EJ38" s="37"/>
      <c r="EK38" s="37"/>
      <c r="ID38" s="47"/>
      <c r="IE38" s="47"/>
      <c r="IF38" s="77"/>
      <c r="IG38" s="28" t="s">
        <v>63</v>
      </c>
      <c r="IH38" s="28"/>
      <c r="II38" s="28">
        <v>0</v>
      </c>
      <c r="IJ38" s="28">
        <v>79319.100000000006</v>
      </c>
      <c r="IK38" s="28">
        <v>0</v>
      </c>
      <c r="IL38" s="28">
        <v>146029</v>
      </c>
      <c r="IM38" t="s">
        <v>212</v>
      </c>
      <c r="IN38" s="28">
        <v>0</v>
      </c>
      <c r="IO38" s="28">
        <v>0</v>
      </c>
      <c r="IP38" s="28">
        <v>0</v>
      </c>
      <c r="IQ38" s="28">
        <v>0</v>
      </c>
      <c r="IR38" s="28">
        <v>646.44399999999996</v>
      </c>
      <c r="IS38" s="28">
        <v>632.17899999999997</v>
      </c>
      <c r="IT38" s="28">
        <v>0</v>
      </c>
      <c r="IU38" t="s">
        <v>212</v>
      </c>
      <c r="IV38" s="28">
        <v>108.559</v>
      </c>
      <c r="IW38" s="28">
        <v>3.2232299999999998E-2</v>
      </c>
      <c r="IX38" s="28">
        <v>0.169096</v>
      </c>
      <c r="IY38" t="s">
        <v>212</v>
      </c>
      <c r="IZ38" s="28">
        <v>0.60659399999999997</v>
      </c>
      <c r="JA38" s="28">
        <v>28.636500000000002</v>
      </c>
      <c r="JB38" s="28"/>
      <c r="JC38" s="28">
        <v>482100</v>
      </c>
      <c r="JD38" s="28">
        <v>67900</v>
      </c>
      <c r="JE38" s="28">
        <v>125500</v>
      </c>
      <c r="JF38" s="28">
        <v>293600</v>
      </c>
      <c r="JG38" s="28">
        <v>0</v>
      </c>
      <c r="JH38" s="28">
        <v>30900</v>
      </c>
      <c r="JI38" s="28">
        <v>0</v>
      </c>
      <c r="JJ38" s="47"/>
      <c r="JK38" s="78"/>
      <c r="JL38" s="32" t="s">
        <v>8</v>
      </c>
      <c r="JM38" s="32"/>
      <c r="JN38" s="32">
        <v>0</v>
      </c>
      <c r="JO38" s="32">
        <v>55769.599999999999</v>
      </c>
      <c r="JP38" t="s">
        <v>212</v>
      </c>
      <c r="JQ38" s="32">
        <v>125286</v>
      </c>
      <c r="JR38" s="32">
        <v>0</v>
      </c>
      <c r="JS38" s="32">
        <v>2.7942399999999998</v>
      </c>
      <c r="JT38" s="32">
        <v>0</v>
      </c>
      <c r="JU38" s="32">
        <v>0</v>
      </c>
      <c r="JV38" s="32">
        <v>0</v>
      </c>
      <c r="JW38" s="32">
        <v>528.53099999999995</v>
      </c>
      <c r="JX38" s="32">
        <v>559.37599999999998</v>
      </c>
      <c r="JY38" s="32">
        <v>0</v>
      </c>
      <c r="JZ38" s="32">
        <v>0</v>
      </c>
      <c r="KA38" s="32">
        <v>53.011099999999999</v>
      </c>
      <c r="KB38" s="32">
        <v>1.3310299999999999</v>
      </c>
      <c r="KC38" s="32">
        <v>1.7066300000000001</v>
      </c>
      <c r="KD38" s="32">
        <v>0.13980200000000001</v>
      </c>
      <c r="KE38" s="32">
        <v>0.64842599999999995</v>
      </c>
      <c r="KF38" s="32">
        <v>21.913499999999999</v>
      </c>
      <c r="KG38" s="32"/>
      <c r="KH38" s="32">
        <v>480200.00000000006</v>
      </c>
      <c r="KI38" s="32">
        <v>71600</v>
      </c>
      <c r="KJ38" s="32">
        <v>129100</v>
      </c>
      <c r="KK38" s="32">
        <v>287900</v>
      </c>
      <c r="KL38" s="32">
        <v>0</v>
      </c>
      <c r="KM38" s="32">
        <v>31100</v>
      </c>
      <c r="KN38" s="32">
        <v>0</v>
      </c>
      <c r="KO38" s="47"/>
      <c r="LT38" s="47"/>
    </row>
    <row r="39" spans="1:332">
      <c r="AF39" s="47"/>
      <c r="AG39" s="86"/>
      <c r="AH39" s="39" t="s">
        <v>6</v>
      </c>
      <c r="AI39" s="39"/>
      <c r="AJ39" t="s">
        <v>235</v>
      </c>
      <c r="AK39" s="39">
        <v>60566.8</v>
      </c>
      <c r="AL39" t="s">
        <v>212</v>
      </c>
      <c r="AM39" s="39">
        <v>123337</v>
      </c>
      <c r="AN39" t="s">
        <v>235</v>
      </c>
      <c r="AO39" s="39">
        <v>3.1365799999999999</v>
      </c>
      <c r="AP39" t="s">
        <v>235</v>
      </c>
      <c r="AQ39" t="s">
        <v>212</v>
      </c>
      <c r="AR39" t="s">
        <v>212</v>
      </c>
      <c r="AS39" s="39">
        <v>430.35899999999998</v>
      </c>
      <c r="AT39" s="39">
        <v>405.47899999999998</v>
      </c>
      <c r="AU39" s="39">
        <v>0.134711</v>
      </c>
      <c r="AV39" t="s">
        <v>235</v>
      </c>
      <c r="AW39" s="39">
        <v>117.45099999999999</v>
      </c>
      <c r="AX39" s="39">
        <v>2.5526</v>
      </c>
      <c r="AY39" s="39">
        <v>3.2660300000000002</v>
      </c>
      <c r="AZ39" s="39">
        <v>0.33055099999999998</v>
      </c>
      <c r="BA39" s="39">
        <v>1.1387400000000001</v>
      </c>
      <c r="BB39" s="39">
        <v>18.641100000000002</v>
      </c>
      <c r="BC39" s="39"/>
      <c r="BD39" s="39">
        <v>480200.00000000006</v>
      </c>
      <c r="BE39" s="39">
        <v>72200</v>
      </c>
      <c r="BF39" s="39">
        <v>128699.99999999999</v>
      </c>
      <c r="BG39" s="39">
        <v>288100</v>
      </c>
      <c r="BH39" s="39">
        <v>0</v>
      </c>
      <c r="BI39" s="39">
        <v>30800</v>
      </c>
      <c r="BJ39" s="39">
        <v>0</v>
      </c>
      <c r="BK39" s="39">
        <v>19.658766545483427</v>
      </c>
      <c r="BL39" s="47"/>
      <c r="BO39" t="s">
        <v>351</v>
      </c>
      <c r="BP39">
        <f t="shared" ref="BP39:CO39" si="2">AVERAGE(BP4,BP7,BP9:BP10,BP24:BP27,BP30:BP32,BP34:BP36)</f>
        <v>2.7706065714285715</v>
      </c>
      <c r="BQ39">
        <f t="shared" si="2"/>
        <v>55445.692857142865</v>
      </c>
      <c r="BR39">
        <f t="shared" si="2"/>
        <v>167.92527417857147</v>
      </c>
      <c r="BS39">
        <f t="shared" si="2"/>
        <v>145044.42857142858</v>
      </c>
      <c r="BT39">
        <f t="shared" si="2"/>
        <v>50.317570285714282</v>
      </c>
      <c r="BU39">
        <f t="shared" si="2"/>
        <v>2.9294159285714292</v>
      </c>
      <c r="BV39">
        <f t="shared" si="2"/>
        <v>3.3834914571428567</v>
      </c>
      <c r="BW39">
        <f t="shared" si="2"/>
        <v>11.98689357142857</v>
      </c>
      <c r="BX39">
        <f t="shared" si="2"/>
        <v>1.6262224642857144</v>
      </c>
      <c r="BY39">
        <f t="shared" si="2"/>
        <v>952.98478571428564</v>
      </c>
      <c r="BZ39">
        <f t="shared" si="2"/>
        <v>936.32407142857141</v>
      </c>
      <c r="CA39">
        <f t="shared" si="2"/>
        <v>-1.5580984977142857E-3</v>
      </c>
      <c r="CB39">
        <f t="shared" si="2"/>
        <v>0.11649286571428571</v>
      </c>
      <c r="CC39">
        <f t="shared" si="2"/>
        <v>21.793057142857144</v>
      </c>
      <c r="CD39">
        <f t="shared" si="2"/>
        <v>-1.1943736125928574E-3</v>
      </c>
      <c r="CE39">
        <f t="shared" si="2"/>
        <v>1.9713700585907144E-3</v>
      </c>
      <c r="CF39">
        <f t="shared" si="2"/>
        <v>7.2272713240076526E-5</v>
      </c>
      <c r="CG39">
        <f t="shared" si="2"/>
        <v>2.8575722239198575E-2</v>
      </c>
      <c r="CH39">
        <f t="shared" si="2"/>
        <v>47.040757142857146</v>
      </c>
      <c r="CI39" t="e">
        <f t="shared" si="2"/>
        <v>#DIV/0!</v>
      </c>
      <c r="CJ39">
        <f t="shared" si="2"/>
        <v>480285.71428571426</v>
      </c>
      <c r="CK39">
        <f t="shared" si="2"/>
        <v>67364.28571428571</v>
      </c>
      <c r="CL39">
        <f t="shared" si="2"/>
        <v>131514.28571428571</v>
      </c>
      <c r="CM39">
        <f t="shared" si="2"/>
        <v>286185.71428571426</v>
      </c>
      <c r="CN39" t="e">
        <f t="shared" si="2"/>
        <v>#DIV/0!</v>
      </c>
      <c r="CO39">
        <f t="shared" si="2"/>
        <v>34657.142857142855</v>
      </c>
      <c r="CR39" s="47"/>
      <c r="EF39" s="37"/>
      <c r="EG39" s="37"/>
      <c r="EH39" s="37"/>
      <c r="EI39" s="37"/>
      <c r="EJ39" s="37"/>
      <c r="EK39" s="37"/>
      <c r="ID39" s="47"/>
      <c r="IE39" s="47"/>
      <c r="IF39" s="47"/>
      <c r="IG39" s="47"/>
      <c r="IH39" s="47"/>
      <c r="II39" s="47"/>
      <c r="IJ39" s="47"/>
      <c r="IK39" s="47"/>
      <c r="IL39" s="47"/>
      <c r="IM39" s="47"/>
      <c r="IN39" s="47"/>
      <c r="IO39" s="47"/>
      <c r="IP39" s="47"/>
      <c r="IQ39" s="47"/>
      <c r="IR39" s="47"/>
      <c r="IS39" s="47"/>
      <c r="IT39" s="47"/>
      <c r="IU39" s="47"/>
      <c r="IV39" s="47"/>
      <c r="IW39" s="47"/>
      <c r="IX39" s="47"/>
      <c r="IY39" s="47"/>
      <c r="IZ39" s="47"/>
      <c r="JA39" s="47"/>
      <c r="JB39" s="47"/>
      <c r="JC39" s="47"/>
      <c r="JD39" s="47"/>
      <c r="JE39" s="47"/>
      <c r="JF39" s="47"/>
      <c r="JG39" s="47"/>
      <c r="JH39" s="47"/>
      <c r="JI39" s="47"/>
      <c r="JJ39" s="47"/>
      <c r="JK39" s="78"/>
      <c r="JL39" s="32" t="s">
        <v>7</v>
      </c>
      <c r="JM39" s="32"/>
      <c r="JN39" s="32">
        <v>0</v>
      </c>
      <c r="JO39" s="32">
        <v>51558.9</v>
      </c>
      <c r="JP39" t="s">
        <v>212</v>
      </c>
      <c r="JQ39" s="32">
        <v>111230</v>
      </c>
      <c r="JR39" t="s">
        <v>212</v>
      </c>
      <c r="JS39" s="32">
        <v>1.6912499999999999</v>
      </c>
      <c r="JT39" t="s">
        <v>212</v>
      </c>
      <c r="JU39" s="32">
        <v>0</v>
      </c>
      <c r="JV39" t="s">
        <v>212</v>
      </c>
      <c r="JW39" s="32">
        <v>456.73</v>
      </c>
      <c r="JX39" s="32">
        <v>459.363</v>
      </c>
      <c r="JY39" s="32">
        <v>0</v>
      </c>
      <c r="JZ39" t="s">
        <v>212</v>
      </c>
      <c r="KA39" s="32">
        <v>37.499600000000001</v>
      </c>
      <c r="KB39" t="s">
        <v>212</v>
      </c>
      <c r="KC39" s="32">
        <v>4.1132399999999998E-3</v>
      </c>
      <c r="KD39" t="s">
        <v>212</v>
      </c>
      <c r="KE39" s="32">
        <v>5.4872700000000003E-2</v>
      </c>
      <c r="KF39" s="32">
        <v>23.291</v>
      </c>
      <c r="KG39" s="32"/>
      <c r="KH39" s="32">
        <v>480900.00000000006</v>
      </c>
      <c r="KI39" s="32">
        <v>74900</v>
      </c>
      <c r="KJ39" s="32">
        <v>126000</v>
      </c>
      <c r="KK39" s="32">
        <v>291500</v>
      </c>
      <c r="KL39" s="32">
        <v>0</v>
      </c>
      <c r="KM39" s="32">
        <v>26700</v>
      </c>
      <c r="KN39" s="32">
        <v>0</v>
      </c>
      <c r="KO39" s="47"/>
      <c r="LT39" s="47"/>
    </row>
    <row r="40" spans="1:332">
      <c r="C40" t="s">
        <v>353</v>
      </c>
      <c r="D40">
        <f>AVERAGE(D3,D6,D9:D10,D15,D19:D20,D24,D26,D28,D30,D35)</f>
        <v>2.3970500000000001</v>
      </c>
      <c r="E40">
        <f t="shared" ref="E40:AC40" si="3">AVERAGE(E3,E6,E9:E10,E15,E19:E20,E24,E26,E28,E30,E35)</f>
        <v>50836.433333333327</v>
      </c>
      <c r="F40" t="e">
        <f t="shared" si="3"/>
        <v>#DIV/0!</v>
      </c>
      <c r="G40">
        <f t="shared" si="3"/>
        <v>134498</v>
      </c>
      <c r="H40">
        <f t="shared" si="3"/>
        <v>11.215226666666666</v>
      </c>
      <c r="I40">
        <f t="shared" si="3"/>
        <v>5.1154391666666674</v>
      </c>
      <c r="J40">
        <f t="shared" si="3"/>
        <v>2.498516</v>
      </c>
      <c r="K40">
        <f t="shared" si="3"/>
        <v>28.942699999999999</v>
      </c>
      <c r="L40">
        <f t="shared" si="3"/>
        <v>0.63619999999999999</v>
      </c>
      <c r="M40">
        <f t="shared" si="3"/>
        <v>756.31633333333332</v>
      </c>
      <c r="N40">
        <f t="shared" si="3"/>
        <v>761.66700000000003</v>
      </c>
      <c r="O40">
        <f t="shared" si="3"/>
        <v>0.12651327500000001</v>
      </c>
      <c r="P40" t="e">
        <f t="shared" si="3"/>
        <v>#DIV/0!</v>
      </c>
      <c r="Q40">
        <f t="shared" si="3"/>
        <v>36.890733333333337</v>
      </c>
      <c r="R40">
        <f t="shared" si="3"/>
        <v>0.37726300454545458</v>
      </c>
      <c r="S40">
        <f t="shared" si="3"/>
        <v>0.62924161818181823</v>
      </c>
      <c r="T40">
        <f t="shared" si="3"/>
        <v>8.5806305200000016E-2</v>
      </c>
      <c r="U40">
        <f t="shared" si="3"/>
        <v>0.78252241666666666</v>
      </c>
      <c r="V40">
        <f t="shared" si="3"/>
        <v>34.485808333333331</v>
      </c>
      <c r="W40" t="e">
        <f t="shared" si="3"/>
        <v>#DIV/0!</v>
      </c>
      <c r="X40">
        <f t="shared" si="3"/>
        <v>477308.33333333331</v>
      </c>
      <c r="Y40">
        <f t="shared" si="3"/>
        <v>58116.666666666664</v>
      </c>
      <c r="Z40">
        <f t="shared" si="3"/>
        <v>139841.66666666666</v>
      </c>
      <c r="AA40">
        <f t="shared" si="3"/>
        <v>274866.66666666669</v>
      </c>
      <c r="AB40">
        <f t="shared" si="3"/>
        <v>900</v>
      </c>
      <c r="AC40">
        <f t="shared" si="3"/>
        <v>47000</v>
      </c>
      <c r="AF40" s="47"/>
      <c r="AG40" s="86"/>
      <c r="AH40" s="39" t="s">
        <v>5</v>
      </c>
      <c r="AI40" s="39"/>
      <c r="AJ40" t="s">
        <v>235</v>
      </c>
      <c r="AK40" s="39">
        <v>56388.6</v>
      </c>
      <c r="AL40" t="s">
        <v>212</v>
      </c>
      <c r="AM40" s="39">
        <v>118729</v>
      </c>
      <c r="AN40" t="s">
        <v>235</v>
      </c>
      <c r="AO40" t="s">
        <v>235</v>
      </c>
      <c r="AP40" t="s">
        <v>235</v>
      </c>
      <c r="AQ40" t="s">
        <v>235</v>
      </c>
      <c r="AR40" t="s">
        <v>212</v>
      </c>
      <c r="AS40" s="39">
        <v>435.60899999999998</v>
      </c>
      <c r="AT40" s="39">
        <v>413.70699999999999</v>
      </c>
      <c r="AU40" s="39">
        <v>0.109098</v>
      </c>
      <c r="AV40" t="s">
        <v>235</v>
      </c>
      <c r="AW40" s="39">
        <v>101.33799999999999</v>
      </c>
      <c r="AX40" s="39">
        <v>1.8784099999999999</v>
      </c>
      <c r="AY40" s="39">
        <v>2.6633499999999999</v>
      </c>
      <c r="AZ40" s="39">
        <v>0.211508</v>
      </c>
      <c r="BA40" s="39">
        <v>0.93484299999999998</v>
      </c>
      <c r="BB40" s="39">
        <v>18.7346</v>
      </c>
      <c r="BC40" s="39"/>
      <c r="BD40" s="39">
        <v>479799.99999999994</v>
      </c>
      <c r="BE40" s="39">
        <v>72900</v>
      </c>
      <c r="BF40" s="39">
        <v>129700</v>
      </c>
      <c r="BG40" s="39">
        <v>286800</v>
      </c>
      <c r="BH40" s="39">
        <v>0</v>
      </c>
      <c r="BI40" s="39">
        <v>30800</v>
      </c>
      <c r="BJ40" s="39">
        <v>0</v>
      </c>
      <c r="BK40" s="39">
        <v>19.506821741653606</v>
      </c>
      <c r="BL40" s="47"/>
      <c r="CR40" s="47"/>
      <c r="EF40" s="37"/>
      <c r="EG40" s="37"/>
      <c r="EH40" s="37"/>
      <c r="EI40" s="37"/>
      <c r="EJ40" s="37"/>
      <c r="EK40" s="37"/>
      <c r="ID40" s="47"/>
      <c r="IE40" s="47"/>
      <c r="IF40" s="47"/>
      <c r="IG40" s="47"/>
      <c r="IH40" s="47"/>
      <c r="II40" s="47"/>
      <c r="IJ40" s="47"/>
      <c r="IK40" s="47"/>
      <c r="IL40" s="47"/>
      <c r="IM40" s="47"/>
      <c r="IN40" s="47"/>
      <c r="IO40" s="47"/>
      <c r="IP40" s="47"/>
      <c r="IQ40" s="47"/>
      <c r="IR40" s="47"/>
      <c r="IS40" s="47"/>
      <c r="IT40" s="47"/>
      <c r="IU40" s="47"/>
      <c r="IV40" s="47"/>
      <c r="IW40" s="47"/>
      <c r="IX40" s="47"/>
      <c r="IY40" s="47"/>
      <c r="IZ40" s="47"/>
      <c r="JA40" s="47"/>
      <c r="JB40" s="47"/>
      <c r="JC40" s="47"/>
      <c r="JD40" s="47"/>
      <c r="JE40" s="47"/>
      <c r="JF40" s="47"/>
      <c r="JG40" s="47"/>
      <c r="JH40" s="47"/>
      <c r="JI40" s="47"/>
      <c r="JJ40" s="47"/>
      <c r="JK40" s="78"/>
      <c r="JL40" s="39" t="s">
        <v>6</v>
      </c>
      <c r="JM40" s="39"/>
      <c r="JN40" s="39">
        <v>0</v>
      </c>
      <c r="JO40" s="39">
        <v>60566.8</v>
      </c>
      <c r="JP40" t="s">
        <v>212</v>
      </c>
      <c r="JQ40" s="39">
        <v>123337</v>
      </c>
      <c r="JR40" s="39">
        <v>0</v>
      </c>
      <c r="JS40" s="39">
        <v>3.1365799999999999</v>
      </c>
      <c r="JT40" s="39">
        <v>0</v>
      </c>
      <c r="JU40" t="s">
        <v>212</v>
      </c>
      <c r="JV40" t="s">
        <v>212</v>
      </c>
      <c r="JW40" s="39">
        <v>430.35899999999998</v>
      </c>
      <c r="JX40" s="39">
        <v>405.47899999999998</v>
      </c>
      <c r="JY40" s="39">
        <v>0.134711</v>
      </c>
      <c r="JZ40" s="39">
        <v>0</v>
      </c>
      <c r="KA40" s="39">
        <v>117.45099999999999</v>
      </c>
      <c r="KB40" s="39">
        <v>2.5526</v>
      </c>
      <c r="KC40" s="39">
        <v>3.2660300000000002</v>
      </c>
      <c r="KD40" s="39">
        <v>0.33055099999999998</v>
      </c>
      <c r="KE40" s="39">
        <v>1.1387400000000001</v>
      </c>
      <c r="KF40" s="39">
        <v>18.641100000000002</v>
      </c>
      <c r="KG40" s="39"/>
      <c r="KH40" s="39">
        <v>480200.00000000006</v>
      </c>
      <c r="KI40" s="39">
        <v>72200</v>
      </c>
      <c r="KJ40" s="39">
        <v>128699.99999999999</v>
      </c>
      <c r="KK40" s="39">
        <v>288100</v>
      </c>
      <c r="KL40" s="39">
        <v>0</v>
      </c>
      <c r="KM40" s="39">
        <v>30800</v>
      </c>
      <c r="KN40" s="39">
        <v>0</v>
      </c>
      <c r="KO40" s="47"/>
      <c r="LT40" s="47"/>
    </row>
    <row r="41" spans="1:332" ht="14.4" customHeight="1">
      <c r="C41" t="s">
        <v>350</v>
      </c>
      <c r="D41">
        <f>AVERAGE(D2,D4,D7,D11,D16,D21,D25,D27,D29,D31,D34)</f>
        <v>26.834400000000002</v>
      </c>
      <c r="E41">
        <f t="shared" ref="E41:AC41" si="4">AVERAGE(E2,E4,E7,E11,E16,E21,E25,E27,E29,E31,E34)</f>
        <v>58034.645454545454</v>
      </c>
      <c r="F41">
        <f t="shared" si="4"/>
        <v>6104.79</v>
      </c>
      <c r="G41">
        <f t="shared" si="4"/>
        <v>136431</v>
      </c>
      <c r="H41">
        <f t="shared" si="4"/>
        <v>1840.2049999999999</v>
      </c>
      <c r="I41">
        <f t="shared" si="4"/>
        <v>55.930591000000007</v>
      </c>
      <c r="J41">
        <f t="shared" si="4"/>
        <v>31.926991666666666</v>
      </c>
      <c r="K41">
        <f t="shared" si="4"/>
        <v>105.71525</v>
      </c>
      <c r="L41">
        <f t="shared" si="4"/>
        <v>85.245900000000006</v>
      </c>
      <c r="M41">
        <f t="shared" si="4"/>
        <v>748.4858181818181</v>
      </c>
      <c r="N41">
        <f t="shared" si="4"/>
        <v>740.99381818181826</v>
      </c>
      <c r="O41">
        <f t="shared" si="4"/>
        <v>0.30640943333333331</v>
      </c>
      <c r="P41">
        <f t="shared" si="4"/>
        <v>3.775255</v>
      </c>
      <c r="Q41">
        <f t="shared" si="4"/>
        <v>68.353000000000009</v>
      </c>
      <c r="R41">
        <f t="shared" si="4"/>
        <v>0.11385003666666667</v>
      </c>
      <c r="S41">
        <f t="shared" si="4"/>
        <v>0.21436069129999999</v>
      </c>
      <c r="T41">
        <f t="shared" si="4"/>
        <v>3.0041053999999994E-2</v>
      </c>
      <c r="U41">
        <f t="shared" si="4"/>
        <v>0.36225898499999998</v>
      </c>
      <c r="V41">
        <f t="shared" si="4"/>
        <v>32.830754545454539</v>
      </c>
      <c r="W41" t="e">
        <f t="shared" si="4"/>
        <v>#DIV/0!</v>
      </c>
      <c r="X41">
        <f t="shared" si="4"/>
        <v>478872.72727272729</v>
      </c>
      <c r="Y41">
        <f t="shared" si="4"/>
        <v>64145.454545454544</v>
      </c>
      <c r="Z41">
        <f t="shared" si="4"/>
        <v>134090.90909090909</v>
      </c>
      <c r="AA41">
        <f t="shared" si="4"/>
        <v>281927.27272727271</v>
      </c>
      <c r="AB41">
        <f t="shared" si="4"/>
        <v>354.54545454545456</v>
      </c>
      <c r="AC41">
        <f t="shared" si="4"/>
        <v>38963.63636363636</v>
      </c>
      <c r="AF41" s="47"/>
      <c r="AG41" s="86"/>
      <c r="AH41" s="39" t="s">
        <v>4</v>
      </c>
      <c r="AI41" s="39"/>
      <c r="AJ41" t="s">
        <v>212</v>
      </c>
      <c r="AK41" s="39">
        <v>58041.4</v>
      </c>
      <c r="AL41" t="s">
        <v>212</v>
      </c>
      <c r="AM41" s="39">
        <v>140517</v>
      </c>
      <c r="AN41" t="s">
        <v>235</v>
      </c>
      <c r="AO41" t="s">
        <v>235</v>
      </c>
      <c r="AP41" t="s">
        <v>235</v>
      </c>
      <c r="AQ41" t="s">
        <v>235</v>
      </c>
      <c r="AR41" t="s">
        <v>235</v>
      </c>
      <c r="AS41" s="39">
        <v>478.66699999999997</v>
      </c>
      <c r="AT41" s="39">
        <v>462.35199999999998</v>
      </c>
      <c r="AU41" s="39">
        <v>0.16539200000000001</v>
      </c>
      <c r="AV41" t="s">
        <v>235</v>
      </c>
      <c r="AW41" s="39">
        <v>112.11</v>
      </c>
      <c r="AX41" s="39">
        <v>2.1968700000000001</v>
      </c>
      <c r="AY41" s="39">
        <v>3.5584600000000002</v>
      </c>
      <c r="AZ41" s="39">
        <v>0.33908899999999997</v>
      </c>
      <c r="BA41" s="39">
        <v>1.0719000000000001</v>
      </c>
      <c r="BB41" s="39">
        <v>21.396100000000001</v>
      </c>
      <c r="BC41" s="39"/>
      <c r="BD41" s="39">
        <v>480600</v>
      </c>
      <c r="BE41" s="39">
        <v>71900</v>
      </c>
      <c r="BF41" s="39">
        <v>130600</v>
      </c>
      <c r="BG41" s="39">
        <v>287800</v>
      </c>
      <c r="BH41" s="39">
        <v>0</v>
      </c>
      <c r="BI41" s="39">
        <v>29100</v>
      </c>
      <c r="BJ41" s="39">
        <v>0</v>
      </c>
      <c r="BK41" s="39">
        <v>18.841038294115847</v>
      </c>
      <c r="BL41" s="47"/>
      <c r="CR41" s="47"/>
      <c r="EF41" s="37"/>
      <c r="EG41" s="37"/>
      <c r="EH41" s="37"/>
      <c r="EI41" s="37"/>
      <c r="EJ41" s="37"/>
      <c r="EK41" s="37"/>
      <c r="ID41" s="47"/>
      <c r="IE41" s="47"/>
      <c r="IF41" s="69" t="s">
        <v>335</v>
      </c>
      <c r="IG41" s="69"/>
      <c r="IH41" s="69"/>
      <c r="II41" s="69"/>
      <c r="IJ41" s="69"/>
      <c r="IK41" s="69"/>
      <c r="IL41" s="69"/>
      <c r="IM41" s="69"/>
      <c r="IN41" s="69"/>
      <c r="IO41" s="69"/>
      <c r="IP41" s="69"/>
      <c r="IQ41" s="69"/>
      <c r="IR41" s="69"/>
      <c r="IS41" s="69"/>
      <c r="IT41" s="69"/>
      <c r="IU41" s="69"/>
      <c r="IV41" s="69"/>
      <c r="IW41" s="69"/>
      <c r="IX41" s="69"/>
      <c r="IY41" s="69"/>
      <c r="IZ41" s="69"/>
      <c r="JA41" s="69"/>
      <c r="JB41" s="69"/>
      <c r="JC41" s="69"/>
      <c r="JD41" s="69"/>
      <c r="JE41" s="69"/>
      <c r="JF41" s="69"/>
      <c r="JG41" s="69"/>
      <c r="JH41" s="69"/>
      <c r="JI41" s="69"/>
      <c r="JJ41" s="47"/>
      <c r="JK41" s="78"/>
      <c r="JL41" s="39" t="s">
        <v>5</v>
      </c>
      <c r="JM41" s="39"/>
      <c r="JN41" s="39">
        <v>0</v>
      </c>
      <c r="JO41" s="39">
        <v>56388.6</v>
      </c>
      <c r="JP41" t="s">
        <v>212</v>
      </c>
      <c r="JQ41" s="39">
        <v>118729</v>
      </c>
      <c r="JR41" s="39">
        <v>0</v>
      </c>
      <c r="JS41" s="39">
        <v>0</v>
      </c>
      <c r="JT41" s="39">
        <v>0</v>
      </c>
      <c r="JU41" s="39">
        <v>0</v>
      </c>
      <c r="JV41" t="s">
        <v>212</v>
      </c>
      <c r="JW41" s="39">
        <v>435.60899999999998</v>
      </c>
      <c r="JX41" s="39">
        <v>413.70699999999999</v>
      </c>
      <c r="JY41" s="39">
        <v>0.109098</v>
      </c>
      <c r="JZ41" s="39">
        <v>0</v>
      </c>
      <c r="KA41" s="39">
        <v>101.33799999999999</v>
      </c>
      <c r="KB41" s="39">
        <v>1.8784099999999999</v>
      </c>
      <c r="KC41" s="39">
        <v>2.6633499999999999</v>
      </c>
      <c r="KD41" s="39">
        <v>0.211508</v>
      </c>
      <c r="KE41" s="39">
        <v>0.93484299999999998</v>
      </c>
      <c r="KF41" s="39">
        <v>18.7346</v>
      </c>
      <c r="KG41" s="39"/>
      <c r="KH41" s="39">
        <v>479799.99999999994</v>
      </c>
      <c r="KI41" s="39">
        <v>72900</v>
      </c>
      <c r="KJ41" s="39">
        <v>129700</v>
      </c>
      <c r="KK41" s="39">
        <v>286800</v>
      </c>
      <c r="KL41" s="39">
        <v>0</v>
      </c>
      <c r="KM41" s="39">
        <v>30800</v>
      </c>
      <c r="KN41" s="39">
        <v>0</v>
      </c>
      <c r="KO41" s="47"/>
      <c r="LT41" s="47"/>
    </row>
    <row r="42" spans="1:332" ht="14.4" customHeight="1">
      <c r="C42" t="s">
        <v>351</v>
      </c>
      <c r="D42">
        <f>AVERAGE(D12:D14,D18,D32:D33,D36:D37)</f>
        <v>7.2489650000000001</v>
      </c>
      <c r="E42">
        <f t="shared" ref="E42:AC42" si="5">AVERAGE(E12:E14,E18,E32:E33,E36:E37)</f>
        <v>62956.037499999991</v>
      </c>
      <c r="F42">
        <f t="shared" si="5"/>
        <v>915.99830799999995</v>
      </c>
      <c r="G42">
        <f t="shared" si="5"/>
        <v>134050</v>
      </c>
      <c r="H42">
        <f t="shared" si="5"/>
        <v>150.295905</v>
      </c>
      <c r="I42">
        <f t="shared" si="5"/>
        <v>36.625464285714294</v>
      </c>
      <c r="J42">
        <f t="shared" si="5"/>
        <v>15.523223333333334</v>
      </c>
      <c r="K42">
        <f t="shared" si="5"/>
        <v>30.217500000000001</v>
      </c>
      <c r="L42">
        <f t="shared" si="5"/>
        <v>14.704788799999999</v>
      </c>
      <c r="M42">
        <f t="shared" si="5"/>
        <v>668.60337499999991</v>
      </c>
      <c r="N42">
        <f t="shared" si="5"/>
        <v>662.84024999999997</v>
      </c>
      <c r="O42">
        <f t="shared" si="5"/>
        <v>0.50459699999999996</v>
      </c>
      <c r="P42">
        <f t="shared" si="5"/>
        <v>1.5881099999999999</v>
      </c>
      <c r="Q42">
        <f t="shared" si="5"/>
        <v>62.927550000000011</v>
      </c>
      <c r="R42">
        <f t="shared" si="5"/>
        <v>0.40823719999999997</v>
      </c>
      <c r="S42">
        <f t="shared" si="5"/>
        <v>0.48940257218333333</v>
      </c>
      <c r="T42">
        <f t="shared" si="5"/>
        <v>9.3314736999999995E-2</v>
      </c>
      <c r="U42">
        <f t="shared" si="5"/>
        <v>0.64151212999999996</v>
      </c>
      <c r="V42">
        <f t="shared" si="5"/>
        <v>33.927837500000003</v>
      </c>
      <c r="W42" t="e">
        <f t="shared" si="5"/>
        <v>#DIV/0!</v>
      </c>
      <c r="X42">
        <f t="shared" si="5"/>
        <v>480537.5</v>
      </c>
      <c r="Y42">
        <f t="shared" si="5"/>
        <v>66212.5</v>
      </c>
      <c r="Z42">
        <f t="shared" si="5"/>
        <v>128562.5</v>
      </c>
      <c r="AA42">
        <f t="shared" si="5"/>
        <v>288762.5</v>
      </c>
      <c r="AB42">
        <f t="shared" si="5"/>
        <v>350</v>
      </c>
      <c r="AC42">
        <f t="shared" si="5"/>
        <v>34562.5</v>
      </c>
      <c r="AF42" s="47"/>
      <c r="AG42" s="86"/>
      <c r="AH42" s="39" t="s">
        <v>3</v>
      </c>
      <c r="AI42" s="39"/>
      <c r="AJ42" s="39">
        <v>7.3442100000000003</v>
      </c>
      <c r="AK42" s="39">
        <v>66284.100000000006</v>
      </c>
      <c r="AL42" t="s">
        <v>235</v>
      </c>
      <c r="AM42" s="39">
        <v>145370</v>
      </c>
      <c r="AN42" t="s">
        <v>212</v>
      </c>
      <c r="AO42" t="s">
        <v>235</v>
      </c>
      <c r="AP42" s="39">
        <v>3.5192999999999999</v>
      </c>
      <c r="AQ42" t="s">
        <v>212</v>
      </c>
      <c r="AR42" t="s">
        <v>235</v>
      </c>
      <c r="AS42" s="39">
        <v>619.79100000000005</v>
      </c>
      <c r="AT42" s="39">
        <v>599.59100000000001</v>
      </c>
      <c r="AU42" t="s">
        <v>212</v>
      </c>
      <c r="AV42" t="s">
        <v>212</v>
      </c>
      <c r="AW42" s="39">
        <v>95.389799999999994</v>
      </c>
      <c r="AX42" s="39">
        <v>0.68758699999999995</v>
      </c>
      <c r="AY42" s="39">
        <v>0.45814700000000003</v>
      </c>
      <c r="AZ42" t="s">
        <v>235</v>
      </c>
      <c r="BA42" s="39">
        <v>0.497641</v>
      </c>
      <c r="BB42" s="39">
        <v>32.754600000000003</v>
      </c>
      <c r="BC42" s="39"/>
      <c r="BD42" s="39">
        <v>480800</v>
      </c>
      <c r="BE42" s="39">
        <v>70500</v>
      </c>
      <c r="BF42" s="39">
        <v>130600</v>
      </c>
      <c r="BG42" s="39">
        <v>288100</v>
      </c>
      <c r="BH42" s="39">
        <v>0</v>
      </c>
      <c r="BI42" s="39">
        <v>30099.999999999996</v>
      </c>
      <c r="BJ42" s="39">
        <v>0</v>
      </c>
      <c r="BK42" s="39">
        <v>19.67200248458909</v>
      </c>
      <c r="BL42" s="47"/>
      <c r="CR42" s="47"/>
      <c r="EF42" s="37"/>
      <c r="EG42" s="37"/>
      <c r="EH42" s="37"/>
      <c r="EI42" s="37"/>
      <c r="EJ42" s="37"/>
      <c r="EK42" s="37"/>
      <c r="ID42" s="47"/>
      <c r="IE42" s="47"/>
      <c r="IF42" s="69"/>
      <c r="IG42" s="69"/>
      <c r="IH42" s="69"/>
      <c r="II42" s="69"/>
      <c r="IJ42" s="69"/>
      <c r="IK42" s="69"/>
      <c r="IL42" s="69"/>
      <c r="IM42" s="69"/>
      <c r="IN42" s="69"/>
      <c r="IO42" s="69"/>
      <c r="IP42" s="69"/>
      <c r="IQ42" s="69"/>
      <c r="IR42" s="69"/>
      <c r="IS42" s="69"/>
      <c r="IT42" s="69"/>
      <c r="IU42" s="69"/>
      <c r="IV42" s="69"/>
      <c r="IW42" s="69"/>
      <c r="IX42" s="69"/>
      <c r="IY42" s="69"/>
      <c r="IZ42" s="69"/>
      <c r="JA42" s="69"/>
      <c r="JB42" s="69"/>
      <c r="JC42" s="69"/>
      <c r="JD42" s="69"/>
      <c r="JE42" s="69"/>
      <c r="JF42" s="69"/>
      <c r="JG42" s="69"/>
      <c r="JH42" s="69"/>
      <c r="JI42" s="69"/>
      <c r="JJ42" s="47"/>
      <c r="JK42" s="78"/>
      <c r="JL42" s="39" t="s">
        <v>4</v>
      </c>
      <c r="JM42" s="39"/>
      <c r="JN42" t="s">
        <v>212</v>
      </c>
      <c r="JO42" s="39">
        <v>58041.4</v>
      </c>
      <c r="JP42" t="s">
        <v>212</v>
      </c>
      <c r="JQ42" s="39">
        <v>140517</v>
      </c>
      <c r="JR42" s="39">
        <v>0</v>
      </c>
      <c r="JS42" s="39">
        <v>0</v>
      </c>
      <c r="JT42" s="39">
        <v>0</v>
      </c>
      <c r="JU42" s="39">
        <v>0</v>
      </c>
      <c r="JV42" s="39">
        <v>0</v>
      </c>
      <c r="JW42" s="39">
        <v>478.66699999999997</v>
      </c>
      <c r="JX42" s="39">
        <v>462.35199999999998</v>
      </c>
      <c r="JY42" s="39">
        <v>0.16539200000000001</v>
      </c>
      <c r="JZ42" s="39">
        <v>0</v>
      </c>
      <c r="KA42" s="39">
        <v>112.11</v>
      </c>
      <c r="KB42" s="39">
        <v>2.1968700000000001</v>
      </c>
      <c r="KC42" s="39">
        <v>3.5584600000000002</v>
      </c>
      <c r="KD42" s="39">
        <v>0.33908899999999997</v>
      </c>
      <c r="KE42" s="39">
        <v>1.0719000000000001</v>
      </c>
      <c r="KF42" s="39">
        <v>21.396100000000001</v>
      </c>
      <c r="KG42" s="39"/>
      <c r="KH42" s="39">
        <v>480600</v>
      </c>
      <c r="KI42" s="39">
        <v>71900</v>
      </c>
      <c r="KJ42" s="39">
        <v>130600</v>
      </c>
      <c r="KK42" s="39">
        <v>287800</v>
      </c>
      <c r="KL42" s="39">
        <v>0</v>
      </c>
      <c r="KM42" s="39">
        <v>29100</v>
      </c>
      <c r="KN42" s="39">
        <v>0</v>
      </c>
      <c r="KO42" s="47"/>
      <c r="LT42" s="47"/>
    </row>
    <row r="43" spans="1:332" ht="14.4" customHeight="1">
      <c r="C43" t="s">
        <v>352</v>
      </c>
      <c r="D43" t="e">
        <f>AVERAGE(D8,D17,D22:D23)</f>
        <v>#DIV/0!</v>
      </c>
      <c r="E43">
        <f t="shared" ref="E43:AC43" si="6">AVERAGE(E8,E17,E22:E23)</f>
        <v>47444.1</v>
      </c>
      <c r="F43" t="e">
        <f t="shared" si="6"/>
        <v>#DIV/0!</v>
      </c>
      <c r="G43">
        <f t="shared" si="6"/>
        <v>131510</v>
      </c>
      <c r="H43" t="e">
        <f t="shared" si="6"/>
        <v>#DIV/0!</v>
      </c>
      <c r="I43">
        <f t="shared" si="6"/>
        <v>4.5104024999999996</v>
      </c>
      <c r="J43">
        <f t="shared" si="6"/>
        <v>6.0399250000000002</v>
      </c>
      <c r="K43">
        <f t="shared" si="6"/>
        <v>24.856000000000002</v>
      </c>
      <c r="L43">
        <f t="shared" si="6"/>
        <v>0.72266900000000001</v>
      </c>
      <c r="M43">
        <f t="shared" si="6"/>
        <v>782.04750000000013</v>
      </c>
      <c r="N43">
        <f t="shared" si="6"/>
        <v>772.35149999999999</v>
      </c>
      <c r="O43">
        <f t="shared" si="6"/>
        <v>0.78726799999999997</v>
      </c>
      <c r="P43" t="e">
        <f t="shared" si="6"/>
        <v>#DIV/0!</v>
      </c>
      <c r="Q43">
        <f t="shared" si="6"/>
        <v>29.625574999999998</v>
      </c>
      <c r="R43">
        <f t="shared" si="6"/>
        <v>8.2280966666666663E-2</v>
      </c>
      <c r="S43">
        <f t="shared" si="6"/>
        <v>0.14506916666666667</v>
      </c>
      <c r="T43">
        <f t="shared" si="6"/>
        <v>7.6642300000000002E-3</v>
      </c>
      <c r="U43">
        <f t="shared" si="6"/>
        <v>0.47833329324999996</v>
      </c>
      <c r="V43">
        <f t="shared" si="6"/>
        <v>34.041725</v>
      </c>
      <c r="W43" t="e">
        <f t="shared" si="6"/>
        <v>#DIV/0!</v>
      </c>
      <c r="X43">
        <f t="shared" si="6"/>
        <v>476000</v>
      </c>
      <c r="Y43">
        <f t="shared" si="6"/>
        <v>57875</v>
      </c>
      <c r="Z43">
        <f t="shared" si="6"/>
        <v>140650</v>
      </c>
      <c r="AA43">
        <f t="shared" si="6"/>
        <v>271900</v>
      </c>
      <c r="AB43">
        <f t="shared" si="6"/>
        <v>450</v>
      </c>
      <c r="AC43">
        <f t="shared" si="6"/>
        <v>47475</v>
      </c>
      <c r="AF43" s="47"/>
      <c r="AG43" s="86"/>
      <c r="AH43" s="32" t="s">
        <v>2</v>
      </c>
      <c r="AI43" s="32"/>
      <c r="AJ43" t="s">
        <v>235</v>
      </c>
      <c r="AK43" s="32">
        <v>65046.5</v>
      </c>
      <c r="AL43" t="s">
        <v>235</v>
      </c>
      <c r="AM43" s="32">
        <v>128821</v>
      </c>
      <c r="AN43" t="s">
        <v>235</v>
      </c>
      <c r="AO43" t="s">
        <v>235</v>
      </c>
      <c r="AP43" s="32">
        <v>3.2550699999999999</v>
      </c>
      <c r="AQ43" t="s">
        <v>235</v>
      </c>
      <c r="AR43" t="s">
        <v>235</v>
      </c>
      <c r="AS43" s="32">
        <v>518.54100000000005</v>
      </c>
      <c r="AT43" s="32">
        <v>519.48699999999997</v>
      </c>
      <c r="AU43" s="32">
        <v>9.3385700000000002E-2</v>
      </c>
      <c r="AV43" t="s">
        <v>212</v>
      </c>
      <c r="AW43" s="32">
        <v>53.740099999999998</v>
      </c>
      <c r="AX43" s="32">
        <v>0.161993</v>
      </c>
      <c r="AY43" s="32">
        <v>0.13598499999999999</v>
      </c>
      <c r="AZ43" s="32">
        <v>2.12724E-2</v>
      </c>
      <c r="BA43" s="32">
        <v>0.69308700000000001</v>
      </c>
      <c r="BB43" s="32">
        <v>24.9283</v>
      </c>
      <c r="BC43" s="32"/>
      <c r="BD43" s="32">
        <v>480800</v>
      </c>
      <c r="BE43" s="32">
        <v>72300</v>
      </c>
      <c r="BF43" s="32">
        <v>127899.99999999999</v>
      </c>
      <c r="BG43" s="32">
        <v>289900</v>
      </c>
      <c r="BH43" s="32">
        <v>0</v>
      </c>
      <c r="BI43" s="32">
        <v>29200</v>
      </c>
      <c r="BJ43" s="32">
        <v>0</v>
      </c>
      <c r="BK43" s="32">
        <v>18.808683164629979</v>
      </c>
      <c r="BL43" s="47"/>
      <c r="CR43" s="47"/>
      <c r="EF43" s="37"/>
      <c r="EG43" s="37"/>
      <c r="EH43" s="37"/>
      <c r="EI43" s="37"/>
      <c r="EJ43" s="37"/>
      <c r="EK43" s="37"/>
      <c r="ID43" s="47"/>
      <c r="IE43" s="47"/>
      <c r="IF43" s="69"/>
      <c r="IG43" s="69"/>
      <c r="IH43" s="69"/>
      <c r="II43" s="69"/>
      <c r="IJ43" s="69"/>
      <c r="IK43" s="69"/>
      <c r="IL43" s="69"/>
      <c r="IM43" s="69"/>
      <c r="IN43" s="69"/>
      <c r="IO43" s="69"/>
      <c r="IP43" s="69"/>
      <c r="IQ43" s="69"/>
      <c r="IR43" s="69"/>
      <c r="IS43" s="69"/>
      <c r="IT43" s="69"/>
      <c r="IU43" s="69"/>
      <c r="IV43" s="69"/>
      <c r="IW43" s="69"/>
      <c r="IX43" s="69"/>
      <c r="IY43" s="69"/>
      <c r="IZ43" s="69"/>
      <c r="JA43" s="69"/>
      <c r="JB43" s="69"/>
      <c r="JC43" s="69"/>
      <c r="JD43" s="69"/>
      <c r="JE43" s="69"/>
      <c r="JF43" s="69"/>
      <c r="JG43" s="69"/>
      <c r="JH43" s="69"/>
      <c r="JI43" s="69"/>
      <c r="JJ43" s="47"/>
      <c r="JK43" s="78"/>
      <c r="JL43" s="39" t="s">
        <v>3</v>
      </c>
      <c r="JM43" s="39"/>
      <c r="JN43" s="39">
        <v>7.3442100000000003</v>
      </c>
      <c r="JO43" s="39">
        <v>66284.100000000006</v>
      </c>
      <c r="JP43" s="39">
        <v>0</v>
      </c>
      <c r="JQ43" s="39">
        <v>145370</v>
      </c>
      <c r="JR43" t="s">
        <v>212</v>
      </c>
      <c r="JS43" s="39">
        <v>0</v>
      </c>
      <c r="JT43" s="39">
        <v>3.5192999999999999</v>
      </c>
      <c r="JU43" t="s">
        <v>212</v>
      </c>
      <c r="JV43" s="39">
        <v>0</v>
      </c>
      <c r="JW43" s="39">
        <v>619.79100000000005</v>
      </c>
      <c r="JX43" s="39">
        <v>599.59100000000001</v>
      </c>
      <c r="JY43" t="s">
        <v>212</v>
      </c>
      <c r="JZ43" t="s">
        <v>212</v>
      </c>
      <c r="KA43" s="39">
        <v>95.389799999999994</v>
      </c>
      <c r="KB43" s="39">
        <v>0.68758699999999995</v>
      </c>
      <c r="KC43" s="39">
        <v>0.45814700000000003</v>
      </c>
      <c r="KD43" s="39">
        <v>0</v>
      </c>
      <c r="KE43" s="39">
        <v>0.497641</v>
      </c>
      <c r="KF43" s="39">
        <v>32.754600000000003</v>
      </c>
      <c r="KG43" s="39"/>
      <c r="KH43" s="39">
        <v>480800</v>
      </c>
      <c r="KI43" s="39">
        <v>70500</v>
      </c>
      <c r="KJ43" s="39">
        <v>130600</v>
      </c>
      <c r="KK43" s="39">
        <v>288100</v>
      </c>
      <c r="KL43" s="39">
        <v>0</v>
      </c>
      <c r="KM43" s="39">
        <v>30099.999999999996</v>
      </c>
      <c r="KN43" s="39">
        <v>0</v>
      </c>
      <c r="KO43" s="47"/>
      <c r="LT43" s="47"/>
    </row>
    <row r="44" spans="1:332" ht="14.4" customHeight="1">
      <c r="AF44" s="47"/>
      <c r="AG44" s="86"/>
      <c r="AH44" s="32" t="s">
        <v>1</v>
      </c>
      <c r="AI44" s="32"/>
      <c r="AJ44" t="s">
        <v>235</v>
      </c>
      <c r="AK44" s="32">
        <v>61249.3</v>
      </c>
      <c r="AL44" t="s">
        <v>235</v>
      </c>
      <c r="AM44" s="32">
        <v>123787</v>
      </c>
      <c r="AN44" t="s">
        <v>235</v>
      </c>
      <c r="AO44" s="32">
        <v>3.9402699999999999</v>
      </c>
      <c r="AP44" t="s">
        <v>235</v>
      </c>
      <c r="AQ44" s="32">
        <v>59.049500000000002</v>
      </c>
      <c r="AR44" t="s">
        <v>212</v>
      </c>
      <c r="AS44" s="32">
        <v>519.37900000000002</v>
      </c>
      <c r="AT44" s="32">
        <v>499.09199999999998</v>
      </c>
      <c r="AU44" t="s">
        <v>235</v>
      </c>
      <c r="AV44" t="s">
        <v>235</v>
      </c>
      <c r="AW44" s="32">
        <v>81.027299999999997</v>
      </c>
      <c r="AX44" t="s">
        <v>235</v>
      </c>
      <c r="AY44" s="32">
        <v>1.9848999999999999E-2</v>
      </c>
      <c r="AZ44" t="s">
        <v>212</v>
      </c>
      <c r="BA44" s="32">
        <v>0.90175000000000005</v>
      </c>
      <c r="BB44" s="32">
        <v>22.070399999999999</v>
      </c>
      <c r="BC44" s="32"/>
      <c r="BD44" s="32">
        <v>481100</v>
      </c>
      <c r="BE44" s="32">
        <v>75100</v>
      </c>
      <c r="BF44" s="32">
        <v>125500</v>
      </c>
      <c r="BG44" s="32">
        <v>292200</v>
      </c>
      <c r="BH44" s="32">
        <v>0</v>
      </c>
      <c r="BI44" s="32">
        <v>26100</v>
      </c>
      <c r="BJ44" s="32">
        <v>0</v>
      </c>
      <c r="BK44" s="32">
        <v>16.62113894776434</v>
      </c>
      <c r="BL44" s="47"/>
      <c r="CR44" s="47"/>
      <c r="EF44" s="37"/>
      <c r="EG44" s="37"/>
      <c r="EH44" s="37"/>
      <c r="EI44" s="37"/>
      <c r="EJ44" s="37"/>
      <c r="EK44" s="37"/>
      <c r="ID44" s="47"/>
      <c r="IE44" s="47"/>
      <c r="IF44" s="69"/>
      <c r="IG44" s="69"/>
      <c r="IH44" s="69"/>
      <c r="II44" s="69"/>
      <c r="IJ44" s="69"/>
      <c r="IK44" s="69"/>
      <c r="IL44" s="69"/>
      <c r="IM44" s="69"/>
      <c r="IN44" s="69"/>
      <c r="IO44" s="69"/>
      <c r="IP44" s="69"/>
      <c r="IQ44" s="69"/>
      <c r="IR44" s="69"/>
      <c r="IS44" s="69"/>
      <c r="IT44" s="69"/>
      <c r="IU44" s="69"/>
      <c r="IV44" s="69"/>
      <c r="IW44" s="69"/>
      <c r="IX44" s="69"/>
      <c r="IY44" s="69"/>
      <c r="IZ44" s="69"/>
      <c r="JA44" s="69"/>
      <c r="JB44" s="69"/>
      <c r="JC44" s="69"/>
      <c r="JD44" s="69"/>
      <c r="JE44" s="69"/>
      <c r="JF44" s="69"/>
      <c r="JG44" s="69"/>
      <c r="JH44" s="69"/>
      <c r="JI44" s="69"/>
      <c r="JJ44" s="47"/>
      <c r="JK44" s="78"/>
      <c r="JL44" s="32" t="s">
        <v>2</v>
      </c>
      <c r="JM44" s="32"/>
      <c r="JN44" s="32">
        <v>0</v>
      </c>
      <c r="JO44" s="32">
        <v>65046.5</v>
      </c>
      <c r="JP44" s="32">
        <v>0</v>
      </c>
      <c r="JQ44" s="32">
        <v>128821</v>
      </c>
      <c r="JR44" s="32">
        <v>0</v>
      </c>
      <c r="JS44" s="32">
        <v>0</v>
      </c>
      <c r="JT44" s="32">
        <v>3.2550699999999999</v>
      </c>
      <c r="JU44" s="32">
        <v>0</v>
      </c>
      <c r="JV44" s="32">
        <v>0</v>
      </c>
      <c r="JW44" s="32">
        <v>518.54100000000005</v>
      </c>
      <c r="JX44" s="32">
        <v>519.48699999999997</v>
      </c>
      <c r="JY44" s="32">
        <v>9.3385700000000002E-2</v>
      </c>
      <c r="JZ44" t="s">
        <v>212</v>
      </c>
      <c r="KA44" s="32">
        <v>53.740099999999998</v>
      </c>
      <c r="KB44" s="32">
        <v>0.161993</v>
      </c>
      <c r="KC44" s="32">
        <v>0.13598499999999999</v>
      </c>
      <c r="KD44" s="32">
        <v>2.12724E-2</v>
      </c>
      <c r="KE44" s="32">
        <v>0.69308700000000001</v>
      </c>
      <c r="KF44" s="32">
        <v>24.9283</v>
      </c>
      <c r="KG44" s="32"/>
      <c r="KH44" s="32">
        <v>480800</v>
      </c>
      <c r="KI44" s="32">
        <v>72300</v>
      </c>
      <c r="KJ44" s="32">
        <v>127899.99999999999</v>
      </c>
      <c r="KK44" s="32">
        <v>289900</v>
      </c>
      <c r="KL44" s="32">
        <v>0</v>
      </c>
      <c r="KM44" s="32">
        <v>29200</v>
      </c>
      <c r="KN44" s="32">
        <v>0</v>
      </c>
      <c r="KO44" s="47"/>
      <c r="LT44" s="47"/>
    </row>
    <row r="45" spans="1:332" ht="14.4" customHeight="1">
      <c r="AF45" s="47"/>
      <c r="AG45" s="86"/>
      <c r="AH45" s="32" t="s">
        <v>0</v>
      </c>
      <c r="AI45" s="32"/>
      <c r="AJ45" t="s">
        <v>212</v>
      </c>
      <c r="AK45" s="32">
        <v>63827.3</v>
      </c>
      <c r="AL45" t="s">
        <v>235</v>
      </c>
      <c r="AM45" s="32">
        <v>149224</v>
      </c>
      <c r="AN45" t="s">
        <v>212</v>
      </c>
      <c r="AO45" s="32">
        <v>23.845500000000001</v>
      </c>
      <c r="AP45" t="s">
        <v>235</v>
      </c>
      <c r="AQ45" t="s">
        <v>235</v>
      </c>
      <c r="AR45" t="s">
        <v>212</v>
      </c>
      <c r="AS45" s="32">
        <v>659.77700000000004</v>
      </c>
      <c r="AT45" s="32">
        <v>631.57899999999995</v>
      </c>
      <c r="AU45" s="32">
        <v>0.56571700000000003</v>
      </c>
      <c r="AV45" t="s">
        <v>212</v>
      </c>
      <c r="AW45" s="32">
        <v>61.691600000000001</v>
      </c>
      <c r="AX45" s="32">
        <v>7.16643E-2</v>
      </c>
      <c r="AY45" s="32">
        <v>0.17368400000000001</v>
      </c>
      <c r="AZ45" t="s">
        <v>212</v>
      </c>
      <c r="BA45" s="32">
        <v>0.85658400000000001</v>
      </c>
      <c r="BB45" s="32">
        <v>40.443199999999997</v>
      </c>
      <c r="BC45" s="32"/>
      <c r="BD45" s="32">
        <v>481100</v>
      </c>
      <c r="BE45" s="32">
        <v>74400</v>
      </c>
      <c r="BF45" s="32">
        <v>125700</v>
      </c>
      <c r="BG45" s="32">
        <v>292000</v>
      </c>
      <c r="BH45" s="32">
        <v>0</v>
      </c>
      <c r="BI45" s="32">
        <v>26800</v>
      </c>
      <c r="BJ45" s="32">
        <v>0</v>
      </c>
      <c r="BK45" s="32">
        <v>17.123662521852932</v>
      </c>
      <c r="BL45" s="47"/>
      <c r="CR45" s="47"/>
      <c r="EF45" s="37"/>
      <c r="EG45" s="37"/>
      <c r="EH45" s="37"/>
      <c r="EI45" s="37"/>
      <c r="EJ45" s="37"/>
      <c r="EK45" s="37"/>
      <c r="ID45" s="47"/>
      <c r="IE45" s="47"/>
      <c r="IF45" s="69"/>
      <c r="IG45" s="69"/>
      <c r="IH45" s="69"/>
      <c r="II45" s="69"/>
      <c r="IJ45" s="69"/>
      <c r="IK45" s="69"/>
      <c r="IL45" s="69"/>
      <c r="IM45" s="69"/>
      <c r="IN45" s="69"/>
      <c r="IO45" s="69"/>
      <c r="IP45" s="69"/>
      <c r="IQ45" s="69"/>
      <c r="IR45" s="69"/>
      <c r="IS45" s="69"/>
      <c r="IT45" s="69"/>
      <c r="IU45" s="69"/>
      <c r="IV45" s="69"/>
      <c r="IW45" s="69"/>
      <c r="IX45" s="69"/>
      <c r="IY45" s="69"/>
      <c r="IZ45" s="69"/>
      <c r="JA45" s="69"/>
      <c r="JB45" s="69"/>
      <c r="JC45" s="69"/>
      <c r="JD45" s="69"/>
      <c r="JE45" s="69"/>
      <c r="JF45" s="69"/>
      <c r="JG45" s="69"/>
      <c r="JH45" s="69"/>
      <c r="JI45" s="69"/>
      <c r="JJ45" s="47"/>
      <c r="JK45" s="78"/>
      <c r="JL45" s="32" t="s">
        <v>1</v>
      </c>
      <c r="JM45" s="32"/>
      <c r="JN45" s="32">
        <v>0</v>
      </c>
      <c r="JO45" s="32">
        <v>61249.3</v>
      </c>
      <c r="JP45" s="32">
        <v>0</v>
      </c>
      <c r="JQ45" s="32">
        <v>123787</v>
      </c>
      <c r="JR45" s="32">
        <v>0</v>
      </c>
      <c r="JS45" s="32">
        <v>3.9402699999999999</v>
      </c>
      <c r="JT45" s="32">
        <v>0</v>
      </c>
      <c r="JU45" s="32">
        <v>59.049500000000002</v>
      </c>
      <c r="JV45" t="s">
        <v>212</v>
      </c>
      <c r="JW45" s="32">
        <v>519.37900000000002</v>
      </c>
      <c r="JX45" s="32">
        <v>499.09199999999998</v>
      </c>
      <c r="JY45" s="32">
        <v>0</v>
      </c>
      <c r="JZ45" s="32">
        <v>0</v>
      </c>
      <c r="KA45" s="32">
        <v>81.027299999999997</v>
      </c>
      <c r="KB45" s="32">
        <v>0</v>
      </c>
      <c r="KC45" s="32">
        <v>1.9848999999999999E-2</v>
      </c>
      <c r="KD45" t="s">
        <v>212</v>
      </c>
      <c r="KE45" s="32">
        <v>0.90175000000000005</v>
      </c>
      <c r="KF45" s="32">
        <v>22.070399999999999</v>
      </c>
      <c r="KG45" s="32"/>
      <c r="KH45" s="32">
        <v>481100</v>
      </c>
      <c r="KI45" s="32">
        <v>75100</v>
      </c>
      <c r="KJ45" s="32">
        <v>125500</v>
      </c>
      <c r="KK45" s="32">
        <v>292200</v>
      </c>
      <c r="KL45" s="32">
        <v>0</v>
      </c>
      <c r="KM45" s="32">
        <v>26100</v>
      </c>
      <c r="KN45" s="32">
        <v>0</v>
      </c>
      <c r="KO45" s="47"/>
      <c r="LT45" s="47"/>
    </row>
    <row r="46" spans="1:332" ht="14.4" customHeight="1">
      <c r="AF46" s="47"/>
      <c r="AI46" t="s">
        <v>353</v>
      </c>
      <c r="AK46">
        <f>AVERAGE(AK2:AK4,AK8,AK12,AK19,AK22,AK25,AK29:AK30,AK34:AK36,AK39:AK42)</f>
        <v>59805.076470588239</v>
      </c>
      <c r="AL46">
        <f t="shared" ref="AL46:BJ46" si="7">AVERAGE(AL2:AL4,AL8,AL12,AL19,AL22,AL25,AL29:AL30,AL34:AL36,AL39:AL42)</f>
        <v>3.3458899999999998</v>
      </c>
      <c r="AM46">
        <f t="shared" si="7"/>
        <v>123570.71764705883</v>
      </c>
      <c r="AN46" t="e">
        <f t="shared" si="7"/>
        <v>#DIV/0!</v>
      </c>
      <c r="AO46">
        <f t="shared" si="7"/>
        <v>3.8739220000000003</v>
      </c>
      <c r="AP46">
        <f t="shared" si="7"/>
        <v>3.4893900000000002</v>
      </c>
      <c r="AQ46">
        <f t="shared" si="7"/>
        <v>29.702500000000001</v>
      </c>
      <c r="AR46" t="e">
        <f t="shared" si="7"/>
        <v>#DIV/0!</v>
      </c>
      <c r="AS46">
        <f t="shared" si="7"/>
        <v>498.06794117647075</v>
      </c>
      <c r="AT46">
        <f t="shared" si="7"/>
        <v>488.40070588235307</v>
      </c>
      <c r="AU46">
        <f t="shared" si="7"/>
        <v>0.13640033333333335</v>
      </c>
      <c r="AV46" t="e">
        <f t="shared" si="7"/>
        <v>#DIV/0!</v>
      </c>
      <c r="AW46">
        <f t="shared" si="7"/>
        <v>72.449994117647051</v>
      </c>
      <c r="AX46">
        <f t="shared" si="7"/>
        <v>1.5096838588235295</v>
      </c>
      <c r="AY46">
        <f t="shared" si="7"/>
        <v>2.1175763352941175</v>
      </c>
      <c r="AZ46">
        <f t="shared" si="7"/>
        <v>0.22527509999999998</v>
      </c>
      <c r="BA46">
        <f t="shared" si="7"/>
        <v>0.88791627294117648</v>
      </c>
      <c r="BB46">
        <f t="shared" si="7"/>
        <v>21.214723529411764</v>
      </c>
      <c r="BC46" t="e">
        <f t="shared" si="7"/>
        <v>#DIV/0!</v>
      </c>
      <c r="BD46">
        <f t="shared" si="7"/>
        <v>480570.5882352941</v>
      </c>
      <c r="BE46">
        <f t="shared" si="7"/>
        <v>72529.411764705888</v>
      </c>
      <c r="BF46">
        <f t="shared" si="7"/>
        <v>128088.23529411765</v>
      </c>
      <c r="BG46">
        <f t="shared" si="7"/>
        <v>289494.1176470588</v>
      </c>
      <c r="BH46">
        <f t="shared" si="7"/>
        <v>276.47058823529414</v>
      </c>
      <c r="BI46">
        <f t="shared" si="7"/>
        <v>28800</v>
      </c>
      <c r="BJ46">
        <f t="shared" si="7"/>
        <v>0</v>
      </c>
      <c r="BL46" s="47"/>
      <c r="CR46" s="47"/>
      <c r="EF46" s="37"/>
      <c r="EG46" s="37"/>
      <c r="EH46" s="37"/>
      <c r="EI46" s="37"/>
      <c r="EJ46" s="37"/>
      <c r="EK46" s="37"/>
      <c r="ID46" s="47"/>
      <c r="IE46" s="47"/>
      <c r="IF46" s="69"/>
      <c r="IG46" s="69"/>
      <c r="IH46" s="69"/>
      <c r="II46" s="69"/>
      <c r="IJ46" s="69"/>
      <c r="IK46" s="69"/>
      <c r="IL46" s="69"/>
      <c r="IM46" s="69"/>
      <c r="IN46" s="69"/>
      <c r="IO46" s="69"/>
      <c r="IP46" s="69"/>
      <c r="IQ46" s="69"/>
      <c r="IR46" s="69"/>
      <c r="IS46" s="69"/>
      <c r="IT46" s="69"/>
      <c r="IU46" s="69"/>
      <c r="IV46" s="69"/>
      <c r="IW46" s="69"/>
      <c r="IX46" s="69"/>
      <c r="IY46" s="69"/>
      <c r="IZ46" s="69"/>
      <c r="JA46" s="69"/>
      <c r="JB46" s="69"/>
      <c r="JC46" s="69"/>
      <c r="JD46" s="69"/>
      <c r="JE46" s="69"/>
      <c r="JF46" s="69"/>
      <c r="JG46" s="69"/>
      <c r="JH46" s="69"/>
      <c r="JI46" s="69"/>
      <c r="JJ46" s="47"/>
      <c r="JK46" s="78"/>
      <c r="JL46" s="32" t="s">
        <v>0</v>
      </c>
      <c r="JM46" s="32"/>
      <c r="JN46" t="s">
        <v>212</v>
      </c>
      <c r="JO46" s="32">
        <v>63827.3</v>
      </c>
      <c r="JP46" s="32">
        <v>0</v>
      </c>
      <c r="JQ46" s="32">
        <v>149224</v>
      </c>
      <c r="JR46" t="s">
        <v>212</v>
      </c>
      <c r="JS46" s="32">
        <v>23.845500000000001</v>
      </c>
      <c r="JT46" s="32">
        <v>0</v>
      </c>
      <c r="JU46" s="32">
        <v>0</v>
      </c>
      <c r="JV46" t="s">
        <v>212</v>
      </c>
      <c r="JW46" s="32">
        <v>659.77700000000004</v>
      </c>
      <c r="JX46" s="32">
        <v>631.57899999999995</v>
      </c>
      <c r="JY46" s="32">
        <v>0.56571700000000003</v>
      </c>
      <c r="JZ46" t="s">
        <v>212</v>
      </c>
      <c r="KA46" s="32">
        <v>61.691600000000001</v>
      </c>
      <c r="KB46" s="32">
        <v>7.16643E-2</v>
      </c>
      <c r="KC46" s="32">
        <v>0.17368400000000001</v>
      </c>
      <c r="KD46" t="s">
        <v>212</v>
      </c>
      <c r="KE46" s="32">
        <v>0.85658400000000001</v>
      </c>
      <c r="KF46" s="32">
        <v>40.443199999999997</v>
      </c>
      <c r="KG46" s="32"/>
      <c r="KH46" s="32">
        <v>481100</v>
      </c>
      <c r="KI46" s="32">
        <v>74400</v>
      </c>
      <c r="KJ46" s="32">
        <v>125700</v>
      </c>
      <c r="KK46" s="32">
        <v>292000</v>
      </c>
      <c r="KL46" s="32">
        <v>0</v>
      </c>
      <c r="KM46" s="32">
        <v>26800</v>
      </c>
      <c r="KN46" s="32">
        <v>0</v>
      </c>
      <c r="KO46" s="47"/>
      <c r="LT46" s="47"/>
    </row>
    <row r="47" spans="1:332" ht="14.4" customHeight="1">
      <c r="AF47" s="47"/>
      <c r="AI47" t="s">
        <v>350</v>
      </c>
      <c r="AK47">
        <f>AVERAGE(AK5:AK7,AK9:AK10,AK13,AK20:AK21,AK23,AK26:AK27,AK31,AK37:AK38,AK43:AK45)</f>
        <v>60580.052941176473</v>
      </c>
      <c r="AL47">
        <f t="shared" ref="AL47:BI47" si="8">AVERAGE(AL5:AL7,AL9:AL10,AL13,AL20:AL21,AL23,AL26:AL27,AL31,AL37:AL38,AL43:AL45)</f>
        <v>28.671234999999999</v>
      </c>
      <c r="AM47">
        <f t="shared" si="8"/>
        <v>125649.88235294117</v>
      </c>
      <c r="AN47">
        <f t="shared" si="8"/>
        <v>13.2628</v>
      </c>
      <c r="AO47">
        <f t="shared" si="8"/>
        <v>4.6153658333333336</v>
      </c>
      <c r="AP47">
        <f t="shared" si="8"/>
        <v>3.2550699999999999</v>
      </c>
      <c r="AQ47">
        <f t="shared" si="8"/>
        <v>59.049500000000002</v>
      </c>
      <c r="AR47">
        <f t="shared" si="8"/>
        <v>1.85514</v>
      </c>
      <c r="AS47">
        <f t="shared" si="8"/>
        <v>538.82988235294124</v>
      </c>
      <c r="AT47">
        <f t="shared" si="8"/>
        <v>528.97858823529418</v>
      </c>
      <c r="AU47">
        <f t="shared" si="8"/>
        <v>0.32955135000000002</v>
      </c>
      <c r="AV47" t="e">
        <f t="shared" si="8"/>
        <v>#DIV/0!</v>
      </c>
      <c r="AW47">
        <f t="shared" si="8"/>
        <v>56.342582352941172</v>
      </c>
      <c r="AX47">
        <f t="shared" si="8"/>
        <v>0.83586574545454551</v>
      </c>
      <c r="AY47">
        <f t="shared" si="8"/>
        <v>0.86530010307692318</v>
      </c>
      <c r="AZ47">
        <f t="shared" si="8"/>
        <v>0.11042927888888888</v>
      </c>
      <c r="BA47">
        <f t="shared" si="8"/>
        <v>0.65970913076923077</v>
      </c>
      <c r="BB47">
        <f t="shared" si="8"/>
        <v>24.800847058823528</v>
      </c>
      <c r="BC47" t="e">
        <f t="shared" si="8"/>
        <v>#DIV/0!</v>
      </c>
      <c r="BD47">
        <f t="shared" si="8"/>
        <v>480711.76470588235</v>
      </c>
      <c r="BE47">
        <f t="shared" si="8"/>
        <v>73705.882352941175</v>
      </c>
      <c r="BF47">
        <f t="shared" si="8"/>
        <v>127000</v>
      </c>
      <c r="BG47">
        <f t="shared" si="8"/>
        <v>290470.5882352941</v>
      </c>
      <c r="BH47">
        <f t="shared" si="8"/>
        <v>100.00000000000001</v>
      </c>
      <c r="BI47">
        <f t="shared" si="8"/>
        <v>27876.470588235294</v>
      </c>
      <c r="BL47" s="47"/>
      <c r="CR47" s="47"/>
      <c r="EF47" s="37"/>
      <c r="EG47" s="37"/>
      <c r="EH47" s="37"/>
      <c r="EI47" s="37"/>
      <c r="EJ47" s="37"/>
      <c r="EK47" s="37"/>
      <c r="ID47" s="47"/>
      <c r="IE47" s="47"/>
      <c r="IF47" s="69"/>
      <c r="IG47" s="69"/>
      <c r="IH47" s="69"/>
      <c r="II47" s="69"/>
      <c r="IJ47" s="69"/>
      <c r="IK47" s="69"/>
      <c r="IL47" s="69"/>
      <c r="IM47" s="69"/>
      <c r="IN47" s="69"/>
      <c r="IO47" s="69"/>
      <c r="IP47" s="69"/>
      <c r="IQ47" s="69"/>
      <c r="IR47" s="69"/>
      <c r="IS47" s="69"/>
      <c r="IT47" s="69"/>
      <c r="IU47" s="69"/>
      <c r="IV47" s="69"/>
      <c r="IW47" s="69"/>
      <c r="IX47" s="69"/>
      <c r="IY47" s="69"/>
      <c r="IZ47" s="69"/>
      <c r="JA47" s="69"/>
      <c r="JB47" s="69"/>
      <c r="JC47" s="69"/>
      <c r="JD47" s="69"/>
      <c r="JE47" s="69"/>
      <c r="JF47" s="69"/>
      <c r="JG47" s="69"/>
      <c r="JH47" s="69"/>
      <c r="JI47" s="69"/>
      <c r="JJ47" s="47"/>
      <c r="KO47" s="47"/>
      <c r="LT47" s="47"/>
    </row>
    <row r="48" spans="1:332" ht="14.4" customHeight="1">
      <c r="AF48" s="47"/>
      <c r="AI48" t="s">
        <v>351</v>
      </c>
      <c r="AK48">
        <f>AVERAGE(AK11,AK14:AK18,AK24,AK28,AK32:AK33)</f>
        <v>59033.61</v>
      </c>
      <c r="AL48" t="e">
        <f t="shared" ref="AL48:BI48" si="9">AVERAGE(AL11,AL14:AL18,AL24,AL28,AL32:AL33)</f>
        <v>#DIV/0!</v>
      </c>
      <c r="AM48">
        <f t="shared" si="9"/>
        <v>122963.2</v>
      </c>
      <c r="AN48" t="e">
        <f t="shared" si="9"/>
        <v>#DIV/0!</v>
      </c>
      <c r="AO48">
        <f t="shared" si="9"/>
        <v>3.514866</v>
      </c>
      <c r="AP48">
        <f t="shared" si="9"/>
        <v>2.2858100000000001</v>
      </c>
      <c r="AQ48" t="e">
        <f t="shared" si="9"/>
        <v>#DIV/0!</v>
      </c>
      <c r="AR48" t="e">
        <f t="shared" si="9"/>
        <v>#DIV/0!</v>
      </c>
      <c r="AS48">
        <f t="shared" si="9"/>
        <v>493.00250000000005</v>
      </c>
      <c r="AT48">
        <f t="shared" si="9"/>
        <v>491.54769999999996</v>
      </c>
      <c r="AU48" t="e">
        <f t="shared" si="9"/>
        <v>#DIV/0!</v>
      </c>
      <c r="AV48" t="e">
        <f t="shared" si="9"/>
        <v>#DIV/0!</v>
      </c>
      <c r="AW48">
        <f t="shared" si="9"/>
        <v>52.120509999999989</v>
      </c>
      <c r="AX48">
        <f t="shared" si="9"/>
        <v>0.2703789155555556</v>
      </c>
      <c r="AY48">
        <f t="shared" si="9"/>
        <v>0.37768022222222225</v>
      </c>
      <c r="AZ48">
        <f t="shared" si="9"/>
        <v>7.6375880000000007E-2</v>
      </c>
      <c r="BA48">
        <f t="shared" si="9"/>
        <v>0.4462448</v>
      </c>
      <c r="BB48">
        <f t="shared" si="9"/>
        <v>20.93347</v>
      </c>
      <c r="BC48" t="e">
        <f t="shared" si="9"/>
        <v>#DIV/0!</v>
      </c>
      <c r="BD48">
        <f t="shared" si="9"/>
        <v>481290</v>
      </c>
      <c r="BE48">
        <f t="shared" si="9"/>
        <v>72570</v>
      </c>
      <c r="BF48">
        <f t="shared" si="9"/>
        <v>126210</v>
      </c>
      <c r="BG48">
        <f t="shared" si="9"/>
        <v>292030</v>
      </c>
      <c r="BH48">
        <f t="shared" si="9"/>
        <v>370</v>
      </c>
      <c r="BI48">
        <f t="shared" si="9"/>
        <v>27540</v>
      </c>
      <c r="BL48" s="47"/>
      <c r="CR48" s="47"/>
      <c r="EF48" s="37"/>
      <c r="EG48" s="37"/>
      <c r="EH48" s="37"/>
      <c r="EI48" s="37"/>
      <c r="EJ48" s="37"/>
      <c r="EK48" s="37"/>
      <c r="ID48" s="47"/>
      <c r="IE48" s="47"/>
      <c r="IF48" s="69"/>
      <c r="IG48" s="69"/>
      <c r="IH48" s="69"/>
      <c r="II48" s="69"/>
      <c r="IJ48" s="69"/>
      <c r="IK48" s="69"/>
      <c r="IL48" s="69"/>
      <c r="IM48" s="69"/>
      <c r="IN48" s="69"/>
      <c r="IO48" s="69"/>
      <c r="IP48" s="69"/>
      <c r="IQ48" s="69"/>
      <c r="IR48" s="69"/>
      <c r="IS48" s="69"/>
      <c r="IT48" s="69"/>
      <c r="IU48" s="69"/>
      <c r="IV48" s="69"/>
      <c r="IW48" s="69"/>
      <c r="IX48" s="69"/>
      <c r="IY48" s="69"/>
      <c r="IZ48" s="69"/>
      <c r="JA48" s="69"/>
      <c r="JB48" s="69"/>
      <c r="JC48" s="69"/>
      <c r="JD48" s="69"/>
      <c r="JE48" s="69"/>
      <c r="JF48" s="69"/>
      <c r="JG48" s="69"/>
      <c r="JH48" s="69"/>
      <c r="JI48" s="69"/>
      <c r="JJ48" s="47"/>
      <c r="KO48" s="47"/>
      <c r="LT48" s="47"/>
    </row>
    <row r="49" spans="1:329" ht="14.4" customHeight="1">
      <c r="A49" s="47"/>
      <c r="B49" s="47"/>
      <c r="C49" s="47"/>
      <c r="D49" s="47"/>
      <c r="E49" s="47"/>
      <c r="F49" s="47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  <c r="BL49" s="47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  <c r="BZ49" s="47"/>
      <c r="CA49" s="47"/>
      <c r="CB49" s="47"/>
      <c r="CC49" s="47"/>
      <c r="CD49" s="47"/>
      <c r="CE49" s="47"/>
      <c r="CF49" s="47"/>
      <c r="CG49" s="47"/>
      <c r="CH49" s="47"/>
      <c r="CI49" s="47"/>
      <c r="CJ49" s="47"/>
      <c r="CK49" s="47"/>
      <c r="CL49" s="47"/>
      <c r="CM49" s="47"/>
      <c r="CN49" s="47"/>
      <c r="CO49" s="47"/>
      <c r="CP49" s="47"/>
      <c r="CQ49" s="47"/>
      <c r="CR49" s="47"/>
      <c r="EC49" s="37"/>
      <c r="ED49" s="37"/>
      <c r="EE49" s="37"/>
      <c r="EF49" s="37"/>
      <c r="EG49" s="37"/>
      <c r="EH49" s="37"/>
      <c r="IA49" s="47"/>
      <c r="IB49" s="47"/>
      <c r="IC49" s="69"/>
      <c r="ID49" s="69"/>
      <c r="IE49" s="69"/>
      <c r="IF49" s="69"/>
      <c r="IG49" s="69"/>
      <c r="IH49" s="69"/>
      <c r="II49" s="69"/>
      <c r="IJ49" s="69"/>
      <c r="IK49" s="69"/>
      <c r="IL49" s="69"/>
      <c r="IM49" s="69"/>
      <c r="IN49" s="69"/>
      <c r="IO49" s="69"/>
      <c r="IP49" s="69"/>
      <c r="IQ49" s="69"/>
      <c r="IR49" s="69"/>
      <c r="IS49" s="69"/>
      <c r="IT49" s="69"/>
      <c r="IU49" s="69"/>
      <c r="IV49" s="69"/>
      <c r="IW49" s="69"/>
      <c r="IX49" s="69"/>
      <c r="IY49" s="69"/>
      <c r="IZ49" s="69"/>
      <c r="JA49" s="69"/>
      <c r="JB49" s="69"/>
      <c r="JC49" s="69"/>
      <c r="JD49" s="69"/>
      <c r="JE49" s="69"/>
      <c r="JF49" s="69"/>
      <c r="JG49" s="47"/>
      <c r="KL49" s="47"/>
      <c r="LQ49" s="47"/>
    </row>
    <row r="50" spans="1:329">
      <c r="D50" s="10" t="s">
        <v>45</v>
      </c>
      <c r="E50" s="10" t="s">
        <v>44</v>
      </c>
      <c r="F50" s="10" t="s">
        <v>43</v>
      </c>
      <c r="G50" s="10" t="s">
        <v>42</v>
      </c>
      <c r="H50" s="10" t="s">
        <v>41</v>
      </c>
      <c r="I50" s="10" t="s">
        <v>40</v>
      </c>
      <c r="J50" s="10" t="s">
        <v>39</v>
      </c>
      <c r="K50" s="10" t="s">
        <v>38</v>
      </c>
      <c r="L50" s="10" t="s">
        <v>37</v>
      </c>
      <c r="M50" s="10" t="s">
        <v>36</v>
      </c>
      <c r="N50" s="10" t="s">
        <v>35</v>
      </c>
      <c r="O50" s="10" t="s">
        <v>34</v>
      </c>
      <c r="P50" s="10" t="s">
        <v>33</v>
      </c>
      <c r="Q50" s="10" t="s">
        <v>32</v>
      </c>
      <c r="R50" s="10" t="s">
        <v>31</v>
      </c>
      <c r="S50" s="10" t="s">
        <v>30</v>
      </c>
      <c r="T50" s="10" t="s">
        <v>29</v>
      </c>
      <c r="U50" s="10" t="s">
        <v>28</v>
      </c>
      <c r="V50" s="10" t="s">
        <v>27</v>
      </c>
      <c r="W50" s="11" t="s">
        <v>319</v>
      </c>
      <c r="X50" s="9" t="s">
        <v>106</v>
      </c>
      <c r="Y50" s="9" t="s">
        <v>105</v>
      </c>
      <c r="Z50" s="9" t="s">
        <v>103</v>
      </c>
      <c r="AA50" s="9" t="s">
        <v>102</v>
      </c>
      <c r="AB50" s="9" t="s">
        <v>101</v>
      </c>
      <c r="AC50" s="9" t="s">
        <v>100</v>
      </c>
      <c r="AD50" s="9" t="s">
        <v>99</v>
      </c>
      <c r="AE50" s="47"/>
      <c r="AI50" s="10" t="s">
        <v>45</v>
      </c>
      <c r="AJ50" s="10" t="s">
        <v>44</v>
      </c>
      <c r="AK50" s="10" t="s">
        <v>43</v>
      </c>
      <c r="AL50" s="10" t="s">
        <v>42</v>
      </c>
      <c r="AM50" s="10" t="s">
        <v>41</v>
      </c>
      <c r="AN50" s="10" t="s">
        <v>40</v>
      </c>
      <c r="AO50" s="10" t="s">
        <v>39</v>
      </c>
      <c r="AP50" s="10" t="s">
        <v>38</v>
      </c>
      <c r="AQ50" s="10" t="s">
        <v>37</v>
      </c>
      <c r="AR50" s="10" t="s">
        <v>36</v>
      </c>
      <c r="AS50" s="10" t="s">
        <v>35</v>
      </c>
      <c r="AT50" s="10" t="s">
        <v>34</v>
      </c>
      <c r="AU50" s="10" t="s">
        <v>33</v>
      </c>
      <c r="AV50" s="10" t="s">
        <v>32</v>
      </c>
      <c r="AW50" s="10" t="s">
        <v>31</v>
      </c>
      <c r="AX50" s="10" t="s">
        <v>30</v>
      </c>
      <c r="AY50" s="10" t="s">
        <v>29</v>
      </c>
      <c r="AZ50" s="10" t="s">
        <v>28</v>
      </c>
      <c r="BA50" s="10" t="s">
        <v>27</v>
      </c>
      <c r="BB50" s="11" t="s">
        <v>319</v>
      </c>
      <c r="BC50" s="9" t="s">
        <v>106</v>
      </c>
      <c r="BD50" s="9" t="s">
        <v>105</v>
      </c>
      <c r="BE50" s="9" t="s">
        <v>103</v>
      </c>
      <c r="BF50" s="9" t="s">
        <v>102</v>
      </c>
      <c r="BG50" s="9" t="s">
        <v>101</v>
      </c>
      <c r="BH50" s="9" t="s">
        <v>100</v>
      </c>
      <c r="BI50" s="9" t="s">
        <v>99</v>
      </c>
      <c r="BJ50" s="47"/>
      <c r="BN50" s="10" t="s">
        <v>45</v>
      </c>
      <c r="BO50" s="10" t="s">
        <v>44</v>
      </c>
      <c r="BP50" s="10" t="s">
        <v>43</v>
      </c>
      <c r="BQ50" s="10" t="s">
        <v>42</v>
      </c>
      <c r="BR50" s="10" t="s">
        <v>41</v>
      </c>
      <c r="BS50" s="10" t="s">
        <v>40</v>
      </c>
      <c r="BT50" s="10" t="s">
        <v>39</v>
      </c>
      <c r="BU50" s="10" t="s">
        <v>38</v>
      </c>
      <c r="BV50" s="10" t="s">
        <v>37</v>
      </c>
      <c r="BW50" s="10" t="s">
        <v>36</v>
      </c>
      <c r="BX50" s="10" t="s">
        <v>35</v>
      </c>
      <c r="BY50" s="10" t="s">
        <v>34</v>
      </c>
      <c r="BZ50" s="10" t="s">
        <v>33</v>
      </c>
      <c r="CA50" s="10" t="s">
        <v>32</v>
      </c>
      <c r="CB50" s="10" t="s">
        <v>31</v>
      </c>
      <c r="CC50" s="10" t="s">
        <v>30</v>
      </c>
      <c r="CD50" s="10" t="s">
        <v>29</v>
      </c>
      <c r="CE50" s="10" t="s">
        <v>28</v>
      </c>
      <c r="CF50" s="10" t="s">
        <v>27</v>
      </c>
      <c r="CG50" s="11" t="s">
        <v>319</v>
      </c>
      <c r="CH50" s="9" t="s">
        <v>106</v>
      </c>
      <c r="CI50" s="9" t="s">
        <v>105</v>
      </c>
      <c r="CJ50" s="9" t="s">
        <v>103</v>
      </c>
      <c r="CK50" s="9" t="s">
        <v>102</v>
      </c>
      <c r="CL50" s="9" t="s">
        <v>101</v>
      </c>
      <c r="CM50" s="9" t="s">
        <v>100</v>
      </c>
      <c r="CN50" s="9" t="s">
        <v>99</v>
      </c>
      <c r="CO50" s="47"/>
      <c r="EC50" s="37"/>
      <c r="ED50" s="37"/>
      <c r="EE50" s="37"/>
      <c r="EF50" s="37"/>
      <c r="EG50" s="37"/>
      <c r="EH50" s="37"/>
      <c r="IA50" s="47"/>
      <c r="IB50" s="47"/>
      <c r="IC50" s="47"/>
      <c r="ID50" s="47"/>
      <c r="IE50" s="47"/>
      <c r="IF50" s="47"/>
      <c r="IG50" s="47"/>
      <c r="IH50" s="47"/>
      <c r="II50" s="47"/>
      <c r="IJ50" s="47"/>
      <c r="IK50" s="47"/>
      <c r="IL50" s="47"/>
      <c r="IM50" s="47"/>
      <c r="IN50" s="47"/>
      <c r="IO50" s="47"/>
      <c r="IP50" s="47"/>
      <c r="IQ50" s="47"/>
      <c r="IR50" s="47"/>
      <c r="IS50" s="47"/>
      <c r="IT50" s="47"/>
      <c r="IU50" s="47"/>
      <c r="IV50" s="47"/>
      <c r="IW50" s="47"/>
      <c r="IX50" s="47"/>
      <c r="IY50" s="47"/>
      <c r="IZ50" s="47"/>
      <c r="JA50" s="47"/>
      <c r="JB50" s="47"/>
      <c r="JC50" s="47"/>
      <c r="JD50" s="47"/>
      <c r="JE50" s="47"/>
      <c r="JF50" s="47"/>
      <c r="JG50" s="47"/>
      <c r="JH50" s="47"/>
      <c r="JI50" s="47"/>
      <c r="JJ50" s="47"/>
      <c r="JK50" s="47"/>
      <c r="JL50" s="47"/>
      <c r="JM50" s="47"/>
      <c r="JN50" s="47"/>
      <c r="JO50" s="47"/>
      <c r="JP50" s="47"/>
      <c r="JQ50" s="47"/>
      <c r="JR50" s="47"/>
      <c r="JS50" s="47"/>
      <c r="JT50" s="47"/>
      <c r="JU50" s="47"/>
      <c r="JV50" s="47"/>
      <c r="JW50" s="47"/>
      <c r="JX50" s="47"/>
      <c r="JY50" s="47"/>
      <c r="JZ50" s="47"/>
      <c r="KA50" s="47"/>
      <c r="KB50" s="47"/>
      <c r="KC50" s="47"/>
      <c r="KD50" s="47"/>
      <c r="KE50" s="47"/>
      <c r="KF50" s="47"/>
      <c r="KG50" s="47"/>
      <c r="KH50" s="47"/>
      <c r="KI50" s="47"/>
      <c r="KJ50" s="47"/>
      <c r="KK50" s="47"/>
      <c r="KL50" s="47"/>
      <c r="KM50" s="47"/>
      <c r="KN50" s="47"/>
      <c r="KO50" s="47"/>
      <c r="KP50" s="47"/>
      <c r="KQ50" s="47"/>
      <c r="KR50" s="47"/>
      <c r="KS50" s="47"/>
      <c r="KT50" s="47"/>
      <c r="KU50" s="47"/>
      <c r="KV50" s="47"/>
      <c r="KW50" s="47"/>
      <c r="KX50" s="47"/>
      <c r="KY50" s="47"/>
      <c r="KZ50" s="47"/>
      <c r="LA50" s="47"/>
      <c r="LB50" s="47"/>
      <c r="LC50" s="47"/>
      <c r="LD50" s="47"/>
      <c r="LE50" s="47"/>
      <c r="LF50" s="47"/>
      <c r="LG50" s="47"/>
      <c r="LH50" s="47"/>
      <c r="LI50" s="47"/>
      <c r="LJ50" s="47"/>
      <c r="LK50" s="47"/>
      <c r="LL50" s="47"/>
      <c r="LM50" s="47"/>
      <c r="LN50" s="47"/>
      <c r="LO50" s="47"/>
      <c r="LP50" s="47"/>
      <c r="LQ50" s="47"/>
    </row>
    <row r="51" spans="1:329" ht="43.2">
      <c r="A51" s="80" t="s">
        <v>320</v>
      </c>
      <c r="B51" s="81"/>
      <c r="C51" s="8" t="s">
        <v>116</v>
      </c>
      <c r="D51" s="7">
        <f>AVERAGE(D2:D37)</f>
        <v>14.112755999999999</v>
      </c>
      <c r="E51" s="7">
        <f t="shared" ref="E51:V51" si="10">AVERAGE(E2:E37)</f>
        <v>55383.413888888899</v>
      </c>
      <c r="F51" s="7">
        <f t="shared" si="10"/>
        <v>2398.5102200000001</v>
      </c>
      <c r="G51" s="7">
        <f t="shared" si="10"/>
        <v>135050.83333333334</v>
      </c>
      <c r="H51" s="7">
        <f t="shared" si="10"/>
        <v>419.62101000000001</v>
      </c>
      <c r="I51" s="7">
        <f t="shared" si="10"/>
        <v>26.492903823529417</v>
      </c>
      <c r="J51" s="7">
        <f t="shared" si="10"/>
        <v>16.277564210526318</v>
      </c>
      <c r="K51" s="7">
        <f t="shared" si="10"/>
        <v>50.074314285714287</v>
      </c>
      <c r="L51" s="7">
        <f t="shared" si="10"/>
        <v>27.263845888888888</v>
      </c>
      <c r="M51" s="7">
        <f t="shared" si="10"/>
        <v>743.02055555555557</v>
      </c>
      <c r="N51" s="7">
        <f t="shared" si="10"/>
        <v>740.87477777777781</v>
      </c>
      <c r="O51" s="7">
        <f t="shared" si="10"/>
        <v>0.30190515555555547</v>
      </c>
      <c r="P51" s="7">
        <f t="shared" si="10"/>
        <v>2.6816825000000004</v>
      </c>
      <c r="Q51" s="7">
        <f t="shared" si="10"/>
        <v>51.03746944444444</v>
      </c>
      <c r="R51" s="7">
        <f t="shared" si="10"/>
        <v>0.27021279880000004</v>
      </c>
      <c r="S51" s="7">
        <f t="shared" si="10"/>
        <v>0.4086401651599999</v>
      </c>
      <c r="T51" s="7">
        <f t="shared" si="10"/>
        <v>5.1966836882352936E-2</v>
      </c>
      <c r="U51" s="7">
        <f t="shared" si="10"/>
        <v>0.60749584760714292</v>
      </c>
      <c r="V51" s="7">
        <f t="shared" si="10"/>
        <v>33.840372222222214</v>
      </c>
      <c r="W51" s="7"/>
      <c r="X51" s="7">
        <f>AVERAGE(X2:X37)</f>
        <v>478333.33333333331</v>
      </c>
      <c r="Y51" s="7">
        <f t="shared" ref="Y51:AD51" si="11">AVERAGE(Y2:Y37)</f>
        <v>61619.444444444445</v>
      </c>
      <c r="Z51" s="7">
        <f t="shared" si="11"/>
        <v>135858.33333333334</v>
      </c>
      <c r="AA51" s="7">
        <f t="shared" si="11"/>
        <v>279588.88888888888</v>
      </c>
      <c r="AB51" s="7">
        <f>AVERAGE(AB2:AB37)</f>
        <v>536.11111111111109</v>
      </c>
      <c r="AC51" s="7">
        <f t="shared" si="11"/>
        <v>42052.777777777781</v>
      </c>
      <c r="AD51" s="7">
        <f t="shared" si="11"/>
        <v>891.66666666666663</v>
      </c>
      <c r="AE51" s="47"/>
      <c r="AF51" s="80" t="s">
        <v>321</v>
      </c>
      <c r="AG51" s="81"/>
      <c r="AH51" s="8" t="s">
        <v>116</v>
      </c>
      <c r="AI51" s="7">
        <f t="shared" ref="AI51:BA51" si="12">AVERAGE(AJ2:AJ45)</f>
        <v>4.5718350000000001</v>
      </c>
      <c r="AJ51" s="7">
        <f t="shared" si="12"/>
        <v>59929.165909090902</v>
      </c>
      <c r="AK51" s="7">
        <f t="shared" si="12"/>
        <v>20.229453333333332</v>
      </c>
      <c r="AL51" s="7">
        <f t="shared" si="12"/>
        <v>124235.95909090909</v>
      </c>
      <c r="AM51" s="7">
        <f t="shared" si="12"/>
        <v>13.2628</v>
      </c>
      <c r="AN51" s="7">
        <f t="shared" si="12"/>
        <v>4.1369607407407409</v>
      </c>
      <c r="AO51" s="7">
        <f t="shared" si="12"/>
        <v>3.129915</v>
      </c>
      <c r="AP51" s="7">
        <f t="shared" si="12"/>
        <v>44.376000000000005</v>
      </c>
      <c r="AQ51" s="7">
        <f t="shared" si="12"/>
        <v>1.85514</v>
      </c>
      <c r="AR51" s="7">
        <f t="shared" si="12"/>
        <v>512.66563636363651</v>
      </c>
      <c r="AS51" s="7">
        <f t="shared" si="12"/>
        <v>504.79375000000005</v>
      </c>
      <c r="AT51" s="7">
        <f t="shared" si="12"/>
        <v>0.21366073999999999</v>
      </c>
      <c r="AU51" s="7" t="e">
        <f t="shared" si="12"/>
        <v>#DIV/0!</v>
      </c>
      <c r="AV51" s="7">
        <f t="shared" si="12"/>
        <v>61.606338636363652</v>
      </c>
      <c r="AW51" s="7">
        <f t="shared" si="12"/>
        <v>1.0079070010810811</v>
      </c>
      <c r="AX51" s="7">
        <f t="shared" si="12"/>
        <v>1.298636436923077</v>
      </c>
      <c r="AY51" s="7">
        <f t="shared" si="12"/>
        <v>0.16606269799999995</v>
      </c>
      <c r="AZ51" s="7">
        <f t="shared" si="12"/>
        <v>0.70333108350000006</v>
      </c>
      <c r="BA51" s="7">
        <f t="shared" si="12"/>
        <v>22.536350000000002</v>
      </c>
      <c r="BB51" s="7"/>
      <c r="BC51" s="7">
        <f t="shared" ref="BC51:BI51" si="13">AVERAGE(BD2:BD45)</f>
        <v>480788.63636363635</v>
      </c>
      <c r="BD51" s="7">
        <f t="shared" si="13"/>
        <v>72993.181818181823</v>
      </c>
      <c r="BE51" s="7">
        <f t="shared" si="13"/>
        <v>127240.90909090909</v>
      </c>
      <c r="BF51" s="7">
        <f t="shared" si="13"/>
        <v>290447.72727272729</v>
      </c>
      <c r="BG51" s="7">
        <f t="shared" si="13"/>
        <v>229.54545454545453</v>
      </c>
      <c r="BH51" s="7">
        <f t="shared" si="13"/>
        <v>28156.81818181818</v>
      </c>
      <c r="BI51" s="7">
        <f t="shared" si="13"/>
        <v>0</v>
      </c>
      <c r="BJ51" s="47"/>
      <c r="BK51" s="80" t="s">
        <v>322</v>
      </c>
      <c r="BL51" s="81"/>
      <c r="BM51" s="8" t="s">
        <v>116</v>
      </c>
      <c r="BN51" s="7">
        <f t="shared" ref="BN51:CF51" si="14">AVERAGE(BP2:BP36)</f>
        <v>2.6331816571428575</v>
      </c>
      <c r="BO51" s="7">
        <f t="shared" si="14"/>
        <v>53935.597142857143</v>
      </c>
      <c r="BP51" s="7">
        <f t="shared" si="14"/>
        <v>67.059394271428573</v>
      </c>
      <c r="BQ51" s="7">
        <f t="shared" si="14"/>
        <v>143330.82857142857</v>
      </c>
      <c r="BR51" s="7">
        <f t="shared" si="14"/>
        <v>19.372535628571427</v>
      </c>
      <c r="BS51" s="7">
        <f t="shared" si="14"/>
        <v>2.3724213714285716</v>
      </c>
      <c r="BT51" s="7">
        <f t="shared" si="14"/>
        <v>4.0926911428571424</v>
      </c>
      <c r="BU51" s="7">
        <f t="shared" si="14"/>
        <v>10.495447428571429</v>
      </c>
      <c r="BV51" s="7">
        <f t="shared" si="14"/>
        <v>0.68544423428571433</v>
      </c>
      <c r="BW51" s="7">
        <f t="shared" si="14"/>
        <v>946.60517142857134</v>
      </c>
      <c r="BX51" s="7">
        <f t="shared" si="14"/>
        <v>937.19102857142866</v>
      </c>
      <c r="BY51" s="7">
        <f t="shared" si="14"/>
        <v>-1.687976655065714E-3</v>
      </c>
      <c r="BZ51" s="7">
        <f t="shared" si="14"/>
        <v>7.1827234000000004E-2</v>
      </c>
      <c r="CA51" s="7">
        <f t="shared" si="14"/>
        <v>20.463125714285717</v>
      </c>
      <c r="CB51" s="7">
        <f t="shared" si="14"/>
        <v>-3.667926144365714E-4</v>
      </c>
      <c r="CC51" s="7">
        <f t="shared" si="14"/>
        <v>1.9286784660048001E-3</v>
      </c>
      <c r="CD51" s="7">
        <f t="shared" si="14"/>
        <v>6.1844304042921563E-5</v>
      </c>
      <c r="CE51" s="7">
        <f t="shared" si="14"/>
        <v>2.7217053730007431E-2</v>
      </c>
      <c r="CF51" s="7">
        <f t="shared" si="14"/>
        <v>46.54254000000001</v>
      </c>
      <c r="CG51" s="7"/>
      <c r="CH51" s="7">
        <f t="shared" ref="CH51:CN51" si="15">AVERAGE(CJ2:CJ36)</f>
        <v>480308.57142857142</v>
      </c>
      <c r="CI51" s="7">
        <f t="shared" si="15"/>
        <v>67622.857142857145</v>
      </c>
      <c r="CJ51" s="7">
        <f t="shared" si="15"/>
        <v>131431.42857142858</v>
      </c>
      <c r="CK51" s="7">
        <f t="shared" si="15"/>
        <v>286294.28571428574</v>
      </c>
      <c r="CL51" s="7" t="e">
        <f t="shared" si="15"/>
        <v>#DIV/0!</v>
      </c>
      <c r="CM51" s="7">
        <f t="shared" si="15"/>
        <v>34357.142857142855</v>
      </c>
      <c r="CN51" s="7" t="e">
        <f t="shared" si="15"/>
        <v>#DIV/0!</v>
      </c>
      <c r="CO51" s="47"/>
      <c r="EC51" s="37"/>
      <c r="ED51" s="37"/>
      <c r="EE51" s="37"/>
      <c r="EF51" s="37"/>
      <c r="EG51" s="37"/>
      <c r="EH51" s="37"/>
      <c r="IA51" s="47"/>
      <c r="IB51" s="47"/>
      <c r="IF51" s="10" t="s">
        <v>45</v>
      </c>
      <c r="IG51" s="10" t="s">
        <v>44</v>
      </c>
      <c r="IH51" s="10" t="s">
        <v>43</v>
      </c>
      <c r="II51" s="10" t="s">
        <v>42</v>
      </c>
      <c r="IJ51" s="10" t="s">
        <v>41</v>
      </c>
      <c r="IK51" s="10" t="s">
        <v>40</v>
      </c>
      <c r="IL51" s="10" t="s">
        <v>39</v>
      </c>
      <c r="IM51" s="10" t="s">
        <v>38</v>
      </c>
      <c r="IN51" s="10" t="s">
        <v>37</v>
      </c>
      <c r="IO51" s="10" t="s">
        <v>36</v>
      </c>
      <c r="IP51" s="10" t="s">
        <v>35</v>
      </c>
      <c r="IQ51" s="10" t="s">
        <v>34</v>
      </c>
      <c r="IR51" s="10" t="s">
        <v>33</v>
      </c>
      <c r="IS51" s="10" t="s">
        <v>32</v>
      </c>
      <c r="IT51" s="10" t="s">
        <v>31</v>
      </c>
      <c r="IU51" s="10" t="s">
        <v>30</v>
      </c>
      <c r="IV51" s="10" t="s">
        <v>29</v>
      </c>
      <c r="IW51" s="10" t="s">
        <v>28</v>
      </c>
      <c r="IX51" s="10" t="s">
        <v>27</v>
      </c>
      <c r="IY51" s="11" t="s">
        <v>319</v>
      </c>
      <c r="IZ51" s="9" t="s">
        <v>106</v>
      </c>
      <c r="JA51" s="9" t="s">
        <v>105</v>
      </c>
      <c r="JB51" s="9" t="s">
        <v>103</v>
      </c>
      <c r="JC51" s="9" t="s">
        <v>102</v>
      </c>
      <c r="JD51" s="9" t="s">
        <v>101</v>
      </c>
      <c r="JE51" s="9" t="s">
        <v>100</v>
      </c>
      <c r="JF51" s="9" t="s">
        <v>99</v>
      </c>
      <c r="JG51" s="47"/>
      <c r="JK51" s="10" t="s">
        <v>45</v>
      </c>
      <c r="JL51" s="10" t="s">
        <v>44</v>
      </c>
      <c r="JM51" s="10" t="s">
        <v>43</v>
      </c>
      <c r="JN51" s="10" t="s">
        <v>42</v>
      </c>
      <c r="JO51" s="10" t="s">
        <v>41</v>
      </c>
      <c r="JP51" s="10" t="s">
        <v>40</v>
      </c>
      <c r="JQ51" s="10" t="s">
        <v>39</v>
      </c>
      <c r="JR51" s="10" t="s">
        <v>38</v>
      </c>
      <c r="JS51" s="10" t="s">
        <v>37</v>
      </c>
      <c r="JT51" s="10" t="s">
        <v>36</v>
      </c>
      <c r="JU51" s="10" t="s">
        <v>35</v>
      </c>
      <c r="JV51" s="10" t="s">
        <v>34</v>
      </c>
      <c r="JW51" s="10" t="s">
        <v>33</v>
      </c>
      <c r="JX51" s="10" t="s">
        <v>32</v>
      </c>
      <c r="JY51" s="10" t="s">
        <v>31</v>
      </c>
      <c r="JZ51" s="10" t="s">
        <v>30</v>
      </c>
      <c r="KA51" s="10" t="s">
        <v>29</v>
      </c>
      <c r="KB51" s="10" t="s">
        <v>28</v>
      </c>
      <c r="KC51" s="10" t="s">
        <v>27</v>
      </c>
      <c r="KD51" s="11" t="s">
        <v>319</v>
      </c>
      <c r="KE51" s="9" t="s">
        <v>106</v>
      </c>
      <c r="KF51" s="9" t="s">
        <v>105</v>
      </c>
      <c r="KG51" s="9" t="s">
        <v>103</v>
      </c>
      <c r="KH51" s="9" t="s">
        <v>102</v>
      </c>
      <c r="KI51" s="9" t="s">
        <v>101</v>
      </c>
      <c r="KJ51" s="9" t="s">
        <v>100</v>
      </c>
      <c r="KK51" s="9" t="s">
        <v>99</v>
      </c>
      <c r="KL51" s="47"/>
      <c r="KP51" s="10" t="s">
        <v>45</v>
      </c>
      <c r="KQ51" s="10" t="s">
        <v>44</v>
      </c>
      <c r="KR51" s="10" t="s">
        <v>43</v>
      </c>
      <c r="KS51" s="10" t="s">
        <v>42</v>
      </c>
      <c r="KT51" s="10" t="s">
        <v>41</v>
      </c>
      <c r="KU51" s="10" t="s">
        <v>40</v>
      </c>
      <c r="KV51" s="10" t="s">
        <v>39</v>
      </c>
      <c r="KW51" s="10" t="s">
        <v>38</v>
      </c>
      <c r="KX51" s="10" t="s">
        <v>37</v>
      </c>
      <c r="KY51" s="10" t="s">
        <v>36</v>
      </c>
      <c r="KZ51" s="10" t="s">
        <v>35</v>
      </c>
      <c r="LA51" s="10" t="s">
        <v>34</v>
      </c>
      <c r="LB51" s="10" t="s">
        <v>33</v>
      </c>
      <c r="LC51" s="10" t="s">
        <v>32</v>
      </c>
      <c r="LD51" s="10" t="s">
        <v>31</v>
      </c>
      <c r="LE51" s="10" t="s">
        <v>30</v>
      </c>
      <c r="LF51" s="10" t="s">
        <v>29</v>
      </c>
      <c r="LG51" s="10" t="s">
        <v>28</v>
      </c>
      <c r="LH51" s="10" t="s">
        <v>27</v>
      </c>
      <c r="LI51" s="11" t="s">
        <v>319</v>
      </c>
      <c r="LJ51" s="9" t="s">
        <v>106</v>
      </c>
      <c r="LK51" s="9" t="s">
        <v>105</v>
      </c>
      <c r="LL51" s="9" t="s">
        <v>103</v>
      </c>
      <c r="LM51" s="9" t="s">
        <v>102</v>
      </c>
      <c r="LN51" s="9" t="s">
        <v>101</v>
      </c>
      <c r="LO51" s="9" t="s">
        <v>100</v>
      </c>
      <c r="LP51" s="9" t="s">
        <v>99</v>
      </c>
      <c r="LQ51" s="47"/>
    </row>
    <row r="52" spans="1:329" ht="43.2" customHeight="1">
      <c r="A52" s="80"/>
      <c r="B52" s="81"/>
      <c r="C52" s="8" t="s">
        <v>115</v>
      </c>
      <c r="D52" s="7">
        <f>STDEV(D2:D37)</f>
        <v>11.897714253243354</v>
      </c>
      <c r="E52" s="7">
        <f t="shared" ref="E52:AD52" si="16">STDEV(E2:E37)</f>
        <v>10972.786555712702</v>
      </c>
      <c r="F52" s="7">
        <f t="shared" si="16"/>
        <v>2656.405607787578</v>
      </c>
      <c r="G52" s="7">
        <f t="shared" si="16"/>
        <v>12553.932787320926</v>
      </c>
      <c r="H52" s="7">
        <f t="shared" si="16"/>
        <v>717.24382779047517</v>
      </c>
      <c r="I52" s="7">
        <f t="shared" si="16"/>
        <v>63.6408462145505</v>
      </c>
      <c r="J52" s="7">
        <f t="shared" si="16"/>
        <v>27.821602638323714</v>
      </c>
      <c r="K52" s="7">
        <f t="shared" si="16"/>
        <v>39.018493628339378</v>
      </c>
      <c r="L52" s="7">
        <f t="shared" si="16"/>
        <v>35.51417722577137</v>
      </c>
      <c r="M52" s="7">
        <f t="shared" si="16"/>
        <v>103.31156452801085</v>
      </c>
      <c r="N52" s="7">
        <f t="shared" si="16"/>
        <v>110.99086287441099</v>
      </c>
      <c r="O52" s="7">
        <f t="shared" si="16"/>
        <v>0.24771358157500226</v>
      </c>
      <c r="P52" s="7">
        <f t="shared" si="16"/>
        <v>1.2975794339814672</v>
      </c>
      <c r="Q52" s="7">
        <f t="shared" si="16"/>
        <v>42.215919229455338</v>
      </c>
      <c r="R52" s="7">
        <f t="shared" si="16"/>
        <v>0.58077132874248616</v>
      </c>
      <c r="S52" s="7">
        <f t="shared" si="16"/>
        <v>0.90628194252300054</v>
      </c>
      <c r="T52" s="7">
        <f t="shared" si="16"/>
        <v>9.8942978635772921E-2</v>
      </c>
      <c r="U52" s="7">
        <f t="shared" si="16"/>
        <v>0.52607679728550916</v>
      </c>
      <c r="V52" s="7">
        <f t="shared" si="16"/>
        <v>5.5012333636642108</v>
      </c>
      <c r="W52" s="7"/>
      <c r="X52" s="7">
        <f t="shared" si="16"/>
        <v>2436.6253009321845</v>
      </c>
      <c r="Y52" s="7">
        <f t="shared" si="16"/>
        <v>6471.688648896351</v>
      </c>
      <c r="Z52" s="7">
        <f t="shared" si="16"/>
        <v>7984.2478847862858</v>
      </c>
      <c r="AA52" s="7">
        <f t="shared" si="16"/>
        <v>9838.1989576425385</v>
      </c>
      <c r="AB52" s="7">
        <f t="shared" si="16"/>
        <v>563.73893541389111</v>
      </c>
      <c r="AC52" s="7">
        <f t="shared" si="16"/>
        <v>9281.9174777355165</v>
      </c>
      <c r="AD52" s="7">
        <f t="shared" si="16"/>
        <v>1665.8545640515649</v>
      </c>
      <c r="AE52" s="47"/>
      <c r="AF52" s="80"/>
      <c r="AG52" s="81"/>
      <c r="AH52" s="8" t="s">
        <v>115</v>
      </c>
      <c r="AI52" s="7">
        <f t="shared" ref="AI52:BA52" si="17">STDEV(AJ2:AJ45)</f>
        <v>3.9207303249841101</v>
      </c>
      <c r="AJ52" s="7">
        <f t="shared" si="17"/>
        <v>7366.7319554982969</v>
      </c>
      <c r="AK52" s="7">
        <f t="shared" si="17"/>
        <v>26.561211025840546</v>
      </c>
      <c r="AL52" s="7">
        <f t="shared" si="17"/>
        <v>15526.349409929355</v>
      </c>
      <c r="AM52" s="7" t="e">
        <f t="shared" si="17"/>
        <v>#DIV/0!</v>
      </c>
      <c r="AN52" s="7">
        <f t="shared" si="17"/>
        <v>4.1110532751192439</v>
      </c>
      <c r="AO52" s="7">
        <f t="shared" si="17"/>
        <v>0.57399500360775446</v>
      </c>
      <c r="AP52" s="7">
        <f t="shared" si="17"/>
        <v>20.751462707481593</v>
      </c>
      <c r="AQ52" s="7" t="e">
        <f t="shared" si="17"/>
        <v>#DIV/0!</v>
      </c>
      <c r="AR52" s="7">
        <f t="shared" si="17"/>
        <v>78.241483066057171</v>
      </c>
      <c r="AS52" s="7">
        <f t="shared" si="17"/>
        <v>70.396338596028528</v>
      </c>
      <c r="AT52" s="7">
        <f t="shared" si="17"/>
        <v>0.19868693638218396</v>
      </c>
      <c r="AU52" s="7" t="e">
        <f t="shared" si="17"/>
        <v>#DIV/0!</v>
      </c>
      <c r="AV52" s="7">
        <f t="shared" si="17"/>
        <v>20.646749964540152</v>
      </c>
      <c r="AW52" s="7">
        <f t="shared" si="17"/>
        <v>0.88269211267943104</v>
      </c>
      <c r="AX52" s="7">
        <f t="shared" si="17"/>
        <v>1.3062994254545981</v>
      </c>
      <c r="AY52" s="7">
        <f t="shared" si="17"/>
        <v>0.103147058149706</v>
      </c>
      <c r="AZ52" s="7">
        <f t="shared" si="17"/>
        <v>0.34952479908760864</v>
      </c>
      <c r="BA52" s="7">
        <f t="shared" si="17"/>
        <v>5.8502588512995874</v>
      </c>
      <c r="BB52" s="7"/>
      <c r="BC52" s="7">
        <f t="shared" ref="BC52:BI52" si="18">STDEV(BD2:BD45)</f>
        <v>567.00597145901429</v>
      </c>
      <c r="BD52" s="7">
        <f t="shared" si="18"/>
        <v>1850.0028569773954</v>
      </c>
      <c r="BE52" s="7">
        <f t="shared" si="18"/>
        <v>1939.4698606527884</v>
      </c>
      <c r="BF52" s="7">
        <f t="shared" si="18"/>
        <v>2000.1730897615689</v>
      </c>
      <c r="BG52" s="7">
        <f t="shared" si="18"/>
        <v>659.66148663962679</v>
      </c>
      <c r="BH52" s="7">
        <f t="shared" si="18"/>
        <v>1859.2818977970196</v>
      </c>
      <c r="BI52" s="7">
        <f t="shared" si="18"/>
        <v>0</v>
      </c>
      <c r="BJ52" s="47"/>
      <c r="BK52" s="80"/>
      <c r="BL52" s="81"/>
      <c r="BM52" s="8" t="s">
        <v>115</v>
      </c>
      <c r="BN52" s="7">
        <f t="shared" ref="BN52:CF52" si="19">STDEV(BP2:BP36)</f>
        <v>2.6364352466531162</v>
      </c>
      <c r="BO52" s="7">
        <f t="shared" si="19"/>
        <v>9081.8117210909422</v>
      </c>
      <c r="BP52" s="7">
        <f t="shared" si="19"/>
        <v>396.08308802613135</v>
      </c>
      <c r="BQ52" s="7">
        <f t="shared" si="19"/>
        <v>12714.465116749583</v>
      </c>
      <c r="BR52" s="7">
        <f t="shared" si="19"/>
        <v>118.71007249409944</v>
      </c>
      <c r="BS52" s="7">
        <f t="shared" si="19"/>
        <v>4.2732078164869867</v>
      </c>
      <c r="BT52" s="7">
        <f t="shared" si="19"/>
        <v>17.578001291028347</v>
      </c>
      <c r="BU52" s="7">
        <f t="shared" si="19"/>
        <v>6.1680104170385519</v>
      </c>
      <c r="BV52" s="7">
        <f t="shared" si="19"/>
        <v>3.8502965860329761</v>
      </c>
      <c r="BW52" s="7">
        <f t="shared" si="19"/>
        <v>110.28921817590484</v>
      </c>
      <c r="BX52" s="7">
        <f t="shared" si="19"/>
        <v>104.76689950593713</v>
      </c>
      <c r="BY52" s="7">
        <f t="shared" si="19"/>
        <v>3.4954557664358828E-3</v>
      </c>
      <c r="BZ52" s="7">
        <f t="shared" si="19"/>
        <v>0.23747191374179011</v>
      </c>
      <c r="CA52" s="7">
        <f t="shared" si="19"/>
        <v>8.3636031342162624</v>
      </c>
      <c r="CB52" s="7">
        <f t="shared" si="19"/>
        <v>3.2849311127064415E-3</v>
      </c>
      <c r="CC52" s="7">
        <f t="shared" si="19"/>
        <v>6.3712866889926558E-3</v>
      </c>
      <c r="CD52" s="7">
        <f t="shared" si="19"/>
        <v>3.4168000402275931E-4</v>
      </c>
      <c r="CE52" s="7">
        <f t="shared" si="19"/>
        <v>2.7709146581655741E-2</v>
      </c>
      <c r="CF52" s="7">
        <f t="shared" si="19"/>
        <v>4.6239946190687187</v>
      </c>
      <c r="CG52" s="7"/>
      <c r="CH52" s="7">
        <f t="shared" ref="CH52:CN52" si="20">STDEV(CJ2:CJ36)</f>
        <v>670.54474280307772</v>
      </c>
      <c r="CI52" s="7">
        <f t="shared" si="20"/>
        <v>2647.8721439594292</v>
      </c>
      <c r="CJ52" s="7">
        <f t="shared" si="20"/>
        <v>2790.6115109491698</v>
      </c>
      <c r="CK52" s="7">
        <f t="shared" si="20"/>
        <v>3251.6007693173538</v>
      </c>
      <c r="CL52" s="7" t="e">
        <f t="shared" si="20"/>
        <v>#DIV/0!</v>
      </c>
      <c r="CM52" s="7">
        <f t="shared" si="20"/>
        <v>3688.9569476133092</v>
      </c>
      <c r="CN52" s="7" t="e">
        <f t="shared" si="20"/>
        <v>#DIV/0!</v>
      </c>
      <c r="CO52" s="47"/>
      <c r="EC52" s="37"/>
      <c r="ED52" s="37"/>
      <c r="EE52" s="37"/>
      <c r="EF52" s="37"/>
      <c r="EG52" s="37"/>
      <c r="EH52" s="37"/>
      <c r="IA52" s="47"/>
      <c r="IB52" s="47"/>
      <c r="IC52" s="80" t="s">
        <v>320</v>
      </c>
      <c r="ID52" s="81"/>
      <c r="IE52" s="8" t="s">
        <v>116</v>
      </c>
      <c r="IF52" s="7">
        <f t="shared" ref="IF52:IX52" si="21">AVERAGE(II3:II38)</f>
        <v>2.3521259999999997</v>
      </c>
      <c r="IG52" s="7">
        <f t="shared" si="21"/>
        <v>55383.413888888899</v>
      </c>
      <c r="IH52" s="7">
        <f t="shared" si="21"/>
        <v>799.50340666666671</v>
      </c>
      <c r="II52" s="7">
        <f t="shared" si="21"/>
        <v>135050.83333333334</v>
      </c>
      <c r="IJ52" s="7">
        <f t="shared" si="21"/>
        <v>153.86103700000001</v>
      </c>
      <c r="IK52" s="7">
        <f t="shared" si="21"/>
        <v>25.021075833333338</v>
      </c>
      <c r="IL52" s="7">
        <f t="shared" si="21"/>
        <v>8.5909366666666678</v>
      </c>
      <c r="IM52" s="7">
        <f t="shared" si="21"/>
        <v>10.309417647058822</v>
      </c>
      <c r="IN52" s="7">
        <f t="shared" si="21"/>
        <v>8.4611935517241381</v>
      </c>
      <c r="IO52" s="7">
        <f t="shared" si="21"/>
        <v>743.02055555555557</v>
      </c>
      <c r="IP52" s="7">
        <f t="shared" si="21"/>
        <v>740.87477777777781</v>
      </c>
      <c r="IQ52" s="7">
        <f t="shared" si="21"/>
        <v>0.12350665454545452</v>
      </c>
      <c r="IR52" s="7">
        <f t="shared" si="21"/>
        <v>0.59592944444444451</v>
      </c>
      <c r="IS52" s="7">
        <f t="shared" si="21"/>
        <v>51.03746944444444</v>
      </c>
      <c r="IT52" s="7">
        <f t="shared" si="21"/>
        <v>0.27021279880000004</v>
      </c>
      <c r="IU52" s="7">
        <f t="shared" si="21"/>
        <v>0.4086401651599999</v>
      </c>
      <c r="IV52" s="7">
        <f t="shared" si="21"/>
        <v>4.6496643526315787E-2</v>
      </c>
      <c r="IW52" s="7">
        <f t="shared" si="21"/>
        <v>0.58654771493103453</v>
      </c>
      <c r="IX52" s="7">
        <f t="shared" si="21"/>
        <v>33.840372222222214</v>
      </c>
      <c r="IY52" s="7"/>
      <c r="IZ52" s="7">
        <f t="shared" ref="IZ52:JF52" si="22">AVERAGE(JC3:JC38)</f>
        <v>478333.33333333331</v>
      </c>
      <c r="JA52" s="7">
        <f t="shared" si="22"/>
        <v>61619.444444444445</v>
      </c>
      <c r="JB52" s="7">
        <f t="shared" si="22"/>
        <v>135858.33333333334</v>
      </c>
      <c r="JC52" s="7">
        <f t="shared" si="22"/>
        <v>279588.88888888888</v>
      </c>
      <c r="JD52" s="7">
        <f t="shared" si="22"/>
        <v>536.11111111111109</v>
      </c>
      <c r="JE52" s="7">
        <f t="shared" si="22"/>
        <v>42052.777777777781</v>
      </c>
      <c r="JF52" s="7">
        <f t="shared" si="22"/>
        <v>891.66666666666663</v>
      </c>
      <c r="JG52" s="47"/>
      <c r="JH52" s="80" t="s">
        <v>321</v>
      </c>
      <c r="JI52" s="81"/>
      <c r="JJ52" s="8" t="s">
        <v>116</v>
      </c>
      <c r="JK52" s="7">
        <f t="shared" ref="JK52:KC52" si="23">AVERAGE(JN3:JN46)</f>
        <v>0.26124771428571431</v>
      </c>
      <c r="JL52" s="7">
        <f t="shared" si="23"/>
        <v>59929.165909090902</v>
      </c>
      <c r="JM52" s="7">
        <f t="shared" si="23"/>
        <v>3.5699035294117643</v>
      </c>
      <c r="JN52" s="7">
        <f t="shared" si="23"/>
        <v>124235.95909090909</v>
      </c>
      <c r="JO52" s="7">
        <f t="shared" si="23"/>
        <v>0.63156190476190477</v>
      </c>
      <c r="JP52" s="7">
        <f t="shared" si="23"/>
        <v>2.5385895454545455</v>
      </c>
      <c r="JQ52" s="7">
        <f t="shared" si="23"/>
        <v>0.32101692307692309</v>
      </c>
      <c r="JR52" s="7">
        <f t="shared" si="23"/>
        <v>2.9584000000000001</v>
      </c>
      <c r="JS52" s="7">
        <f t="shared" si="23"/>
        <v>7.7297500000000005E-2</v>
      </c>
      <c r="JT52" s="7">
        <f t="shared" si="23"/>
        <v>512.66563636363651</v>
      </c>
      <c r="JU52" s="7">
        <f t="shared" si="23"/>
        <v>504.79375000000005</v>
      </c>
      <c r="JV52" s="7">
        <f t="shared" si="23"/>
        <v>3.6838058620689652E-2</v>
      </c>
      <c r="JW52" s="7">
        <f t="shared" si="23"/>
        <v>0</v>
      </c>
      <c r="JX52" s="7">
        <f t="shared" si="23"/>
        <v>61.606338636363652</v>
      </c>
      <c r="JY52" s="7">
        <f t="shared" si="23"/>
        <v>0.98138313263157895</v>
      </c>
      <c r="JZ52" s="7">
        <f t="shared" si="23"/>
        <v>1.298636436923077</v>
      </c>
      <c r="KA52" s="7">
        <f t="shared" si="23"/>
        <v>0.14827026607142854</v>
      </c>
      <c r="KB52" s="7">
        <f t="shared" si="23"/>
        <v>0.6698391271428572</v>
      </c>
      <c r="KC52" s="7">
        <f t="shared" si="23"/>
        <v>22.536350000000002</v>
      </c>
      <c r="KD52" s="7"/>
      <c r="KE52" s="7">
        <f t="shared" ref="KE52:KK52" si="24">AVERAGE(KH3:KH46)</f>
        <v>480788.63636363635</v>
      </c>
      <c r="KF52" s="7">
        <f t="shared" si="24"/>
        <v>72993.181818181823</v>
      </c>
      <c r="KG52" s="7">
        <f t="shared" si="24"/>
        <v>127240.90909090909</v>
      </c>
      <c r="KH52" s="7">
        <f t="shared" si="24"/>
        <v>290447.72727272729</v>
      </c>
      <c r="KI52" s="7">
        <f t="shared" si="24"/>
        <v>229.54545454545453</v>
      </c>
      <c r="KJ52" s="7">
        <f t="shared" si="24"/>
        <v>28156.81818181818</v>
      </c>
      <c r="KK52" s="7">
        <f t="shared" si="24"/>
        <v>0</v>
      </c>
      <c r="KL52" s="47"/>
      <c r="KM52" s="80" t="s">
        <v>322</v>
      </c>
      <c r="KN52" s="81"/>
      <c r="KO52" s="8" t="s">
        <v>116</v>
      </c>
      <c r="KP52" s="7">
        <f t="shared" ref="KP52:LH52" si="25">AVERAGE(KS3:KS46)</f>
        <v>2.1632634285714287</v>
      </c>
      <c r="KQ52" s="7">
        <f t="shared" si="25"/>
        <v>53935.597142857143</v>
      </c>
      <c r="KR52" s="7">
        <f t="shared" si="25"/>
        <v>66.373334499999984</v>
      </c>
      <c r="KS52" s="7">
        <f t="shared" si="25"/>
        <v>143330.82857142857</v>
      </c>
      <c r="KT52" s="7">
        <f t="shared" si="25"/>
        <v>18.041951514285714</v>
      </c>
      <c r="KU52" s="7">
        <f t="shared" si="25"/>
        <v>1.6817072857142856</v>
      </c>
      <c r="KV52" s="7">
        <f t="shared" si="25"/>
        <v>3.0883924171428569</v>
      </c>
      <c r="KW52" s="7">
        <f t="shared" si="25"/>
        <v>8.2451077142857141</v>
      </c>
      <c r="KX52" s="7">
        <f t="shared" si="25"/>
        <v>0.59588639142857147</v>
      </c>
      <c r="KY52" s="7">
        <f t="shared" si="25"/>
        <v>946.60517142857134</v>
      </c>
      <c r="KZ52" s="7">
        <f t="shared" si="25"/>
        <v>937.19102857142866</v>
      </c>
      <c r="LA52" s="7">
        <f t="shared" si="25"/>
        <v>-1.687976655065714E-3</v>
      </c>
      <c r="LB52" s="7">
        <f t="shared" si="25"/>
        <v>2.9931128857142855E-2</v>
      </c>
      <c r="LC52" s="7">
        <f t="shared" si="25"/>
        <v>20.463125714285717</v>
      </c>
      <c r="LD52" s="7">
        <f t="shared" si="25"/>
        <v>-3.667926144365714E-4</v>
      </c>
      <c r="LE52" s="7">
        <f t="shared" si="25"/>
        <v>1.9286784660048001E-3</v>
      </c>
      <c r="LF52" s="7">
        <f t="shared" si="25"/>
        <v>6.1844304042921563E-5</v>
      </c>
      <c r="LG52" s="7">
        <f t="shared" si="25"/>
        <v>2.7217053730007431E-2</v>
      </c>
      <c r="LH52" s="7">
        <f t="shared" si="25"/>
        <v>46.54254000000001</v>
      </c>
      <c r="LI52" s="7"/>
      <c r="LJ52" s="7">
        <f>AVERAGE(LM3:LM46)</f>
        <v>480308.57142857142</v>
      </c>
      <c r="LK52" s="7">
        <f>AVERAGE(LN3:LN46)</f>
        <v>67622.857142857145</v>
      </c>
      <c r="LL52" s="7">
        <f>AVERAGE(LO3:LO46)</f>
        <v>131431.42857142858</v>
      </c>
      <c r="LM52" s="7">
        <f>AVERAGE(LP3:LP46)</f>
        <v>286294.28571428574</v>
      </c>
      <c r="LN52" s="7" t="s">
        <v>323</v>
      </c>
      <c r="LO52" s="7">
        <f>AVERAGE(LR3:LR46)</f>
        <v>34357.142857142855</v>
      </c>
      <c r="LP52" s="7" t="s">
        <v>323</v>
      </c>
      <c r="LQ52" s="47"/>
    </row>
    <row r="53" spans="1:329" ht="43.2">
      <c r="A53" s="80"/>
      <c r="B53" s="81"/>
      <c r="C53" s="8" t="s">
        <v>114</v>
      </c>
      <c r="D53" s="7">
        <f>MAX(D2:D37)-MIN(D2:D37)</f>
        <v>26.04965</v>
      </c>
      <c r="E53" s="7">
        <f t="shared" ref="E53:AD53" si="26">MAX(E2:E37)-MIN(E2:E37)</f>
        <v>41716.300000000003</v>
      </c>
      <c r="F53" s="7">
        <f t="shared" si="26"/>
        <v>6257.0194599999995</v>
      </c>
      <c r="G53" s="7">
        <f t="shared" si="26"/>
        <v>53360</v>
      </c>
      <c r="H53" s="7">
        <f t="shared" si="26"/>
        <v>1868.52297</v>
      </c>
      <c r="I53" s="7">
        <f t="shared" si="26"/>
        <v>258.26461</v>
      </c>
      <c r="J53" s="7">
        <f t="shared" si="26"/>
        <v>90.375140000000002</v>
      </c>
      <c r="K53" s="7">
        <f t="shared" si="26"/>
        <v>96.268199999999993</v>
      </c>
      <c r="L53" s="7">
        <f t="shared" si="26"/>
        <v>87.647999999999996</v>
      </c>
      <c r="M53" s="7">
        <f t="shared" si="26"/>
        <v>409.13300000000004</v>
      </c>
      <c r="N53" s="7">
        <f t="shared" si="26"/>
        <v>394.83600000000001</v>
      </c>
      <c r="O53" s="7">
        <f t="shared" si="26"/>
        <v>0.70405869999999993</v>
      </c>
      <c r="P53" s="7">
        <f t="shared" si="26"/>
        <v>2.6672799999999999</v>
      </c>
      <c r="Q53" s="7">
        <f t="shared" si="26"/>
        <v>188.50199999999998</v>
      </c>
      <c r="R53" s="7">
        <f t="shared" si="26"/>
        <v>2.4912474200000001</v>
      </c>
      <c r="S53" s="7">
        <f t="shared" si="26"/>
        <v>3.8972009063000002</v>
      </c>
      <c r="T53" s="7">
        <f t="shared" si="26"/>
        <v>0.29043287400000001</v>
      </c>
      <c r="U53" s="7">
        <f t="shared" si="26"/>
        <v>1.826242827</v>
      </c>
      <c r="V53" s="7">
        <f t="shared" si="26"/>
        <v>27.166900000000002</v>
      </c>
      <c r="W53" s="7"/>
      <c r="X53" s="7">
        <f t="shared" si="26"/>
        <v>9600</v>
      </c>
      <c r="Y53" s="7">
        <f t="shared" si="26"/>
        <v>20700</v>
      </c>
      <c r="Z53" s="7">
        <f t="shared" si="26"/>
        <v>22900</v>
      </c>
      <c r="AA53" s="7">
        <f t="shared" si="26"/>
        <v>30200</v>
      </c>
      <c r="AB53" s="7">
        <f t="shared" si="26"/>
        <v>2200</v>
      </c>
      <c r="AC53" s="7">
        <f t="shared" si="26"/>
        <v>28400</v>
      </c>
      <c r="AD53" s="7">
        <f t="shared" si="26"/>
        <v>5600.0000000000009</v>
      </c>
      <c r="AE53" s="47"/>
      <c r="AF53" s="80"/>
      <c r="AG53" s="81"/>
      <c r="AH53" s="8" t="s">
        <v>114</v>
      </c>
      <c r="AI53" s="7">
        <f t="shared" ref="AI53:BA53" si="27">MAX(AJ2:AJ45)-MIN(AJ2:AJ45)</f>
        <v>5.5447500000000005</v>
      </c>
      <c r="AJ53" s="7">
        <f t="shared" si="27"/>
        <v>38050.400000000009</v>
      </c>
      <c r="AK53" s="7">
        <f t="shared" si="27"/>
        <v>47.499810000000004</v>
      </c>
      <c r="AL53" s="7">
        <f t="shared" si="27"/>
        <v>80678.8</v>
      </c>
      <c r="AM53" s="7">
        <f t="shared" si="27"/>
        <v>0</v>
      </c>
      <c r="AN53" s="7">
        <f t="shared" si="27"/>
        <v>22.154250000000001</v>
      </c>
      <c r="AO53" s="7">
        <f t="shared" si="27"/>
        <v>1.2334899999999998</v>
      </c>
      <c r="AP53" s="7">
        <f t="shared" si="27"/>
        <v>29.347000000000001</v>
      </c>
      <c r="AQ53" s="7">
        <f t="shared" si="27"/>
        <v>0</v>
      </c>
      <c r="AR53" s="7">
        <f t="shared" si="27"/>
        <v>357.98500000000007</v>
      </c>
      <c r="AS53" s="7">
        <f t="shared" si="27"/>
        <v>321.25700000000001</v>
      </c>
      <c r="AT53" s="7">
        <f t="shared" si="27"/>
        <v>0.47233130000000001</v>
      </c>
      <c r="AU53" s="7">
        <f t="shared" si="27"/>
        <v>0</v>
      </c>
      <c r="AV53" s="7">
        <f t="shared" si="27"/>
        <v>80.134199999999993</v>
      </c>
      <c r="AW53" s="7">
        <f t="shared" si="27"/>
        <v>3.0189135200000004</v>
      </c>
      <c r="AX53" s="7">
        <f t="shared" si="27"/>
        <v>4.6969067600000001</v>
      </c>
      <c r="AY53" s="7">
        <f t="shared" si="27"/>
        <v>0.33783095999999996</v>
      </c>
      <c r="AZ53" s="7">
        <f t="shared" si="27"/>
        <v>1.5452273600000002</v>
      </c>
      <c r="BA53" s="7">
        <f t="shared" si="27"/>
        <v>26.097099999999998</v>
      </c>
      <c r="BB53" s="7"/>
      <c r="BC53" s="7">
        <f t="shared" ref="BC53:BI53" si="28">MAX(BD2:BD45)-MIN(BD2:BD45)</f>
        <v>2500</v>
      </c>
      <c r="BD53" s="7">
        <f t="shared" si="28"/>
        <v>8500</v>
      </c>
      <c r="BE53" s="7">
        <f t="shared" si="28"/>
        <v>9100</v>
      </c>
      <c r="BF53" s="7">
        <f t="shared" si="28"/>
        <v>9800</v>
      </c>
      <c r="BG53" s="7">
        <f t="shared" si="28"/>
        <v>2700</v>
      </c>
      <c r="BH53" s="7">
        <f t="shared" si="28"/>
        <v>7100</v>
      </c>
      <c r="BI53" s="7">
        <f t="shared" si="28"/>
        <v>0</v>
      </c>
      <c r="BJ53" s="47"/>
      <c r="BK53" s="80"/>
      <c r="BL53" s="81"/>
      <c r="BM53" s="8" t="s">
        <v>114</v>
      </c>
      <c r="BN53" s="7">
        <f t="shared" ref="BN53:CF53" si="29">MAX(BP2:BP36)-MIN(BP2:BP36)</f>
        <v>10.986668</v>
      </c>
      <c r="BO53" s="7">
        <f t="shared" si="29"/>
        <v>41941</v>
      </c>
      <c r="BP53" s="7">
        <f t="shared" si="29"/>
        <v>2346.72606</v>
      </c>
      <c r="BQ53" s="7">
        <f t="shared" si="29"/>
        <v>51402</v>
      </c>
      <c r="BR53" s="7">
        <f t="shared" si="29"/>
        <v>713.97450000000003</v>
      </c>
      <c r="BS53" s="7">
        <f t="shared" si="29"/>
        <v>21.817405000000001</v>
      </c>
      <c r="BT53" s="7">
        <f t="shared" si="29"/>
        <v>122.3413</v>
      </c>
      <c r="BU53" s="7">
        <f t="shared" si="29"/>
        <v>33.6922</v>
      </c>
      <c r="BV53" s="7">
        <f t="shared" si="29"/>
        <v>23.159507000000001</v>
      </c>
      <c r="BW53" s="7">
        <f t="shared" si="29"/>
        <v>573.24999999999989</v>
      </c>
      <c r="BX53" s="7">
        <f t="shared" si="29"/>
        <v>488.56999999999994</v>
      </c>
      <c r="BY53" s="7">
        <f t="shared" si="29"/>
        <v>1.4469610000000001E-2</v>
      </c>
      <c r="BZ53" s="7">
        <f t="shared" si="29"/>
        <v>1.4892531</v>
      </c>
      <c r="CA53" s="7">
        <f t="shared" si="29"/>
        <v>51.505000000000003</v>
      </c>
      <c r="CB53" s="7">
        <f t="shared" si="29"/>
        <v>1.773864E-2</v>
      </c>
      <c r="CC53" s="7">
        <f t="shared" si="29"/>
        <v>3.0844040000000003E-2</v>
      </c>
      <c r="CD53" s="7">
        <f t="shared" si="29"/>
        <v>1.817396E-3</v>
      </c>
      <c r="CE53" s="7">
        <f t="shared" si="29"/>
        <v>0.11479721999999999</v>
      </c>
      <c r="CF53" s="7">
        <f t="shared" si="29"/>
        <v>21.250799999999998</v>
      </c>
      <c r="CG53" s="7"/>
      <c r="CH53" s="7">
        <f t="shared" ref="CH53:CN53" si="30">MAX(CJ2:CJ36)-MIN(CJ2:CJ36)</f>
        <v>2500</v>
      </c>
      <c r="CI53" s="7">
        <f t="shared" si="30"/>
        <v>9600</v>
      </c>
      <c r="CJ53" s="7">
        <f t="shared" si="30"/>
        <v>11099.999999999985</v>
      </c>
      <c r="CK53" s="7">
        <f t="shared" si="30"/>
        <v>12800</v>
      </c>
      <c r="CL53" s="7">
        <f t="shared" si="30"/>
        <v>0</v>
      </c>
      <c r="CM53" s="7">
        <f t="shared" si="30"/>
        <v>13500</v>
      </c>
      <c r="CN53" s="7">
        <f t="shared" si="30"/>
        <v>0</v>
      </c>
      <c r="CO53" s="47"/>
      <c r="EC53" s="37"/>
      <c r="ED53" s="37"/>
      <c r="EE53" s="37"/>
      <c r="EF53" s="37"/>
      <c r="EG53" s="37"/>
      <c r="EH53" s="37"/>
      <c r="IA53" s="47"/>
      <c r="IB53" s="47"/>
      <c r="IC53" s="80"/>
      <c r="ID53" s="81"/>
      <c r="IE53" s="8" t="s">
        <v>115</v>
      </c>
      <c r="IF53" s="7">
        <f t="shared" ref="IF53:IX53" si="31">STDEV(II3:II38)</f>
        <v>6.9383912618891213</v>
      </c>
      <c r="IG53" s="7">
        <f t="shared" si="31"/>
        <v>10972.786555712702</v>
      </c>
      <c r="IH53" s="7">
        <f t="shared" si="31"/>
        <v>1859.9137588060257</v>
      </c>
      <c r="II53" s="7">
        <f t="shared" si="31"/>
        <v>12553.932787320926</v>
      </c>
      <c r="IJ53" s="7">
        <f t="shared" si="31"/>
        <v>468.71394983035083</v>
      </c>
      <c r="IK53" s="7">
        <f t="shared" si="31"/>
        <v>62.101518969014805</v>
      </c>
      <c r="IL53" s="7">
        <f t="shared" si="31"/>
        <v>21.58704652286379</v>
      </c>
      <c r="IM53" s="7">
        <f t="shared" si="31"/>
        <v>26.442078835039936</v>
      </c>
      <c r="IN53" s="7">
        <f t="shared" si="31"/>
        <v>22.915799145063751</v>
      </c>
      <c r="IO53" s="7">
        <f t="shared" si="31"/>
        <v>103.31156452801085</v>
      </c>
      <c r="IP53" s="7">
        <f t="shared" si="31"/>
        <v>110.99086287441099</v>
      </c>
      <c r="IQ53" s="7">
        <f t="shared" si="31"/>
        <v>0.21554261458652657</v>
      </c>
      <c r="IR53" s="7">
        <f t="shared" si="31"/>
        <v>1.2701191939456253</v>
      </c>
      <c r="IS53" s="7">
        <f t="shared" si="31"/>
        <v>42.215919229455338</v>
      </c>
      <c r="IT53" s="7">
        <f t="shared" si="31"/>
        <v>0.58077132874248616</v>
      </c>
      <c r="IU53" s="7">
        <f t="shared" si="31"/>
        <v>0.90628194252300054</v>
      </c>
      <c r="IV53" s="7">
        <f t="shared" si="31"/>
        <v>9.4712423014947436E-2</v>
      </c>
      <c r="IW53" s="7">
        <f t="shared" si="31"/>
        <v>0.52877077164815833</v>
      </c>
      <c r="IX53" s="7">
        <f t="shared" si="31"/>
        <v>5.5012333636642108</v>
      </c>
      <c r="IY53" s="7"/>
      <c r="IZ53" s="7">
        <f t="shared" ref="IZ53:JF53" si="32">STDEV(JC3:JC38)</f>
        <v>2436.6253009321845</v>
      </c>
      <c r="JA53" s="7">
        <f t="shared" si="32"/>
        <v>6471.688648896351</v>
      </c>
      <c r="JB53" s="7">
        <f t="shared" si="32"/>
        <v>7984.2478847862858</v>
      </c>
      <c r="JC53" s="7">
        <f t="shared" si="32"/>
        <v>9838.1989576425385</v>
      </c>
      <c r="JD53" s="7">
        <f t="shared" si="32"/>
        <v>563.73893541389111</v>
      </c>
      <c r="JE53" s="7">
        <f t="shared" si="32"/>
        <v>9281.9174777355165</v>
      </c>
      <c r="JF53" s="7">
        <f t="shared" si="32"/>
        <v>1665.8545640515649</v>
      </c>
      <c r="JG53" s="47"/>
      <c r="JH53" s="80"/>
      <c r="JI53" s="81"/>
      <c r="JJ53" s="8" t="s">
        <v>115</v>
      </c>
      <c r="JK53" s="7">
        <f t="shared" ref="JK53:KC53" si="33">STDEV(JN3:JN46)</f>
        <v>1.2693990464228844</v>
      </c>
      <c r="JL53" s="7">
        <f t="shared" si="33"/>
        <v>7366.7319554982969</v>
      </c>
      <c r="JM53" s="7">
        <f t="shared" si="33"/>
        <v>12.303547807077813</v>
      </c>
      <c r="JN53" s="7">
        <f t="shared" si="33"/>
        <v>15526.349409929355</v>
      </c>
      <c r="JO53" s="7">
        <f t="shared" si="33"/>
        <v>2.8941802346219196</v>
      </c>
      <c r="JP53" s="7">
        <f t="shared" si="33"/>
        <v>3.790914796240866</v>
      </c>
      <c r="JQ53" s="7">
        <f t="shared" si="33"/>
        <v>0.97541974352516791</v>
      </c>
      <c r="JR53" s="7">
        <f t="shared" si="33"/>
        <v>11.899750851781846</v>
      </c>
      <c r="JS53" s="7">
        <f t="shared" si="33"/>
        <v>0.37867886678556545</v>
      </c>
      <c r="JT53" s="7">
        <f t="shared" si="33"/>
        <v>78.241483066057171</v>
      </c>
      <c r="JU53" s="7">
        <f t="shared" si="33"/>
        <v>70.396338596028528</v>
      </c>
      <c r="JV53" s="7">
        <f t="shared" si="33"/>
        <v>0.11129213800964019</v>
      </c>
      <c r="JW53" s="7">
        <f t="shared" si="33"/>
        <v>0</v>
      </c>
      <c r="JX53" s="7">
        <f t="shared" si="33"/>
        <v>20.646749964540152</v>
      </c>
      <c r="JY53" s="7">
        <f t="shared" si="33"/>
        <v>0.88590122227785084</v>
      </c>
      <c r="JZ53" s="7">
        <f t="shared" si="33"/>
        <v>1.3062994254545981</v>
      </c>
      <c r="KA53" s="7">
        <f t="shared" si="33"/>
        <v>0.11042175976002692</v>
      </c>
      <c r="KB53" s="7">
        <f t="shared" si="33"/>
        <v>0.37308121067279626</v>
      </c>
      <c r="KC53" s="7">
        <f t="shared" si="33"/>
        <v>5.8502588512995874</v>
      </c>
      <c r="KD53" s="7"/>
      <c r="KE53" s="7">
        <f t="shared" ref="KE53:KK53" si="34">STDEV(KH3:KH46)</f>
        <v>567.00597145901429</v>
      </c>
      <c r="KF53" s="7">
        <f t="shared" si="34"/>
        <v>1850.0028569773954</v>
      </c>
      <c r="KG53" s="7">
        <f t="shared" si="34"/>
        <v>1939.4698606527884</v>
      </c>
      <c r="KH53" s="7">
        <f t="shared" si="34"/>
        <v>2000.1730897615689</v>
      </c>
      <c r="KI53" s="7">
        <f t="shared" si="34"/>
        <v>659.66148663962679</v>
      </c>
      <c r="KJ53" s="7">
        <f t="shared" si="34"/>
        <v>1859.2818977970196</v>
      </c>
      <c r="KK53" s="7">
        <f t="shared" si="34"/>
        <v>0</v>
      </c>
      <c r="KL53" s="47"/>
      <c r="KM53" s="80"/>
      <c r="KN53" s="81"/>
      <c r="KO53" s="8" t="s">
        <v>115</v>
      </c>
      <c r="KP53" s="7">
        <f t="shared" ref="KP53:LH53" si="35">STDEV(KS3:KS46)</f>
        <v>2.9446040534289581</v>
      </c>
      <c r="KQ53" s="7">
        <f t="shared" si="35"/>
        <v>9081.8117210909422</v>
      </c>
      <c r="KR53" s="7">
        <f t="shared" si="35"/>
        <v>396.19942759744828</v>
      </c>
      <c r="KS53" s="7">
        <f t="shared" si="35"/>
        <v>12714.465116749583</v>
      </c>
      <c r="KT53" s="7">
        <f t="shared" si="35"/>
        <v>118.88512813215952</v>
      </c>
      <c r="KU53" s="7">
        <f t="shared" si="35"/>
        <v>4.4931876544411731</v>
      </c>
      <c r="KV53" s="7">
        <f t="shared" si="35"/>
        <v>17.739481375511019</v>
      </c>
      <c r="KW53" s="7">
        <f t="shared" si="35"/>
        <v>8.2163311975673263</v>
      </c>
      <c r="KX53" s="7">
        <f t="shared" si="35"/>
        <v>3.8633562234666394</v>
      </c>
      <c r="KY53" s="7">
        <f t="shared" si="35"/>
        <v>110.28921817590484</v>
      </c>
      <c r="KZ53" s="7">
        <f t="shared" si="35"/>
        <v>104.76689950593713</v>
      </c>
      <c r="LA53" s="7">
        <f t="shared" si="35"/>
        <v>3.4954557664358828E-3</v>
      </c>
      <c r="LB53" s="7">
        <f t="shared" si="35"/>
        <v>0.2385114563020351</v>
      </c>
      <c r="LC53" s="7">
        <f t="shared" si="35"/>
        <v>8.3636031342162624</v>
      </c>
      <c r="LD53" s="7">
        <f t="shared" si="35"/>
        <v>3.2849311127064415E-3</v>
      </c>
      <c r="LE53" s="7">
        <f t="shared" si="35"/>
        <v>6.3712866889926558E-3</v>
      </c>
      <c r="LF53" s="7">
        <f t="shared" si="35"/>
        <v>3.4168000402275931E-4</v>
      </c>
      <c r="LG53" s="7">
        <f t="shared" si="35"/>
        <v>2.7709146581655741E-2</v>
      </c>
      <c r="LH53" s="7">
        <f t="shared" si="35"/>
        <v>4.6239946190687187</v>
      </c>
      <c r="LI53" s="7"/>
      <c r="LJ53" s="7">
        <f>STDEV(LM3:LM46)</f>
        <v>670.54474280307772</v>
      </c>
      <c r="LK53" s="7">
        <f>STDEV(LN3:LN46)</f>
        <v>2647.8721439594292</v>
      </c>
      <c r="LL53" s="7">
        <f>STDEV(LO3:LO46)</f>
        <v>2790.6115109491698</v>
      </c>
      <c r="LM53" s="7">
        <f>STDEV(LP3:LP46)</f>
        <v>3251.6007693173538</v>
      </c>
      <c r="LN53" s="7" t="s">
        <v>324</v>
      </c>
      <c r="LO53" s="7">
        <f>STDEV(LR3:LR46)</f>
        <v>3688.9569476133092</v>
      </c>
      <c r="LP53" s="7" t="s">
        <v>324</v>
      </c>
      <c r="LQ53" s="47"/>
    </row>
    <row r="54" spans="1:329" ht="43.2">
      <c r="A54" s="80"/>
      <c r="B54" s="81"/>
      <c r="C54" s="7" t="s">
        <v>113</v>
      </c>
      <c r="D54" s="7">
        <f>_xlfn.QUARTILE.INC(D2:D37,1)</f>
        <v>5.5369599999999997</v>
      </c>
      <c r="E54" s="7">
        <f t="shared" ref="E54:AD54" si="36">_xlfn.QUARTILE.INC(E2:E37,1)</f>
        <v>46711.75</v>
      </c>
      <c r="F54" s="7">
        <f t="shared" si="36"/>
        <v>315.76549999999997</v>
      </c>
      <c r="G54" s="7">
        <f t="shared" si="36"/>
        <v>124139.5</v>
      </c>
      <c r="H54" s="7">
        <f t="shared" si="36"/>
        <v>11.239649999999999</v>
      </c>
      <c r="I54" s="7">
        <f t="shared" si="36"/>
        <v>4.2070300000000005</v>
      </c>
      <c r="J54" s="7">
        <f t="shared" si="36"/>
        <v>2.5795750000000002</v>
      </c>
      <c r="K54" s="7">
        <f t="shared" si="36"/>
        <v>24.856000000000002</v>
      </c>
      <c r="L54" s="7">
        <f t="shared" si="36"/>
        <v>0.81942400000000004</v>
      </c>
      <c r="M54" s="7">
        <f t="shared" si="36"/>
        <v>668.16099999999994</v>
      </c>
      <c r="N54" s="7">
        <f t="shared" si="36"/>
        <v>643.26900000000001</v>
      </c>
      <c r="O54" s="7">
        <f t="shared" si="36"/>
        <v>9.9519700000000003E-2</v>
      </c>
      <c r="P54" s="7">
        <f t="shared" si="36"/>
        <v>1.756235</v>
      </c>
      <c r="Q54" s="7">
        <f t="shared" si="36"/>
        <v>23.989225000000001</v>
      </c>
      <c r="R54" s="7">
        <f t="shared" si="36"/>
        <v>3.2232299999999998E-2</v>
      </c>
      <c r="S54" s="7">
        <f t="shared" si="36"/>
        <v>2.4747974999999998E-2</v>
      </c>
      <c r="T54" s="7">
        <f t="shared" si="36"/>
        <v>6.1720199999999996E-4</v>
      </c>
      <c r="U54" s="7">
        <f t="shared" si="36"/>
        <v>5.2013000000000004E-2</v>
      </c>
      <c r="V54" s="7">
        <f t="shared" si="36"/>
        <v>30.244675000000001</v>
      </c>
      <c r="W54" s="7"/>
      <c r="X54" s="7">
        <f>_xlfn.QUARTILE.INC(X2:X37,1)</f>
        <v>476574.99999999994</v>
      </c>
      <c r="Y54" s="7">
        <f t="shared" si="36"/>
        <v>56225</v>
      </c>
      <c r="Z54" s="7">
        <f t="shared" si="36"/>
        <v>128375</v>
      </c>
      <c r="AA54" s="7">
        <f t="shared" si="36"/>
        <v>269400</v>
      </c>
      <c r="AB54" s="7">
        <f t="shared" si="36"/>
        <v>0</v>
      </c>
      <c r="AC54" s="7">
        <f t="shared" si="36"/>
        <v>33975</v>
      </c>
      <c r="AD54" s="7">
        <f t="shared" si="36"/>
        <v>0</v>
      </c>
      <c r="AE54" s="47"/>
      <c r="AF54" s="80"/>
      <c r="AG54" s="81"/>
      <c r="AH54" s="7" t="s">
        <v>113</v>
      </c>
      <c r="AI54" s="7">
        <f t="shared" ref="AI54:BA54" si="37">_xlfn.QUARTILE.INC(AJ2:AJ45,1)</f>
        <v>3.1856475</v>
      </c>
      <c r="AJ54" s="7">
        <f t="shared" si="37"/>
        <v>55751.125</v>
      </c>
      <c r="AK54" s="7">
        <f t="shared" si="37"/>
        <v>4.9213299999999993</v>
      </c>
      <c r="AL54" s="7">
        <f t="shared" si="37"/>
        <v>115320.25</v>
      </c>
      <c r="AM54" s="7">
        <f t="shared" si="37"/>
        <v>13.2628</v>
      </c>
      <c r="AN54" s="7">
        <f t="shared" si="37"/>
        <v>2.72533</v>
      </c>
      <c r="AO54" s="7">
        <f t="shared" si="37"/>
        <v>3.0127549999999998</v>
      </c>
      <c r="AP54" s="7">
        <f t="shared" si="37"/>
        <v>37.039250000000003</v>
      </c>
      <c r="AQ54" s="7">
        <f t="shared" si="37"/>
        <v>1.85514</v>
      </c>
      <c r="AR54" s="7">
        <f t="shared" si="37"/>
        <v>460.75375000000003</v>
      </c>
      <c r="AS54" s="7">
        <f t="shared" si="37"/>
        <v>462.13199999999995</v>
      </c>
      <c r="AT54" s="7">
        <f t="shared" si="37"/>
        <v>0.109098</v>
      </c>
      <c r="AU54" s="7" t="e">
        <f t="shared" si="37"/>
        <v>#NUM!</v>
      </c>
      <c r="AV54" s="7">
        <f t="shared" si="37"/>
        <v>44.961500000000001</v>
      </c>
      <c r="AW54" s="7">
        <f t="shared" si="37"/>
        <v>7.2423000000000001E-2</v>
      </c>
      <c r="AX54" s="7">
        <f t="shared" si="37"/>
        <v>8.4759100000000004E-2</v>
      </c>
      <c r="AY54" s="7">
        <f t="shared" si="37"/>
        <v>9.3758599999999997E-2</v>
      </c>
      <c r="AZ54" s="7">
        <f t="shared" si="37"/>
        <v>0.49584349999999999</v>
      </c>
      <c r="BA54" s="7">
        <f t="shared" si="37"/>
        <v>17.940350000000002</v>
      </c>
      <c r="BB54" s="7"/>
      <c r="BC54" s="7">
        <f t="shared" ref="BC54:BI54" si="38">_xlfn.QUARTILE.INC(BD2:BD45,1)</f>
        <v>480375</v>
      </c>
      <c r="BD54" s="7">
        <f t="shared" si="38"/>
        <v>71775</v>
      </c>
      <c r="BE54" s="7">
        <f t="shared" si="38"/>
        <v>125875</v>
      </c>
      <c r="BF54" s="7">
        <f t="shared" si="38"/>
        <v>288800</v>
      </c>
      <c r="BG54" s="7">
        <f t="shared" si="38"/>
        <v>0</v>
      </c>
      <c r="BH54" s="7">
        <f t="shared" si="38"/>
        <v>26900</v>
      </c>
      <c r="BI54" s="7">
        <f t="shared" si="38"/>
        <v>0</v>
      </c>
      <c r="BJ54" s="47"/>
      <c r="BK54" s="80"/>
      <c r="BL54" s="81"/>
      <c r="BM54" s="7" t="s">
        <v>113</v>
      </c>
      <c r="BN54" s="7">
        <f t="shared" ref="BN54:CF54" si="39">_xlfn.QUARTILE.INC(BP2:BP36,1)</f>
        <v>1.1652400000000001</v>
      </c>
      <c r="BO54" s="7">
        <f t="shared" si="39"/>
        <v>49149.35</v>
      </c>
      <c r="BP54" s="7">
        <f t="shared" si="39"/>
        <v>-1.1067800000000001</v>
      </c>
      <c r="BQ54" s="7">
        <f t="shared" si="39"/>
        <v>135203.5</v>
      </c>
      <c r="BR54" s="7">
        <f t="shared" si="39"/>
        <v>-4.54671</v>
      </c>
      <c r="BS54" s="7">
        <f t="shared" si="39"/>
        <v>0.68330999999999997</v>
      </c>
      <c r="BT54" s="7">
        <f t="shared" si="39"/>
        <v>0.44503950000000003</v>
      </c>
      <c r="BU54" s="7">
        <f t="shared" si="39"/>
        <v>5.7334649999999998</v>
      </c>
      <c r="BV54" s="7">
        <f t="shared" si="39"/>
        <v>-8.1146049999999997E-2</v>
      </c>
      <c r="BW54" s="7">
        <f t="shared" si="39"/>
        <v>885.44600000000003</v>
      </c>
      <c r="BX54" s="7">
        <f t="shared" si="39"/>
        <v>873.62200000000007</v>
      </c>
      <c r="BY54" s="7">
        <f t="shared" si="39"/>
        <v>-2.9239449999999998E-3</v>
      </c>
      <c r="BZ54" s="7">
        <f t="shared" si="39"/>
        <v>-9.8321549999999987E-3</v>
      </c>
      <c r="CA54" s="7">
        <f t="shared" si="39"/>
        <v>17.756599999999999</v>
      </c>
      <c r="CB54" s="7">
        <f t="shared" si="39"/>
        <v>-3.8180149999999998E-4</v>
      </c>
      <c r="CC54" s="7">
        <f t="shared" si="39"/>
        <v>-9.5948099999999999E-7</v>
      </c>
      <c r="CD54" s="7">
        <f t="shared" si="39"/>
        <v>-8.9515549999999996E-7</v>
      </c>
      <c r="CE54" s="7">
        <f t="shared" si="39"/>
        <v>3.4905774199999996E-4</v>
      </c>
      <c r="CF54" s="7">
        <f t="shared" si="39"/>
        <v>43.943250000000006</v>
      </c>
      <c r="CG54" s="7"/>
      <c r="CH54" s="7">
        <f t="shared" ref="CH54:CN54" si="40">_xlfn.QUARTILE.INC(CJ2:CJ36,1)</f>
        <v>480000</v>
      </c>
      <c r="CI54" s="7">
        <f t="shared" si="40"/>
        <v>66250</v>
      </c>
      <c r="CJ54" s="7">
        <f t="shared" si="40"/>
        <v>129400</v>
      </c>
      <c r="CK54" s="7">
        <f t="shared" si="40"/>
        <v>284550</v>
      </c>
      <c r="CL54" s="7" t="e">
        <f t="shared" si="40"/>
        <v>#NUM!</v>
      </c>
      <c r="CM54" s="7">
        <f t="shared" si="40"/>
        <v>31750</v>
      </c>
      <c r="CN54" s="7" t="e">
        <f t="shared" si="40"/>
        <v>#NUM!</v>
      </c>
      <c r="CO54" s="47"/>
      <c r="EC54" s="37"/>
      <c r="ED54" s="37"/>
      <c r="EE54" s="37"/>
      <c r="EF54" s="37"/>
      <c r="EG54" s="37"/>
      <c r="EH54" s="37"/>
      <c r="IA54" s="47"/>
      <c r="IB54" s="47"/>
      <c r="IC54" s="80"/>
      <c r="ID54" s="81"/>
      <c r="IE54" s="8" t="s">
        <v>114</v>
      </c>
      <c r="IF54" s="7">
        <f t="shared" ref="IF54:IX54" si="41">MAX(II3:II38)-MIN(II3:II38)</f>
        <v>28.4467</v>
      </c>
      <c r="IG54" s="7">
        <f t="shared" si="41"/>
        <v>41716.300000000003</v>
      </c>
      <c r="IH54" s="7">
        <f t="shared" si="41"/>
        <v>6266.24</v>
      </c>
      <c r="II54" s="7">
        <f t="shared" si="41"/>
        <v>53360</v>
      </c>
      <c r="IJ54" s="7">
        <f t="shared" si="41"/>
        <v>1875.69</v>
      </c>
      <c r="IK54" s="7">
        <f t="shared" si="41"/>
        <v>260.67200000000003</v>
      </c>
      <c r="IL54" s="7">
        <f t="shared" si="41"/>
        <v>92.078000000000003</v>
      </c>
      <c r="IM54" s="7">
        <f t="shared" si="41"/>
        <v>115.931</v>
      </c>
      <c r="IN54" s="7">
        <f t="shared" si="41"/>
        <v>88.284199999999998</v>
      </c>
      <c r="IO54" s="7">
        <f t="shared" si="41"/>
        <v>409.13300000000004</v>
      </c>
      <c r="IP54" s="7">
        <f t="shared" si="41"/>
        <v>394.83600000000001</v>
      </c>
      <c r="IQ54" s="7">
        <f t="shared" si="41"/>
        <v>0.78726799999999997</v>
      </c>
      <c r="IR54" s="7">
        <f t="shared" si="41"/>
        <v>3.9191400000000001</v>
      </c>
      <c r="IS54" s="7">
        <f t="shared" si="41"/>
        <v>188.50199999999998</v>
      </c>
      <c r="IT54" s="7">
        <f t="shared" si="41"/>
        <v>2.4912474200000001</v>
      </c>
      <c r="IU54" s="7">
        <f t="shared" si="41"/>
        <v>3.8972009063000002</v>
      </c>
      <c r="IV54" s="7">
        <f t="shared" si="41"/>
        <v>0.29072900000000002</v>
      </c>
      <c r="IW54" s="7">
        <f t="shared" si="41"/>
        <v>1.8269899999999999</v>
      </c>
      <c r="IX54" s="7">
        <f t="shared" si="41"/>
        <v>27.166900000000002</v>
      </c>
      <c r="IY54" s="7"/>
      <c r="IZ54" s="7">
        <f t="shared" ref="IZ54:JF54" si="42">MAX(JC3:JC38)-MIN(JC3:JC38)</f>
        <v>9600</v>
      </c>
      <c r="JA54" s="7">
        <f t="shared" si="42"/>
        <v>20700</v>
      </c>
      <c r="JB54" s="7">
        <f t="shared" si="42"/>
        <v>22900</v>
      </c>
      <c r="JC54" s="7">
        <f t="shared" si="42"/>
        <v>30200</v>
      </c>
      <c r="JD54" s="7">
        <f t="shared" si="42"/>
        <v>2200</v>
      </c>
      <c r="JE54" s="7">
        <f t="shared" si="42"/>
        <v>28400</v>
      </c>
      <c r="JF54" s="7">
        <f t="shared" si="42"/>
        <v>5600.0000000000009</v>
      </c>
      <c r="JG54" s="47"/>
      <c r="JH54" s="80"/>
      <c r="JI54" s="81"/>
      <c r="JJ54" s="8" t="s">
        <v>114</v>
      </c>
      <c r="JK54" s="7">
        <f t="shared" ref="JK54:KC54" si="43">MAX(JN3:JN46)-MIN(JN3:JN46)</f>
        <v>7.3442100000000003</v>
      </c>
      <c r="JL54" s="7">
        <f t="shared" si="43"/>
        <v>38050.400000000009</v>
      </c>
      <c r="JM54" s="7">
        <f t="shared" si="43"/>
        <v>50.845700000000001</v>
      </c>
      <c r="JN54" s="7">
        <f t="shared" si="43"/>
        <v>80678.8</v>
      </c>
      <c r="JO54" s="7">
        <f t="shared" si="43"/>
        <v>13.2628</v>
      </c>
      <c r="JP54" s="7">
        <f t="shared" si="43"/>
        <v>23.845500000000001</v>
      </c>
      <c r="JQ54" s="7">
        <f t="shared" si="43"/>
        <v>3.5192999999999999</v>
      </c>
      <c r="JR54" s="7">
        <f t="shared" si="43"/>
        <v>59.049500000000002</v>
      </c>
      <c r="JS54" s="7">
        <f t="shared" si="43"/>
        <v>1.85514</v>
      </c>
      <c r="JT54" s="7">
        <f t="shared" si="43"/>
        <v>357.98500000000007</v>
      </c>
      <c r="JU54" s="7">
        <f t="shared" si="43"/>
        <v>321.25700000000001</v>
      </c>
      <c r="JV54" s="7">
        <f t="shared" si="43"/>
        <v>0.56571700000000003</v>
      </c>
      <c r="JW54" s="7">
        <f t="shared" si="43"/>
        <v>0</v>
      </c>
      <c r="JX54" s="7">
        <f t="shared" si="43"/>
        <v>80.134199999999993</v>
      </c>
      <c r="JY54" s="7">
        <f t="shared" si="43"/>
        <v>3.0225300000000002</v>
      </c>
      <c r="JZ54" s="7">
        <f t="shared" si="43"/>
        <v>4.6969067600000001</v>
      </c>
      <c r="KA54" s="7">
        <f t="shared" si="43"/>
        <v>0.33908899999999997</v>
      </c>
      <c r="KB54" s="7">
        <f t="shared" si="43"/>
        <v>1.5479700000000001</v>
      </c>
      <c r="KC54" s="7">
        <f t="shared" si="43"/>
        <v>26.097099999999998</v>
      </c>
      <c r="KD54" s="7"/>
      <c r="KE54" s="7">
        <f t="shared" ref="KE54:KK54" si="44">MAX(KH3:KH46)-MIN(KH3:KH46)</f>
        <v>2500</v>
      </c>
      <c r="KF54" s="7">
        <f t="shared" si="44"/>
        <v>8500</v>
      </c>
      <c r="KG54" s="7">
        <f t="shared" si="44"/>
        <v>9100</v>
      </c>
      <c r="KH54" s="7">
        <f t="shared" si="44"/>
        <v>9800</v>
      </c>
      <c r="KI54" s="7">
        <f t="shared" si="44"/>
        <v>2700</v>
      </c>
      <c r="KJ54" s="7">
        <f t="shared" si="44"/>
        <v>7100</v>
      </c>
      <c r="KK54" s="7">
        <f t="shared" si="44"/>
        <v>0</v>
      </c>
      <c r="KL54" s="47"/>
      <c r="KM54" s="80"/>
      <c r="KN54" s="81"/>
      <c r="KO54" s="8" t="s">
        <v>114</v>
      </c>
      <c r="KP54" s="7">
        <f t="shared" ref="KP54:LH54" si="45">MAX(KS3:KS46)-MIN(KS3:KS46)</f>
        <v>11.327199999999999</v>
      </c>
      <c r="KQ54" s="7">
        <f t="shared" si="45"/>
        <v>41941</v>
      </c>
      <c r="KR54" s="7">
        <f t="shared" si="45"/>
        <v>2346.72606</v>
      </c>
      <c r="KS54" s="7">
        <f t="shared" si="45"/>
        <v>51402</v>
      </c>
      <c r="KT54" s="7">
        <f t="shared" si="45"/>
        <v>713.97450000000003</v>
      </c>
      <c r="KU54" s="7">
        <f t="shared" si="45"/>
        <v>21.817405000000001</v>
      </c>
      <c r="KV54" s="7">
        <f t="shared" si="45"/>
        <v>122.3413</v>
      </c>
      <c r="KW54" s="7">
        <f t="shared" si="45"/>
        <v>37.4651</v>
      </c>
      <c r="KX54" s="7">
        <f t="shared" si="45"/>
        <v>23.159507000000001</v>
      </c>
      <c r="KY54" s="7">
        <f t="shared" si="45"/>
        <v>573.24999999999989</v>
      </c>
      <c r="KZ54" s="7">
        <f t="shared" si="45"/>
        <v>488.56999999999994</v>
      </c>
      <c r="LA54" s="7">
        <f t="shared" si="45"/>
        <v>1.4469610000000001E-2</v>
      </c>
      <c r="LB54" s="7">
        <f t="shared" si="45"/>
        <v>1.4892531</v>
      </c>
      <c r="LC54" s="7">
        <f t="shared" si="45"/>
        <v>51.505000000000003</v>
      </c>
      <c r="LD54" s="7">
        <f t="shared" si="45"/>
        <v>1.773864E-2</v>
      </c>
      <c r="LE54" s="7">
        <f t="shared" si="45"/>
        <v>3.0844040000000003E-2</v>
      </c>
      <c r="LF54" s="7">
        <f t="shared" si="45"/>
        <v>1.817396E-3</v>
      </c>
      <c r="LG54" s="7">
        <f t="shared" si="45"/>
        <v>0.11479721999999999</v>
      </c>
      <c r="LH54" s="7">
        <f t="shared" si="45"/>
        <v>21.250799999999998</v>
      </c>
      <c r="LI54" s="7"/>
      <c r="LJ54" s="7">
        <f>MAX(LM3:LM46)-MIN(LM3:LM46)</f>
        <v>2500</v>
      </c>
      <c r="LK54" s="7">
        <f>MAX(LN3:LN46)-MIN(LN3:LN46)</f>
        <v>9600</v>
      </c>
      <c r="LL54" s="7">
        <f>MAX(LO3:LO46)-MIN(LO3:LO46)</f>
        <v>11099.999999999985</v>
      </c>
      <c r="LM54" s="7">
        <f>MAX(LP3:LP46)-MIN(LP3:LP46)</f>
        <v>12800</v>
      </c>
      <c r="LN54" s="7" t="s">
        <v>324</v>
      </c>
      <c r="LO54" s="7">
        <f>MAX(LR3:LR46)-MIN(LR3:LR46)</f>
        <v>13500</v>
      </c>
      <c r="LP54" s="7" t="s">
        <v>324</v>
      </c>
      <c r="LQ54" s="47"/>
    </row>
    <row r="55" spans="1:329">
      <c r="A55" s="80"/>
      <c r="B55" s="81"/>
      <c r="C55" s="7" t="s">
        <v>112</v>
      </c>
      <c r="D55" s="7">
        <f>_xlfn.QUARTILE.INC(D2:D37,3)</f>
        <v>25.222100000000001</v>
      </c>
      <c r="E55" s="7">
        <f t="shared" ref="E55:V55" si="46">_xlfn.QUARTILE.INC(E8:E40,3)</f>
        <v>62976.399999999994</v>
      </c>
      <c r="F55" s="7" t="e">
        <f t="shared" si="46"/>
        <v>#DIV/0!</v>
      </c>
      <c r="G55" s="7">
        <f t="shared" si="46"/>
        <v>142383</v>
      </c>
      <c r="H55" s="7">
        <f t="shared" si="46"/>
        <v>382.95550000000003</v>
      </c>
      <c r="I55" s="7">
        <f t="shared" si="46"/>
        <v>6.3276824999999999</v>
      </c>
      <c r="J55" s="48">
        <f t="shared" si="46"/>
        <v>8.4882100000000005</v>
      </c>
      <c r="K55" s="48">
        <f t="shared" si="46"/>
        <v>54.454025000000001</v>
      </c>
      <c r="L55" s="7">
        <f t="shared" si="46"/>
        <v>35.432024999999996</v>
      </c>
      <c r="M55" s="7">
        <f t="shared" si="46"/>
        <v>788.49299999999994</v>
      </c>
      <c r="N55" s="7">
        <f t="shared" si="46"/>
        <v>773.22800000000007</v>
      </c>
      <c r="O55" s="48">
        <f t="shared" si="46"/>
        <v>0.44957524999999998</v>
      </c>
      <c r="P55" s="7" t="e">
        <f t="shared" si="46"/>
        <v>#DIV/0!</v>
      </c>
      <c r="Q55" s="7">
        <f t="shared" si="46"/>
        <v>72.085700000000003</v>
      </c>
      <c r="R55" s="7">
        <f t="shared" si="46"/>
        <v>0.12943949999999999</v>
      </c>
      <c r="S55" s="7">
        <f t="shared" si="46"/>
        <v>0.167351</v>
      </c>
      <c r="T55" s="7">
        <f t="shared" si="46"/>
        <v>9.8387978900000006E-2</v>
      </c>
      <c r="U55" s="7">
        <f t="shared" si="46"/>
        <v>1.0055400000000001</v>
      </c>
      <c r="V55" s="48">
        <f t="shared" si="46"/>
        <v>35.489999999999995</v>
      </c>
      <c r="X55" s="7">
        <f>_xlfn.QUARTILE.INC(Y2:Y37,3)</f>
        <v>67175</v>
      </c>
      <c r="Y55" s="7">
        <f t="shared" ref="Y55:AB55" si="47">_xlfn.QUARTILE.INC(Z2:Z37,3)</f>
        <v>143650</v>
      </c>
      <c r="Z55" s="7">
        <f t="shared" si="47"/>
        <v>289275</v>
      </c>
      <c r="AA55" s="7">
        <f t="shared" si="47"/>
        <v>900</v>
      </c>
      <c r="AB55" s="7">
        <f t="shared" si="47"/>
        <v>51075</v>
      </c>
      <c r="AC55" s="7">
        <f>_xlfn.QUARTILE.INC(AD2:AD37,3)</f>
        <v>425.00000000000006</v>
      </c>
      <c r="AD55" s="7" t="e">
        <f>_xlfn.QUARTILE.INC(AF2:AF37,3)</f>
        <v>#NUM!</v>
      </c>
      <c r="AE55" s="47"/>
      <c r="AF55" s="80"/>
      <c r="AG55" s="81"/>
      <c r="AH55" s="7" t="s">
        <v>112</v>
      </c>
      <c r="AI55" s="7">
        <f t="shared" ref="AI55:BA55" si="48">_xlfn.QUARTILE.INC(AJ2:AJ45,3)</f>
        <v>5.9580225000000002</v>
      </c>
      <c r="AJ55" s="7">
        <f t="shared" si="48"/>
        <v>64118.225000000006</v>
      </c>
      <c r="AK55" s="7">
        <f t="shared" si="48"/>
        <v>28.671235000000003</v>
      </c>
      <c r="AL55" s="7">
        <f t="shared" si="48"/>
        <v>127823.5</v>
      </c>
      <c r="AM55" s="7">
        <f t="shared" si="48"/>
        <v>13.2628</v>
      </c>
      <c r="AN55" s="7">
        <f t="shared" si="48"/>
        <v>3.8471500000000001</v>
      </c>
      <c r="AO55" s="7">
        <f t="shared" si="48"/>
        <v>3.4744350000000002</v>
      </c>
      <c r="AP55" s="7">
        <f t="shared" si="48"/>
        <v>51.71275</v>
      </c>
      <c r="AQ55" s="7">
        <f t="shared" si="48"/>
        <v>1.85514</v>
      </c>
      <c r="AR55" s="7">
        <f t="shared" si="48"/>
        <v>540.54025000000001</v>
      </c>
      <c r="AS55" s="7">
        <f t="shared" si="48"/>
        <v>524.11074999999994</v>
      </c>
      <c r="AT55" s="7">
        <f t="shared" si="48"/>
        <v>0.16539200000000001</v>
      </c>
      <c r="AU55" s="7" t="e">
        <f t="shared" si="48"/>
        <v>#NUM!</v>
      </c>
      <c r="AV55" s="7">
        <f t="shared" si="48"/>
        <v>68.399100000000004</v>
      </c>
      <c r="AW55" s="7">
        <f t="shared" si="48"/>
        <v>1.8048299999999999</v>
      </c>
      <c r="AX55" s="7">
        <f t="shared" si="48"/>
        <v>2.1758299999999999</v>
      </c>
      <c r="AY55" s="7">
        <f t="shared" si="48"/>
        <v>0.22948199999999999</v>
      </c>
      <c r="AZ55" s="7">
        <f t="shared" si="48"/>
        <v>0.943384</v>
      </c>
      <c r="BA55" s="7">
        <f t="shared" si="48"/>
        <v>25.419700000000002</v>
      </c>
      <c r="BB55" s="7"/>
      <c r="BC55" s="7">
        <f t="shared" ref="BC55:BI55" si="49">_xlfn.QUARTILE.INC(BD2:BD45,3)</f>
        <v>481100</v>
      </c>
      <c r="BD55" s="7">
        <f t="shared" si="49"/>
        <v>74400</v>
      </c>
      <c r="BE55" s="7">
        <f t="shared" si="49"/>
        <v>128250</v>
      </c>
      <c r="BF55" s="7">
        <f t="shared" si="49"/>
        <v>291925</v>
      </c>
      <c r="BG55" s="7">
        <f t="shared" si="49"/>
        <v>0</v>
      </c>
      <c r="BH55" s="7">
        <f t="shared" si="49"/>
        <v>29325</v>
      </c>
      <c r="BI55" s="7">
        <f t="shared" si="49"/>
        <v>0</v>
      </c>
      <c r="BJ55" s="47"/>
      <c r="BK55" s="80"/>
      <c r="BL55" s="81"/>
      <c r="BM55" s="7" t="s">
        <v>112</v>
      </c>
      <c r="BN55" s="7">
        <f t="shared" ref="BN55:CF55" si="50">_xlfn.QUARTILE.INC(BP2:BP36,3)</f>
        <v>2.92849</v>
      </c>
      <c r="BO55" s="7">
        <f t="shared" si="50"/>
        <v>59563.65</v>
      </c>
      <c r="BP55" s="7">
        <f t="shared" si="50"/>
        <v>2.01939</v>
      </c>
      <c r="BQ55" s="7">
        <f t="shared" si="50"/>
        <v>151126.5</v>
      </c>
      <c r="BR55" s="7">
        <f t="shared" si="50"/>
        <v>3.0226899999999999</v>
      </c>
      <c r="BS55" s="7">
        <f t="shared" si="50"/>
        <v>2.0225599999999999</v>
      </c>
      <c r="BT55" s="7">
        <f t="shared" si="50"/>
        <v>2.0049700000000001</v>
      </c>
      <c r="BU55" s="7">
        <f t="shared" si="50"/>
        <v>13.040749999999999</v>
      </c>
      <c r="BV55" s="7">
        <f t="shared" si="50"/>
        <v>0.17210700000000001</v>
      </c>
      <c r="BW55" s="7">
        <f t="shared" si="50"/>
        <v>985.85699999999997</v>
      </c>
      <c r="BX55" s="7">
        <f t="shared" si="50"/>
        <v>969.37400000000002</v>
      </c>
      <c r="BY55" s="7">
        <f t="shared" si="50"/>
        <v>1.0871549999999999E-5</v>
      </c>
      <c r="BZ55" s="7">
        <f t="shared" si="50"/>
        <v>8.0155850000000001E-2</v>
      </c>
      <c r="CA55" s="7">
        <f t="shared" si="50"/>
        <v>20.639749999999999</v>
      </c>
      <c r="CB55" s="7">
        <f t="shared" si="50"/>
        <v>7.4990349999999996E-5</v>
      </c>
      <c r="CC55" s="7">
        <f t="shared" si="50"/>
        <v>4.5285200000000005E-6</v>
      </c>
      <c r="CD55" s="7">
        <f t="shared" si="50"/>
        <v>4.5643950000000002E-7</v>
      </c>
      <c r="CE55" s="7">
        <f t="shared" si="50"/>
        <v>4.975305E-2</v>
      </c>
      <c r="CF55" s="7">
        <f t="shared" si="50"/>
        <v>49.502949999999998</v>
      </c>
      <c r="CG55" s="7"/>
      <c r="CH55" s="7">
        <f t="shared" ref="CH55:CN55" si="51">_xlfn.QUARTILE.INC(CJ2:CJ36,3)</f>
        <v>480750</v>
      </c>
      <c r="CI55" s="7">
        <f t="shared" si="51"/>
        <v>69800</v>
      </c>
      <c r="CJ55" s="7">
        <f t="shared" si="51"/>
        <v>132650</v>
      </c>
      <c r="CK55" s="7">
        <f t="shared" si="51"/>
        <v>288450</v>
      </c>
      <c r="CL55" s="7" t="e">
        <f t="shared" si="51"/>
        <v>#NUM!</v>
      </c>
      <c r="CM55" s="7">
        <f t="shared" si="51"/>
        <v>36950</v>
      </c>
      <c r="CN55" s="7" t="e">
        <f t="shared" si="51"/>
        <v>#NUM!</v>
      </c>
      <c r="CO55" s="47"/>
      <c r="EC55" s="37"/>
      <c r="ED55" s="37"/>
      <c r="EE55" s="37"/>
      <c r="EF55" s="37"/>
      <c r="EG55" s="37"/>
      <c r="EH55" s="37"/>
      <c r="IA55" s="47"/>
      <c r="IB55" s="47"/>
      <c r="IC55" s="80"/>
      <c r="ID55" s="81"/>
      <c r="IE55" s="7" t="s">
        <v>113</v>
      </c>
      <c r="IF55" s="7">
        <f t="shared" ref="IF55:IX55" si="52">_xlfn.QUARTILE.INC(II3:II38,1)</f>
        <v>0</v>
      </c>
      <c r="IG55" s="7">
        <f t="shared" si="52"/>
        <v>46711.75</v>
      </c>
      <c r="IH55" s="7">
        <f t="shared" si="52"/>
        <v>0</v>
      </c>
      <c r="II55" s="7">
        <f t="shared" si="52"/>
        <v>124139.5</v>
      </c>
      <c r="IJ55" s="7">
        <f t="shared" si="52"/>
        <v>0</v>
      </c>
      <c r="IK55" s="7">
        <f t="shared" si="52"/>
        <v>3.6891025000000002</v>
      </c>
      <c r="IL55" s="7">
        <f t="shared" si="52"/>
        <v>0</v>
      </c>
      <c r="IM55" s="7">
        <f t="shared" si="52"/>
        <v>0</v>
      </c>
      <c r="IN55" s="7">
        <f t="shared" si="52"/>
        <v>0</v>
      </c>
      <c r="IO55" s="7">
        <f t="shared" si="52"/>
        <v>668.16099999999994</v>
      </c>
      <c r="IP55" s="7">
        <f t="shared" si="52"/>
        <v>643.26900000000001</v>
      </c>
      <c r="IQ55" s="7">
        <f t="shared" si="52"/>
        <v>0</v>
      </c>
      <c r="IR55" s="7">
        <f t="shared" si="52"/>
        <v>0</v>
      </c>
      <c r="IS55" s="7">
        <f t="shared" si="52"/>
        <v>23.989225000000001</v>
      </c>
      <c r="IT55" s="7">
        <f t="shared" si="52"/>
        <v>3.2232299999999998E-2</v>
      </c>
      <c r="IU55" s="7">
        <f t="shared" si="52"/>
        <v>2.4747974999999998E-2</v>
      </c>
      <c r="IV55" s="7">
        <f t="shared" si="52"/>
        <v>5.3001700000000003E-4</v>
      </c>
      <c r="IW55" s="7">
        <f t="shared" si="52"/>
        <v>3.3019699999999999E-2</v>
      </c>
      <c r="IX55" s="7">
        <f t="shared" si="52"/>
        <v>30.244675000000001</v>
      </c>
      <c r="IY55" s="7"/>
      <c r="IZ55" s="7">
        <f t="shared" ref="IZ55:JF55" si="53">_xlfn.QUARTILE.INC(JC3:JC38,1)</f>
        <v>476574.99999999994</v>
      </c>
      <c r="JA55" s="7">
        <f t="shared" si="53"/>
        <v>56225</v>
      </c>
      <c r="JB55" s="7">
        <f t="shared" si="53"/>
        <v>128375</v>
      </c>
      <c r="JC55" s="7">
        <f t="shared" si="53"/>
        <v>269400</v>
      </c>
      <c r="JD55" s="7">
        <f t="shared" si="53"/>
        <v>0</v>
      </c>
      <c r="JE55" s="7">
        <f t="shared" si="53"/>
        <v>33975</v>
      </c>
      <c r="JF55" s="7">
        <f t="shared" si="53"/>
        <v>0</v>
      </c>
      <c r="JG55" s="47"/>
      <c r="JH55" s="80"/>
      <c r="JI55" s="81"/>
      <c r="JJ55" s="7" t="s">
        <v>113</v>
      </c>
      <c r="JK55" s="7">
        <f t="shared" ref="JK55:KC55" si="54">_xlfn.QUARTILE.INC(JN3:JN46,1)</f>
        <v>0</v>
      </c>
      <c r="JL55" s="7">
        <f t="shared" si="54"/>
        <v>55751.125</v>
      </c>
      <c r="JM55" s="7">
        <f t="shared" si="54"/>
        <v>0</v>
      </c>
      <c r="JN55" s="7">
        <f t="shared" si="54"/>
        <v>115320.25</v>
      </c>
      <c r="JO55" s="7">
        <f t="shared" si="54"/>
        <v>0</v>
      </c>
      <c r="JP55" s="7">
        <f t="shared" si="54"/>
        <v>0</v>
      </c>
      <c r="JQ55" s="7">
        <f t="shared" si="54"/>
        <v>0</v>
      </c>
      <c r="JR55" s="7">
        <f t="shared" si="54"/>
        <v>0</v>
      </c>
      <c r="JS55" s="7">
        <f t="shared" si="54"/>
        <v>0</v>
      </c>
      <c r="JT55" s="7">
        <f t="shared" si="54"/>
        <v>460.75375000000003</v>
      </c>
      <c r="JU55" s="7">
        <f t="shared" si="54"/>
        <v>462.13199999999995</v>
      </c>
      <c r="JV55" s="7">
        <f t="shared" si="54"/>
        <v>0</v>
      </c>
      <c r="JW55" s="7">
        <f t="shared" si="54"/>
        <v>0</v>
      </c>
      <c r="JX55" s="7">
        <f t="shared" si="54"/>
        <v>44.961500000000001</v>
      </c>
      <c r="JY55" s="7">
        <f t="shared" si="54"/>
        <v>7.1853975E-2</v>
      </c>
      <c r="JZ55" s="7">
        <f t="shared" si="54"/>
        <v>8.4759100000000004E-2</v>
      </c>
      <c r="KA55" s="7">
        <f t="shared" si="54"/>
        <v>5.617275E-2</v>
      </c>
      <c r="KB55" s="7">
        <f t="shared" si="54"/>
        <v>0.46695500000000001</v>
      </c>
      <c r="KC55" s="7">
        <f t="shared" si="54"/>
        <v>17.940350000000002</v>
      </c>
      <c r="KD55" s="7"/>
      <c r="KE55" s="7">
        <f t="shared" ref="KE55:KK55" si="55">_xlfn.QUARTILE.INC(KH3:KH46,1)</f>
        <v>480375</v>
      </c>
      <c r="KF55" s="7">
        <f t="shared" si="55"/>
        <v>71775</v>
      </c>
      <c r="KG55" s="7">
        <f t="shared" si="55"/>
        <v>125875</v>
      </c>
      <c r="KH55" s="7">
        <f t="shared" si="55"/>
        <v>288800</v>
      </c>
      <c r="KI55" s="7">
        <f t="shared" si="55"/>
        <v>0</v>
      </c>
      <c r="KJ55" s="7">
        <f t="shared" si="55"/>
        <v>26900</v>
      </c>
      <c r="KK55" s="7">
        <f t="shared" si="55"/>
        <v>0</v>
      </c>
      <c r="KL55" s="47"/>
      <c r="KM55" s="80"/>
      <c r="KN55" s="81"/>
      <c r="KO55" s="7" t="s">
        <v>113</v>
      </c>
      <c r="KP55" s="7">
        <f t="shared" ref="KP55:LH55" si="56">_xlfn.QUARTILE.INC(KS3:KS46,1)</f>
        <v>0</v>
      </c>
      <c r="KQ55" s="7">
        <f t="shared" si="56"/>
        <v>49149.35</v>
      </c>
      <c r="KR55" s="7">
        <f t="shared" si="56"/>
        <v>-1.1067800000000001</v>
      </c>
      <c r="KS55" s="7">
        <f t="shared" si="56"/>
        <v>135203.5</v>
      </c>
      <c r="KT55" s="7">
        <f t="shared" si="56"/>
        <v>-4.54671</v>
      </c>
      <c r="KU55" s="7">
        <f t="shared" si="56"/>
        <v>0</v>
      </c>
      <c r="KV55" s="7">
        <f t="shared" si="56"/>
        <v>0</v>
      </c>
      <c r="KW55" s="7">
        <f t="shared" si="56"/>
        <v>0</v>
      </c>
      <c r="KX55" s="7">
        <f t="shared" si="56"/>
        <v>-8.1146049999999997E-2</v>
      </c>
      <c r="KY55" s="7">
        <f t="shared" si="56"/>
        <v>885.44600000000003</v>
      </c>
      <c r="KZ55" s="7">
        <f t="shared" si="56"/>
        <v>873.62200000000007</v>
      </c>
      <c r="LA55" s="7">
        <f t="shared" si="56"/>
        <v>-2.9239449999999998E-3</v>
      </c>
      <c r="LB55" s="7">
        <f t="shared" si="56"/>
        <v>-9.8321549999999987E-3</v>
      </c>
      <c r="LC55" s="7">
        <f t="shared" si="56"/>
        <v>17.756599999999999</v>
      </c>
      <c r="LD55" s="7">
        <f t="shared" si="56"/>
        <v>-3.8180149999999998E-4</v>
      </c>
      <c r="LE55" s="7">
        <f t="shared" si="56"/>
        <v>-9.5948099999999999E-7</v>
      </c>
      <c r="LF55" s="7">
        <f t="shared" si="56"/>
        <v>-8.9515549999999996E-7</v>
      </c>
      <c r="LG55" s="7">
        <f t="shared" si="56"/>
        <v>3.4905774199999996E-4</v>
      </c>
      <c r="LH55" s="7">
        <f t="shared" si="56"/>
        <v>43.943250000000006</v>
      </c>
      <c r="LI55" s="7"/>
      <c r="LJ55" s="7">
        <f t="shared" ref="LJ55:LP55" si="57">_xlfn.QUARTILE.INC(LM3:LM46,1)</f>
        <v>480000</v>
      </c>
      <c r="LK55" s="7">
        <f t="shared" si="57"/>
        <v>66250</v>
      </c>
      <c r="LL55" s="7">
        <f t="shared" si="57"/>
        <v>129400</v>
      </c>
      <c r="LM55" s="7">
        <f t="shared" si="57"/>
        <v>284550</v>
      </c>
      <c r="LN55" s="7" t="e">
        <f t="shared" si="57"/>
        <v>#NUM!</v>
      </c>
      <c r="LO55" s="7">
        <f t="shared" si="57"/>
        <v>31750</v>
      </c>
      <c r="LP55" s="7" t="e">
        <f t="shared" si="57"/>
        <v>#NUM!</v>
      </c>
      <c r="LQ55" s="47"/>
    </row>
    <row r="56" spans="1:329">
      <c r="A56" s="80"/>
      <c r="B56" s="81"/>
      <c r="C56" s="7" t="s">
        <v>111</v>
      </c>
      <c r="D56" s="7">
        <f>D55-D54</f>
        <v>19.685140000000001</v>
      </c>
      <c r="E56" s="7">
        <f t="shared" ref="E56:AD56" si="58">E55-E54</f>
        <v>16264.649999999994</v>
      </c>
      <c r="F56" s="7" t="e">
        <f t="shared" si="58"/>
        <v>#DIV/0!</v>
      </c>
      <c r="G56" s="7">
        <f t="shared" si="58"/>
        <v>18243.5</v>
      </c>
      <c r="H56" s="7">
        <f t="shared" si="58"/>
        <v>371.71585000000005</v>
      </c>
      <c r="I56" s="7">
        <f t="shared" si="58"/>
        <v>2.1206524999999994</v>
      </c>
      <c r="J56" s="7">
        <f t="shared" si="58"/>
        <v>5.9086350000000003</v>
      </c>
      <c r="K56" s="7">
        <f t="shared" si="58"/>
        <v>29.598025</v>
      </c>
      <c r="L56" s="7">
        <f t="shared" si="58"/>
        <v>34.612600999999998</v>
      </c>
      <c r="M56" s="7">
        <f t="shared" si="58"/>
        <v>120.33199999999999</v>
      </c>
      <c r="N56" s="7">
        <f t="shared" si="58"/>
        <v>129.95900000000006</v>
      </c>
      <c r="O56" s="7">
        <f t="shared" si="58"/>
        <v>0.35005554999999999</v>
      </c>
      <c r="P56" s="7" t="e">
        <f t="shared" si="58"/>
        <v>#DIV/0!</v>
      </c>
      <c r="Q56" s="7">
        <f t="shared" si="58"/>
        <v>48.096474999999998</v>
      </c>
      <c r="R56" s="7">
        <f t="shared" si="58"/>
        <v>9.7207199999999994E-2</v>
      </c>
      <c r="S56" s="7">
        <f t="shared" si="58"/>
        <v>0.14260302499999999</v>
      </c>
      <c r="T56" s="7">
        <f t="shared" si="58"/>
        <v>9.7770776900000009E-2</v>
      </c>
      <c r="U56" s="7">
        <f t="shared" si="58"/>
        <v>0.95352700000000012</v>
      </c>
      <c r="V56" s="7">
        <f t="shared" si="58"/>
        <v>5.245324999999994</v>
      </c>
      <c r="W56" s="7">
        <f t="shared" si="58"/>
        <v>0</v>
      </c>
      <c r="X56" s="7">
        <f>X55-X54</f>
        <v>-409399.99999999994</v>
      </c>
      <c r="Y56" s="7">
        <f t="shared" si="58"/>
        <v>87425</v>
      </c>
      <c r="Z56" s="7">
        <f t="shared" si="58"/>
        <v>160900</v>
      </c>
      <c r="AA56" s="7">
        <f t="shared" si="58"/>
        <v>-268500</v>
      </c>
      <c r="AB56" s="7">
        <f t="shared" si="58"/>
        <v>51075</v>
      </c>
      <c r="AC56" s="7">
        <f t="shared" si="58"/>
        <v>-33550</v>
      </c>
      <c r="AD56" s="7" t="e">
        <f t="shared" si="58"/>
        <v>#NUM!</v>
      </c>
      <c r="AE56" s="47"/>
      <c r="AF56" s="80"/>
      <c r="AG56" s="81"/>
      <c r="AH56" s="7" t="s">
        <v>111</v>
      </c>
      <c r="AI56" s="7">
        <f>AI55-AI54</f>
        <v>2.7723750000000003</v>
      </c>
      <c r="AJ56" s="7">
        <f t="shared" ref="AJ56" si="59">AJ55-AJ54</f>
        <v>8367.1000000000058</v>
      </c>
      <c r="AK56" s="7">
        <f t="shared" ref="AK56" si="60">AK55-AK54</f>
        <v>23.749905000000005</v>
      </c>
      <c r="AL56" s="7">
        <f t="shared" ref="AL56" si="61">AL55-AL54</f>
        <v>12503.25</v>
      </c>
      <c r="AM56" s="7">
        <f t="shared" ref="AM56" si="62">AM55-AM54</f>
        <v>0</v>
      </c>
      <c r="AN56" s="7">
        <f t="shared" ref="AN56" si="63">AN55-AN54</f>
        <v>1.12182</v>
      </c>
      <c r="AO56" s="7">
        <f t="shared" ref="AO56" si="64">AO55-AO54</f>
        <v>0.46168000000000031</v>
      </c>
      <c r="AP56" s="7">
        <f t="shared" ref="AP56" si="65">AP55-AP54</f>
        <v>14.673499999999997</v>
      </c>
      <c r="AQ56" s="7">
        <f t="shared" ref="AQ56" si="66">AQ55-AQ54</f>
        <v>0</v>
      </c>
      <c r="AR56" s="7">
        <f t="shared" ref="AR56" si="67">AR55-AR54</f>
        <v>79.78649999999999</v>
      </c>
      <c r="AS56" s="7">
        <f t="shared" ref="AS56" si="68">AS55-AS54</f>
        <v>61.978749999999991</v>
      </c>
      <c r="AT56" s="7">
        <f t="shared" ref="AT56" si="69">AT55-AT54</f>
        <v>5.6294000000000011E-2</v>
      </c>
      <c r="AU56" s="7" t="e">
        <f t="shared" ref="AU56" si="70">AU55-AU54</f>
        <v>#NUM!</v>
      </c>
      <c r="AV56" s="7">
        <f t="shared" ref="AV56" si="71">AV55-AV54</f>
        <v>23.437600000000003</v>
      </c>
      <c r="AW56" s="7">
        <f t="shared" ref="AW56" si="72">AW55-AW54</f>
        <v>1.732407</v>
      </c>
      <c r="AX56" s="7">
        <f t="shared" ref="AX56" si="73">AX55-AX54</f>
        <v>2.0910709000000001</v>
      </c>
      <c r="AY56" s="7">
        <f t="shared" ref="AY56" si="74">AY55-AY54</f>
        <v>0.13572339999999999</v>
      </c>
      <c r="AZ56" s="7">
        <f t="shared" ref="AZ56" si="75">AZ55-AZ54</f>
        <v>0.44754050000000001</v>
      </c>
      <c r="BA56" s="7">
        <f t="shared" ref="BA56" si="76">BA55-BA54</f>
        <v>7.4793500000000002</v>
      </c>
      <c r="BB56" s="7"/>
      <c r="BC56" s="7">
        <f t="shared" ref="BC56" si="77">BC55-BC54</f>
        <v>725</v>
      </c>
      <c r="BD56" s="7">
        <f t="shared" ref="BD56" si="78">BD55-BD54</f>
        <v>2625</v>
      </c>
      <c r="BE56" s="7">
        <f t="shared" ref="BE56" si="79">BE55-BE54</f>
        <v>2375</v>
      </c>
      <c r="BF56" s="7">
        <f t="shared" ref="BF56" si="80">BF55-BF54</f>
        <v>3125</v>
      </c>
      <c r="BG56" s="7">
        <f t="shared" ref="BG56" si="81">BG55-BG54</f>
        <v>0</v>
      </c>
      <c r="BH56" s="7">
        <f t="shared" ref="BH56" si="82">BH55-BH54</f>
        <v>2425</v>
      </c>
      <c r="BI56" s="7">
        <f t="shared" ref="BI56" si="83">BI55-BI54</f>
        <v>0</v>
      </c>
      <c r="BJ56" s="47"/>
      <c r="BK56" s="80"/>
      <c r="BL56" s="81"/>
      <c r="BM56" s="7" t="s">
        <v>111</v>
      </c>
      <c r="BN56" s="7">
        <f>BN55-BN54</f>
        <v>1.76325</v>
      </c>
      <c r="BO56" s="7">
        <f t="shared" ref="BO56" si="84">BO55-BO54</f>
        <v>10414.300000000003</v>
      </c>
      <c r="BP56" s="7">
        <f t="shared" ref="BP56" si="85">BP55-BP54</f>
        <v>3.1261700000000001</v>
      </c>
      <c r="BQ56" s="7">
        <f t="shared" ref="BQ56" si="86">BQ55-BQ54</f>
        <v>15923</v>
      </c>
      <c r="BR56" s="7">
        <f t="shared" ref="BR56" si="87">BR55-BR54</f>
        <v>7.5693999999999999</v>
      </c>
      <c r="BS56" s="7">
        <f t="shared" ref="BS56" si="88">BS55-BS54</f>
        <v>1.3392499999999998</v>
      </c>
      <c r="BT56" s="7">
        <f t="shared" ref="BT56" si="89">BT55-BT54</f>
        <v>1.5599305000000001</v>
      </c>
      <c r="BU56" s="7">
        <f t="shared" ref="BU56" si="90">BU55-BU54</f>
        <v>7.3072849999999994</v>
      </c>
      <c r="BV56" s="7">
        <f t="shared" ref="BV56" si="91">BV55-BV54</f>
        <v>0.25325304999999998</v>
      </c>
      <c r="BW56" s="7">
        <f t="shared" ref="BW56" si="92">BW55-BW54</f>
        <v>100.41099999999994</v>
      </c>
      <c r="BX56" s="7">
        <f t="shared" ref="BX56" si="93">BX55-BX54</f>
        <v>95.751999999999953</v>
      </c>
      <c r="BY56" s="7">
        <f t="shared" ref="BY56" si="94">BY55-BY54</f>
        <v>2.9348165499999998E-3</v>
      </c>
      <c r="BZ56" s="7">
        <f t="shared" ref="BZ56" si="95">BZ55-BZ54</f>
        <v>8.9988004999999996E-2</v>
      </c>
      <c r="CA56" s="7">
        <f t="shared" ref="CA56" si="96">CA55-CA54</f>
        <v>2.8831500000000005</v>
      </c>
      <c r="CB56" s="7">
        <f t="shared" ref="CB56" si="97">CB55-CB54</f>
        <v>4.5679184999999998E-4</v>
      </c>
      <c r="CC56" s="7">
        <f t="shared" ref="CC56" si="98">CC55-CC54</f>
        <v>5.488001E-6</v>
      </c>
      <c r="CD56" s="7">
        <f t="shared" ref="CD56" si="99">CD55-CD54</f>
        <v>1.351595E-6</v>
      </c>
      <c r="CE56" s="7">
        <f t="shared" ref="CE56" si="100">CE55-CE54</f>
        <v>4.9403992257999997E-2</v>
      </c>
      <c r="CF56" s="7">
        <f t="shared" ref="CF56" si="101">CF55-CF54</f>
        <v>5.5596999999999923</v>
      </c>
      <c r="CG56" s="7"/>
      <c r="CH56" s="7">
        <f t="shared" ref="CH56" si="102">CH55-CH54</f>
        <v>750</v>
      </c>
      <c r="CI56" s="7">
        <f t="shared" ref="CI56" si="103">CI55-CI54</f>
        <v>3550</v>
      </c>
      <c r="CJ56" s="7">
        <f t="shared" ref="CJ56" si="104">CJ55-CJ54</f>
        <v>3250</v>
      </c>
      <c r="CK56" s="7">
        <f t="shared" ref="CK56" si="105">CK55-CK54</f>
        <v>3900</v>
      </c>
      <c r="CL56" s="7" t="e">
        <f t="shared" ref="CL56" si="106">CL55-CL54</f>
        <v>#NUM!</v>
      </c>
      <c r="CM56" s="7">
        <f t="shared" ref="CM56" si="107">CM55-CM54</f>
        <v>5200</v>
      </c>
      <c r="CN56" s="7" t="e">
        <f t="shared" ref="CN56" si="108">CN55-CN54</f>
        <v>#NUM!</v>
      </c>
      <c r="CO56" s="47"/>
      <c r="EC56" s="37"/>
      <c r="ED56" s="37"/>
      <c r="EE56" s="37"/>
      <c r="EF56" s="37"/>
      <c r="EG56" s="37"/>
      <c r="EH56" s="37"/>
      <c r="IA56" s="47"/>
      <c r="IB56" s="47"/>
      <c r="IC56" s="80"/>
      <c r="ID56" s="81"/>
      <c r="IE56" s="7" t="s">
        <v>112</v>
      </c>
      <c r="IF56" s="7">
        <f>_xlfn.QUARTILE.INC(II3:II38,3)</f>
        <v>0</v>
      </c>
      <c r="IG56" s="7">
        <f t="shared" ref="IG56:IX56" si="109">_xlfn.QUARTILE.INC(IJ9:IJ41,3)</f>
        <v>63547.549999999996</v>
      </c>
      <c r="IH56" s="7">
        <f t="shared" si="109"/>
        <v>315.76549999999997</v>
      </c>
      <c r="II56" s="7">
        <f t="shared" si="109"/>
        <v>142384</v>
      </c>
      <c r="IJ56" s="7">
        <f t="shared" si="109"/>
        <v>11.85145</v>
      </c>
      <c r="IK56" s="7">
        <f t="shared" si="109"/>
        <v>6.3276824999999999</v>
      </c>
      <c r="IL56" s="48">
        <f t="shared" si="109"/>
        <v>3.9893574999999997</v>
      </c>
      <c r="IM56" s="48">
        <f t="shared" si="109"/>
        <v>4.9157000000000002</v>
      </c>
      <c r="IN56" s="7">
        <f t="shared" si="109"/>
        <v>1.958812</v>
      </c>
      <c r="IO56" s="7">
        <f t="shared" si="109"/>
        <v>789.97649999999999</v>
      </c>
      <c r="IP56" s="7">
        <f t="shared" si="109"/>
        <v>775.94299999999998</v>
      </c>
      <c r="IQ56" s="48">
        <f t="shared" si="109"/>
        <v>0.13710575</v>
      </c>
      <c r="IR56" s="7">
        <f t="shared" si="109"/>
        <v>0.62592999999999999</v>
      </c>
      <c r="IS56" s="7">
        <f t="shared" si="109"/>
        <v>72.697499999999991</v>
      </c>
      <c r="IT56" s="7">
        <f t="shared" si="109"/>
        <v>0.12693325</v>
      </c>
      <c r="IU56" s="7">
        <f t="shared" si="109"/>
        <v>0.16211600000000001</v>
      </c>
      <c r="IV56" s="7">
        <f t="shared" si="109"/>
        <v>7.4974499999999999E-2</v>
      </c>
      <c r="IW56" s="7">
        <f t="shared" si="109"/>
        <v>1.0055400000000001</v>
      </c>
      <c r="IX56" s="48">
        <f t="shared" si="109"/>
        <v>35.551899999999996</v>
      </c>
      <c r="IZ56" s="7">
        <f t="shared" ref="IZ56:JF56" si="110">_xlfn.QUARTILE.INC(JD9:JD41,3)</f>
        <v>67325</v>
      </c>
      <c r="JA56" s="7">
        <f t="shared" si="110"/>
        <v>142350</v>
      </c>
      <c r="JB56" s="7">
        <f t="shared" si="110"/>
        <v>289625</v>
      </c>
      <c r="JC56" s="7">
        <f t="shared" si="110"/>
        <v>900</v>
      </c>
      <c r="JD56" s="7">
        <f t="shared" si="110"/>
        <v>47775</v>
      </c>
      <c r="JE56" s="7">
        <f t="shared" si="110"/>
        <v>2150</v>
      </c>
      <c r="JF56" s="7" t="e">
        <f t="shared" si="110"/>
        <v>#NUM!</v>
      </c>
      <c r="JG56" s="47"/>
      <c r="JH56" s="80"/>
      <c r="JI56" s="81"/>
      <c r="JJ56" s="7" t="s">
        <v>112</v>
      </c>
      <c r="JK56" s="7">
        <f t="shared" ref="JK56:KC56" si="111">_xlfn.QUARTILE.INC(JN3:JN46,3)</f>
        <v>0</v>
      </c>
      <c r="JL56" s="7">
        <f t="shared" si="111"/>
        <v>64118.225000000006</v>
      </c>
      <c r="JM56" s="7">
        <f t="shared" si="111"/>
        <v>0</v>
      </c>
      <c r="JN56" s="7">
        <f t="shared" si="111"/>
        <v>127823.5</v>
      </c>
      <c r="JO56" s="7">
        <f t="shared" si="111"/>
        <v>0</v>
      </c>
      <c r="JP56" s="7">
        <f t="shared" si="111"/>
        <v>3.3578175000000003</v>
      </c>
      <c r="JQ56" s="7">
        <f t="shared" si="111"/>
        <v>0</v>
      </c>
      <c r="JR56" s="7">
        <f t="shared" si="111"/>
        <v>0</v>
      </c>
      <c r="JS56" s="7">
        <f t="shared" si="111"/>
        <v>0</v>
      </c>
      <c r="JT56" s="7">
        <f t="shared" si="111"/>
        <v>540.54025000000001</v>
      </c>
      <c r="JU56" s="7">
        <f t="shared" si="111"/>
        <v>524.11074999999994</v>
      </c>
      <c r="JV56" s="7">
        <f t="shared" si="111"/>
        <v>0</v>
      </c>
      <c r="JW56" s="7">
        <f t="shared" si="111"/>
        <v>0</v>
      </c>
      <c r="JX56" s="7">
        <f t="shared" si="111"/>
        <v>68.399100000000004</v>
      </c>
      <c r="JY56" s="7">
        <f t="shared" si="111"/>
        <v>1.720345</v>
      </c>
      <c r="JZ56" s="7">
        <f t="shared" si="111"/>
        <v>2.1758299999999999</v>
      </c>
      <c r="KA56" s="7">
        <f t="shared" si="111"/>
        <v>0.22602449999999999</v>
      </c>
      <c r="KB56" s="7">
        <f t="shared" si="111"/>
        <v>0.93234649999999997</v>
      </c>
      <c r="KC56" s="7">
        <f t="shared" si="111"/>
        <v>25.419700000000002</v>
      </c>
      <c r="KD56" s="7"/>
      <c r="KE56" s="7">
        <f t="shared" ref="KE56:KK56" si="112">_xlfn.QUARTILE.INC(KH3:KH46,3)</f>
        <v>481100</v>
      </c>
      <c r="KF56" s="7">
        <f t="shared" si="112"/>
        <v>74400</v>
      </c>
      <c r="KG56" s="7">
        <f t="shared" si="112"/>
        <v>128250</v>
      </c>
      <c r="KH56" s="7">
        <f t="shared" si="112"/>
        <v>291925</v>
      </c>
      <c r="KI56" s="7">
        <f t="shared" si="112"/>
        <v>0</v>
      </c>
      <c r="KJ56" s="7">
        <f t="shared" si="112"/>
        <v>29325</v>
      </c>
      <c r="KK56" s="7">
        <f t="shared" si="112"/>
        <v>0</v>
      </c>
      <c r="KL56" s="47"/>
      <c r="KM56" s="80"/>
      <c r="KN56" s="81"/>
      <c r="KO56" s="7" t="s">
        <v>112</v>
      </c>
      <c r="KP56" s="7">
        <f t="shared" ref="KP56:LH56" si="113">_xlfn.QUARTILE.INC(KS3:KS46,3)</f>
        <v>2.92849</v>
      </c>
      <c r="KQ56" s="7">
        <f t="shared" si="113"/>
        <v>59563.65</v>
      </c>
      <c r="KR56" s="7">
        <f t="shared" si="113"/>
        <v>0</v>
      </c>
      <c r="KS56" s="7">
        <f t="shared" si="113"/>
        <v>151126.5</v>
      </c>
      <c r="KT56" s="7">
        <f t="shared" si="113"/>
        <v>0</v>
      </c>
      <c r="KU56" s="7">
        <f t="shared" si="113"/>
        <v>2.0151300000000001</v>
      </c>
      <c r="KV56" s="7">
        <f t="shared" si="113"/>
        <v>0</v>
      </c>
      <c r="KW56" s="7">
        <f t="shared" si="113"/>
        <v>13.040749999999999</v>
      </c>
      <c r="KX56" s="7">
        <f t="shared" si="113"/>
        <v>0</v>
      </c>
      <c r="KY56" s="7">
        <f t="shared" si="113"/>
        <v>985.85699999999997</v>
      </c>
      <c r="KZ56" s="7">
        <f t="shared" si="113"/>
        <v>969.37400000000002</v>
      </c>
      <c r="LA56" s="7">
        <f t="shared" si="113"/>
        <v>1.0871549999999999E-5</v>
      </c>
      <c r="LB56" s="7">
        <f t="shared" si="113"/>
        <v>0</v>
      </c>
      <c r="LC56" s="7">
        <f t="shared" si="113"/>
        <v>20.639749999999999</v>
      </c>
      <c r="LD56" s="7">
        <f t="shared" si="113"/>
        <v>7.4990349999999996E-5</v>
      </c>
      <c r="LE56" s="7">
        <f t="shared" si="113"/>
        <v>4.5285200000000005E-6</v>
      </c>
      <c r="LF56" s="7">
        <f t="shared" si="113"/>
        <v>4.5643950000000002E-7</v>
      </c>
      <c r="LG56" s="7">
        <f t="shared" si="113"/>
        <v>4.975305E-2</v>
      </c>
      <c r="LH56" s="7">
        <f t="shared" si="113"/>
        <v>49.502949999999998</v>
      </c>
      <c r="LI56" s="7"/>
      <c r="LJ56" s="7">
        <f t="shared" ref="LJ56:LP56" si="114">_xlfn.QUARTILE.INC(LM3:LM46,3)</f>
        <v>480750</v>
      </c>
      <c r="LK56" s="7">
        <f t="shared" si="114"/>
        <v>69800</v>
      </c>
      <c r="LL56" s="7">
        <f t="shared" si="114"/>
        <v>132650</v>
      </c>
      <c r="LM56" s="7">
        <f t="shared" si="114"/>
        <v>288450</v>
      </c>
      <c r="LN56" s="7" t="e">
        <f t="shared" si="114"/>
        <v>#NUM!</v>
      </c>
      <c r="LO56" s="7">
        <f t="shared" si="114"/>
        <v>36950</v>
      </c>
      <c r="LP56" s="7" t="e">
        <f t="shared" si="114"/>
        <v>#NUM!</v>
      </c>
      <c r="LQ56" s="47"/>
    </row>
    <row r="57" spans="1:329">
      <c r="A57" s="80"/>
      <c r="B57" s="81"/>
      <c r="C57" s="7" t="s">
        <v>110</v>
      </c>
      <c r="D57" s="7">
        <f>D54-1.5*D56</f>
        <v>-23.990749999999998</v>
      </c>
      <c r="E57" s="7">
        <f t="shared" ref="E57:AD57" si="115">E54-1.5*E56</f>
        <v>22314.775000000009</v>
      </c>
      <c r="F57" s="7" t="e">
        <f t="shared" si="115"/>
        <v>#DIV/0!</v>
      </c>
      <c r="G57" s="7">
        <f t="shared" si="115"/>
        <v>96774.25</v>
      </c>
      <c r="H57" s="7">
        <f t="shared" si="115"/>
        <v>-546.33412500000009</v>
      </c>
      <c r="I57" s="7">
        <f t="shared" si="115"/>
        <v>1.0260512500000014</v>
      </c>
      <c r="J57" s="48">
        <f t="shared" si="115"/>
        <v>-6.2833775000000003</v>
      </c>
      <c r="K57" s="48">
        <f t="shared" si="115"/>
        <v>-19.541037499999995</v>
      </c>
      <c r="L57" s="7">
        <f t="shared" si="115"/>
        <v>-51.099477499999999</v>
      </c>
      <c r="M57" s="7">
        <f t="shared" si="115"/>
        <v>487.66299999999995</v>
      </c>
      <c r="N57" s="7">
        <f t="shared" si="115"/>
        <v>448.33049999999992</v>
      </c>
      <c r="O57" s="48">
        <f t="shared" si="115"/>
        <v>-0.425563625</v>
      </c>
      <c r="P57" s="7" t="e">
        <f t="shared" si="115"/>
        <v>#DIV/0!</v>
      </c>
      <c r="Q57" s="7">
        <f t="shared" si="115"/>
        <v>-48.155487499999992</v>
      </c>
      <c r="R57" s="7">
        <f t="shared" si="115"/>
        <v>-0.1135785</v>
      </c>
      <c r="S57" s="7">
        <f t="shared" si="115"/>
        <v>-0.18915656249999999</v>
      </c>
      <c r="T57" s="7">
        <f t="shared" si="115"/>
        <v>-0.14603896335</v>
      </c>
      <c r="U57" s="7">
        <f t="shared" si="115"/>
        <v>-1.3782775</v>
      </c>
      <c r="V57" s="48">
        <f t="shared" si="115"/>
        <v>22.37668750000001</v>
      </c>
      <c r="W57" s="7"/>
      <c r="X57" s="7">
        <f t="shared" si="115"/>
        <v>1090674.9999999998</v>
      </c>
      <c r="Y57" s="7">
        <f t="shared" si="115"/>
        <v>-74912.5</v>
      </c>
      <c r="Z57" s="7">
        <f t="shared" si="115"/>
        <v>-112975</v>
      </c>
      <c r="AA57" s="7">
        <f t="shared" si="115"/>
        <v>672150</v>
      </c>
      <c r="AB57" s="7">
        <f t="shared" si="115"/>
        <v>-76612.5</v>
      </c>
      <c r="AC57" s="7">
        <f t="shared" si="115"/>
        <v>84300</v>
      </c>
      <c r="AD57" s="7" t="e">
        <f t="shared" si="115"/>
        <v>#NUM!</v>
      </c>
      <c r="AE57" s="47"/>
      <c r="AF57" s="80"/>
      <c r="AG57" s="81"/>
      <c r="AH57" s="7" t="s">
        <v>110</v>
      </c>
      <c r="AI57" s="7">
        <f>AI54-1.5*AI56</f>
        <v>-0.97291500000000042</v>
      </c>
      <c r="AJ57" s="7">
        <f t="shared" ref="AJ57:BA57" si="116">AJ54-1.5*AJ56</f>
        <v>43200.474999999991</v>
      </c>
      <c r="AK57" s="7">
        <f t="shared" si="116"/>
        <v>-30.703527500000007</v>
      </c>
      <c r="AL57" s="7">
        <f t="shared" si="116"/>
        <v>96565.375</v>
      </c>
      <c r="AM57" s="7">
        <f t="shared" si="116"/>
        <v>13.2628</v>
      </c>
      <c r="AN57" s="7">
        <f t="shared" si="116"/>
        <v>1.0426</v>
      </c>
      <c r="AO57" s="48">
        <f t="shared" si="116"/>
        <v>2.3202349999999994</v>
      </c>
      <c r="AP57" s="48">
        <f t="shared" si="116"/>
        <v>15.029000000000007</v>
      </c>
      <c r="AQ57" s="7">
        <f t="shared" si="116"/>
        <v>1.85514</v>
      </c>
      <c r="AR57" s="7">
        <f t="shared" si="116"/>
        <v>341.07400000000007</v>
      </c>
      <c r="AS57" s="7">
        <f t="shared" si="116"/>
        <v>369.16387499999996</v>
      </c>
      <c r="AT57" s="48">
        <f t="shared" si="116"/>
        <v>2.4656999999999984E-2</v>
      </c>
      <c r="AU57" s="7" t="e">
        <f t="shared" si="116"/>
        <v>#NUM!</v>
      </c>
      <c r="AV57" s="7">
        <f t="shared" si="116"/>
        <v>9.8050999999999959</v>
      </c>
      <c r="AW57" s="7">
        <f t="shared" si="116"/>
        <v>-2.5261874999999998</v>
      </c>
      <c r="AX57" s="7">
        <f t="shared" si="116"/>
        <v>-3.0518472500000002</v>
      </c>
      <c r="AY57" s="7">
        <f t="shared" si="116"/>
        <v>-0.10982649999999999</v>
      </c>
      <c r="AZ57" s="7">
        <f t="shared" si="116"/>
        <v>-0.17546724999999996</v>
      </c>
      <c r="BA57" s="48">
        <f t="shared" si="116"/>
        <v>6.721325000000002</v>
      </c>
      <c r="BB57" s="7"/>
      <c r="BC57" s="7">
        <f t="shared" ref="BC57:BI57" si="117">BC54-1.5*BC56</f>
        <v>479287.5</v>
      </c>
      <c r="BD57" s="7">
        <f t="shared" si="117"/>
        <v>67837.5</v>
      </c>
      <c r="BE57" s="7">
        <f t="shared" si="117"/>
        <v>122312.5</v>
      </c>
      <c r="BF57" s="7">
        <f t="shared" si="117"/>
        <v>284112.5</v>
      </c>
      <c r="BG57" s="7">
        <f t="shared" si="117"/>
        <v>0</v>
      </c>
      <c r="BH57" s="7">
        <f t="shared" si="117"/>
        <v>23262.5</v>
      </c>
      <c r="BI57" s="7">
        <f t="shared" si="117"/>
        <v>0</v>
      </c>
      <c r="BJ57" s="47"/>
      <c r="BK57" s="80"/>
      <c r="BL57" s="81"/>
      <c r="BM57" s="7" t="s">
        <v>110</v>
      </c>
      <c r="BN57" s="7">
        <f>BN54-1.5*BN56</f>
        <v>-1.4796349999999998</v>
      </c>
      <c r="BO57" s="7">
        <f t="shared" ref="BO57:CF57" si="118">BO54-1.5*BO56</f>
        <v>33527.899999999994</v>
      </c>
      <c r="BP57" s="7">
        <f t="shared" si="118"/>
        <v>-5.7960349999999998</v>
      </c>
      <c r="BQ57" s="7">
        <f t="shared" si="118"/>
        <v>111319</v>
      </c>
      <c r="BR57" s="7">
        <f t="shared" si="118"/>
        <v>-15.90081</v>
      </c>
      <c r="BS57" s="7">
        <f t="shared" si="118"/>
        <v>-1.3255649999999997</v>
      </c>
      <c r="BT57" s="48">
        <f t="shared" si="118"/>
        <v>-1.8948562500000001</v>
      </c>
      <c r="BU57" s="48">
        <f t="shared" si="118"/>
        <v>-5.2274624999999988</v>
      </c>
      <c r="BV57" s="7">
        <f t="shared" si="118"/>
        <v>-0.46102562499999999</v>
      </c>
      <c r="BW57" s="7">
        <f t="shared" si="118"/>
        <v>734.82950000000005</v>
      </c>
      <c r="BX57" s="7">
        <f t="shared" si="118"/>
        <v>729.99400000000014</v>
      </c>
      <c r="BY57" s="48">
        <f t="shared" si="118"/>
        <v>-7.3261698249999993E-3</v>
      </c>
      <c r="BZ57" s="7">
        <f t="shared" si="118"/>
        <v>-0.14481416250000001</v>
      </c>
      <c r="CA57" s="7">
        <f t="shared" si="118"/>
        <v>13.431874999999998</v>
      </c>
      <c r="CB57" s="7">
        <f t="shared" si="118"/>
        <v>-1.0669892749999999E-3</v>
      </c>
      <c r="CC57" s="7">
        <f t="shared" si="118"/>
        <v>-9.1914824999999988E-6</v>
      </c>
      <c r="CD57" s="7">
        <f t="shared" si="118"/>
        <v>-2.9225479999999996E-6</v>
      </c>
      <c r="CE57" s="7">
        <f t="shared" si="118"/>
        <v>-7.3756930644999996E-2</v>
      </c>
      <c r="CF57" s="48">
        <f t="shared" si="118"/>
        <v>35.603700000000018</v>
      </c>
      <c r="CG57" s="7"/>
      <c r="CH57" s="7">
        <f t="shared" ref="CH57:CN57" si="119">CH54-1.5*CH56</f>
        <v>478875</v>
      </c>
      <c r="CI57" s="7">
        <f t="shared" si="119"/>
        <v>60925</v>
      </c>
      <c r="CJ57" s="7">
        <f t="shared" si="119"/>
        <v>124525</v>
      </c>
      <c r="CK57" s="7">
        <f t="shared" si="119"/>
        <v>278700</v>
      </c>
      <c r="CL57" s="7" t="e">
        <f t="shared" si="119"/>
        <v>#NUM!</v>
      </c>
      <c r="CM57" s="7">
        <f t="shared" si="119"/>
        <v>23950</v>
      </c>
      <c r="CN57" s="7" t="e">
        <f t="shared" si="119"/>
        <v>#NUM!</v>
      </c>
      <c r="CO57" s="47"/>
      <c r="EC57" s="37"/>
      <c r="ED57" s="37"/>
      <c r="EE57" s="37"/>
      <c r="EF57" s="37"/>
      <c r="EG57" s="37"/>
      <c r="EH57" s="37"/>
      <c r="IA57" s="47"/>
      <c r="IB57" s="47"/>
      <c r="IC57" s="80"/>
      <c r="ID57" s="81"/>
      <c r="IE57" s="7" t="s">
        <v>111</v>
      </c>
      <c r="IF57" s="7">
        <f>IF56-IF55</f>
        <v>0</v>
      </c>
      <c r="IG57" s="7">
        <f t="shared" ref="IG57" si="120">IG56-IG55</f>
        <v>16835.799999999996</v>
      </c>
      <c r="IH57" s="7">
        <f t="shared" ref="IH57" si="121">IH56-IH55</f>
        <v>315.76549999999997</v>
      </c>
      <c r="II57" s="7">
        <f t="shared" ref="II57" si="122">II56-II55</f>
        <v>18244.5</v>
      </c>
      <c r="IJ57" s="7">
        <f t="shared" ref="IJ57" si="123">IJ56-IJ55</f>
        <v>11.85145</v>
      </c>
      <c r="IK57" s="7">
        <f t="shared" ref="IK57" si="124">IK56-IK55</f>
        <v>2.6385799999999997</v>
      </c>
      <c r="IL57" s="7">
        <f t="shared" ref="IL57" si="125">IL56-IL55</f>
        <v>3.9893574999999997</v>
      </c>
      <c r="IM57" s="7">
        <f t="shared" ref="IM57" si="126">IM56-IM55</f>
        <v>4.9157000000000002</v>
      </c>
      <c r="IN57" s="7">
        <f t="shared" ref="IN57" si="127">IN56-IN55</f>
        <v>1.958812</v>
      </c>
      <c r="IO57" s="7">
        <f t="shared" ref="IO57" si="128">IO56-IO55</f>
        <v>121.81550000000004</v>
      </c>
      <c r="IP57" s="7">
        <f t="shared" ref="IP57" si="129">IP56-IP55</f>
        <v>132.67399999999998</v>
      </c>
      <c r="IQ57" s="7">
        <f t="shared" ref="IQ57" si="130">IQ56-IQ55</f>
        <v>0.13710575</v>
      </c>
      <c r="IR57" s="7">
        <f t="shared" ref="IR57" si="131">IR56-IR55</f>
        <v>0.62592999999999999</v>
      </c>
      <c r="IS57" s="7">
        <f t="shared" ref="IS57" si="132">IS56-IS55</f>
        <v>48.708274999999986</v>
      </c>
      <c r="IT57" s="7">
        <f t="shared" ref="IT57" si="133">IT56-IT55</f>
        <v>9.4700950000000006E-2</v>
      </c>
      <c r="IU57" s="7">
        <f t="shared" ref="IU57" si="134">IU56-IU55</f>
        <v>0.137368025</v>
      </c>
      <c r="IV57" s="7">
        <f t="shared" ref="IV57" si="135">IV56-IV55</f>
        <v>7.4444483000000006E-2</v>
      </c>
      <c r="IW57" s="7">
        <f t="shared" ref="IW57" si="136">IW56-IW55</f>
        <v>0.97252030000000012</v>
      </c>
      <c r="IX57" s="7">
        <f t="shared" ref="IX57" si="137">IX56-IX55</f>
        <v>5.3072249999999954</v>
      </c>
      <c r="IY57" s="7">
        <f t="shared" ref="IY57" si="138">IY56-IY55</f>
        <v>0</v>
      </c>
      <c r="IZ57" s="7">
        <f t="shared" ref="IZ57" si="139">IZ56-IZ55</f>
        <v>-409249.99999999994</v>
      </c>
      <c r="JA57" s="7">
        <f t="shared" ref="JA57" si="140">JA56-JA55</f>
        <v>86125</v>
      </c>
      <c r="JB57" s="7">
        <f t="shared" ref="JB57" si="141">JB56-JB55</f>
        <v>161250</v>
      </c>
      <c r="JC57" s="7">
        <f t="shared" ref="JC57" si="142">JC56-JC55</f>
        <v>-268500</v>
      </c>
      <c r="JD57" s="7">
        <f t="shared" ref="JD57" si="143">JD56-JD55</f>
        <v>47775</v>
      </c>
      <c r="JE57" s="7">
        <f t="shared" ref="JE57" si="144">JE56-JE55</f>
        <v>-31825</v>
      </c>
      <c r="JF57" s="7" t="e">
        <f t="shared" ref="JF57" si="145">JF56-JF55</f>
        <v>#NUM!</v>
      </c>
      <c r="JG57" s="47"/>
      <c r="JH57" s="80"/>
      <c r="JI57" s="81"/>
      <c r="JJ57" s="7" t="s">
        <v>111</v>
      </c>
      <c r="JK57" s="7">
        <f>JK56-JK55</f>
        <v>0</v>
      </c>
      <c r="JL57" s="7">
        <f t="shared" ref="JL57" si="146">JL56-JL55</f>
        <v>8367.1000000000058</v>
      </c>
      <c r="JM57" s="7">
        <f t="shared" ref="JM57" si="147">JM56-JM55</f>
        <v>0</v>
      </c>
      <c r="JN57" s="7">
        <f t="shared" ref="JN57" si="148">JN56-JN55</f>
        <v>12503.25</v>
      </c>
      <c r="JO57" s="7">
        <f t="shared" ref="JO57" si="149">JO56-JO55</f>
        <v>0</v>
      </c>
      <c r="JP57" s="7">
        <f t="shared" ref="JP57" si="150">JP56-JP55</f>
        <v>3.3578175000000003</v>
      </c>
      <c r="JQ57" s="7">
        <f t="shared" ref="JQ57" si="151">JQ56-JQ55</f>
        <v>0</v>
      </c>
      <c r="JR57" s="7">
        <f t="shared" ref="JR57" si="152">JR56-JR55</f>
        <v>0</v>
      </c>
      <c r="JS57" s="7">
        <f t="shared" ref="JS57" si="153">JS56-JS55</f>
        <v>0</v>
      </c>
      <c r="JT57" s="7">
        <f t="shared" ref="JT57" si="154">JT56-JT55</f>
        <v>79.78649999999999</v>
      </c>
      <c r="JU57" s="7">
        <f t="shared" ref="JU57" si="155">JU56-JU55</f>
        <v>61.978749999999991</v>
      </c>
      <c r="JV57" s="7">
        <f t="shared" ref="JV57" si="156">JV56-JV55</f>
        <v>0</v>
      </c>
      <c r="JW57" s="7">
        <f t="shared" ref="JW57" si="157">JW56-JW55</f>
        <v>0</v>
      </c>
      <c r="JX57" s="7">
        <f t="shared" ref="JX57" si="158">JX56-JX55</f>
        <v>23.437600000000003</v>
      </c>
      <c r="JY57" s="7">
        <f t="shared" ref="JY57" si="159">JY56-JY55</f>
        <v>1.648491025</v>
      </c>
      <c r="JZ57" s="7">
        <f t="shared" ref="JZ57" si="160">JZ56-JZ55</f>
        <v>2.0910709000000001</v>
      </c>
      <c r="KA57" s="7">
        <f t="shared" ref="KA57" si="161">KA56-KA55</f>
        <v>0.16985175</v>
      </c>
      <c r="KB57" s="7">
        <f t="shared" ref="KB57" si="162">KB56-KB55</f>
        <v>0.46539149999999996</v>
      </c>
      <c r="KC57" s="7">
        <f t="shared" ref="KC57" si="163">KC56-KC55</f>
        <v>7.4793500000000002</v>
      </c>
      <c r="KD57" s="7"/>
      <c r="KE57" s="7">
        <f t="shared" ref="KE57" si="164">KE56-KE55</f>
        <v>725</v>
      </c>
      <c r="KF57" s="7">
        <f t="shared" ref="KF57" si="165">KF56-KF55</f>
        <v>2625</v>
      </c>
      <c r="KG57" s="7">
        <f t="shared" ref="KG57" si="166">KG56-KG55</f>
        <v>2375</v>
      </c>
      <c r="KH57" s="7">
        <f t="shared" ref="KH57" si="167">KH56-KH55</f>
        <v>3125</v>
      </c>
      <c r="KI57" s="7">
        <f t="shared" ref="KI57" si="168">KI56-KI55</f>
        <v>0</v>
      </c>
      <c r="KJ57" s="7">
        <f t="shared" ref="KJ57" si="169">KJ56-KJ55</f>
        <v>2425</v>
      </c>
      <c r="KK57" s="7">
        <f t="shared" ref="KK57" si="170">KK56-KK55</f>
        <v>0</v>
      </c>
      <c r="KL57" s="47"/>
      <c r="KM57" s="80"/>
      <c r="KN57" s="81"/>
      <c r="KO57" s="7" t="s">
        <v>111</v>
      </c>
      <c r="KP57" s="7">
        <f>KP56-KP55</f>
        <v>2.92849</v>
      </c>
      <c r="KQ57" s="7">
        <f t="shared" ref="KQ57" si="171">KQ56-KQ55</f>
        <v>10414.300000000003</v>
      </c>
      <c r="KR57" s="7">
        <f t="shared" ref="KR57" si="172">KR56-KR55</f>
        <v>1.1067800000000001</v>
      </c>
      <c r="KS57" s="7">
        <f t="shared" ref="KS57" si="173">KS56-KS55</f>
        <v>15923</v>
      </c>
      <c r="KT57" s="7">
        <f t="shared" ref="KT57" si="174">KT56-KT55</f>
        <v>4.54671</v>
      </c>
      <c r="KU57" s="7">
        <f t="shared" ref="KU57" si="175">KU56-KU55</f>
        <v>2.0151300000000001</v>
      </c>
      <c r="KV57" s="7">
        <f t="shared" ref="KV57" si="176">KV56-KV55</f>
        <v>0</v>
      </c>
      <c r="KW57" s="7">
        <f t="shared" ref="KW57" si="177">KW56-KW55</f>
        <v>13.040749999999999</v>
      </c>
      <c r="KX57" s="7">
        <f t="shared" ref="KX57" si="178">KX56-KX55</f>
        <v>8.1146049999999997E-2</v>
      </c>
      <c r="KY57" s="7">
        <f t="shared" ref="KY57" si="179">KY56-KY55</f>
        <v>100.41099999999994</v>
      </c>
      <c r="KZ57" s="7">
        <f t="shared" ref="KZ57" si="180">KZ56-KZ55</f>
        <v>95.751999999999953</v>
      </c>
      <c r="LA57" s="7">
        <f t="shared" ref="LA57" si="181">LA56-LA55</f>
        <v>2.9348165499999998E-3</v>
      </c>
      <c r="LB57" s="7">
        <f t="shared" ref="LB57" si="182">LB56-LB55</f>
        <v>9.8321549999999987E-3</v>
      </c>
      <c r="LC57" s="7">
        <f t="shared" ref="LC57" si="183">LC56-LC55</f>
        <v>2.8831500000000005</v>
      </c>
      <c r="LD57" s="7">
        <f t="shared" ref="LD57" si="184">LD56-LD55</f>
        <v>4.5679184999999998E-4</v>
      </c>
      <c r="LE57" s="7">
        <f t="shared" ref="LE57" si="185">LE56-LE55</f>
        <v>5.488001E-6</v>
      </c>
      <c r="LF57" s="7">
        <f t="shared" ref="LF57" si="186">LF56-LF55</f>
        <v>1.351595E-6</v>
      </c>
      <c r="LG57" s="7">
        <f t="shared" ref="LG57" si="187">LG56-LG55</f>
        <v>4.9403992257999997E-2</v>
      </c>
      <c r="LH57" s="7">
        <f t="shared" ref="LH57" si="188">LH56-LH55</f>
        <v>5.5596999999999923</v>
      </c>
      <c r="LI57" s="7"/>
      <c r="LJ57" s="7">
        <f t="shared" ref="LJ57" si="189">LJ56-LJ55</f>
        <v>750</v>
      </c>
      <c r="LK57" s="7">
        <f t="shared" ref="LK57" si="190">LK56-LK55</f>
        <v>3550</v>
      </c>
      <c r="LL57" s="7">
        <f t="shared" ref="LL57" si="191">LL56-LL55</f>
        <v>3250</v>
      </c>
      <c r="LM57" s="7">
        <f t="shared" ref="LM57" si="192">LM56-LM55</f>
        <v>3900</v>
      </c>
      <c r="LN57" s="7" t="e">
        <f t="shared" ref="LN57" si="193">LN56-LN55</f>
        <v>#NUM!</v>
      </c>
      <c r="LO57" s="7">
        <f t="shared" ref="LO57" si="194">LO56-LO55</f>
        <v>5200</v>
      </c>
      <c r="LP57" s="7" t="e">
        <f t="shared" ref="LP57" si="195">LP56-LP55</f>
        <v>#NUM!</v>
      </c>
      <c r="LQ57" s="47"/>
    </row>
    <row r="58" spans="1:329">
      <c r="A58" s="80"/>
      <c r="B58" s="81"/>
      <c r="C58" s="7" t="s">
        <v>108</v>
      </c>
      <c r="D58" s="7">
        <f>D55+1.5*D56</f>
        <v>54.749809999999997</v>
      </c>
      <c r="E58" s="7">
        <f t="shared" ref="E58:AD58" si="196">E55+1.5*E56</f>
        <v>87373.374999999985</v>
      </c>
      <c r="F58" s="7" t="e">
        <f t="shared" si="196"/>
        <v>#DIV/0!</v>
      </c>
      <c r="G58" s="7">
        <f t="shared" si="196"/>
        <v>169748.25</v>
      </c>
      <c r="H58" s="7">
        <f t="shared" si="196"/>
        <v>940.5292750000001</v>
      </c>
      <c r="I58" s="7">
        <f t="shared" si="196"/>
        <v>9.5086612499999994</v>
      </c>
      <c r="J58" s="48">
        <f t="shared" si="196"/>
        <v>17.351162500000001</v>
      </c>
      <c r="K58" s="48">
        <f t="shared" si="196"/>
        <v>98.851062499999998</v>
      </c>
      <c r="L58" s="7">
        <f t="shared" si="196"/>
        <v>87.350926499999986</v>
      </c>
      <c r="M58" s="7">
        <f t="shared" si="196"/>
        <v>968.99099999999999</v>
      </c>
      <c r="N58" s="7">
        <f t="shared" si="196"/>
        <v>968.16650000000016</v>
      </c>
      <c r="O58" s="48">
        <f t="shared" si="196"/>
        <v>0.97465857499999997</v>
      </c>
      <c r="P58" s="7" t="e">
        <f t="shared" si="196"/>
        <v>#DIV/0!</v>
      </c>
      <c r="Q58" s="7">
        <f t="shared" si="196"/>
        <v>144.2304125</v>
      </c>
      <c r="R58" s="7">
        <f t="shared" si="196"/>
        <v>0.27525029999999995</v>
      </c>
      <c r="S58" s="7">
        <f t="shared" si="196"/>
        <v>0.38125553749999996</v>
      </c>
      <c r="T58" s="7">
        <f t="shared" si="196"/>
        <v>0.24504414425000001</v>
      </c>
      <c r="U58" s="7">
        <f t="shared" si="196"/>
        <v>2.4358305000000002</v>
      </c>
      <c r="V58" s="48">
        <f t="shared" si="196"/>
        <v>43.357987499999986</v>
      </c>
      <c r="W58" s="7"/>
      <c r="X58" s="7">
        <f t="shared" si="196"/>
        <v>-546924.99999999988</v>
      </c>
      <c r="Y58" s="7">
        <f t="shared" si="196"/>
        <v>274787.5</v>
      </c>
      <c r="Z58" s="7">
        <f t="shared" si="196"/>
        <v>530625</v>
      </c>
      <c r="AA58" s="7">
        <f t="shared" si="196"/>
        <v>-401850</v>
      </c>
      <c r="AB58" s="7">
        <f t="shared" si="196"/>
        <v>127687.5</v>
      </c>
      <c r="AC58" s="7">
        <f t="shared" si="196"/>
        <v>-49900</v>
      </c>
      <c r="AD58" s="7" t="e">
        <f t="shared" si="196"/>
        <v>#NUM!</v>
      </c>
      <c r="AE58" s="47"/>
      <c r="AF58" s="80"/>
      <c r="AG58" s="81"/>
      <c r="AH58" s="7" t="s">
        <v>108</v>
      </c>
      <c r="AI58" s="7">
        <f>AI55+1.5*AI56</f>
        <v>10.116585000000001</v>
      </c>
      <c r="AJ58" s="7">
        <f t="shared" ref="AJ58:BA58" si="197">AJ55+1.5*AJ56</f>
        <v>76668.875000000015</v>
      </c>
      <c r="AK58" s="7">
        <f t="shared" si="197"/>
        <v>64.296092500000015</v>
      </c>
      <c r="AL58" s="7">
        <f t="shared" si="197"/>
        <v>146578.375</v>
      </c>
      <c r="AM58" s="7">
        <f t="shared" si="197"/>
        <v>13.2628</v>
      </c>
      <c r="AN58" s="7">
        <f t="shared" si="197"/>
        <v>5.5298800000000004</v>
      </c>
      <c r="AO58" s="48">
        <f t="shared" si="197"/>
        <v>4.1669550000000006</v>
      </c>
      <c r="AP58" s="48">
        <f t="shared" si="197"/>
        <v>73.722999999999999</v>
      </c>
      <c r="AQ58" s="7">
        <f t="shared" si="197"/>
        <v>1.85514</v>
      </c>
      <c r="AR58" s="7">
        <f t="shared" si="197"/>
        <v>660.22</v>
      </c>
      <c r="AS58" s="7">
        <f t="shared" si="197"/>
        <v>617.07887499999993</v>
      </c>
      <c r="AT58" s="48">
        <f t="shared" si="197"/>
        <v>0.24983300000000003</v>
      </c>
      <c r="AU58" s="7" t="e">
        <f t="shared" si="197"/>
        <v>#NUM!</v>
      </c>
      <c r="AV58" s="7">
        <f t="shared" si="197"/>
        <v>103.55550000000001</v>
      </c>
      <c r="AW58" s="7">
        <f t="shared" si="197"/>
        <v>4.4034405000000003</v>
      </c>
      <c r="AX58" s="7">
        <f t="shared" si="197"/>
        <v>5.3124363500000005</v>
      </c>
      <c r="AY58" s="7">
        <f t="shared" si="197"/>
        <v>0.43306709999999998</v>
      </c>
      <c r="AZ58" s="7">
        <f t="shared" si="197"/>
        <v>1.61469475</v>
      </c>
      <c r="BA58" s="48">
        <f t="shared" si="197"/>
        <v>36.638725000000001</v>
      </c>
      <c r="BB58" s="7"/>
      <c r="BC58" s="7">
        <f t="shared" ref="BC58:BI58" si="198">BC55+1.5*BC56</f>
        <v>482187.5</v>
      </c>
      <c r="BD58" s="7">
        <f t="shared" si="198"/>
        <v>78337.5</v>
      </c>
      <c r="BE58" s="7">
        <f t="shared" si="198"/>
        <v>131812.5</v>
      </c>
      <c r="BF58" s="7">
        <f t="shared" si="198"/>
        <v>296612.5</v>
      </c>
      <c r="BG58" s="7">
        <f t="shared" si="198"/>
        <v>0</v>
      </c>
      <c r="BH58" s="7">
        <f t="shared" si="198"/>
        <v>32962.5</v>
      </c>
      <c r="BI58" s="7">
        <f t="shared" si="198"/>
        <v>0</v>
      </c>
      <c r="BJ58" s="47"/>
      <c r="BK58" s="80"/>
      <c r="BL58" s="81"/>
      <c r="BM58" s="7" t="s">
        <v>108</v>
      </c>
      <c r="BN58" s="7">
        <f>BN55+1.5*BN56</f>
        <v>5.5733649999999999</v>
      </c>
      <c r="BO58" s="7">
        <f t="shared" ref="BO58:CF58" si="199">BO55+1.5*BO56</f>
        <v>75185.100000000006</v>
      </c>
      <c r="BP58" s="7">
        <f t="shared" si="199"/>
        <v>6.7086450000000006</v>
      </c>
      <c r="BQ58" s="7">
        <f t="shared" si="199"/>
        <v>175011</v>
      </c>
      <c r="BR58" s="7">
        <f t="shared" si="199"/>
        <v>14.37679</v>
      </c>
      <c r="BS58" s="7">
        <f t="shared" si="199"/>
        <v>4.0314350000000001</v>
      </c>
      <c r="BT58" s="48">
        <f t="shared" si="199"/>
        <v>4.3448657500000003</v>
      </c>
      <c r="BU58" s="48">
        <f t="shared" si="199"/>
        <v>24.0016775</v>
      </c>
      <c r="BV58" s="7">
        <f t="shared" si="199"/>
        <v>0.55198657499999992</v>
      </c>
      <c r="BW58" s="7">
        <f t="shared" si="199"/>
        <v>1136.4734999999998</v>
      </c>
      <c r="BX58" s="7">
        <f t="shared" si="199"/>
        <v>1113.002</v>
      </c>
      <c r="BY58" s="48">
        <f t="shared" si="199"/>
        <v>4.4130963749999998E-3</v>
      </c>
      <c r="BZ58" s="7">
        <f t="shared" si="199"/>
        <v>0.2151378575</v>
      </c>
      <c r="CA58" s="7">
        <f t="shared" si="199"/>
        <v>24.964475</v>
      </c>
      <c r="CB58" s="7">
        <f t="shared" si="199"/>
        <v>7.6017812499999996E-4</v>
      </c>
      <c r="CC58" s="7">
        <f t="shared" si="199"/>
        <v>1.27605215E-5</v>
      </c>
      <c r="CD58" s="7">
        <f t="shared" si="199"/>
        <v>2.4838319999999999E-6</v>
      </c>
      <c r="CE58" s="7">
        <f t="shared" si="199"/>
        <v>0.12385903838699999</v>
      </c>
      <c r="CF58" s="48">
        <f t="shared" si="199"/>
        <v>57.842499999999987</v>
      </c>
      <c r="CG58" s="7"/>
      <c r="CH58" s="7">
        <f t="shared" ref="CH58:CN58" si="200">CH55+1.5*CH56</f>
        <v>481875</v>
      </c>
      <c r="CI58" s="7">
        <f t="shared" si="200"/>
        <v>75125</v>
      </c>
      <c r="CJ58" s="7">
        <f t="shared" si="200"/>
        <v>137525</v>
      </c>
      <c r="CK58" s="7">
        <f t="shared" si="200"/>
        <v>294300</v>
      </c>
      <c r="CL58" s="7" t="e">
        <f t="shared" si="200"/>
        <v>#NUM!</v>
      </c>
      <c r="CM58" s="7">
        <f t="shared" si="200"/>
        <v>44750</v>
      </c>
      <c r="CN58" s="7" t="e">
        <f t="shared" si="200"/>
        <v>#NUM!</v>
      </c>
      <c r="CO58" s="47"/>
      <c r="CP58" s="37"/>
      <c r="CQ58" s="37"/>
      <c r="CR58" s="37"/>
      <c r="CS58" s="37"/>
      <c r="CT58" s="37"/>
      <c r="CU58" s="37"/>
      <c r="CV58" s="37"/>
      <c r="CW58" s="37"/>
      <c r="CX58" s="37"/>
      <c r="CY58" s="37"/>
      <c r="CZ58" s="37"/>
      <c r="DA58" s="37"/>
      <c r="DB58" s="37"/>
      <c r="DC58" s="37"/>
      <c r="DD58" s="37"/>
      <c r="DE58" s="37"/>
      <c r="DF58" s="37"/>
      <c r="DG58" s="37"/>
      <c r="DH58" s="37"/>
      <c r="DI58" s="37"/>
      <c r="DJ58" s="37"/>
      <c r="DK58" s="37"/>
      <c r="DL58" s="37"/>
      <c r="DM58" s="37"/>
      <c r="DN58" s="37"/>
      <c r="DO58" s="37"/>
      <c r="DP58" s="37"/>
      <c r="DQ58" s="37"/>
      <c r="DR58" s="37"/>
      <c r="DS58" s="37"/>
      <c r="DT58" s="37"/>
      <c r="DU58" s="37"/>
      <c r="DV58" s="37"/>
      <c r="DW58" s="37"/>
      <c r="DX58" s="37"/>
      <c r="DY58" s="37"/>
      <c r="DZ58" s="37"/>
      <c r="EA58" s="37"/>
      <c r="EB58" s="37"/>
      <c r="EC58" s="37"/>
      <c r="ED58" s="37"/>
      <c r="EE58" s="37"/>
      <c r="EF58" s="37"/>
      <c r="EG58" s="37"/>
      <c r="EH58" s="37"/>
      <c r="EI58" s="37"/>
      <c r="EJ58" s="37"/>
      <c r="EK58" s="37"/>
      <c r="EL58" s="37"/>
      <c r="EM58" s="37"/>
      <c r="EN58" s="37"/>
      <c r="EO58" s="37"/>
      <c r="EP58" s="37"/>
      <c r="EQ58" s="37"/>
      <c r="ER58" s="37"/>
      <c r="ES58" s="37"/>
      <c r="ET58" s="37"/>
      <c r="EU58" s="37"/>
      <c r="EV58" s="37"/>
      <c r="EW58" s="37"/>
      <c r="EX58" s="37"/>
      <c r="EY58" s="37"/>
      <c r="EZ58" s="37"/>
      <c r="FA58" s="37"/>
      <c r="FB58" s="37"/>
      <c r="FC58" s="37"/>
      <c r="FD58" s="37"/>
      <c r="FE58" s="37"/>
      <c r="FF58" s="37"/>
      <c r="FG58" s="37"/>
      <c r="FH58" s="37"/>
      <c r="FI58" s="37"/>
      <c r="FJ58" s="37"/>
      <c r="FK58" s="37"/>
      <c r="FL58" s="37"/>
      <c r="FM58" s="37"/>
      <c r="FN58" s="37"/>
      <c r="FO58" s="37"/>
      <c r="FP58" s="37"/>
      <c r="FQ58" s="37"/>
      <c r="FR58" s="37"/>
      <c r="FS58" s="37"/>
      <c r="FT58" s="37"/>
      <c r="FU58" s="37"/>
      <c r="FV58" s="37"/>
      <c r="FW58" s="37"/>
      <c r="FX58" s="37"/>
      <c r="FY58" s="37"/>
      <c r="FZ58" s="37"/>
      <c r="GA58" s="37"/>
      <c r="GB58" s="37"/>
      <c r="GC58" s="37"/>
      <c r="GD58" s="37"/>
      <c r="GE58" s="37"/>
      <c r="GF58" s="37"/>
      <c r="GG58" s="37"/>
      <c r="GH58" s="37"/>
      <c r="GI58" s="37"/>
      <c r="GJ58" s="37"/>
      <c r="GK58" s="37"/>
      <c r="GL58" s="37"/>
      <c r="GM58" s="37"/>
      <c r="GN58" s="37"/>
      <c r="GO58" s="37"/>
      <c r="GP58" s="37"/>
      <c r="GQ58" s="37"/>
      <c r="GR58" s="37"/>
      <c r="GS58" s="37"/>
      <c r="GT58" s="37"/>
      <c r="GU58" s="37"/>
      <c r="GV58" s="37"/>
      <c r="GW58" s="37"/>
      <c r="GX58" s="37"/>
      <c r="GY58" s="37"/>
      <c r="GZ58" s="37"/>
      <c r="HA58" s="37"/>
      <c r="HB58" s="37"/>
      <c r="HC58" s="37"/>
      <c r="HD58" s="37"/>
      <c r="HE58" s="37"/>
      <c r="HF58" s="37"/>
      <c r="HG58" s="37"/>
      <c r="HH58" s="37"/>
      <c r="HI58" s="37"/>
      <c r="HJ58" s="37"/>
      <c r="HK58" s="37"/>
      <c r="HL58" s="37"/>
      <c r="HM58" s="37"/>
      <c r="HN58" s="37"/>
      <c r="HO58" s="37"/>
      <c r="HP58" s="37"/>
      <c r="HQ58" s="37"/>
      <c r="HR58" s="37"/>
      <c r="HS58" s="37"/>
      <c r="HT58" s="37"/>
      <c r="HU58" s="37"/>
      <c r="HV58" s="37"/>
      <c r="HW58" s="37"/>
      <c r="HX58" s="37"/>
      <c r="HY58" s="37"/>
      <c r="HZ58" s="37"/>
      <c r="IA58" s="47"/>
      <c r="IB58" s="47"/>
      <c r="IC58" s="80"/>
      <c r="ID58" s="81"/>
      <c r="IE58" s="7" t="s">
        <v>110</v>
      </c>
      <c r="IF58" s="7">
        <f>IF55-1.5*IF57</f>
        <v>0</v>
      </c>
      <c r="IG58" s="7">
        <f t="shared" ref="IG58:IX58" si="201">IG55-1.5*IG57</f>
        <v>21458.050000000007</v>
      </c>
      <c r="IH58" s="7">
        <f t="shared" si="201"/>
        <v>-473.64824999999996</v>
      </c>
      <c r="II58" s="7">
        <f t="shared" si="201"/>
        <v>96772.75</v>
      </c>
      <c r="IJ58" s="7">
        <f t="shared" si="201"/>
        <v>-17.777175</v>
      </c>
      <c r="IK58" s="7">
        <f t="shared" si="201"/>
        <v>-0.2687674999999996</v>
      </c>
      <c r="IL58" s="48">
        <f t="shared" si="201"/>
        <v>-5.9840362499999991</v>
      </c>
      <c r="IM58" s="48">
        <f t="shared" si="201"/>
        <v>-7.3735499999999998</v>
      </c>
      <c r="IN58" s="7">
        <f t="shared" si="201"/>
        <v>-2.938218</v>
      </c>
      <c r="IO58" s="7">
        <f t="shared" si="201"/>
        <v>485.43774999999988</v>
      </c>
      <c r="IP58" s="7">
        <f t="shared" si="201"/>
        <v>444.25800000000004</v>
      </c>
      <c r="IQ58" s="48">
        <f t="shared" si="201"/>
        <v>-0.20565862499999998</v>
      </c>
      <c r="IR58" s="7">
        <f t="shared" si="201"/>
        <v>-0.93889500000000004</v>
      </c>
      <c r="IS58" s="7">
        <f t="shared" si="201"/>
        <v>-49.073187499999975</v>
      </c>
      <c r="IT58" s="7">
        <f t="shared" si="201"/>
        <v>-0.10981912500000002</v>
      </c>
      <c r="IU58" s="7">
        <f t="shared" si="201"/>
        <v>-0.1813040625</v>
      </c>
      <c r="IV58" s="7">
        <f t="shared" si="201"/>
        <v>-0.11113670750000001</v>
      </c>
      <c r="IW58" s="7">
        <f t="shared" si="201"/>
        <v>-1.42576075</v>
      </c>
      <c r="IX58" s="48">
        <f t="shared" si="201"/>
        <v>22.283837500000008</v>
      </c>
      <c r="IY58" s="7"/>
      <c r="IZ58" s="7">
        <f t="shared" ref="IZ58:JF58" si="202">IZ55-1.5*IZ57</f>
        <v>1090449.9999999998</v>
      </c>
      <c r="JA58" s="7">
        <f t="shared" si="202"/>
        <v>-72962.5</v>
      </c>
      <c r="JB58" s="7">
        <f t="shared" si="202"/>
        <v>-113500</v>
      </c>
      <c r="JC58" s="7">
        <f t="shared" si="202"/>
        <v>672150</v>
      </c>
      <c r="JD58" s="7">
        <f t="shared" si="202"/>
        <v>-71662.5</v>
      </c>
      <c r="JE58" s="7">
        <f t="shared" si="202"/>
        <v>81712.5</v>
      </c>
      <c r="JF58" s="7" t="e">
        <f t="shared" si="202"/>
        <v>#NUM!</v>
      </c>
      <c r="JG58" s="47"/>
      <c r="JH58" s="80"/>
      <c r="JI58" s="81"/>
      <c r="JJ58" s="7" t="s">
        <v>110</v>
      </c>
      <c r="JK58" s="7">
        <f>JK55-1.5*JK57</f>
        <v>0</v>
      </c>
      <c r="JL58" s="7">
        <f t="shared" ref="JL58:KC58" si="203">JL55-1.5*JL57</f>
        <v>43200.474999999991</v>
      </c>
      <c r="JM58" s="7">
        <f t="shared" si="203"/>
        <v>0</v>
      </c>
      <c r="JN58" s="7">
        <f t="shared" si="203"/>
        <v>96565.375</v>
      </c>
      <c r="JO58" s="7">
        <f t="shared" si="203"/>
        <v>0</v>
      </c>
      <c r="JP58" s="7">
        <f t="shared" si="203"/>
        <v>-5.036726250000001</v>
      </c>
      <c r="JQ58" s="48">
        <f t="shared" si="203"/>
        <v>0</v>
      </c>
      <c r="JR58" s="48">
        <f t="shared" si="203"/>
        <v>0</v>
      </c>
      <c r="JS58" s="7">
        <f t="shared" si="203"/>
        <v>0</v>
      </c>
      <c r="JT58" s="7">
        <f t="shared" si="203"/>
        <v>341.07400000000007</v>
      </c>
      <c r="JU58" s="7">
        <f t="shared" si="203"/>
        <v>369.16387499999996</v>
      </c>
      <c r="JV58" s="48">
        <f t="shared" si="203"/>
        <v>0</v>
      </c>
      <c r="JW58" s="7">
        <f t="shared" si="203"/>
        <v>0</v>
      </c>
      <c r="JX58" s="7">
        <f t="shared" si="203"/>
        <v>9.8050999999999959</v>
      </c>
      <c r="JY58" s="7">
        <f t="shared" si="203"/>
        <v>-2.4008825625000001</v>
      </c>
      <c r="JZ58" s="7">
        <f t="shared" si="203"/>
        <v>-3.0518472500000002</v>
      </c>
      <c r="KA58" s="7">
        <f t="shared" si="203"/>
        <v>-0.19860487500000001</v>
      </c>
      <c r="KB58" s="7">
        <f t="shared" si="203"/>
        <v>-0.23113224999999993</v>
      </c>
      <c r="KC58" s="48">
        <f t="shared" si="203"/>
        <v>6.721325000000002</v>
      </c>
      <c r="KD58" s="7"/>
      <c r="KE58" s="7">
        <f t="shared" ref="KE58:KK58" si="204">KE55-1.5*KE57</f>
        <v>479287.5</v>
      </c>
      <c r="KF58" s="7">
        <f t="shared" si="204"/>
        <v>67837.5</v>
      </c>
      <c r="KG58" s="7">
        <f t="shared" si="204"/>
        <v>122312.5</v>
      </c>
      <c r="KH58" s="7">
        <f t="shared" si="204"/>
        <v>284112.5</v>
      </c>
      <c r="KI58" s="7">
        <f t="shared" si="204"/>
        <v>0</v>
      </c>
      <c r="KJ58" s="7">
        <f t="shared" si="204"/>
        <v>23262.5</v>
      </c>
      <c r="KK58" s="7">
        <f t="shared" si="204"/>
        <v>0</v>
      </c>
      <c r="KL58" s="47"/>
      <c r="KM58" s="80"/>
      <c r="KN58" s="81"/>
      <c r="KO58" s="7" t="s">
        <v>110</v>
      </c>
      <c r="KP58" s="7">
        <f>KP55-1.5*KP57</f>
        <v>-4.3927350000000001</v>
      </c>
      <c r="KQ58" s="7">
        <f t="shared" ref="KQ58:LH58" si="205">KQ55-1.5*KQ57</f>
        <v>33527.899999999994</v>
      </c>
      <c r="KR58" s="7">
        <f t="shared" si="205"/>
        <v>-2.7669500000000005</v>
      </c>
      <c r="KS58" s="7">
        <f t="shared" si="205"/>
        <v>111319</v>
      </c>
      <c r="KT58" s="7">
        <f t="shared" si="205"/>
        <v>-11.366775000000001</v>
      </c>
      <c r="KU58" s="7">
        <f t="shared" si="205"/>
        <v>-3.0226950000000001</v>
      </c>
      <c r="KV58" s="48">
        <f t="shared" si="205"/>
        <v>0</v>
      </c>
      <c r="KW58" s="48">
        <f t="shared" si="205"/>
        <v>-19.561124999999997</v>
      </c>
      <c r="KX58" s="7">
        <f t="shared" si="205"/>
        <v>-0.20286512499999998</v>
      </c>
      <c r="KY58" s="7">
        <f t="shared" si="205"/>
        <v>734.82950000000005</v>
      </c>
      <c r="KZ58" s="7">
        <f t="shared" si="205"/>
        <v>729.99400000000014</v>
      </c>
      <c r="LA58" s="48">
        <f t="shared" si="205"/>
        <v>-7.3261698249999993E-3</v>
      </c>
      <c r="LB58" s="7">
        <f t="shared" si="205"/>
        <v>-2.4580387499999995E-2</v>
      </c>
      <c r="LC58" s="7">
        <f t="shared" si="205"/>
        <v>13.431874999999998</v>
      </c>
      <c r="LD58" s="7">
        <f t="shared" si="205"/>
        <v>-1.0669892749999999E-3</v>
      </c>
      <c r="LE58" s="7">
        <f t="shared" si="205"/>
        <v>-9.1914824999999988E-6</v>
      </c>
      <c r="LF58" s="7">
        <f t="shared" si="205"/>
        <v>-2.9225479999999996E-6</v>
      </c>
      <c r="LG58" s="7">
        <f t="shared" si="205"/>
        <v>-7.3756930644999996E-2</v>
      </c>
      <c r="LH58" s="48">
        <f t="shared" si="205"/>
        <v>35.603700000000018</v>
      </c>
      <c r="LI58" s="7"/>
      <c r="LJ58" s="7">
        <f t="shared" ref="LJ58:LP58" si="206">LJ55-1.5*LJ57</f>
        <v>478875</v>
      </c>
      <c r="LK58" s="7">
        <f t="shared" si="206"/>
        <v>60925</v>
      </c>
      <c r="LL58" s="7">
        <f t="shared" si="206"/>
        <v>124525</v>
      </c>
      <c r="LM58" s="7">
        <f t="shared" si="206"/>
        <v>278700</v>
      </c>
      <c r="LN58" s="7" t="e">
        <f t="shared" si="206"/>
        <v>#NUM!</v>
      </c>
      <c r="LO58" s="7">
        <f t="shared" si="206"/>
        <v>23950</v>
      </c>
      <c r="LP58" s="7" t="e">
        <f t="shared" si="206"/>
        <v>#NUM!</v>
      </c>
      <c r="LQ58" s="47"/>
    </row>
    <row r="59" spans="1:329">
      <c r="A59" s="47"/>
      <c r="B59" s="47"/>
      <c r="C59" s="47"/>
      <c r="D59" s="47"/>
      <c r="E59" s="47"/>
      <c r="F59" s="47"/>
      <c r="G59" s="47"/>
      <c r="H59" s="47"/>
      <c r="I59" s="47"/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  <c r="BL59" s="47"/>
      <c r="BM59" s="47"/>
      <c r="BN59" s="47"/>
      <c r="BO59" s="47"/>
      <c r="BP59" s="47"/>
      <c r="BQ59" s="47"/>
      <c r="BR59" s="47"/>
      <c r="BS59" s="47"/>
      <c r="BT59" s="47"/>
      <c r="BU59" s="47"/>
      <c r="BV59" s="47"/>
      <c r="BW59" s="47"/>
      <c r="BX59" s="47"/>
      <c r="BY59" s="47"/>
      <c r="BZ59" s="47"/>
      <c r="CA59" s="47"/>
      <c r="CB59" s="47"/>
      <c r="CC59" s="47"/>
      <c r="CD59" s="47"/>
      <c r="CE59" s="47"/>
      <c r="CF59" s="47"/>
      <c r="CG59" s="47"/>
      <c r="CH59" s="47"/>
      <c r="CI59" s="47"/>
      <c r="CJ59" s="47"/>
      <c r="CK59" s="47"/>
      <c r="CL59" s="47"/>
      <c r="CM59" s="47"/>
      <c r="CN59" s="47"/>
      <c r="CO59" s="47"/>
      <c r="CP59" s="37"/>
      <c r="CQ59" s="37"/>
      <c r="CR59" s="37"/>
      <c r="CS59" s="37"/>
      <c r="CT59" s="37"/>
      <c r="CU59" s="37"/>
      <c r="CV59" s="37"/>
      <c r="CW59" s="37"/>
      <c r="CX59" s="37"/>
      <c r="CY59" s="37"/>
      <c r="CZ59" s="37"/>
      <c r="DA59" s="37"/>
      <c r="DB59" s="37"/>
      <c r="DC59" s="37"/>
      <c r="DD59" s="37"/>
      <c r="DE59" s="37"/>
      <c r="DF59" s="37"/>
      <c r="DG59" s="37"/>
      <c r="DH59" s="37"/>
      <c r="DI59" s="37"/>
      <c r="DJ59" s="37"/>
      <c r="DK59" s="37"/>
      <c r="DL59" s="37"/>
      <c r="DM59" s="37"/>
      <c r="DN59" s="37"/>
      <c r="DO59" s="37"/>
      <c r="DP59" s="37"/>
      <c r="DQ59" s="37"/>
      <c r="DR59" s="37"/>
      <c r="DS59" s="37"/>
      <c r="DT59" s="37"/>
      <c r="DU59" s="37"/>
      <c r="DV59" s="37"/>
      <c r="DW59" s="37"/>
      <c r="DX59" s="37"/>
      <c r="DY59" s="37"/>
      <c r="DZ59" s="37"/>
      <c r="EA59" s="37"/>
      <c r="EB59" s="37"/>
      <c r="EC59" s="37"/>
      <c r="ED59" s="37"/>
      <c r="EE59" s="37"/>
      <c r="EF59" s="37"/>
      <c r="EG59" s="37"/>
      <c r="EH59" s="37"/>
      <c r="EI59" s="37"/>
      <c r="EJ59" s="37"/>
      <c r="EK59" s="37"/>
      <c r="EL59" s="37"/>
      <c r="EM59" s="37"/>
      <c r="EN59" s="37"/>
      <c r="EO59" s="37"/>
      <c r="EP59" s="37"/>
      <c r="EQ59" s="37"/>
      <c r="ER59" s="37"/>
      <c r="ES59" s="37"/>
      <c r="ET59" s="37"/>
      <c r="EU59" s="37"/>
      <c r="EV59" s="37"/>
      <c r="EW59" s="37"/>
      <c r="EX59" s="37"/>
      <c r="EY59" s="37"/>
      <c r="EZ59" s="37"/>
      <c r="FA59" s="37"/>
      <c r="FB59" s="37"/>
      <c r="FC59" s="37"/>
      <c r="FD59" s="37"/>
      <c r="FE59" s="37"/>
      <c r="FF59" s="37"/>
      <c r="FG59" s="37"/>
      <c r="FH59" s="37"/>
      <c r="FI59" s="37"/>
      <c r="FJ59" s="37"/>
      <c r="FK59" s="37"/>
      <c r="FL59" s="37"/>
      <c r="FM59" s="37"/>
      <c r="FN59" s="37"/>
      <c r="FO59" s="37"/>
      <c r="FP59" s="37"/>
      <c r="FQ59" s="37"/>
      <c r="FR59" s="37"/>
      <c r="FS59" s="37"/>
      <c r="FT59" s="37"/>
      <c r="FU59" s="37"/>
      <c r="FV59" s="37"/>
      <c r="FW59" s="37"/>
      <c r="FX59" s="37"/>
      <c r="FY59" s="37"/>
      <c r="FZ59" s="37"/>
      <c r="GA59" s="37"/>
      <c r="GB59" s="37"/>
      <c r="GC59" s="37"/>
      <c r="GD59" s="37"/>
      <c r="GE59" s="37"/>
      <c r="GF59" s="37"/>
      <c r="GG59" s="37"/>
      <c r="GH59" s="37"/>
      <c r="GI59" s="37"/>
      <c r="GJ59" s="37"/>
      <c r="GK59" s="37"/>
      <c r="GL59" s="37"/>
      <c r="GM59" s="37"/>
      <c r="GN59" s="37"/>
      <c r="GO59" s="37"/>
      <c r="GP59" s="37"/>
      <c r="GQ59" s="37"/>
      <c r="GR59" s="37"/>
      <c r="GS59" s="37"/>
      <c r="GT59" s="37"/>
      <c r="GU59" s="37"/>
      <c r="GV59" s="37"/>
      <c r="GW59" s="37"/>
      <c r="GX59" s="37"/>
      <c r="GY59" s="37"/>
      <c r="GZ59" s="37"/>
      <c r="HA59" s="37"/>
      <c r="HB59" s="37"/>
      <c r="HC59" s="37"/>
      <c r="HD59" s="37"/>
      <c r="HE59" s="37"/>
      <c r="HF59" s="37"/>
      <c r="HG59" s="37"/>
      <c r="HH59" s="37"/>
      <c r="HI59" s="37"/>
      <c r="HJ59" s="37"/>
      <c r="HK59" s="37"/>
      <c r="HL59" s="37"/>
      <c r="HM59" s="37"/>
      <c r="HN59" s="37"/>
      <c r="HO59" s="37"/>
      <c r="HP59" s="37"/>
      <c r="HQ59" s="37"/>
      <c r="HR59" s="37"/>
      <c r="HS59" s="37"/>
      <c r="HT59" s="37"/>
      <c r="HU59" s="37"/>
      <c r="HV59" s="37"/>
      <c r="HW59" s="37"/>
      <c r="HX59" s="37"/>
      <c r="HY59" s="37"/>
      <c r="HZ59" s="37"/>
      <c r="IA59" s="47"/>
      <c r="IB59" s="47"/>
      <c r="IC59" s="80"/>
      <c r="ID59" s="81"/>
      <c r="IE59" s="7" t="s">
        <v>108</v>
      </c>
      <c r="IF59" s="7">
        <f>IF56+1.5*IF57</f>
        <v>0</v>
      </c>
      <c r="IG59" s="7">
        <f t="shared" ref="IG59:IX59" si="207">IG56+1.5*IG57</f>
        <v>88801.249999999985</v>
      </c>
      <c r="IH59" s="7">
        <f t="shared" si="207"/>
        <v>789.41374999999994</v>
      </c>
      <c r="II59" s="7">
        <f t="shared" si="207"/>
        <v>169750.75</v>
      </c>
      <c r="IJ59" s="7">
        <f t="shared" si="207"/>
        <v>29.628625</v>
      </c>
      <c r="IK59" s="7">
        <f t="shared" si="207"/>
        <v>10.2855525</v>
      </c>
      <c r="IL59" s="48">
        <f t="shared" si="207"/>
        <v>9.9733937499999996</v>
      </c>
      <c r="IM59" s="48">
        <f t="shared" si="207"/>
        <v>12.289249999999999</v>
      </c>
      <c r="IN59" s="7">
        <f t="shared" si="207"/>
        <v>4.89703</v>
      </c>
      <c r="IO59" s="7">
        <f t="shared" si="207"/>
        <v>972.69974999999999</v>
      </c>
      <c r="IP59" s="7">
        <f t="shared" si="207"/>
        <v>974.95399999999995</v>
      </c>
      <c r="IQ59" s="48">
        <f t="shared" si="207"/>
        <v>0.34276437500000001</v>
      </c>
      <c r="IR59" s="7">
        <f t="shared" si="207"/>
        <v>1.5648249999999999</v>
      </c>
      <c r="IS59" s="7">
        <f t="shared" si="207"/>
        <v>145.75991249999998</v>
      </c>
      <c r="IT59" s="7">
        <f t="shared" si="207"/>
        <v>0.26898467500000001</v>
      </c>
      <c r="IU59" s="7">
        <f t="shared" si="207"/>
        <v>0.36816803750000004</v>
      </c>
      <c r="IV59" s="7">
        <f t="shared" si="207"/>
        <v>0.18664122450000001</v>
      </c>
      <c r="IW59" s="7">
        <f t="shared" si="207"/>
        <v>2.4643204500000002</v>
      </c>
      <c r="IX59" s="48">
        <f t="shared" si="207"/>
        <v>43.512737499999986</v>
      </c>
      <c r="IY59" s="7"/>
      <c r="IZ59" s="7">
        <f t="shared" ref="IZ59:JF59" si="208">IZ56+1.5*IZ57</f>
        <v>-546549.99999999988</v>
      </c>
      <c r="JA59" s="7">
        <f t="shared" si="208"/>
        <v>271537.5</v>
      </c>
      <c r="JB59" s="7">
        <f t="shared" si="208"/>
        <v>531500</v>
      </c>
      <c r="JC59" s="7">
        <f t="shared" si="208"/>
        <v>-401850</v>
      </c>
      <c r="JD59" s="7">
        <f t="shared" si="208"/>
        <v>119437.5</v>
      </c>
      <c r="JE59" s="7">
        <f t="shared" si="208"/>
        <v>-45587.5</v>
      </c>
      <c r="JF59" s="7" t="e">
        <f t="shared" si="208"/>
        <v>#NUM!</v>
      </c>
      <c r="JG59" s="47"/>
      <c r="JH59" s="80"/>
      <c r="JI59" s="81"/>
      <c r="JJ59" s="7" t="s">
        <v>108</v>
      </c>
      <c r="JK59" s="7">
        <f>JK56+1.5*JK57</f>
        <v>0</v>
      </c>
      <c r="JL59" s="7">
        <f t="shared" ref="JL59:KC59" si="209">JL56+1.5*JL57</f>
        <v>76668.875000000015</v>
      </c>
      <c r="JM59" s="7">
        <f t="shared" si="209"/>
        <v>0</v>
      </c>
      <c r="JN59" s="7">
        <f t="shared" si="209"/>
        <v>146578.375</v>
      </c>
      <c r="JO59" s="7">
        <f t="shared" si="209"/>
        <v>0</v>
      </c>
      <c r="JP59" s="7">
        <f t="shared" si="209"/>
        <v>8.3945437500000004</v>
      </c>
      <c r="JQ59" s="48">
        <f t="shared" si="209"/>
        <v>0</v>
      </c>
      <c r="JR59" s="48">
        <f t="shared" si="209"/>
        <v>0</v>
      </c>
      <c r="JS59" s="7">
        <f t="shared" si="209"/>
        <v>0</v>
      </c>
      <c r="JT59" s="7">
        <f t="shared" si="209"/>
        <v>660.22</v>
      </c>
      <c r="JU59" s="7">
        <f t="shared" si="209"/>
        <v>617.07887499999993</v>
      </c>
      <c r="JV59" s="48">
        <f t="shared" si="209"/>
        <v>0</v>
      </c>
      <c r="JW59" s="7">
        <f t="shared" si="209"/>
        <v>0</v>
      </c>
      <c r="JX59" s="7">
        <f t="shared" si="209"/>
        <v>103.55550000000001</v>
      </c>
      <c r="JY59" s="7">
        <f t="shared" si="209"/>
        <v>4.1930815374999995</v>
      </c>
      <c r="JZ59" s="7">
        <f t="shared" si="209"/>
        <v>5.3124363500000005</v>
      </c>
      <c r="KA59" s="7">
        <f t="shared" si="209"/>
        <v>0.48080212499999997</v>
      </c>
      <c r="KB59" s="7">
        <f t="shared" si="209"/>
        <v>1.6304337499999999</v>
      </c>
      <c r="KC59" s="48">
        <f t="shared" si="209"/>
        <v>36.638725000000001</v>
      </c>
      <c r="KD59" s="7"/>
      <c r="KE59" s="7">
        <f t="shared" ref="KE59:KK59" si="210">KE56+1.5*KE57</f>
        <v>482187.5</v>
      </c>
      <c r="KF59" s="7">
        <f t="shared" si="210"/>
        <v>78337.5</v>
      </c>
      <c r="KG59" s="7">
        <f t="shared" si="210"/>
        <v>131812.5</v>
      </c>
      <c r="KH59" s="7">
        <f t="shared" si="210"/>
        <v>296612.5</v>
      </c>
      <c r="KI59" s="7">
        <f t="shared" si="210"/>
        <v>0</v>
      </c>
      <c r="KJ59" s="7">
        <f t="shared" si="210"/>
        <v>32962.5</v>
      </c>
      <c r="KK59" s="7">
        <f t="shared" si="210"/>
        <v>0</v>
      </c>
      <c r="KL59" s="47"/>
      <c r="KM59" s="80"/>
      <c r="KN59" s="81"/>
      <c r="KO59" s="7" t="s">
        <v>108</v>
      </c>
      <c r="KP59" s="7">
        <f>KP56+1.5*KP57</f>
        <v>7.3212250000000001</v>
      </c>
      <c r="KQ59" s="7">
        <f t="shared" ref="KQ59:LH59" si="211">KQ56+1.5*KQ57</f>
        <v>75185.100000000006</v>
      </c>
      <c r="KR59" s="7">
        <f t="shared" si="211"/>
        <v>1.6601700000000001</v>
      </c>
      <c r="KS59" s="7">
        <f t="shared" si="211"/>
        <v>175011</v>
      </c>
      <c r="KT59" s="7">
        <f t="shared" si="211"/>
        <v>6.8200649999999996</v>
      </c>
      <c r="KU59" s="7">
        <f t="shared" si="211"/>
        <v>5.0378249999999998</v>
      </c>
      <c r="KV59" s="48">
        <f t="shared" si="211"/>
        <v>0</v>
      </c>
      <c r="KW59" s="48">
        <f t="shared" si="211"/>
        <v>32.601874999999993</v>
      </c>
      <c r="KX59" s="7">
        <f t="shared" si="211"/>
        <v>0.121719075</v>
      </c>
      <c r="KY59" s="7">
        <f t="shared" si="211"/>
        <v>1136.4734999999998</v>
      </c>
      <c r="KZ59" s="7">
        <f t="shared" si="211"/>
        <v>1113.002</v>
      </c>
      <c r="LA59" s="48">
        <f t="shared" si="211"/>
        <v>4.4130963749999998E-3</v>
      </c>
      <c r="LB59" s="7">
        <f t="shared" si="211"/>
        <v>1.4748232499999998E-2</v>
      </c>
      <c r="LC59" s="7">
        <f t="shared" si="211"/>
        <v>24.964475</v>
      </c>
      <c r="LD59" s="7">
        <f t="shared" si="211"/>
        <v>7.6017812499999996E-4</v>
      </c>
      <c r="LE59" s="7">
        <f t="shared" si="211"/>
        <v>1.27605215E-5</v>
      </c>
      <c r="LF59" s="7">
        <f t="shared" si="211"/>
        <v>2.4838319999999999E-6</v>
      </c>
      <c r="LG59" s="7">
        <f t="shared" si="211"/>
        <v>0.12385903838699999</v>
      </c>
      <c r="LH59" s="48">
        <f t="shared" si="211"/>
        <v>57.842499999999987</v>
      </c>
      <c r="LI59" s="7"/>
      <c r="LJ59" s="7">
        <f t="shared" ref="LJ59:LP59" si="212">LJ56+1.5*LJ57</f>
        <v>481875</v>
      </c>
      <c r="LK59" s="7">
        <f t="shared" si="212"/>
        <v>75125</v>
      </c>
      <c r="LL59" s="7">
        <f t="shared" si="212"/>
        <v>137525</v>
      </c>
      <c r="LM59" s="7">
        <f t="shared" si="212"/>
        <v>294300</v>
      </c>
      <c r="LN59" s="7" t="e">
        <f t="shared" si="212"/>
        <v>#NUM!</v>
      </c>
      <c r="LO59" s="7">
        <f t="shared" si="212"/>
        <v>44750</v>
      </c>
      <c r="LP59" s="7" t="e">
        <f t="shared" si="212"/>
        <v>#NUM!</v>
      </c>
      <c r="LQ59" s="47"/>
    </row>
    <row r="60" spans="1:329" ht="14.4" customHeight="1">
      <c r="A60" s="82" t="s">
        <v>325</v>
      </c>
      <c r="B60" s="82"/>
      <c r="F60" s="61"/>
      <c r="H60" s="61"/>
      <c r="I60" s="61"/>
      <c r="AE60" s="47"/>
      <c r="AF60" s="83" t="s">
        <v>118</v>
      </c>
      <c r="AG60" s="83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47"/>
      <c r="EC60" s="37"/>
      <c r="ED60" s="37"/>
      <c r="EE60" s="37"/>
      <c r="EF60" s="37"/>
      <c r="EG60" s="37"/>
      <c r="EH60" s="37"/>
      <c r="IA60" s="47"/>
      <c r="IB60" s="47"/>
      <c r="IC60" s="47"/>
      <c r="ID60" s="47"/>
      <c r="IE60" s="47"/>
      <c r="IF60" s="47"/>
      <c r="IG60" s="47"/>
      <c r="IH60" s="47"/>
      <c r="II60" s="47"/>
      <c r="IJ60" s="47"/>
      <c r="IK60" s="47"/>
      <c r="IL60" s="47"/>
      <c r="IM60" s="47"/>
      <c r="IN60" s="47"/>
      <c r="IO60" s="47"/>
      <c r="IP60" s="47"/>
      <c r="IQ60" s="47"/>
      <c r="IR60" s="47"/>
      <c r="IS60" s="47"/>
      <c r="IT60" s="47"/>
      <c r="IU60" s="47"/>
      <c r="IV60" s="47"/>
      <c r="IW60" s="47"/>
      <c r="IX60" s="47"/>
      <c r="IY60" s="47"/>
      <c r="IZ60" s="47"/>
      <c r="JA60" s="47"/>
      <c r="JB60" s="47"/>
      <c r="JC60" s="47"/>
      <c r="JD60" s="47"/>
      <c r="JE60" s="47"/>
      <c r="JF60" s="47"/>
      <c r="JG60" s="47"/>
      <c r="JH60" s="47"/>
      <c r="JI60" s="47"/>
      <c r="JJ60" s="47"/>
      <c r="JK60" s="47"/>
      <c r="JL60" s="47"/>
      <c r="JM60" s="47"/>
      <c r="JN60" s="47"/>
      <c r="JO60" s="47"/>
      <c r="JP60" s="47"/>
      <c r="JQ60" s="47"/>
      <c r="JR60" s="47"/>
      <c r="JS60" s="47"/>
      <c r="JT60" s="47"/>
      <c r="JU60" s="47"/>
      <c r="JV60" s="47"/>
      <c r="JW60" s="47"/>
      <c r="JX60" s="47"/>
      <c r="JY60" s="47"/>
      <c r="JZ60" s="47"/>
      <c r="KA60" s="47"/>
      <c r="KB60" s="47"/>
      <c r="KC60" s="47"/>
      <c r="KD60" s="47"/>
      <c r="KE60" s="47"/>
      <c r="KF60" s="47"/>
      <c r="KG60" s="47"/>
      <c r="KH60" s="47"/>
      <c r="KI60" s="47"/>
      <c r="KJ60" s="47"/>
      <c r="KK60" s="47"/>
      <c r="KL60" s="47"/>
      <c r="KM60" s="47"/>
      <c r="KN60" s="47"/>
      <c r="KO60" s="47"/>
      <c r="KP60" s="47"/>
      <c r="KQ60" s="47"/>
      <c r="KR60" s="47"/>
      <c r="KS60" s="47"/>
      <c r="KT60" s="47"/>
      <c r="KU60" s="47"/>
      <c r="KV60" s="47"/>
      <c r="KW60" s="47"/>
      <c r="KX60" s="47"/>
      <c r="KY60" s="47"/>
      <c r="KZ60" s="47"/>
      <c r="LA60" s="47"/>
      <c r="LB60" s="47"/>
      <c r="LC60" s="47"/>
      <c r="LD60" s="47"/>
      <c r="LE60" s="47"/>
      <c r="LF60" s="47"/>
      <c r="LG60" s="47"/>
      <c r="LH60" s="47"/>
      <c r="LI60" s="47"/>
      <c r="LJ60" s="47"/>
      <c r="LK60" s="47"/>
      <c r="LL60" s="47"/>
      <c r="LM60" s="47"/>
      <c r="LN60" s="47"/>
      <c r="LO60" s="47"/>
      <c r="LP60" s="47"/>
      <c r="LQ60" s="47"/>
    </row>
    <row r="61" spans="1:329" ht="14.4" customHeight="1">
      <c r="A61" s="82"/>
      <c r="B61" s="82"/>
      <c r="C61" s="10"/>
      <c r="D61" s="10" t="s">
        <v>45</v>
      </c>
      <c r="E61" s="10" t="s">
        <v>44</v>
      </c>
      <c r="F61" s="10" t="s">
        <v>43</v>
      </c>
      <c r="G61" s="10" t="s">
        <v>42</v>
      </c>
      <c r="H61" s="10" t="s">
        <v>41</v>
      </c>
      <c r="I61" s="10" t="s">
        <v>40</v>
      </c>
      <c r="J61" s="10" t="s">
        <v>39</v>
      </c>
      <c r="K61" s="10" t="s">
        <v>38</v>
      </c>
      <c r="L61" s="10" t="s">
        <v>37</v>
      </c>
      <c r="M61" s="10" t="s">
        <v>36</v>
      </c>
      <c r="N61" s="10" t="s">
        <v>35</v>
      </c>
      <c r="O61" s="10" t="s">
        <v>34</v>
      </c>
      <c r="P61" s="10" t="s">
        <v>33</v>
      </c>
      <c r="Q61" s="10" t="s">
        <v>32</v>
      </c>
      <c r="R61" s="10" t="s">
        <v>31</v>
      </c>
      <c r="S61" s="10" t="s">
        <v>30</v>
      </c>
      <c r="T61" s="10" t="s">
        <v>29</v>
      </c>
      <c r="U61" s="10" t="s">
        <v>28</v>
      </c>
      <c r="V61" s="10" t="s">
        <v>27</v>
      </c>
      <c r="W61" s="11" t="s">
        <v>319</v>
      </c>
      <c r="X61" s="9" t="s">
        <v>106</v>
      </c>
      <c r="Y61" s="9" t="s">
        <v>105</v>
      </c>
      <c r="Z61" s="9" t="s">
        <v>103</v>
      </c>
      <c r="AA61" s="9" t="s">
        <v>102</v>
      </c>
      <c r="AB61" s="9" t="s">
        <v>101</v>
      </c>
      <c r="AC61" s="9" t="s">
        <v>100</v>
      </c>
      <c r="AD61" s="9" t="s">
        <v>99</v>
      </c>
      <c r="AE61" s="47"/>
      <c r="AF61" s="83"/>
      <c r="AG61" s="83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  <c r="AS61" s="60"/>
      <c r="AT61" s="47"/>
      <c r="EC61" s="37"/>
      <c r="ED61" s="37"/>
      <c r="EE61" s="37"/>
      <c r="EF61" s="37"/>
      <c r="EG61" s="37"/>
      <c r="EH61" s="37"/>
      <c r="IA61" s="47"/>
      <c r="IB61" s="47"/>
      <c r="IC61" s="82" t="s">
        <v>325</v>
      </c>
      <c r="ID61" s="82"/>
      <c r="IH61" s="61"/>
      <c r="IJ61" s="61"/>
      <c r="IK61" s="61"/>
      <c r="JG61" s="47"/>
      <c r="JH61">
        <v>1</v>
      </c>
      <c r="JI61">
        <v>2</v>
      </c>
      <c r="JJ61">
        <v>3</v>
      </c>
      <c r="JK61">
        <v>4</v>
      </c>
      <c r="JL61">
        <v>5</v>
      </c>
      <c r="JM61">
        <v>6</v>
      </c>
      <c r="JN61">
        <v>7</v>
      </c>
      <c r="JO61">
        <v>8</v>
      </c>
      <c r="JP61">
        <v>9</v>
      </c>
      <c r="JQ61">
        <v>10</v>
      </c>
      <c r="JR61">
        <v>11</v>
      </c>
      <c r="JS61">
        <v>12</v>
      </c>
      <c r="JT61" s="47"/>
    </row>
    <row r="62" spans="1:329" ht="14.4" customHeight="1">
      <c r="A62" s="82"/>
      <c r="B62" s="82"/>
      <c r="C62" s="10" t="s">
        <v>117</v>
      </c>
      <c r="D62">
        <f>AI51</f>
        <v>4.5718350000000001</v>
      </c>
      <c r="E62">
        <f t="shared" ref="E62:AD62" si="213">AJ51</f>
        <v>59929.165909090902</v>
      </c>
      <c r="F62">
        <f t="shared" si="213"/>
        <v>20.229453333333332</v>
      </c>
      <c r="G62">
        <f t="shared" si="213"/>
        <v>124235.95909090909</v>
      </c>
      <c r="H62">
        <f t="shared" si="213"/>
        <v>13.2628</v>
      </c>
      <c r="I62">
        <f t="shared" si="213"/>
        <v>4.1369607407407409</v>
      </c>
      <c r="J62">
        <f t="shared" si="213"/>
        <v>3.129915</v>
      </c>
      <c r="K62">
        <f t="shared" si="213"/>
        <v>44.376000000000005</v>
      </c>
      <c r="L62">
        <f t="shared" si="213"/>
        <v>1.85514</v>
      </c>
      <c r="M62">
        <f t="shared" si="213"/>
        <v>512.66563636363651</v>
      </c>
      <c r="N62">
        <f t="shared" si="213"/>
        <v>504.79375000000005</v>
      </c>
      <c r="O62">
        <f t="shared" si="213"/>
        <v>0.21366073999999999</v>
      </c>
      <c r="P62">
        <v>0</v>
      </c>
      <c r="Q62">
        <f t="shared" si="213"/>
        <v>61.606338636363652</v>
      </c>
      <c r="R62">
        <f t="shared" si="213"/>
        <v>1.0079070010810811</v>
      </c>
      <c r="S62">
        <f t="shared" si="213"/>
        <v>1.298636436923077</v>
      </c>
      <c r="T62">
        <f t="shared" si="213"/>
        <v>0.16606269799999995</v>
      </c>
      <c r="U62">
        <f t="shared" si="213"/>
        <v>0.70333108350000006</v>
      </c>
      <c r="V62">
        <f t="shared" si="213"/>
        <v>22.536350000000002</v>
      </c>
      <c r="W62" s="47"/>
      <c r="X62">
        <f t="shared" si="213"/>
        <v>480788.63636363635</v>
      </c>
      <c r="Y62">
        <f t="shared" si="213"/>
        <v>72993.181818181823</v>
      </c>
      <c r="Z62">
        <f t="shared" si="213"/>
        <v>127240.90909090909</v>
      </c>
      <c r="AA62">
        <f t="shared" si="213"/>
        <v>290447.72727272729</v>
      </c>
      <c r="AB62">
        <f t="shared" si="213"/>
        <v>229.54545454545453</v>
      </c>
      <c r="AC62">
        <f t="shared" si="213"/>
        <v>28156.81818181818</v>
      </c>
      <c r="AD62">
        <f t="shared" si="213"/>
        <v>0</v>
      </c>
      <c r="AE62" s="47"/>
      <c r="AF62" s="83"/>
      <c r="AG62" s="83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  <c r="BL62" s="47"/>
      <c r="BM62" s="47"/>
      <c r="BN62" s="47"/>
      <c r="BO62" s="47"/>
      <c r="BP62" s="47"/>
      <c r="BQ62" s="47"/>
      <c r="BR62" s="47"/>
      <c r="BS62" s="47"/>
      <c r="BT62" s="47"/>
      <c r="BU62" s="47"/>
      <c r="BV62" s="47"/>
      <c r="BW62" s="47"/>
      <c r="BX62" s="47"/>
      <c r="BY62" s="47"/>
      <c r="BZ62" s="47"/>
      <c r="CA62" s="47"/>
      <c r="CB62" s="47"/>
      <c r="CC62" s="47"/>
      <c r="CD62" s="47"/>
      <c r="CE62" s="47"/>
      <c r="CF62" s="47"/>
      <c r="CG62" s="47"/>
      <c r="CH62" s="47"/>
      <c r="CI62" s="47"/>
      <c r="CJ62" s="47"/>
      <c r="CK62" s="47"/>
      <c r="CL62" s="47"/>
      <c r="CM62" s="47"/>
      <c r="CN62" s="47"/>
      <c r="CO62" s="47"/>
      <c r="CP62" s="47"/>
      <c r="CQ62" s="47"/>
      <c r="CR62" s="47"/>
      <c r="CS62" s="47"/>
      <c r="CT62" s="47"/>
      <c r="CU62" s="47"/>
      <c r="CV62" s="47"/>
      <c r="CW62" s="47"/>
      <c r="CX62" s="47"/>
      <c r="CY62" s="47"/>
      <c r="CZ62" s="47"/>
      <c r="DA62" s="47"/>
      <c r="DB62" s="47"/>
      <c r="DC62" s="47"/>
      <c r="DD62" s="47"/>
      <c r="DE62" s="47"/>
      <c r="DF62" s="47"/>
      <c r="DG62" s="47"/>
      <c r="DH62" s="47"/>
      <c r="DI62" s="47"/>
      <c r="DJ62" s="47"/>
      <c r="DK62" s="47"/>
      <c r="DL62" s="47"/>
      <c r="DM62" s="47"/>
      <c r="DN62" s="47"/>
      <c r="DO62" s="47"/>
      <c r="DP62" s="47"/>
      <c r="DQ62" s="47"/>
      <c r="DR62" s="47"/>
      <c r="DS62" s="47"/>
      <c r="DT62" s="47"/>
      <c r="DU62" s="47"/>
      <c r="DV62" s="47"/>
      <c r="DW62" s="47"/>
      <c r="DX62" s="47"/>
      <c r="DY62" s="47"/>
      <c r="DZ62" s="47"/>
      <c r="EA62" s="47"/>
      <c r="EB62" s="47"/>
      <c r="EC62" s="47"/>
      <c r="ED62" s="47"/>
      <c r="EE62" s="47"/>
      <c r="EF62" s="47"/>
      <c r="EG62" s="47"/>
      <c r="EH62" s="47"/>
      <c r="EI62" s="47"/>
      <c r="EJ62" s="47"/>
      <c r="EK62" s="47"/>
      <c r="EL62" s="47"/>
      <c r="EM62" s="47"/>
      <c r="EN62" s="47"/>
      <c r="EO62" s="47"/>
      <c r="EP62" s="47"/>
      <c r="EQ62" s="47"/>
      <c r="ER62" s="47"/>
      <c r="ES62" s="47"/>
      <c r="ET62" s="47"/>
      <c r="EU62" s="47"/>
      <c r="EV62" s="47"/>
      <c r="EW62" s="47"/>
      <c r="EX62" s="47"/>
      <c r="EY62" s="47"/>
      <c r="EZ62" s="47"/>
      <c r="FA62" s="47"/>
      <c r="FB62" s="47"/>
      <c r="FC62" s="47"/>
      <c r="FD62" s="47"/>
      <c r="FE62" s="47"/>
      <c r="FF62" s="47"/>
      <c r="FG62" s="47"/>
      <c r="FH62" s="47"/>
      <c r="FI62" s="47"/>
      <c r="FJ62" s="47"/>
      <c r="FK62" s="47"/>
      <c r="FL62" s="47"/>
      <c r="FM62" s="47"/>
      <c r="FN62" s="47"/>
      <c r="FO62" s="47"/>
      <c r="FP62" s="47"/>
      <c r="FQ62" s="47"/>
      <c r="FR62" s="47"/>
      <c r="FS62" s="47"/>
      <c r="FT62" s="47"/>
      <c r="FU62" s="47"/>
      <c r="FV62" s="47"/>
      <c r="FW62" s="47"/>
      <c r="FX62" s="47"/>
      <c r="FY62" s="47"/>
      <c r="FZ62" s="47"/>
      <c r="GA62" s="47"/>
      <c r="GB62" s="47"/>
      <c r="GC62" s="47"/>
      <c r="GD62" s="47"/>
      <c r="GE62" s="47"/>
      <c r="GF62" s="47"/>
      <c r="GG62" s="47"/>
      <c r="GH62" s="47"/>
      <c r="GI62" s="47"/>
      <c r="GJ62" s="47"/>
      <c r="GK62" s="47"/>
      <c r="GL62" s="47"/>
      <c r="GM62" s="47"/>
      <c r="GN62" s="47"/>
      <c r="GO62" s="47"/>
      <c r="GP62" s="47"/>
      <c r="GQ62" s="47"/>
      <c r="GR62" s="47"/>
      <c r="GS62" s="47"/>
      <c r="GT62" s="47"/>
      <c r="GU62" s="47"/>
      <c r="GV62" s="47"/>
      <c r="GW62" s="47"/>
      <c r="GX62" s="47"/>
      <c r="GY62" s="47"/>
      <c r="GZ62" s="47"/>
      <c r="HA62" s="47"/>
      <c r="HB62" s="47"/>
      <c r="HC62" s="47"/>
      <c r="HD62" s="47"/>
      <c r="HE62" s="47"/>
      <c r="HF62" s="47"/>
      <c r="HG62" s="47"/>
      <c r="HH62" s="47"/>
      <c r="HI62" s="47"/>
      <c r="HJ62" s="47"/>
      <c r="HK62" s="47"/>
      <c r="HL62" s="47"/>
      <c r="HM62" s="47"/>
      <c r="HN62" s="47"/>
      <c r="HO62" s="47"/>
      <c r="HP62" s="47"/>
      <c r="HQ62" s="47"/>
      <c r="HR62" s="47"/>
      <c r="HS62" s="47"/>
      <c r="HT62" s="47"/>
      <c r="HU62" s="47"/>
      <c r="HV62" s="47"/>
      <c r="HW62" s="47"/>
      <c r="HX62" s="47"/>
      <c r="HY62" s="47"/>
      <c r="HZ62" s="47"/>
      <c r="IA62" s="47"/>
      <c r="IB62" s="47"/>
      <c r="IC62" s="82"/>
      <c r="ID62" s="82"/>
      <c r="IE62" s="10"/>
      <c r="IF62" s="10" t="s">
        <v>45</v>
      </c>
      <c r="IG62" s="10" t="s">
        <v>44</v>
      </c>
      <c r="IH62" s="10" t="s">
        <v>43</v>
      </c>
      <c r="II62" s="10" t="s">
        <v>42</v>
      </c>
      <c r="IJ62" s="10" t="s">
        <v>41</v>
      </c>
      <c r="IK62" s="10" t="s">
        <v>40</v>
      </c>
      <c r="IL62" s="10" t="s">
        <v>39</v>
      </c>
      <c r="IM62" s="10" t="s">
        <v>38</v>
      </c>
      <c r="IN62" s="10" t="s">
        <v>37</v>
      </c>
      <c r="IO62" s="10" t="s">
        <v>36</v>
      </c>
      <c r="IP62" s="10" t="s">
        <v>35</v>
      </c>
      <c r="IQ62" s="10" t="s">
        <v>34</v>
      </c>
      <c r="IR62" s="10" t="s">
        <v>33</v>
      </c>
      <c r="IS62" s="10" t="s">
        <v>32</v>
      </c>
      <c r="IT62" s="10" t="s">
        <v>31</v>
      </c>
      <c r="IU62" s="10" t="s">
        <v>30</v>
      </c>
      <c r="IV62" s="10" t="s">
        <v>29</v>
      </c>
      <c r="IW62" s="10" t="s">
        <v>28</v>
      </c>
      <c r="IX62" s="10" t="s">
        <v>27</v>
      </c>
      <c r="IY62" s="11" t="s">
        <v>319</v>
      </c>
      <c r="IZ62" s="9" t="s">
        <v>106</v>
      </c>
      <c r="JA62" s="9" t="s">
        <v>105</v>
      </c>
      <c r="JB62" s="9" t="s">
        <v>103</v>
      </c>
      <c r="JC62" s="9" t="s">
        <v>102</v>
      </c>
      <c r="JD62" s="9" t="s">
        <v>101</v>
      </c>
      <c r="JE62" s="9" t="s">
        <v>100</v>
      </c>
      <c r="JF62" s="9" t="s">
        <v>99</v>
      </c>
      <c r="JG62" s="47"/>
      <c r="JH62">
        <v>1</v>
      </c>
      <c r="JI62">
        <v>2</v>
      </c>
      <c r="JJ62">
        <v>3</v>
      </c>
      <c r="JK62">
        <v>4</v>
      </c>
      <c r="JL62">
        <v>5</v>
      </c>
      <c r="JM62">
        <v>6</v>
      </c>
      <c r="JN62">
        <v>7</v>
      </c>
      <c r="JO62">
        <v>8</v>
      </c>
      <c r="JP62">
        <v>9</v>
      </c>
      <c r="JQ62">
        <v>10</v>
      </c>
      <c r="JR62">
        <v>11</v>
      </c>
      <c r="JS62">
        <v>12</v>
      </c>
      <c r="JT62" s="47"/>
    </row>
    <row r="63" spans="1:329" ht="14.4" customHeight="1">
      <c r="A63" s="82"/>
      <c r="B63" s="82"/>
      <c r="C63" s="10" t="s">
        <v>118</v>
      </c>
      <c r="D63">
        <f>D51</f>
        <v>14.112755999999999</v>
      </c>
      <c r="E63">
        <f t="shared" ref="E63:AC63" si="214">E51</f>
        <v>55383.413888888899</v>
      </c>
      <c r="F63">
        <f t="shared" si="214"/>
        <v>2398.5102200000001</v>
      </c>
      <c r="G63">
        <f t="shared" si="214"/>
        <v>135050.83333333334</v>
      </c>
      <c r="H63">
        <f t="shared" si="214"/>
        <v>419.62101000000001</v>
      </c>
      <c r="I63">
        <f t="shared" si="214"/>
        <v>26.492903823529417</v>
      </c>
      <c r="J63">
        <f t="shared" si="214"/>
        <v>16.277564210526318</v>
      </c>
      <c r="K63">
        <f t="shared" si="214"/>
        <v>50.074314285714287</v>
      </c>
      <c r="L63">
        <f t="shared" si="214"/>
        <v>27.263845888888888</v>
      </c>
      <c r="M63">
        <f t="shared" si="214"/>
        <v>743.02055555555557</v>
      </c>
      <c r="N63">
        <f t="shared" si="214"/>
        <v>740.87477777777781</v>
      </c>
      <c r="O63">
        <f t="shared" si="214"/>
        <v>0.30190515555555547</v>
      </c>
      <c r="P63">
        <f t="shared" si="214"/>
        <v>2.6816825000000004</v>
      </c>
      <c r="Q63">
        <f t="shared" si="214"/>
        <v>51.03746944444444</v>
      </c>
      <c r="R63">
        <f t="shared" si="214"/>
        <v>0.27021279880000004</v>
      </c>
      <c r="S63">
        <f t="shared" si="214"/>
        <v>0.4086401651599999</v>
      </c>
      <c r="T63">
        <f t="shared" si="214"/>
        <v>5.1966836882352936E-2</v>
      </c>
      <c r="U63">
        <f t="shared" si="214"/>
        <v>0.60749584760714292</v>
      </c>
      <c r="V63">
        <f t="shared" si="214"/>
        <v>33.840372222222214</v>
      </c>
      <c r="W63" s="47"/>
      <c r="X63">
        <f t="shared" si="214"/>
        <v>478333.33333333331</v>
      </c>
      <c r="Y63">
        <f t="shared" si="214"/>
        <v>61619.444444444445</v>
      </c>
      <c r="Z63">
        <f t="shared" si="214"/>
        <v>135858.33333333334</v>
      </c>
      <c r="AA63">
        <f t="shared" si="214"/>
        <v>279588.88888888888</v>
      </c>
      <c r="AB63">
        <f t="shared" si="214"/>
        <v>536.11111111111109</v>
      </c>
      <c r="AC63">
        <f t="shared" si="214"/>
        <v>42052.777777777781</v>
      </c>
      <c r="AD63">
        <f>AD51</f>
        <v>891.66666666666663</v>
      </c>
      <c r="AE63" s="47"/>
      <c r="AF63" s="83"/>
      <c r="AG63" s="83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  <c r="BL63" s="47"/>
      <c r="BM63" s="47"/>
      <c r="BN63" s="47"/>
      <c r="BO63" s="47"/>
      <c r="BP63" s="47"/>
      <c r="BQ63" s="47"/>
      <c r="BR63" s="47"/>
      <c r="BS63" s="47"/>
      <c r="BT63" s="47"/>
      <c r="BU63" s="47"/>
      <c r="BV63" s="47"/>
      <c r="BW63" s="47"/>
      <c r="BX63" s="47"/>
      <c r="BY63" s="47"/>
      <c r="BZ63" s="47"/>
      <c r="CA63" s="47"/>
      <c r="CB63" s="47"/>
      <c r="CC63" s="47"/>
      <c r="CD63" s="47"/>
      <c r="CE63" s="47"/>
      <c r="CF63" s="47"/>
      <c r="CG63" s="47"/>
      <c r="CH63" s="47"/>
      <c r="CI63" s="47"/>
      <c r="CJ63" s="47"/>
      <c r="CK63" s="47"/>
      <c r="CL63" s="47"/>
      <c r="CM63" s="47"/>
      <c r="CN63" s="47"/>
      <c r="CO63" s="47"/>
      <c r="CP63" s="47"/>
      <c r="CQ63" s="47"/>
      <c r="CR63" s="47"/>
      <c r="CS63" s="47"/>
      <c r="CT63" s="47"/>
      <c r="CU63" s="47"/>
      <c r="CV63" s="47"/>
      <c r="CW63" s="47"/>
      <c r="CX63" s="47"/>
      <c r="CY63" s="47"/>
      <c r="CZ63" s="47"/>
      <c r="DA63" s="47"/>
      <c r="DB63" s="47"/>
      <c r="DC63" s="47"/>
      <c r="DD63" s="47"/>
      <c r="DE63" s="47"/>
      <c r="DF63" s="47"/>
      <c r="DG63" s="47"/>
      <c r="DH63" s="47"/>
      <c r="DI63" s="47"/>
      <c r="DJ63" s="47"/>
      <c r="DK63" s="47"/>
      <c r="DL63" s="47"/>
      <c r="DM63" s="47"/>
      <c r="DN63" s="47"/>
      <c r="DO63" s="47"/>
      <c r="DP63" s="47"/>
      <c r="DQ63" s="47"/>
      <c r="DR63" s="47"/>
      <c r="DS63" s="47"/>
      <c r="DT63" s="47"/>
      <c r="DU63" s="47"/>
      <c r="DV63" s="47"/>
      <c r="DW63" s="47"/>
      <c r="DX63" s="47"/>
      <c r="DY63" s="47"/>
      <c r="DZ63" s="47"/>
      <c r="EA63" s="47"/>
      <c r="EB63" s="47"/>
      <c r="EC63" s="47"/>
      <c r="ED63" s="47"/>
      <c r="EE63" s="47"/>
      <c r="EF63" s="47"/>
      <c r="EG63" s="47"/>
      <c r="EH63" s="47"/>
      <c r="EI63" s="47"/>
      <c r="EJ63" s="47"/>
      <c r="EK63" s="47"/>
      <c r="EL63" s="47"/>
      <c r="EM63" s="47"/>
      <c r="EN63" s="47"/>
      <c r="EO63" s="47"/>
      <c r="EP63" s="47"/>
      <c r="EQ63" s="47"/>
      <c r="ER63" s="47"/>
      <c r="ES63" s="47"/>
      <c r="ET63" s="47"/>
      <c r="EU63" s="47"/>
      <c r="EV63" s="47"/>
      <c r="EW63" s="47"/>
      <c r="EX63" s="47"/>
      <c r="EY63" s="47"/>
      <c r="EZ63" s="47"/>
      <c r="FA63" s="47"/>
      <c r="FB63" s="47"/>
      <c r="FC63" s="47"/>
      <c r="FD63" s="47"/>
      <c r="FE63" s="47"/>
      <c r="FF63" s="47"/>
      <c r="FG63" s="47"/>
      <c r="FH63" s="47"/>
      <c r="FI63" s="47"/>
      <c r="FJ63" s="47"/>
      <c r="FK63" s="47"/>
      <c r="FL63" s="47"/>
      <c r="FM63" s="47"/>
      <c r="FN63" s="47"/>
      <c r="FO63" s="47"/>
      <c r="FP63" s="47"/>
      <c r="FQ63" s="47"/>
      <c r="FR63" s="47"/>
      <c r="FS63" s="47"/>
      <c r="FT63" s="47"/>
      <c r="FU63" s="47"/>
      <c r="FV63" s="47"/>
      <c r="FW63" s="47"/>
      <c r="FX63" s="47"/>
      <c r="FY63" s="47"/>
      <c r="FZ63" s="47"/>
      <c r="GA63" s="47"/>
      <c r="GB63" s="47"/>
      <c r="GC63" s="47"/>
      <c r="GD63" s="47"/>
      <c r="GE63" s="47"/>
      <c r="GF63" s="47"/>
      <c r="GG63" s="47"/>
      <c r="GH63" s="47"/>
      <c r="GI63" s="47"/>
      <c r="GJ63" s="47"/>
      <c r="GK63" s="47"/>
      <c r="GL63" s="47"/>
      <c r="GM63" s="47"/>
      <c r="GN63" s="47"/>
      <c r="GO63" s="47"/>
      <c r="GP63" s="47"/>
      <c r="GQ63" s="47"/>
      <c r="GR63" s="47"/>
      <c r="GS63" s="47"/>
      <c r="GT63" s="47"/>
      <c r="GU63" s="47"/>
      <c r="GV63" s="47"/>
      <c r="GW63" s="47"/>
      <c r="GX63" s="47"/>
      <c r="GY63" s="47"/>
      <c r="GZ63" s="47"/>
      <c r="HA63" s="47"/>
      <c r="HB63" s="47"/>
      <c r="HC63" s="47"/>
      <c r="HD63" s="47"/>
      <c r="HE63" s="47"/>
      <c r="HF63" s="47"/>
      <c r="HG63" s="47"/>
      <c r="HH63" s="47"/>
      <c r="HI63" s="47"/>
      <c r="HJ63" s="47"/>
      <c r="HK63" s="47"/>
      <c r="HL63" s="47"/>
      <c r="HM63" s="47"/>
      <c r="HN63" s="47"/>
      <c r="HO63" s="47"/>
      <c r="HP63" s="47"/>
      <c r="HQ63" s="47"/>
      <c r="HR63" s="47"/>
      <c r="HS63" s="47"/>
      <c r="HT63" s="47"/>
      <c r="HU63" s="47"/>
      <c r="HV63" s="47"/>
      <c r="HW63" s="47"/>
      <c r="HX63" s="47"/>
      <c r="HY63" s="47"/>
      <c r="HZ63" s="47"/>
      <c r="IA63" s="47"/>
      <c r="IB63" s="47"/>
      <c r="IC63" s="82"/>
      <c r="ID63" s="82"/>
      <c r="IE63" s="10" t="s">
        <v>117</v>
      </c>
      <c r="IF63">
        <f>JK52</f>
        <v>0.26124771428571431</v>
      </c>
      <c r="IG63">
        <f t="shared" ref="IG63" si="215">JL52</f>
        <v>59929.165909090902</v>
      </c>
      <c r="IH63">
        <f t="shared" ref="IH63" si="216">JM52</f>
        <v>3.5699035294117643</v>
      </c>
      <c r="II63">
        <f t="shared" ref="II63" si="217">JN52</f>
        <v>124235.95909090909</v>
      </c>
      <c r="IJ63">
        <f t="shared" ref="IJ63" si="218">JO52</f>
        <v>0.63156190476190477</v>
      </c>
      <c r="IK63">
        <f t="shared" ref="IK63" si="219">JP52</f>
        <v>2.5385895454545455</v>
      </c>
      <c r="IL63">
        <f t="shared" ref="IL63" si="220">JQ52</f>
        <v>0.32101692307692309</v>
      </c>
      <c r="IM63">
        <f t="shared" ref="IM63" si="221">JR52</f>
        <v>2.9584000000000001</v>
      </c>
      <c r="IN63">
        <f t="shared" ref="IN63" si="222">JS52</f>
        <v>7.7297500000000005E-2</v>
      </c>
      <c r="IO63">
        <f t="shared" ref="IO63" si="223">JT52</f>
        <v>512.66563636363651</v>
      </c>
      <c r="IP63">
        <f t="shared" ref="IP63" si="224">JU52</f>
        <v>504.79375000000005</v>
      </c>
      <c r="IQ63">
        <f t="shared" ref="IQ63" si="225">JV52</f>
        <v>3.6838058620689652E-2</v>
      </c>
      <c r="IR63">
        <v>0</v>
      </c>
      <c r="IS63">
        <f t="shared" ref="IS63" si="226">JX52</f>
        <v>61.606338636363652</v>
      </c>
      <c r="IT63">
        <f t="shared" ref="IT63" si="227">JY52</f>
        <v>0.98138313263157895</v>
      </c>
      <c r="IU63">
        <f t="shared" ref="IU63" si="228">JZ52</f>
        <v>1.298636436923077</v>
      </c>
      <c r="IV63">
        <f t="shared" ref="IV63" si="229">KA52</f>
        <v>0.14827026607142854</v>
      </c>
      <c r="IW63">
        <f t="shared" ref="IW63" si="230">KB52</f>
        <v>0.6698391271428572</v>
      </c>
      <c r="IX63">
        <f t="shared" ref="IX63" si="231">KC52</f>
        <v>22.536350000000002</v>
      </c>
      <c r="IY63" s="47"/>
      <c r="IZ63">
        <f t="shared" ref="IZ63" si="232">KE52</f>
        <v>480788.63636363635</v>
      </c>
      <c r="JA63">
        <f t="shared" ref="JA63" si="233">KF52</f>
        <v>72993.181818181823</v>
      </c>
      <c r="JB63">
        <f t="shared" ref="JB63" si="234">KG52</f>
        <v>127240.90909090909</v>
      </c>
      <c r="JC63">
        <f t="shared" ref="JC63" si="235">KH52</f>
        <v>290447.72727272729</v>
      </c>
      <c r="JD63">
        <f t="shared" ref="JD63" si="236">KI52</f>
        <v>229.54545454545453</v>
      </c>
      <c r="JE63">
        <f t="shared" ref="JE63" si="237">KJ52</f>
        <v>28156.81818181818</v>
      </c>
      <c r="JF63">
        <f t="shared" ref="JF63" si="238">KK52</f>
        <v>0</v>
      </c>
      <c r="JG63" s="47"/>
      <c r="JH63">
        <v>1</v>
      </c>
      <c r="JI63">
        <v>2</v>
      </c>
      <c r="JJ63">
        <v>3</v>
      </c>
      <c r="JK63">
        <v>4</v>
      </c>
      <c r="JL63">
        <v>5</v>
      </c>
      <c r="JM63">
        <v>6</v>
      </c>
      <c r="JN63">
        <v>7</v>
      </c>
      <c r="JO63">
        <v>8</v>
      </c>
      <c r="JP63">
        <v>9</v>
      </c>
      <c r="JQ63">
        <v>10</v>
      </c>
      <c r="JR63">
        <v>11</v>
      </c>
      <c r="JS63">
        <v>12</v>
      </c>
      <c r="JT63" s="47"/>
    </row>
    <row r="64" spans="1:329" ht="14.4" customHeight="1">
      <c r="A64" s="82"/>
      <c r="B64" s="82"/>
      <c r="C64" s="10" t="s">
        <v>326</v>
      </c>
      <c r="D64">
        <f>BN51</f>
        <v>2.6331816571428575</v>
      </c>
      <c r="E64">
        <f t="shared" ref="E64:AD64" si="239">BO51</f>
        <v>53935.597142857143</v>
      </c>
      <c r="F64">
        <f t="shared" si="239"/>
        <v>67.059394271428573</v>
      </c>
      <c r="G64">
        <f t="shared" si="239"/>
        <v>143330.82857142857</v>
      </c>
      <c r="H64">
        <f t="shared" si="239"/>
        <v>19.372535628571427</v>
      </c>
      <c r="I64">
        <f t="shared" si="239"/>
        <v>2.3724213714285716</v>
      </c>
      <c r="J64">
        <f t="shared" si="239"/>
        <v>4.0926911428571424</v>
      </c>
      <c r="K64">
        <f t="shared" si="239"/>
        <v>10.495447428571429</v>
      </c>
      <c r="L64">
        <f t="shared" si="239"/>
        <v>0.68544423428571433</v>
      </c>
      <c r="M64">
        <f t="shared" si="239"/>
        <v>946.60517142857134</v>
      </c>
      <c r="N64">
        <f t="shared" si="239"/>
        <v>937.19102857142866</v>
      </c>
      <c r="O64">
        <f t="shared" si="239"/>
        <v>-1.687976655065714E-3</v>
      </c>
      <c r="P64">
        <f t="shared" si="239"/>
        <v>7.1827234000000004E-2</v>
      </c>
      <c r="Q64">
        <f t="shared" si="239"/>
        <v>20.463125714285717</v>
      </c>
      <c r="R64">
        <f t="shared" si="239"/>
        <v>-3.667926144365714E-4</v>
      </c>
      <c r="S64">
        <f t="shared" si="239"/>
        <v>1.9286784660048001E-3</v>
      </c>
      <c r="T64">
        <f t="shared" si="239"/>
        <v>6.1844304042921563E-5</v>
      </c>
      <c r="U64">
        <f t="shared" si="239"/>
        <v>2.7217053730007431E-2</v>
      </c>
      <c r="V64">
        <f t="shared" si="239"/>
        <v>46.54254000000001</v>
      </c>
      <c r="W64" s="47"/>
      <c r="X64">
        <f t="shared" si="239"/>
        <v>480308.57142857142</v>
      </c>
      <c r="Y64">
        <f t="shared" si="239"/>
        <v>67622.857142857145</v>
      </c>
      <c r="Z64">
        <f t="shared" si="239"/>
        <v>131431.42857142858</v>
      </c>
      <c r="AA64">
        <f t="shared" si="239"/>
        <v>286294.28571428574</v>
      </c>
      <c r="AB64" t="e">
        <f t="shared" si="239"/>
        <v>#DIV/0!</v>
      </c>
      <c r="AC64">
        <f t="shared" si="239"/>
        <v>34357.142857142855</v>
      </c>
      <c r="AD64" t="e">
        <f t="shared" si="239"/>
        <v>#DIV/0!</v>
      </c>
      <c r="AE64" s="47"/>
      <c r="AF64" s="32" t="s">
        <v>98</v>
      </c>
      <c r="AG64" s="32"/>
      <c r="AH64" s="32">
        <v>1</v>
      </c>
      <c r="AI64" s="32">
        <v>2</v>
      </c>
      <c r="AJ64" s="32">
        <v>3</v>
      </c>
      <c r="AK64" s="32">
        <v>4</v>
      </c>
      <c r="AL64" s="32">
        <v>5</v>
      </c>
      <c r="AM64" s="32">
        <v>6</v>
      </c>
      <c r="AN64" s="32">
        <v>7</v>
      </c>
      <c r="AO64" s="32">
        <v>8</v>
      </c>
      <c r="AP64" s="32">
        <v>9</v>
      </c>
      <c r="AQ64" s="32">
        <v>10</v>
      </c>
      <c r="AR64" s="32">
        <v>11</v>
      </c>
      <c r="AS64" s="32">
        <v>12</v>
      </c>
      <c r="AT64" s="47"/>
      <c r="AU64" s="79" t="s">
        <v>334</v>
      </c>
      <c r="AV64" s="79"/>
      <c r="AW64" s="79"/>
      <c r="AX64" s="79"/>
      <c r="AY64" s="79"/>
      <c r="AZ64" s="79"/>
      <c r="BA64" s="79"/>
      <c r="BB64" s="79"/>
      <c r="BC64" s="79"/>
      <c r="BD64" s="79"/>
      <c r="BE64" s="79"/>
      <c r="BF64" s="79"/>
      <c r="BG64" s="79"/>
      <c r="BH64" s="79"/>
      <c r="BI64" s="79"/>
      <c r="BJ64" s="79"/>
      <c r="BK64" s="79"/>
      <c r="BL64" s="79"/>
      <c r="BM64" s="79"/>
      <c r="BN64" s="47"/>
      <c r="EC64" s="37"/>
      <c r="ED64" s="37"/>
      <c r="EE64" s="37"/>
      <c r="EF64" s="37"/>
      <c r="EG64" s="37"/>
      <c r="EH64" s="37"/>
      <c r="IA64" s="47"/>
      <c r="IB64" s="47"/>
      <c r="IC64" s="82"/>
      <c r="ID64" s="82"/>
      <c r="IE64" s="10" t="s">
        <v>118</v>
      </c>
      <c r="IF64">
        <f>IF52</f>
        <v>2.3521259999999997</v>
      </c>
      <c r="IG64">
        <f t="shared" ref="IG64:IX64" si="240">IG52</f>
        <v>55383.413888888899</v>
      </c>
      <c r="IH64">
        <f t="shared" si="240"/>
        <v>799.50340666666671</v>
      </c>
      <c r="II64">
        <f t="shared" si="240"/>
        <v>135050.83333333334</v>
      </c>
      <c r="IJ64">
        <f t="shared" si="240"/>
        <v>153.86103700000001</v>
      </c>
      <c r="IK64">
        <f t="shared" si="240"/>
        <v>25.021075833333338</v>
      </c>
      <c r="IL64">
        <f t="shared" si="240"/>
        <v>8.5909366666666678</v>
      </c>
      <c r="IM64">
        <f t="shared" si="240"/>
        <v>10.309417647058822</v>
      </c>
      <c r="IN64">
        <f t="shared" si="240"/>
        <v>8.4611935517241381</v>
      </c>
      <c r="IO64">
        <f t="shared" si="240"/>
        <v>743.02055555555557</v>
      </c>
      <c r="IP64">
        <f t="shared" si="240"/>
        <v>740.87477777777781</v>
      </c>
      <c r="IQ64">
        <f t="shared" si="240"/>
        <v>0.12350665454545452</v>
      </c>
      <c r="IR64">
        <f t="shared" si="240"/>
        <v>0.59592944444444451</v>
      </c>
      <c r="IS64">
        <f t="shared" si="240"/>
        <v>51.03746944444444</v>
      </c>
      <c r="IT64">
        <f t="shared" si="240"/>
        <v>0.27021279880000004</v>
      </c>
      <c r="IU64">
        <f t="shared" si="240"/>
        <v>0.4086401651599999</v>
      </c>
      <c r="IV64">
        <f t="shared" si="240"/>
        <v>4.6496643526315787E-2</v>
      </c>
      <c r="IW64">
        <f t="shared" si="240"/>
        <v>0.58654771493103453</v>
      </c>
      <c r="IX64">
        <f t="shared" si="240"/>
        <v>33.840372222222214</v>
      </c>
      <c r="IY64" s="47"/>
      <c r="IZ64">
        <f t="shared" ref="IZ64:JF64" si="241">IZ52</f>
        <v>478333.33333333331</v>
      </c>
      <c r="JA64">
        <f t="shared" si="241"/>
        <v>61619.444444444445</v>
      </c>
      <c r="JB64">
        <f t="shared" si="241"/>
        <v>135858.33333333334</v>
      </c>
      <c r="JC64">
        <f t="shared" si="241"/>
        <v>279588.88888888888</v>
      </c>
      <c r="JD64">
        <f t="shared" si="241"/>
        <v>536.11111111111109</v>
      </c>
      <c r="JE64">
        <f t="shared" si="241"/>
        <v>42052.777777777781</v>
      </c>
      <c r="JF64">
        <f t="shared" si="241"/>
        <v>891.66666666666663</v>
      </c>
      <c r="JG64" s="47"/>
      <c r="JH64">
        <v>1</v>
      </c>
      <c r="JI64">
        <v>2</v>
      </c>
      <c r="JJ64">
        <v>3</v>
      </c>
      <c r="JK64">
        <v>4</v>
      </c>
      <c r="JL64">
        <v>5</v>
      </c>
      <c r="JM64">
        <v>6</v>
      </c>
      <c r="JN64">
        <v>7</v>
      </c>
      <c r="JO64">
        <v>8</v>
      </c>
      <c r="JP64">
        <v>9</v>
      </c>
      <c r="JQ64">
        <v>10</v>
      </c>
      <c r="JR64">
        <v>11</v>
      </c>
      <c r="JS64">
        <v>12</v>
      </c>
      <c r="JT64" s="47"/>
    </row>
    <row r="65" spans="1:280" ht="14.4" customHeight="1">
      <c r="A65" s="82"/>
      <c r="B65" s="82"/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47"/>
      <c r="AF65" s="39" t="s">
        <v>97</v>
      </c>
      <c r="AG65" s="39"/>
      <c r="AH65" s="39">
        <v>1</v>
      </c>
      <c r="AI65" s="39">
        <v>2</v>
      </c>
      <c r="AJ65" s="39">
        <v>3</v>
      </c>
      <c r="AK65" s="39">
        <v>4</v>
      </c>
      <c r="AL65" s="39">
        <v>5</v>
      </c>
      <c r="AM65" s="39">
        <v>6</v>
      </c>
      <c r="AN65" s="39">
        <v>7</v>
      </c>
      <c r="AO65" s="39">
        <v>8</v>
      </c>
      <c r="AP65" s="39">
        <v>9</v>
      </c>
      <c r="AQ65" s="39">
        <v>10</v>
      </c>
      <c r="AR65" s="39">
        <v>11</v>
      </c>
      <c r="AS65" s="39">
        <v>12</v>
      </c>
      <c r="AT65" s="47"/>
      <c r="AU65" s="79"/>
      <c r="AV65" s="79"/>
      <c r="AW65" s="79"/>
      <c r="AX65" s="79"/>
      <c r="AY65" s="79"/>
      <c r="AZ65" s="79"/>
      <c r="BA65" s="79"/>
      <c r="BB65" s="79"/>
      <c r="BC65" s="79"/>
      <c r="BD65" s="79"/>
      <c r="BE65" s="79"/>
      <c r="BF65" s="79"/>
      <c r="BG65" s="79"/>
      <c r="BH65" s="79"/>
      <c r="BI65" s="79"/>
      <c r="BJ65" s="79"/>
      <c r="BK65" s="79"/>
      <c r="BL65" s="79"/>
      <c r="BM65" s="79"/>
      <c r="BN65" s="47"/>
      <c r="EC65" s="37"/>
      <c r="ED65" s="37"/>
      <c r="EE65" s="37"/>
      <c r="EF65" s="37"/>
      <c r="EG65" s="37"/>
      <c r="EH65" s="37"/>
      <c r="IA65" s="47"/>
      <c r="IB65" s="47"/>
      <c r="IC65" s="82"/>
      <c r="ID65" s="82"/>
      <c r="IE65" s="10" t="s">
        <v>326</v>
      </c>
      <c r="IF65">
        <f>KP52</f>
        <v>2.1632634285714287</v>
      </c>
      <c r="IG65">
        <f t="shared" ref="IG65" si="242">KQ52</f>
        <v>53935.597142857143</v>
      </c>
      <c r="IH65">
        <f t="shared" ref="IH65" si="243">KR52</f>
        <v>66.373334499999984</v>
      </c>
      <c r="II65">
        <f t="shared" ref="II65" si="244">KS52</f>
        <v>143330.82857142857</v>
      </c>
      <c r="IJ65">
        <f t="shared" ref="IJ65" si="245">KT52</f>
        <v>18.041951514285714</v>
      </c>
      <c r="IK65">
        <f t="shared" ref="IK65" si="246">KU52</f>
        <v>1.6817072857142856</v>
      </c>
      <c r="IL65">
        <f t="shared" ref="IL65" si="247">KV52</f>
        <v>3.0883924171428569</v>
      </c>
      <c r="IM65">
        <f t="shared" ref="IM65" si="248">KW52</f>
        <v>8.2451077142857141</v>
      </c>
      <c r="IN65">
        <f t="shared" ref="IN65" si="249">KX52</f>
        <v>0.59588639142857147</v>
      </c>
      <c r="IO65">
        <f t="shared" ref="IO65" si="250">KY52</f>
        <v>946.60517142857134</v>
      </c>
      <c r="IP65">
        <f t="shared" ref="IP65" si="251">KZ52</f>
        <v>937.19102857142866</v>
      </c>
      <c r="IQ65">
        <f t="shared" ref="IQ65" si="252">LA52</f>
        <v>-1.687976655065714E-3</v>
      </c>
      <c r="IR65">
        <f t="shared" ref="IR65" si="253">LB52</f>
        <v>2.9931128857142855E-2</v>
      </c>
      <c r="IS65">
        <f t="shared" ref="IS65" si="254">LC52</f>
        <v>20.463125714285717</v>
      </c>
      <c r="IT65">
        <f t="shared" ref="IT65" si="255">LD52</f>
        <v>-3.667926144365714E-4</v>
      </c>
      <c r="IU65">
        <f t="shared" ref="IU65" si="256">LE52</f>
        <v>1.9286784660048001E-3</v>
      </c>
      <c r="IV65">
        <f t="shared" ref="IV65" si="257">LF52</f>
        <v>6.1844304042921563E-5</v>
      </c>
      <c r="IW65">
        <f t="shared" ref="IW65" si="258">LG52</f>
        <v>2.7217053730007431E-2</v>
      </c>
      <c r="IX65">
        <f t="shared" ref="IX65" si="259">LH52</f>
        <v>46.54254000000001</v>
      </c>
      <c r="IY65" s="47"/>
      <c r="IZ65">
        <f t="shared" ref="IZ65" si="260">LJ52</f>
        <v>480308.57142857142</v>
      </c>
      <c r="JA65">
        <f t="shared" ref="JA65" si="261">LK52</f>
        <v>67622.857142857145</v>
      </c>
      <c r="JB65">
        <f t="shared" ref="JB65" si="262">LL52</f>
        <v>131431.42857142858</v>
      </c>
      <c r="JC65">
        <f t="shared" ref="JC65" si="263">LM52</f>
        <v>286294.28571428574</v>
      </c>
      <c r="JD65" t="str">
        <f t="shared" ref="JD65" si="264">LN52</f>
        <v>n/A</v>
      </c>
      <c r="JE65">
        <f t="shared" ref="JE65" si="265">LO52</f>
        <v>34357.142857142855</v>
      </c>
      <c r="JF65" t="str">
        <f t="shared" ref="JF65" si="266">LP52</f>
        <v>n/A</v>
      </c>
      <c r="JG65" s="47"/>
      <c r="JH65">
        <v>1</v>
      </c>
      <c r="JI65">
        <v>2</v>
      </c>
      <c r="JJ65">
        <v>3</v>
      </c>
      <c r="JK65">
        <v>4</v>
      </c>
      <c r="JL65">
        <v>5</v>
      </c>
      <c r="JM65">
        <v>6</v>
      </c>
      <c r="JN65">
        <v>7</v>
      </c>
      <c r="JO65">
        <v>8</v>
      </c>
      <c r="JP65">
        <v>9</v>
      </c>
      <c r="JQ65">
        <v>10</v>
      </c>
      <c r="JR65">
        <v>11</v>
      </c>
      <c r="JS65">
        <v>12</v>
      </c>
      <c r="JT65" s="47"/>
    </row>
    <row r="66" spans="1:280" ht="14.4" customHeight="1">
      <c r="A66" s="50"/>
      <c r="B66" s="50"/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32" t="s">
        <v>96</v>
      </c>
      <c r="AG66" s="32"/>
      <c r="AH66" s="32">
        <v>1</v>
      </c>
      <c r="AI66" s="32">
        <v>2</v>
      </c>
      <c r="AJ66" s="32">
        <v>3</v>
      </c>
      <c r="AK66" s="32">
        <v>4</v>
      </c>
      <c r="AL66" s="32">
        <v>5</v>
      </c>
      <c r="AM66" s="32">
        <v>6</v>
      </c>
      <c r="AN66" s="32">
        <v>7</v>
      </c>
      <c r="AO66" s="32">
        <v>8</v>
      </c>
      <c r="AP66" s="32">
        <v>9</v>
      </c>
      <c r="AQ66" s="32">
        <v>10</v>
      </c>
      <c r="AR66" s="32">
        <v>11</v>
      </c>
      <c r="AS66" s="32">
        <v>12</v>
      </c>
      <c r="AT66" s="47"/>
      <c r="AU66" s="79"/>
      <c r="AV66" s="79"/>
      <c r="AW66" s="79"/>
      <c r="AX66" s="79"/>
      <c r="AY66" s="79"/>
      <c r="AZ66" s="79"/>
      <c r="BA66" s="79"/>
      <c r="BB66" s="79"/>
      <c r="BC66" s="79"/>
      <c r="BD66" s="79"/>
      <c r="BE66" s="79"/>
      <c r="BF66" s="79"/>
      <c r="BG66" s="79"/>
      <c r="BH66" s="79"/>
      <c r="BI66" s="79"/>
      <c r="BJ66" s="79"/>
      <c r="BK66" s="79"/>
      <c r="BL66" s="79"/>
      <c r="BM66" s="79"/>
      <c r="BN66" s="47"/>
      <c r="EC66" s="37"/>
      <c r="ED66" s="37"/>
      <c r="EE66" s="37"/>
      <c r="EF66" s="37"/>
      <c r="EG66" s="37"/>
      <c r="EH66" s="37"/>
      <c r="IA66" s="47"/>
      <c r="IB66" s="47"/>
      <c r="IC66" s="82"/>
      <c r="ID66" s="82"/>
      <c r="IE66" s="37"/>
      <c r="IF66" s="37"/>
      <c r="IG66" s="37"/>
      <c r="IH66" s="37"/>
      <c r="II66" s="37"/>
      <c r="IJ66" s="37"/>
      <c r="IK66" s="37"/>
      <c r="IL66" s="37"/>
      <c r="IM66" s="37"/>
      <c r="IN66" s="37"/>
      <c r="IO66" s="37"/>
      <c r="IP66" s="37"/>
      <c r="IQ66" s="37"/>
      <c r="IR66" s="37"/>
      <c r="IS66" s="37"/>
      <c r="IT66" s="37"/>
      <c r="IU66" s="37"/>
      <c r="IV66" s="37"/>
      <c r="IW66" s="37"/>
      <c r="IX66" s="37"/>
      <c r="IY66" s="37"/>
      <c r="IZ66" s="37"/>
      <c r="JA66" s="37"/>
      <c r="JB66" s="37"/>
      <c r="JC66" s="37"/>
      <c r="JD66" s="37"/>
      <c r="JE66" s="37"/>
      <c r="JF66" s="37"/>
      <c r="JG66" s="47"/>
      <c r="JH66">
        <v>1</v>
      </c>
      <c r="JI66">
        <v>2</v>
      </c>
      <c r="JJ66">
        <v>3</v>
      </c>
      <c r="JK66">
        <v>4</v>
      </c>
      <c r="JL66">
        <v>5</v>
      </c>
      <c r="JM66">
        <v>6</v>
      </c>
      <c r="JN66">
        <v>7</v>
      </c>
      <c r="JO66">
        <v>8</v>
      </c>
      <c r="JP66">
        <v>9</v>
      </c>
      <c r="JQ66">
        <v>10</v>
      </c>
      <c r="JR66">
        <v>11</v>
      </c>
      <c r="JS66">
        <v>12</v>
      </c>
      <c r="JT66" s="47"/>
    </row>
    <row r="67" spans="1:280" ht="14.4" customHeight="1">
      <c r="A67" s="47"/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47"/>
      <c r="AF67" s="39" t="s">
        <v>95</v>
      </c>
      <c r="AG67" s="39"/>
      <c r="AH67" s="39">
        <v>1</v>
      </c>
      <c r="AI67" s="39">
        <v>2</v>
      </c>
      <c r="AJ67" s="39">
        <v>3</v>
      </c>
      <c r="AK67" s="39">
        <v>4</v>
      </c>
      <c r="AL67" s="39">
        <v>5</v>
      </c>
      <c r="AM67" s="39">
        <v>6</v>
      </c>
      <c r="AN67" s="39">
        <v>7</v>
      </c>
      <c r="AO67" s="39">
        <v>8</v>
      </c>
      <c r="AP67" s="39">
        <v>9</v>
      </c>
      <c r="AQ67" s="39">
        <v>10</v>
      </c>
      <c r="AR67" s="39">
        <v>11</v>
      </c>
      <c r="AS67" s="39">
        <v>12</v>
      </c>
      <c r="AT67" s="47"/>
      <c r="AU67" s="79"/>
      <c r="AV67" s="79"/>
      <c r="AW67" s="79"/>
      <c r="AX67" s="79"/>
      <c r="AY67" s="79"/>
      <c r="AZ67" s="79"/>
      <c r="BA67" s="79"/>
      <c r="BB67" s="79"/>
      <c r="BC67" s="79"/>
      <c r="BD67" s="79"/>
      <c r="BE67" s="79"/>
      <c r="BF67" s="79"/>
      <c r="BG67" s="79"/>
      <c r="BH67" s="79"/>
      <c r="BI67" s="79"/>
      <c r="BJ67" s="79"/>
      <c r="BK67" s="79"/>
      <c r="BL67" s="79"/>
      <c r="BM67" s="79"/>
      <c r="BN67" s="47"/>
      <c r="EC67" s="37"/>
      <c r="ED67" s="37"/>
      <c r="EE67" s="37"/>
      <c r="EF67" s="37"/>
      <c r="EG67" s="37"/>
      <c r="EH67" s="37"/>
      <c r="IA67" s="47"/>
      <c r="IB67" s="47"/>
      <c r="JG67" s="47"/>
      <c r="JH67">
        <v>1</v>
      </c>
      <c r="JI67">
        <v>2</v>
      </c>
      <c r="JJ67">
        <v>3</v>
      </c>
      <c r="JK67">
        <v>4</v>
      </c>
      <c r="JL67">
        <v>5</v>
      </c>
      <c r="JM67">
        <v>6</v>
      </c>
      <c r="JN67">
        <v>7</v>
      </c>
      <c r="JO67">
        <v>8</v>
      </c>
      <c r="JP67">
        <v>9</v>
      </c>
      <c r="JQ67">
        <v>10</v>
      </c>
      <c r="JR67">
        <v>11</v>
      </c>
      <c r="JS67">
        <v>12</v>
      </c>
      <c r="JT67" s="47"/>
    </row>
    <row r="68" spans="1:280">
      <c r="A68" s="47"/>
      <c r="AE68" s="47"/>
      <c r="AF68" s="39" t="s">
        <v>94</v>
      </c>
      <c r="AG68" s="39"/>
      <c r="AH68" s="39">
        <v>1</v>
      </c>
      <c r="AI68" s="39">
        <v>2</v>
      </c>
      <c r="AJ68" s="39">
        <v>3</v>
      </c>
      <c r="AK68" s="39">
        <v>4</v>
      </c>
      <c r="AL68" s="39">
        <v>5</v>
      </c>
      <c r="AM68" s="39">
        <v>6</v>
      </c>
      <c r="AN68" s="39">
        <v>7</v>
      </c>
      <c r="AO68" s="39">
        <v>8</v>
      </c>
      <c r="AP68" s="39">
        <v>9</v>
      </c>
      <c r="AQ68" s="39">
        <v>10</v>
      </c>
      <c r="AR68" s="39">
        <v>11</v>
      </c>
      <c r="AS68" s="39">
        <v>12</v>
      </c>
      <c r="AT68" s="47"/>
      <c r="AU68" s="79"/>
      <c r="AV68" s="79"/>
      <c r="AW68" s="79"/>
      <c r="AX68" s="79"/>
      <c r="AY68" s="79"/>
      <c r="AZ68" s="79"/>
      <c r="BA68" s="79"/>
      <c r="BB68" s="79"/>
      <c r="BC68" s="79"/>
      <c r="BD68" s="79"/>
      <c r="BE68" s="79"/>
      <c r="BF68" s="79"/>
      <c r="BG68" s="79"/>
      <c r="BH68" s="79"/>
      <c r="BI68" s="79"/>
      <c r="BJ68" s="79"/>
      <c r="BK68" s="79"/>
      <c r="BL68" s="79"/>
      <c r="BM68" s="79"/>
      <c r="BN68" s="47"/>
      <c r="EC68" s="37"/>
      <c r="ED68" s="37"/>
      <c r="EE68" s="37"/>
      <c r="EF68" s="37"/>
      <c r="EG68" s="37"/>
      <c r="EH68" s="37"/>
      <c r="IA68" s="47"/>
      <c r="IB68" s="47"/>
      <c r="IC68" s="47"/>
      <c r="ID68" s="47"/>
      <c r="IE68" s="47"/>
      <c r="IF68" s="47"/>
      <c r="IG68" s="47"/>
      <c r="IH68" s="47"/>
      <c r="II68" s="47"/>
      <c r="IJ68" s="47"/>
      <c r="IK68" s="47"/>
      <c r="IL68" s="47"/>
      <c r="IM68" s="47"/>
      <c r="IN68" s="47"/>
      <c r="IO68" s="47"/>
      <c r="IP68" s="47"/>
      <c r="IQ68" s="47"/>
      <c r="IR68" s="47"/>
      <c r="IS68" s="47"/>
      <c r="IT68" s="47"/>
      <c r="IU68" s="47"/>
      <c r="IV68" s="47"/>
      <c r="IW68" s="47"/>
      <c r="IX68" s="47"/>
      <c r="IY68" s="47"/>
      <c r="IZ68" s="47"/>
      <c r="JA68" s="47"/>
      <c r="JB68" s="47"/>
      <c r="JC68" s="47"/>
      <c r="JD68" s="47"/>
      <c r="JE68" s="47"/>
      <c r="JF68" s="47"/>
      <c r="JG68" s="47"/>
      <c r="JH68">
        <v>1</v>
      </c>
      <c r="JI68">
        <v>2</v>
      </c>
      <c r="JJ68">
        <v>3</v>
      </c>
      <c r="JK68">
        <v>4</v>
      </c>
      <c r="JL68">
        <v>5</v>
      </c>
      <c r="JM68">
        <v>6</v>
      </c>
      <c r="JN68">
        <v>7</v>
      </c>
      <c r="JO68">
        <v>8</v>
      </c>
      <c r="JP68">
        <v>9</v>
      </c>
      <c r="JQ68">
        <v>10</v>
      </c>
      <c r="JR68">
        <v>11</v>
      </c>
      <c r="JS68">
        <v>12</v>
      </c>
      <c r="JT68" s="47"/>
    </row>
    <row r="69" spans="1:280">
      <c r="A69" s="47"/>
      <c r="AE69" s="47"/>
      <c r="AF69" s="32" t="s">
        <v>93</v>
      </c>
      <c r="AG69" s="32"/>
      <c r="AH69" s="32">
        <v>1</v>
      </c>
      <c r="AI69" s="32">
        <v>2</v>
      </c>
      <c r="AJ69" s="32">
        <v>3</v>
      </c>
      <c r="AK69" s="32">
        <v>4</v>
      </c>
      <c r="AL69" s="32">
        <v>5</v>
      </c>
      <c r="AM69" s="32">
        <v>6</v>
      </c>
      <c r="AN69" s="32">
        <v>7</v>
      </c>
      <c r="AO69" s="32">
        <v>8</v>
      </c>
      <c r="AP69" s="32">
        <v>9</v>
      </c>
      <c r="AQ69" s="32">
        <v>10</v>
      </c>
      <c r="AR69" s="32">
        <v>11</v>
      </c>
      <c r="AS69" s="32">
        <v>12</v>
      </c>
      <c r="AT69" s="47"/>
      <c r="AU69" s="79"/>
      <c r="AV69" s="79"/>
      <c r="AW69" s="79"/>
      <c r="AX69" s="79"/>
      <c r="AY69" s="79"/>
      <c r="AZ69" s="79"/>
      <c r="BA69" s="79"/>
      <c r="BB69" s="79"/>
      <c r="BC69" s="79"/>
      <c r="BD69" s="79"/>
      <c r="BE69" s="79"/>
      <c r="BF69" s="79"/>
      <c r="BG69" s="79"/>
      <c r="BH69" s="79"/>
      <c r="BI69" s="79"/>
      <c r="BJ69" s="79"/>
      <c r="BK69" s="79"/>
      <c r="BL69" s="79"/>
      <c r="BM69" s="79"/>
      <c r="BN69" s="47"/>
      <c r="EC69" s="37"/>
      <c r="ED69" s="37"/>
      <c r="EE69" s="37"/>
      <c r="EF69" s="37"/>
      <c r="EG69" s="37"/>
      <c r="EH69" s="37"/>
      <c r="IA69" s="47"/>
      <c r="IB69" s="47"/>
      <c r="JG69" s="47"/>
      <c r="JH69">
        <v>1</v>
      </c>
      <c r="JI69">
        <v>2</v>
      </c>
      <c r="JJ69">
        <v>3</v>
      </c>
      <c r="JK69">
        <v>4</v>
      </c>
      <c r="JL69">
        <v>5</v>
      </c>
      <c r="JM69">
        <v>6</v>
      </c>
      <c r="JN69">
        <v>7</v>
      </c>
      <c r="JO69">
        <v>8</v>
      </c>
      <c r="JP69">
        <v>9</v>
      </c>
      <c r="JQ69">
        <v>10</v>
      </c>
      <c r="JR69">
        <v>11</v>
      </c>
      <c r="JS69">
        <v>12</v>
      </c>
      <c r="JT69" s="47"/>
    </row>
    <row r="70" spans="1:280">
      <c r="A70" s="47"/>
      <c r="AE70" s="47"/>
      <c r="AF70" t="s">
        <v>92</v>
      </c>
      <c r="AH70">
        <v>1</v>
      </c>
      <c r="AI70">
        <v>2</v>
      </c>
      <c r="AJ70">
        <v>3</v>
      </c>
      <c r="AK70">
        <v>4</v>
      </c>
      <c r="AL70">
        <v>5</v>
      </c>
      <c r="AM70">
        <v>6</v>
      </c>
      <c r="AN70">
        <v>7</v>
      </c>
      <c r="AO70">
        <v>8</v>
      </c>
      <c r="AP70">
        <v>9</v>
      </c>
      <c r="AQ70">
        <v>10</v>
      </c>
      <c r="AR70">
        <v>11</v>
      </c>
      <c r="AS70">
        <v>12</v>
      </c>
      <c r="AT70" s="47"/>
      <c r="AU70" s="79"/>
      <c r="AV70" s="79"/>
      <c r="AW70" s="79"/>
      <c r="AX70" s="79"/>
      <c r="AY70" s="79"/>
      <c r="AZ70" s="79"/>
      <c r="BA70" s="79"/>
      <c r="BB70" s="79"/>
      <c r="BC70" s="79"/>
      <c r="BD70" s="79"/>
      <c r="BE70" s="79"/>
      <c r="BF70" s="79"/>
      <c r="BG70" s="79"/>
      <c r="BH70" s="79"/>
      <c r="BI70" s="79"/>
      <c r="BJ70" s="79"/>
      <c r="BK70" s="79"/>
      <c r="BL70" s="79"/>
      <c r="BM70" s="79"/>
      <c r="BN70" s="47"/>
      <c r="BO70" s="62" t="s">
        <v>336</v>
      </c>
      <c r="EC70" s="37"/>
      <c r="ED70" s="37"/>
      <c r="EE70" s="37"/>
      <c r="EF70" s="37"/>
      <c r="EG70" s="37"/>
      <c r="EH70" s="37"/>
      <c r="IA70" s="47"/>
      <c r="IB70" s="47"/>
      <c r="JG70" s="47"/>
      <c r="JH70">
        <v>1</v>
      </c>
      <c r="JI70">
        <v>2</v>
      </c>
      <c r="JJ70">
        <v>3</v>
      </c>
      <c r="JK70">
        <v>4</v>
      </c>
      <c r="JL70">
        <v>5</v>
      </c>
      <c r="JM70">
        <v>6</v>
      </c>
      <c r="JN70">
        <v>7</v>
      </c>
      <c r="JO70">
        <v>8</v>
      </c>
      <c r="JP70">
        <v>9</v>
      </c>
      <c r="JQ70">
        <v>10</v>
      </c>
      <c r="JR70">
        <v>11</v>
      </c>
      <c r="JS70">
        <v>12</v>
      </c>
      <c r="JT70" s="47"/>
    </row>
    <row r="71" spans="1:280">
      <c r="A71" s="47"/>
      <c r="AE71" s="47"/>
      <c r="AF71" s="39" t="s">
        <v>91</v>
      </c>
      <c r="AG71" s="39"/>
      <c r="AH71" s="39">
        <v>1</v>
      </c>
      <c r="AI71" s="39">
        <v>2</v>
      </c>
      <c r="AJ71" s="39">
        <v>3</v>
      </c>
      <c r="AK71" s="39">
        <v>4</v>
      </c>
      <c r="AL71" s="39">
        <v>5</v>
      </c>
      <c r="AM71" s="39">
        <v>6</v>
      </c>
      <c r="AN71" s="39">
        <v>7</v>
      </c>
      <c r="AO71" s="39">
        <v>8</v>
      </c>
      <c r="AP71" s="39">
        <v>9</v>
      </c>
      <c r="AQ71" s="39">
        <v>10</v>
      </c>
      <c r="AR71" s="39">
        <v>11</v>
      </c>
      <c r="AS71" s="39">
        <v>12</v>
      </c>
      <c r="AT71" s="47"/>
      <c r="AU71" s="79"/>
      <c r="AV71" s="79"/>
      <c r="AW71" s="79"/>
      <c r="AX71" s="79"/>
      <c r="AY71" s="79"/>
      <c r="AZ71" s="79"/>
      <c r="BA71" s="79"/>
      <c r="BB71" s="79"/>
      <c r="BC71" s="79"/>
      <c r="BD71" s="79"/>
      <c r="BE71" s="79"/>
      <c r="BF71" s="79"/>
      <c r="BG71" s="79"/>
      <c r="BH71" s="79"/>
      <c r="BI71" s="79"/>
      <c r="BJ71" s="79"/>
      <c r="BK71" s="79"/>
      <c r="BL71" s="79"/>
      <c r="BM71" s="79"/>
      <c r="BN71" s="47"/>
      <c r="EC71" s="37"/>
      <c r="ED71" s="37"/>
      <c r="EE71" s="37"/>
      <c r="EF71" s="37"/>
      <c r="EG71" s="37"/>
      <c r="EH71" s="37"/>
      <c r="IA71" s="47"/>
      <c r="IB71" s="47"/>
      <c r="JG71" s="47"/>
      <c r="JH71">
        <v>1</v>
      </c>
      <c r="JI71">
        <v>2</v>
      </c>
      <c r="JJ71">
        <v>3</v>
      </c>
      <c r="JK71">
        <v>4</v>
      </c>
      <c r="JL71">
        <v>5</v>
      </c>
      <c r="JM71">
        <v>6</v>
      </c>
      <c r="JN71">
        <v>7</v>
      </c>
      <c r="JO71">
        <v>8</v>
      </c>
      <c r="JP71">
        <v>9</v>
      </c>
      <c r="JQ71">
        <v>10</v>
      </c>
      <c r="JR71">
        <v>11</v>
      </c>
      <c r="JS71">
        <v>12</v>
      </c>
      <c r="JT71" s="47"/>
    </row>
    <row r="72" spans="1:280" ht="13.8" customHeight="1">
      <c r="A72" s="47"/>
      <c r="B72" s="47"/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47"/>
      <c r="W72" s="47"/>
      <c r="X72" s="47"/>
      <c r="Y72" s="47"/>
      <c r="Z72" s="47"/>
      <c r="AA72" s="47"/>
      <c r="AB72" s="47"/>
      <c r="AC72" s="47"/>
      <c r="AD72" s="47"/>
      <c r="AE72" s="47"/>
      <c r="AF72" s="39" t="s">
        <v>90</v>
      </c>
      <c r="AG72" s="39"/>
      <c r="AH72" s="39">
        <v>1</v>
      </c>
      <c r="AI72" s="39">
        <v>2</v>
      </c>
      <c r="AJ72" s="39">
        <v>3</v>
      </c>
      <c r="AK72" s="39">
        <v>4</v>
      </c>
      <c r="AL72" s="39">
        <v>5</v>
      </c>
      <c r="AM72" s="39">
        <v>6</v>
      </c>
      <c r="AN72" s="39">
        <v>7</v>
      </c>
      <c r="AO72" s="39">
        <v>8</v>
      </c>
      <c r="AP72" s="39">
        <v>9</v>
      </c>
      <c r="AQ72" s="39">
        <v>10</v>
      </c>
      <c r="AR72" s="39">
        <v>11</v>
      </c>
      <c r="AS72" s="39">
        <v>12</v>
      </c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  <c r="BL72" s="47"/>
      <c r="BM72" s="47"/>
      <c r="BN72" s="47"/>
      <c r="EC72" s="37"/>
      <c r="ED72" s="37"/>
      <c r="EE72" s="37"/>
      <c r="EF72" s="37"/>
      <c r="EG72" s="37"/>
      <c r="EH72" s="37"/>
      <c r="IA72" s="47"/>
      <c r="IB72" s="47"/>
      <c r="JG72" s="47"/>
      <c r="JH72">
        <v>1</v>
      </c>
      <c r="JI72">
        <v>2</v>
      </c>
      <c r="JJ72">
        <v>3</v>
      </c>
      <c r="JK72">
        <v>4</v>
      </c>
      <c r="JL72">
        <v>5</v>
      </c>
      <c r="JM72">
        <v>6</v>
      </c>
      <c r="JN72">
        <v>7</v>
      </c>
      <c r="JO72">
        <v>8</v>
      </c>
      <c r="JP72">
        <v>9</v>
      </c>
      <c r="JQ72">
        <v>10</v>
      </c>
      <c r="JR72">
        <v>11</v>
      </c>
      <c r="JS72">
        <v>12</v>
      </c>
      <c r="JT72" s="47"/>
    </row>
    <row r="73" spans="1:280" ht="14.4" customHeight="1">
      <c r="A73" s="52"/>
      <c r="B73" s="75" t="s">
        <v>191</v>
      </c>
      <c r="C73" s="75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  <c r="AA73" s="75"/>
      <c r="AB73" s="75"/>
      <c r="AC73" s="75"/>
      <c r="AD73" s="75"/>
      <c r="AE73" s="51"/>
      <c r="AF73" s="54" t="s">
        <v>89</v>
      </c>
      <c r="AG73" s="32"/>
      <c r="AH73" s="58">
        <v>1</v>
      </c>
      <c r="AI73" s="58">
        <v>2</v>
      </c>
      <c r="AJ73" s="58">
        <v>3</v>
      </c>
      <c r="AK73" s="58">
        <v>4</v>
      </c>
      <c r="AL73" s="58">
        <v>5</v>
      </c>
      <c r="AM73" s="58">
        <v>6</v>
      </c>
      <c r="AN73" s="58">
        <v>7</v>
      </c>
      <c r="AO73" s="58">
        <v>8</v>
      </c>
      <c r="AP73" s="58">
        <v>9</v>
      </c>
      <c r="AQ73" s="58">
        <v>10</v>
      </c>
      <c r="AR73" s="58">
        <v>11</v>
      </c>
      <c r="AS73" s="58">
        <v>12</v>
      </c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  <c r="BL73" s="47"/>
      <c r="BM73" s="47"/>
      <c r="BN73" s="47"/>
      <c r="EC73" s="37"/>
      <c r="ED73" s="37"/>
      <c r="EE73" s="37"/>
      <c r="EF73" s="37"/>
      <c r="EG73" s="37"/>
      <c r="EH73" s="37"/>
      <c r="IA73" s="47"/>
      <c r="IB73" s="47"/>
      <c r="JG73" s="47"/>
      <c r="JH73" s="62">
        <v>1</v>
      </c>
      <c r="JI73" s="62">
        <v>2</v>
      </c>
      <c r="JJ73" s="62">
        <v>3</v>
      </c>
      <c r="JK73" s="62">
        <v>4</v>
      </c>
      <c r="JL73" s="62">
        <v>5</v>
      </c>
      <c r="JM73" s="62">
        <v>6</v>
      </c>
      <c r="JN73" s="62">
        <v>7</v>
      </c>
      <c r="JO73" s="62">
        <v>8</v>
      </c>
      <c r="JP73" s="62">
        <v>9</v>
      </c>
      <c r="JQ73" s="62">
        <v>10</v>
      </c>
      <c r="JR73" s="62">
        <v>11</v>
      </c>
      <c r="JS73" s="62">
        <v>12</v>
      </c>
      <c r="JT73" s="47"/>
    </row>
    <row r="74" spans="1:280" ht="14.4" customHeight="1">
      <c r="A74" s="51"/>
      <c r="B74" s="75"/>
      <c r="C74" s="75"/>
      <c r="D74" s="75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75"/>
      <c r="V74" s="75"/>
      <c r="W74" s="75"/>
      <c r="X74" s="75"/>
      <c r="Y74" s="75"/>
      <c r="Z74" s="75"/>
      <c r="AA74" s="75"/>
      <c r="AB74" s="75"/>
      <c r="AC74" s="75"/>
      <c r="AD74" s="75"/>
      <c r="AE74" s="51"/>
      <c r="AF74" s="55" t="s">
        <v>88</v>
      </c>
      <c r="AG74" s="28"/>
      <c r="AH74" s="59">
        <v>1</v>
      </c>
      <c r="AI74" s="59">
        <v>2</v>
      </c>
      <c r="AJ74" s="59">
        <v>3</v>
      </c>
      <c r="AK74" s="59">
        <v>4</v>
      </c>
      <c r="AL74" s="59">
        <v>5</v>
      </c>
      <c r="AM74" s="59">
        <v>6</v>
      </c>
      <c r="AN74" s="59">
        <v>7</v>
      </c>
      <c r="AO74" s="59">
        <v>8</v>
      </c>
      <c r="AP74" s="59">
        <v>9</v>
      </c>
      <c r="AQ74" s="59">
        <v>10</v>
      </c>
      <c r="AR74" s="59">
        <v>11</v>
      </c>
      <c r="AS74" s="59">
        <v>12</v>
      </c>
      <c r="AT74" s="47"/>
      <c r="CC74" t="s">
        <v>332</v>
      </c>
      <c r="EC74" s="37"/>
      <c r="ED74" s="37"/>
      <c r="EE74" s="37"/>
      <c r="EF74" s="37"/>
      <c r="EG74" s="37"/>
      <c r="EH74" s="37"/>
      <c r="IA74" s="47"/>
      <c r="IB74" s="47"/>
      <c r="JG74" s="47"/>
      <c r="JH74" s="62">
        <v>1</v>
      </c>
      <c r="JI74" s="62">
        <v>2</v>
      </c>
      <c r="JJ74" s="62">
        <v>3</v>
      </c>
      <c r="JK74" s="62">
        <v>4</v>
      </c>
      <c r="JL74" s="62">
        <v>5</v>
      </c>
      <c r="JM74" s="62">
        <v>6</v>
      </c>
      <c r="JN74" s="62">
        <v>7</v>
      </c>
      <c r="JO74" s="62">
        <v>8</v>
      </c>
      <c r="JP74" s="62">
        <v>9</v>
      </c>
      <c r="JQ74" s="62">
        <v>10</v>
      </c>
      <c r="JR74" s="62">
        <v>11</v>
      </c>
      <c r="JS74" s="62">
        <v>12</v>
      </c>
      <c r="JT74" s="47"/>
    </row>
    <row r="75" spans="1:280" ht="14.4" customHeight="1">
      <c r="A75" s="51"/>
      <c r="B75" s="75"/>
      <c r="C75" s="75"/>
      <c r="D75" s="75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5"/>
      <c r="P75" s="75"/>
      <c r="Q75" s="75"/>
      <c r="R75" s="75"/>
      <c r="S75" s="75"/>
      <c r="T75" s="75"/>
      <c r="U75" s="75"/>
      <c r="V75" s="75"/>
      <c r="W75" s="75"/>
      <c r="X75" s="75"/>
      <c r="Y75" s="75"/>
      <c r="Z75" s="75"/>
      <c r="AA75" s="75"/>
      <c r="AB75" s="75"/>
      <c r="AC75" s="75"/>
      <c r="AD75" s="75"/>
      <c r="AE75" s="51"/>
      <c r="AF75" s="55" t="s">
        <v>87</v>
      </c>
      <c r="AG75" s="28"/>
      <c r="AH75" s="59">
        <v>1</v>
      </c>
      <c r="AI75" s="59">
        <v>2</v>
      </c>
      <c r="AJ75" s="59">
        <v>3</v>
      </c>
      <c r="AK75" s="59">
        <v>4</v>
      </c>
      <c r="AL75" s="59">
        <v>5</v>
      </c>
      <c r="AM75" s="59">
        <v>6</v>
      </c>
      <c r="AN75" s="59">
        <v>7</v>
      </c>
      <c r="AO75" s="59">
        <v>8</v>
      </c>
      <c r="AP75" s="59">
        <v>9</v>
      </c>
      <c r="AQ75" s="59">
        <v>10</v>
      </c>
      <c r="AR75" s="59">
        <v>11</v>
      </c>
      <c r="AS75" s="59">
        <v>12</v>
      </c>
      <c r="AT75" s="47"/>
      <c r="EC75" s="37"/>
      <c r="ED75" s="37"/>
      <c r="EE75" s="37"/>
      <c r="EF75" s="37"/>
      <c r="EG75" s="37"/>
      <c r="EH75" s="37"/>
      <c r="IA75" s="47"/>
      <c r="IB75" s="47"/>
      <c r="JG75" s="47"/>
      <c r="JH75" s="62">
        <v>1</v>
      </c>
      <c r="JI75" s="62">
        <v>2</v>
      </c>
      <c r="JJ75" s="62">
        <v>3</v>
      </c>
      <c r="JK75" s="62">
        <v>4</v>
      </c>
      <c r="JL75" s="62">
        <v>5</v>
      </c>
      <c r="JM75" s="62">
        <v>6</v>
      </c>
      <c r="JN75" s="62">
        <v>7</v>
      </c>
      <c r="JO75" s="62">
        <v>8</v>
      </c>
      <c r="JP75" s="62">
        <v>9</v>
      </c>
      <c r="JQ75" s="62">
        <v>10</v>
      </c>
      <c r="JR75" s="62">
        <v>11</v>
      </c>
      <c r="JS75" s="62">
        <v>12</v>
      </c>
      <c r="JT75" s="47"/>
    </row>
    <row r="76" spans="1:280" ht="14.4" customHeight="1">
      <c r="A76" s="51"/>
      <c r="B76" s="75"/>
      <c r="C76" s="75"/>
      <c r="D76" s="75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5"/>
      <c r="P76" s="75"/>
      <c r="Q76" s="75"/>
      <c r="R76" s="75"/>
      <c r="S76" s="75"/>
      <c r="T76" s="75"/>
      <c r="U76" s="75"/>
      <c r="V76" s="75"/>
      <c r="W76" s="75"/>
      <c r="X76" s="75"/>
      <c r="Y76" s="75"/>
      <c r="Z76" s="75"/>
      <c r="AA76" s="75"/>
      <c r="AB76" s="75"/>
      <c r="AC76" s="75"/>
      <c r="AD76" s="75"/>
      <c r="AE76" s="51"/>
      <c r="AF76" s="55" t="s">
        <v>86</v>
      </c>
      <c r="AG76" s="28"/>
      <c r="AH76" s="59">
        <v>1</v>
      </c>
      <c r="AI76" s="59">
        <v>2</v>
      </c>
      <c r="AJ76" s="59">
        <v>3</v>
      </c>
      <c r="AK76" s="59">
        <v>4</v>
      </c>
      <c r="AL76" s="59">
        <v>5</v>
      </c>
      <c r="AM76" s="59">
        <v>6</v>
      </c>
      <c r="AN76" s="59">
        <v>7</v>
      </c>
      <c r="AO76" s="59">
        <v>8</v>
      </c>
      <c r="AP76" s="59">
        <v>9</v>
      </c>
      <c r="AQ76" s="59">
        <v>10</v>
      </c>
      <c r="AR76" s="59">
        <v>11</v>
      </c>
      <c r="AS76" s="59">
        <v>12</v>
      </c>
      <c r="AT76" s="47"/>
      <c r="EC76" s="37"/>
      <c r="ED76" s="37"/>
      <c r="EE76" s="37"/>
      <c r="EF76" s="37"/>
      <c r="EG76" s="37"/>
      <c r="EH76" s="37"/>
      <c r="IA76" s="47"/>
      <c r="IB76" s="47"/>
      <c r="JG76" s="47"/>
      <c r="JH76" s="62">
        <v>1</v>
      </c>
      <c r="JI76" s="62">
        <v>2</v>
      </c>
      <c r="JJ76" s="62">
        <v>3</v>
      </c>
      <c r="JK76" s="62">
        <v>4</v>
      </c>
      <c r="JL76" s="62">
        <v>5</v>
      </c>
      <c r="JM76" s="62">
        <v>6</v>
      </c>
      <c r="JN76" s="62">
        <v>7</v>
      </c>
      <c r="JO76" s="62">
        <v>8</v>
      </c>
      <c r="JP76" s="62">
        <v>9</v>
      </c>
      <c r="JQ76" s="62">
        <v>10</v>
      </c>
      <c r="JR76" s="62">
        <v>11</v>
      </c>
      <c r="JS76" s="62">
        <v>12</v>
      </c>
      <c r="JT76" s="47"/>
    </row>
    <row r="77" spans="1:280" ht="14.4" customHeight="1">
      <c r="A77" s="51"/>
      <c r="B77" s="75"/>
      <c r="C77" s="75"/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5"/>
      <c r="P77" s="75"/>
      <c r="Q77" s="75"/>
      <c r="R77" s="75"/>
      <c r="S77" s="75"/>
      <c r="T77" s="75"/>
      <c r="U77" s="75"/>
      <c r="V77" s="75"/>
      <c r="W77" s="75"/>
      <c r="X77" s="75"/>
      <c r="Y77" s="75"/>
      <c r="Z77" s="75"/>
      <c r="AA77" s="75"/>
      <c r="AB77" s="75"/>
      <c r="AC77" s="75"/>
      <c r="AD77" s="75"/>
      <c r="AE77" s="51"/>
      <c r="AF77" s="56" t="s">
        <v>85</v>
      </c>
      <c r="AG77" s="39"/>
      <c r="AH77" s="57">
        <v>1</v>
      </c>
      <c r="AI77" s="57">
        <v>2</v>
      </c>
      <c r="AJ77" s="57">
        <v>3</v>
      </c>
      <c r="AK77" s="57">
        <v>4</v>
      </c>
      <c r="AL77" s="57">
        <v>5</v>
      </c>
      <c r="AM77" s="57">
        <v>6</v>
      </c>
      <c r="AN77" s="57">
        <v>7</v>
      </c>
      <c r="AO77" s="57">
        <v>8</v>
      </c>
      <c r="AP77" s="57">
        <v>9</v>
      </c>
      <c r="AQ77" s="57">
        <v>10</v>
      </c>
      <c r="AR77" s="57">
        <v>11</v>
      </c>
      <c r="AS77" s="57">
        <v>12</v>
      </c>
      <c r="AT77" s="47"/>
      <c r="EC77" s="37"/>
      <c r="ED77" s="37"/>
      <c r="EE77" s="37"/>
      <c r="EF77" s="37"/>
      <c r="EG77" s="37"/>
      <c r="EH77" s="37"/>
      <c r="IA77" s="47"/>
      <c r="IB77" s="47"/>
      <c r="JG77" s="47"/>
      <c r="JH77" s="62">
        <v>1</v>
      </c>
      <c r="JI77" s="62">
        <v>2</v>
      </c>
      <c r="JJ77" s="62">
        <v>3</v>
      </c>
      <c r="JK77" s="62">
        <v>4</v>
      </c>
      <c r="JL77" s="62">
        <v>5</v>
      </c>
      <c r="JM77" s="62">
        <v>6</v>
      </c>
      <c r="JN77" s="62">
        <v>7</v>
      </c>
      <c r="JO77" s="62">
        <v>8</v>
      </c>
      <c r="JP77" s="62">
        <v>9</v>
      </c>
      <c r="JQ77" s="62">
        <v>10</v>
      </c>
      <c r="JR77" s="62">
        <v>11</v>
      </c>
      <c r="JS77" s="62">
        <v>12</v>
      </c>
      <c r="JT77" s="47"/>
    </row>
    <row r="78" spans="1:280">
      <c r="A78" s="47"/>
      <c r="C78" t="s">
        <v>134</v>
      </c>
      <c r="D78" t="s">
        <v>192</v>
      </c>
      <c r="E78" t="s">
        <v>193</v>
      </c>
      <c r="F78" t="s">
        <v>194</v>
      </c>
      <c r="G78" t="s">
        <v>195</v>
      </c>
      <c r="H78" t="s">
        <v>196</v>
      </c>
      <c r="I78" t="s">
        <v>197</v>
      </c>
      <c r="J78" t="s">
        <v>198</v>
      </c>
      <c r="K78" t="s">
        <v>199</v>
      </c>
      <c r="L78" t="s">
        <v>200</v>
      </c>
      <c r="M78" t="s">
        <v>201</v>
      </c>
      <c r="N78" t="s">
        <v>202</v>
      </c>
      <c r="O78" t="s">
        <v>203</v>
      </c>
      <c r="P78" t="s">
        <v>204</v>
      </c>
      <c r="Q78" t="s">
        <v>205</v>
      </c>
      <c r="R78" t="s">
        <v>206</v>
      </c>
      <c r="S78" t="s">
        <v>207</v>
      </c>
      <c r="T78" t="s">
        <v>208</v>
      </c>
      <c r="U78" t="s">
        <v>209</v>
      </c>
      <c r="V78" t="s">
        <v>210</v>
      </c>
      <c r="W78" s="11" t="s">
        <v>328</v>
      </c>
      <c r="X78" t="s">
        <v>106</v>
      </c>
      <c r="Y78" t="s">
        <v>105</v>
      </c>
      <c r="Z78" t="s">
        <v>103</v>
      </c>
      <c r="AA78" t="s">
        <v>102</v>
      </c>
      <c r="AB78" t="s">
        <v>101</v>
      </c>
      <c r="AC78" t="s">
        <v>100</v>
      </c>
      <c r="AD78" t="s">
        <v>99</v>
      </c>
      <c r="AE78" s="47"/>
      <c r="AF78" s="32" t="s">
        <v>84</v>
      </c>
      <c r="AG78" s="32"/>
      <c r="AH78" s="32">
        <v>1</v>
      </c>
      <c r="AI78" s="32">
        <v>2</v>
      </c>
      <c r="AJ78" s="32">
        <v>3</v>
      </c>
      <c r="AK78" s="32">
        <v>4</v>
      </c>
      <c r="AL78" s="32">
        <v>5</v>
      </c>
      <c r="AM78" s="32">
        <v>6</v>
      </c>
      <c r="AN78" s="32">
        <v>7</v>
      </c>
      <c r="AO78" s="32">
        <v>8</v>
      </c>
      <c r="AP78" s="32">
        <v>9</v>
      </c>
      <c r="AQ78" s="32">
        <v>10</v>
      </c>
      <c r="AR78" s="32">
        <v>11</v>
      </c>
      <c r="AS78" s="32">
        <v>12</v>
      </c>
      <c r="AT78" s="47"/>
      <c r="EC78" s="37"/>
      <c r="ED78" s="37"/>
      <c r="EE78" s="37"/>
      <c r="EF78" s="37"/>
      <c r="EG78" s="37"/>
      <c r="EH78" s="37"/>
      <c r="IA78" s="47"/>
      <c r="IB78" s="47"/>
      <c r="JG78" s="47"/>
      <c r="JH78">
        <v>1</v>
      </c>
      <c r="JI78">
        <v>2</v>
      </c>
      <c r="JJ78">
        <v>3</v>
      </c>
      <c r="JK78">
        <v>4</v>
      </c>
      <c r="JL78">
        <v>5</v>
      </c>
      <c r="JM78">
        <v>6</v>
      </c>
      <c r="JN78">
        <v>7</v>
      </c>
      <c r="JO78">
        <v>8</v>
      </c>
      <c r="JP78">
        <v>9</v>
      </c>
      <c r="JQ78">
        <v>10</v>
      </c>
      <c r="JR78">
        <v>11</v>
      </c>
      <c r="JS78">
        <v>12</v>
      </c>
      <c r="JT78" s="47"/>
    </row>
    <row r="79" spans="1:280">
      <c r="A79" s="47"/>
      <c r="B79" s="32" t="s">
        <v>98</v>
      </c>
      <c r="C79" s="32"/>
      <c r="D79" s="32">
        <v>1.72011</v>
      </c>
      <c r="E79" s="32">
        <v>9020.65</v>
      </c>
      <c r="F79" s="32">
        <v>6.8308999999999997</v>
      </c>
      <c r="G79" s="32">
        <v>17612.7</v>
      </c>
      <c r="H79" s="32">
        <v>6.2717599999999996</v>
      </c>
      <c r="I79" s="32">
        <v>2.1600100000000002</v>
      </c>
      <c r="J79" s="32">
        <v>2.29827</v>
      </c>
      <c r="K79" s="32">
        <v>19.752199999999998</v>
      </c>
      <c r="L79" s="32">
        <v>0.47970299999999999</v>
      </c>
      <c r="M79" s="32">
        <v>96.171999999999997</v>
      </c>
      <c r="N79" s="32">
        <v>82.629099999999994</v>
      </c>
      <c r="O79" s="32">
        <v>9.0372599999999997E-2</v>
      </c>
      <c r="P79" s="32">
        <v>0.32625700000000002</v>
      </c>
      <c r="Q79" s="32">
        <v>7.5376200000000004</v>
      </c>
      <c r="R79" s="32">
        <v>6.52791E-4</v>
      </c>
      <c r="S79" s="32">
        <v>2.8193800000000002E-4</v>
      </c>
      <c r="T79" s="32">
        <v>3.3150900000000001E-4</v>
      </c>
      <c r="U79" s="32">
        <v>6.1747500000000003E-4</v>
      </c>
      <c r="V79" s="32">
        <v>5.2043699999999999</v>
      </c>
      <c r="W79" s="32"/>
      <c r="X79" s="32"/>
      <c r="Y79" s="32">
        <v>558.33333333333348</v>
      </c>
      <c r="Z79" s="32">
        <v>658.33333333333326</v>
      </c>
      <c r="AA79" s="32">
        <v>875.00000000000011</v>
      </c>
      <c r="AB79" s="32">
        <v>233.33333333333334</v>
      </c>
      <c r="AC79" s="32">
        <v>508.33333333333343</v>
      </c>
      <c r="AD79" s="32">
        <v>633.33333333333337</v>
      </c>
      <c r="AE79" s="47"/>
      <c r="AF79" t="s">
        <v>83</v>
      </c>
      <c r="AH79">
        <v>1</v>
      </c>
      <c r="AI79">
        <v>2</v>
      </c>
      <c r="AJ79">
        <v>3</v>
      </c>
      <c r="AK79">
        <v>4</v>
      </c>
      <c r="AL79">
        <v>5</v>
      </c>
      <c r="AM79">
        <v>6</v>
      </c>
      <c r="AN79">
        <v>7</v>
      </c>
      <c r="AO79">
        <v>8</v>
      </c>
      <c r="AP79">
        <v>9</v>
      </c>
      <c r="AQ79">
        <v>10</v>
      </c>
      <c r="AR79">
        <v>11</v>
      </c>
      <c r="AS79">
        <v>12</v>
      </c>
      <c r="AT79" s="47"/>
      <c r="EC79" s="37"/>
      <c r="ED79" s="37"/>
      <c r="EE79" s="37"/>
      <c r="EF79" s="37"/>
      <c r="EG79" s="37"/>
      <c r="EH79" s="37"/>
      <c r="IA79" s="47"/>
      <c r="IB79" s="47"/>
      <c r="JG79" s="47"/>
      <c r="JH79">
        <v>1</v>
      </c>
      <c r="JI79">
        <v>2</v>
      </c>
      <c r="JJ79">
        <v>3</v>
      </c>
      <c r="JK79">
        <v>4</v>
      </c>
      <c r="JL79">
        <v>5</v>
      </c>
      <c r="JM79">
        <v>6</v>
      </c>
      <c r="JN79">
        <v>7</v>
      </c>
      <c r="JO79">
        <v>8</v>
      </c>
      <c r="JP79">
        <v>9</v>
      </c>
      <c r="JQ79">
        <v>10</v>
      </c>
      <c r="JR79">
        <v>11</v>
      </c>
      <c r="JS79">
        <v>12</v>
      </c>
      <c r="JT79" s="47"/>
    </row>
    <row r="80" spans="1:280">
      <c r="A80" s="47"/>
      <c r="B80" s="39" t="s">
        <v>97</v>
      </c>
      <c r="C80" s="39"/>
      <c r="D80" s="39">
        <v>1.04175</v>
      </c>
      <c r="E80" s="39">
        <v>4392.71</v>
      </c>
      <c r="F80" s="39">
        <v>0.14046400000000001</v>
      </c>
      <c r="G80" s="39">
        <v>14311.3</v>
      </c>
      <c r="H80" s="39">
        <v>3.9937999999999998</v>
      </c>
      <c r="I80" s="39">
        <v>1.3710800000000001</v>
      </c>
      <c r="J80" s="39">
        <v>0.96306700000000001</v>
      </c>
      <c r="K80" s="39">
        <v>8.5424799999999994</v>
      </c>
      <c r="L80" s="39">
        <v>0.35400999999999999</v>
      </c>
      <c r="M80" s="39">
        <v>68.394999999999996</v>
      </c>
      <c r="N80" s="39">
        <v>63.536700000000003</v>
      </c>
      <c r="O80" s="39">
        <v>4.0030900000000001E-2</v>
      </c>
      <c r="P80" s="39">
        <v>0.17716499999999999</v>
      </c>
      <c r="Q80" s="39">
        <v>2.9195700000000002</v>
      </c>
      <c r="R80" s="39">
        <v>2.5885900000000001E-4</v>
      </c>
      <c r="S80" s="39">
        <v>3.0080999999999999E-5</v>
      </c>
      <c r="T80" s="39">
        <v>4.8691000000000001E-4</v>
      </c>
      <c r="U80" s="39">
        <v>2.9963799999999999E-2</v>
      </c>
      <c r="V80" s="39">
        <v>3.0091299999999999</v>
      </c>
      <c r="W80" s="39"/>
      <c r="X80" s="39"/>
      <c r="Y80" s="39">
        <v>558.33333333333348</v>
      </c>
      <c r="Z80" s="39">
        <v>658.33333333333326</v>
      </c>
      <c r="AA80" s="39">
        <v>875.00000000000011</v>
      </c>
      <c r="AB80" s="39">
        <v>233.33333333333334</v>
      </c>
      <c r="AC80" s="39">
        <v>508.33333333333343</v>
      </c>
      <c r="AD80" s="39">
        <v>633.33333333333337</v>
      </c>
      <c r="AE80" s="47"/>
      <c r="AF80" s="28" t="s">
        <v>82</v>
      </c>
      <c r="AG80" s="28"/>
      <c r="AH80" s="28">
        <v>1</v>
      </c>
      <c r="AI80" s="28">
        <v>2</v>
      </c>
      <c r="AJ80" s="28">
        <v>3</v>
      </c>
      <c r="AK80" s="28">
        <v>4</v>
      </c>
      <c r="AL80" s="28">
        <v>5</v>
      </c>
      <c r="AM80" s="28">
        <v>6</v>
      </c>
      <c r="AN80" s="28">
        <v>7</v>
      </c>
      <c r="AO80" s="28">
        <v>8</v>
      </c>
      <c r="AP80" s="28">
        <v>9</v>
      </c>
      <c r="AQ80" s="28">
        <v>10</v>
      </c>
      <c r="AR80" s="28">
        <v>11</v>
      </c>
      <c r="AS80" s="28">
        <v>12</v>
      </c>
      <c r="AT80" s="47"/>
      <c r="EC80" s="37"/>
      <c r="ED80" s="37"/>
      <c r="EE80" s="37"/>
      <c r="EF80" s="37"/>
      <c r="EG80" s="37"/>
      <c r="EH80" s="37"/>
      <c r="IA80" s="47"/>
      <c r="IB80" s="47"/>
      <c r="JG80" s="47"/>
      <c r="JH80">
        <v>1</v>
      </c>
      <c r="JI80">
        <v>2</v>
      </c>
      <c r="JJ80">
        <v>3</v>
      </c>
      <c r="JK80">
        <v>4</v>
      </c>
      <c r="JL80">
        <v>5</v>
      </c>
      <c r="JM80">
        <v>6</v>
      </c>
      <c r="JN80">
        <v>7</v>
      </c>
      <c r="JO80">
        <v>8</v>
      </c>
      <c r="JP80">
        <v>9</v>
      </c>
      <c r="JQ80">
        <v>10</v>
      </c>
      <c r="JR80">
        <v>11</v>
      </c>
      <c r="JS80">
        <v>12</v>
      </c>
      <c r="JT80" s="47"/>
    </row>
    <row r="81" spans="1:280">
      <c r="A81" s="47"/>
      <c r="B81" s="32" t="s">
        <v>96</v>
      </c>
      <c r="C81" s="32"/>
      <c r="D81" s="32">
        <v>0.69060500000000002</v>
      </c>
      <c r="E81" s="32">
        <v>3456.37</v>
      </c>
      <c r="F81" s="32">
        <v>3.1846800000000002</v>
      </c>
      <c r="G81" s="32">
        <v>13171.2</v>
      </c>
      <c r="H81" s="32">
        <v>8.5106000000000002</v>
      </c>
      <c r="I81" s="32">
        <v>1.2826200000000001</v>
      </c>
      <c r="J81" s="32">
        <v>1.6887300000000001</v>
      </c>
      <c r="K81" s="32">
        <v>12.722099999999999</v>
      </c>
      <c r="L81" s="32">
        <v>0.31224099999999999</v>
      </c>
      <c r="M81" s="32">
        <v>63.759599999999999</v>
      </c>
      <c r="N81" s="32">
        <v>62.886699999999998</v>
      </c>
      <c r="O81" s="32">
        <v>4.9925600000000001E-2</v>
      </c>
      <c r="P81" s="32">
        <v>0.21071200000000001</v>
      </c>
      <c r="Q81" s="32">
        <v>3.1595300000000002</v>
      </c>
      <c r="R81" s="32">
        <v>4.7240400000000002E-2</v>
      </c>
      <c r="S81" s="32">
        <v>7.3483999999999994E-2</v>
      </c>
      <c r="T81" s="32">
        <v>8.8265600000000007E-3</v>
      </c>
      <c r="U81" s="32">
        <v>0.21193999999999999</v>
      </c>
      <c r="V81" s="32">
        <v>2.9544000000000001</v>
      </c>
      <c r="W81" s="32"/>
      <c r="X81" s="32"/>
      <c r="Y81" s="32">
        <v>558.33333333333303</v>
      </c>
      <c r="Z81" s="32">
        <v>658.33333333333303</v>
      </c>
      <c r="AA81" s="32">
        <v>875</v>
      </c>
      <c r="AB81" s="32">
        <v>233.333333333333</v>
      </c>
      <c r="AC81" s="32">
        <v>508.33333333333297</v>
      </c>
      <c r="AD81" s="32">
        <v>633.33333333333292</v>
      </c>
      <c r="AE81" s="47"/>
      <c r="AF81" s="39" t="s">
        <v>81</v>
      </c>
      <c r="AG81" s="39"/>
      <c r="AH81" s="39">
        <v>1</v>
      </c>
      <c r="AI81" s="39">
        <v>2</v>
      </c>
      <c r="AJ81" s="39">
        <v>3</v>
      </c>
      <c r="AK81" s="39">
        <v>4</v>
      </c>
      <c r="AL81" s="39">
        <v>5</v>
      </c>
      <c r="AM81" s="39">
        <v>6</v>
      </c>
      <c r="AN81" s="39">
        <v>7</v>
      </c>
      <c r="AO81" s="39">
        <v>8</v>
      </c>
      <c r="AP81" s="39">
        <v>9</v>
      </c>
      <c r="AQ81" s="39">
        <v>10</v>
      </c>
      <c r="AR81" s="39">
        <v>11</v>
      </c>
      <c r="AS81" s="39">
        <v>12</v>
      </c>
      <c r="AT81" s="47"/>
      <c r="BV81" t="s">
        <v>331</v>
      </c>
      <c r="EC81" s="37"/>
      <c r="ED81" s="37"/>
      <c r="EE81" s="37"/>
      <c r="EF81" s="37"/>
      <c r="EG81" s="37"/>
      <c r="EH81" s="37"/>
      <c r="IA81" s="47"/>
      <c r="IB81" s="47"/>
      <c r="JG81" s="47"/>
      <c r="JH81">
        <v>1</v>
      </c>
      <c r="JI81">
        <v>2</v>
      </c>
      <c r="JJ81">
        <v>3</v>
      </c>
      <c r="JK81">
        <v>4</v>
      </c>
      <c r="JL81">
        <v>5</v>
      </c>
      <c r="JM81">
        <v>6</v>
      </c>
      <c r="JN81">
        <v>7</v>
      </c>
      <c r="JO81">
        <v>8</v>
      </c>
      <c r="JP81">
        <v>9</v>
      </c>
      <c r="JQ81">
        <v>10</v>
      </c>
      <c r="JR81">
        <v>11</v>
      </c>
      <c r="JS81">
        <v>12</v>
      </c>
      <c r="JT81" s="47"/>
    </row>
    <row r="82" spans="1:280">
      <c r="A82" s="47"/>
      <c r="B82" s="39" t="s">
        <v>95</v>
      </c>
      <c r="C82" s="39"/>
      <c r="D82" s="39">
        <v>1.09642</v>
      </c>
      <c r="E82" s="39">
        <v>6226.52</v>
      </c>
      <c r="F82" s="39">
        <v>1.2071799999999999</v>
      </c>
      <c r="G82" s="39">
        <v>12580.1</v>
      </c>
      <c r="H82" s="39">
        <v>5.6088300000000002</v>
      </c>
      <c r="I82" s="39">
        <v>1.8035699999999999</v>
      </c>
      <c r="J82" s="39">
        <v>1.1654100000000001</v>
      </c>
      <c r="K82" s="39">
        <v>12.7592</v>
      </c>
      <c r="L82" s="39">
        <v>0.32805699999999999</v>
      </c>
      <c r="M82" s="39">
        <v>76.756900000000002</v>
      </c>
      <c r="N82" s="39">
        <v>74.364800000000002</v>
      </c>
      <c r="O82" s="39">
        <v>4.5185299999999998E-2</v>
      </c>
      <c r="P82" s="39">
        <v>0.195963</v>
      </c>
      <c r="Q82" s="39">
        <v>2.75664</v>
      </c>
      <c r="R82" s="39">
        <v>3.2790699999999999E-2</v>
      </c>
      <c r="S82" s="39">
        <v>3.0218399999999999E-2</v>
      </c>
      <c r="T82" s="39">
        <v>9.9275699999999995E-5</v>
      </c>
      <c r="U82" s="39">
        <v>8.9658199999999993E-2</v>
      </c>
      <c r="V82" s="39">
        <v>2.95303</v>
      </c>
      <c r="W82" s="39"/>
      <c r="X82" s="39"/>
      <c r="Y82" s="39">
        <v>558.33333333333303</v>
      </c>
      <c r="Z82" s="39">
        <v>658.33333333333303</v>
      </c>
      <c r="AA82" s="39">
        <v>875</v>
      </c>
      <c r="AB82" s="39">
        <v>233.333333333333</v>
      </c>
      <c r="AC82" s="39">
        <v>508.33333333333297</v>
      </c>
      <c r="AD82" s="39">
        <v>633.33333333333292</v>
      </c>
      <c r="AE82" s="47"/>
      <c r="AF82" s="39" t="s">
        <v>80</v>
      </c>
      <c r="AG82" s="39"/>
      <c r="AH82" s="39">
        <v>1</v>
      </c>
      <c r="AI82" s="39">
        <v>2</v>
      </c>
      <c r="AJ82" s="39">
        <v>3</v>
      </c>
      <c r="AK82" s="39">
        <v>4</v>
      </c>
      <c r="AL82" s="39">
        <v>5</v>
      </c>
      <c r="AM82" s="39">
        <v>6</v>
      </c>
      <c r="AN82" s="39">
        <v>7</v>
      </c>
      <c r="AO82" s="39">
        <v>8</v>
      </c>
      <c r="AP82" s="39">
        <v>9</v>
      </c>
      <c r="AQ82" s="39">
        <v>10</v>
      </c>
      <c r="AR82" s="39">
        <v>11</v>
      </c>
      <c r="AS82" s="39">
        <v>12</v>
      </c>
      <c r="AT82" s="47"/>
      <c r="EC82" s="37"/>
      <c r="ED82" s="37"/>
      <c r="EE82" s="37"/>
      <c r="EF82" s="37"/>
      <c r="EG82" s="37"/>
      <c r="EH82" s="37"/>
      <c r="IA82" s="47"/>
      <c r="IB82" s="47"/>
      <c r="JG82" s="47"/>
      <c r="JH82">
        <v>1</v>
      </c>
      <c r="JI82">
        <v>2</v>
      </c>
      <c r="JJ82">
        <v>3</v>
      </c>
      <c r="JK82">
        <v>4</v>
      </c>
      <c r="JL82">
        <v>5</v>
      </c>
      <c r="JM82">
        <v>6</v>
      </c>
      <c r="JN82">
        <v>7</v>
      </c>
      <c r="JO82">
        <v>8</v>
      </c>
      <c r="JP82">
        <v>9</v>
      </c>
      <c r="JQ82">
        <v>10</v>
      </c>
      <c r="JR82">
        <v>11</v>
      </c>
      <c r="JS82">
        <v>12</v>
      </c>
      <c r="JT82" s="47"/>
    </row>
    <row r="83" spans="1:280">
      <c r="A83" s="47"/>
      <c r="B83" s="39" t="s">
        <v>94</v>
      </c>
      <c r="C83" s="39"/>
      <c r="D83" s="39">
        <v>1.03749</v>
      </c>
      <c r="E83" s="39">
        <v>5329.28</v>
      </c>
      <c r="F83" s="39">
        <v>1.91845</v>
      </c>
      <c r="G83" s="39">
        <v>12330.7</v>
      </c>
      <c r="H83" s="39">
        <v>7.2585499999999996</v>
      </c>
      <c r="I83" s="39">
        <v>1.2009799999999999</v>
      </c>
      <c r="J83" s="39">
        <v>1.26773</v>
      </c>
      <c r="K83" s="39">
        <v>11.791700000000001</v>
      </c>
      <c r="L83" s="39">
        <v>0.32325700000000002</v>
      </c>
      <c r="M83" s="39">
        <v>61.150399999999998</v>
      </c>
      <c r="N83" s="39">
        <v>58.5505</v>
      </c>
      <c r="O83" s="39">
        <v>3.4020500000000002E-2</v>
      </c>
      <c r="P83" s="39">
        <v>0.194798</v>
      </c>
      <c r="Q83" s="39">
        <v>3.2578999999999998</v>
      </c>
      <c r="R83" s="39">
        <v>6.3631999999999994E-2</v>
      </c>
      <c r="S83" s="39">
        <v>6.8336900000000006E-2</v>
      </c>
      <c r="T83" s="39">
        <v>1.8517100000000002E-2</v>
      </c>
      <c r="U83" s="39">
        <v>0.159493</v>
      </c>
      <c r="V83" s="39">
        <v>2.7596400000000001</v>
      </c>
      <c r="W83" s="39"/>
      <c r="X83" s="39"/>
      <c r="Y83" s="39">
        <v>558.33333333333303</v>
      </c>
      <c r="Z83" s="39">
        <v>658.33333333333303</v>
      </c>
      <c r="AA83" s="39">
        <v>875</v>
      </c>
      <c r="AB83" s="39">
        <v>233.333333333333</v>
      </c>
      <c r="AC83" s="39">
        <v>508.33333333333297</v>
      </c>
      <c r="AD83" s="39">
        <v>633.33333333333292</v>
      </c>
      <c r="AE83" s="47"/>
      <c r="AF83" s="32" t="s">
        <v>79</v>
      </c>
      <c r="AG83" s="32"/>
      <c r="AH83" s="32">
        <v>1</v>
      </c>
      <c r="AI83" s="32">
        <v>2</v>
      </c>
      <c r="AJ83" s="32">
        <v>3</v>
      </c>
      <c r="AK83" s="32">
        <v>4</v>
      </c>
      <c r="AL83" s="32">
        <v>5</v>
      </c>
      <c r="AM83" s="32">
        <v>6</v>
      </c>
      <c r="AN83" s="32">
        <v>7</v>
      </c>
      <c r="AO83" s="32">
        <v>8</v>
      </c>
      <c r="AP83" s="32">
        <v>9</v>
      </c>
      <c r="AQ83" s="32">
        <v>10</v>
      </c>
      <c r="AR83" s="32">
        <v>11</v>
      </c>
      <c r="AS83" s="32">
        <v>12</v>
      </c>
      <c r="AT83" s="47"/>
      <c r="EC83" s="37"/>
      <c r="ED83" s="37"/>
      <c r="EE83" s="37"/>
      <c r="EF83" s="37"/>
      <c r="EG83" s="37"/>
      <c r="EH83" s="37"/>
      <c r="IA83" s="47"/>
      <c r="IB83" s="47"/>
      <c r="JG83" s="47"/>
      <c r="JH83">
        <v>1</v>
      </c>
      <c r="JI83">
        <v>2</v>
      </c>
      <c r="JJ83">
        <v>3</v>
      </c>
      <c r="JK83">
        <v>4</v>
      </c>
      <c r="JL83">
        <v>5</v>
      </c>
      <c r="JM83">
        <v>6</v>
      </c>
      <c r="JN83">
        <v>7</v>
      </c>
      <c r="JO83">
        <v>8</v>
      </c>
      <c r="JP83">
        <v>9</v>
      </c>
      <c r="JQ83">
        <v>10</v>
      </c>
      <c r="JR83">
        <v>11</v>
      </c>
      <c r="JS83">
        <v>12</v>
      </c>
      <c r="JT83" s="47"/>
    </row>
    <row r="84" spans="1:280">
      <c r="A84" s="47"/>
      <c r="B84" s="32" t="s">
        <v>93</v>
      </c>
      <c r="C84" s="32"/>
      <c r="D84" s="32">
        <v>0.97889999999999999</v>
      </c>
      <c r="E84" s="32">
        <v>8826.2000000000007</v>
      </c>
      <c r="F84" s="32">
        <v>1.0477000000000001</v>
      </c>
      <c r="G84" s="32">
        <v>10665.1</v>
      </c>
      <c r="H84" s="32">
        <v>8.1726100000000006</v>
      </c>
      <c r="I84" s="32">
        <v>0.91390000000000005</v>
      </c>
      <c r="J84" s="32">
        <v>1.37066</v>
      </c>
      <c r="K84" s="32">
        <v>10.3123</v>
      </c>
      <c r="L84" s="32">
        <v>0.35405300000000001</v>
      </c>
      <c r="M84" s="32">
        <v>79.777799999999999</v>
      </c>
      <c r="N84" s="32">
        <v>68.739699999999999</v>
      </c>
      <c r="O84" s="32">
        <v>4.22248E-2</v>
      </c>
      <c r="P84" s="32">
        <v>0.24085100000000001</v>
      </c>
      <c r="Q84" s="32">
        <v>5.7575700000000003</v>
      </c>
      <c r="R84" s="32">
        <v>4.01741E-4</v>
      </c>
      <c r="S84" s="32">
        <v>1.05524E-4</v>
      </c>
      <c r="T84" s="32">
        <v>6.6169500000000001E-4</v>
      </c>
      <c r="U84" s="32">
        <v>2.198E-5</v>
      </c>
      <c r="V84" s="32">
        <v>3.0455899999999998</v>
      </c>
      <c r="W84" s="32"/>
      <c r="X84" s="32"/>
      <c r="Y84" s="32">
        <v>558.33333333333303</v>
      </c>
      <c r="Z84" s="32">
        <v>658.33333333333303</v>
      </c>
      <c r="AA84" s="32">
        <v>875</v>
      </c>
      <c r="AB84" s="32">
        <v>233.333333333333</v>
      </c>
      <c r="AC84" s="32">
        <v>508.33333333333297</v>
      </c>
      <c r="AD84" s="32">
        <v>633.33333333333292</v>
      </c>
      <c r="AE84" s="47"/>
      <c r="AF84" t="s">
        <v>78</v>
      </c>
      <c r="AH84">
        <v>1</v>
      </c>
      <c r="AI84">
        <v>2</v>
      </c>
      <c r="AJ84">
        <v>3</v>
      </c>
      <c r="AK84">
        <v>4</v>
      </c>
      <c r="AL84">
        <v>5</v>
      </c>
      <c r="AM84">
        <v>6</v>
      </c>
      <c r="AN84">
        <v>7</v>
      </c>
      <c r="AO84">
        <v>8</v>
      </c>
      <c r="AP84">
        <v>9</v>
      </c>
      <c r="AQ84">
        <v>10</v>
      </c>
      <c r="AR84">
        <v>11</v>
      </c>
      <c r="AS84">
        <v>12</v>
      </c>
      <c r="AT84" s="47"/>
      <c r="DV84" s="37"/>
      <c r="DW84" s="37"/>
      <c r="DX84" s="37"/>
      <c r="DY84" s="37"/>
      <c r="DZ84" s="37"/>
      <c r="EA84" s="37"/>
      <c r="EB84" s="37"/>
      <c r="EC84" s="37"/>
      <c r="ED84" s="37"/>
      <c r="EE84" s="37"/>
      <c r="EF84" s="37"/>
      <c r="EG84" s="37"/>
      <c r="EH84" s="37"/>
      <c r="EI84" s="37"/>
      <c r="EJ84" s="37"/>
      <c r="EK84" s="37"/>
      <c r="IA84" s="47"/>
      <c r="IB84" s="47"/>
      <c r="JG84" s="47"/>
      <c r="JH84">
        <v>1</v>
      </c>
      <c r="JI84">
        <v>2</v>
      </c>
      <c r="JJ84">
        <v>3</v>
      </c>
      <c r="JK84">
        <v>4</v>
      </c>
      <c r="JL84">
        <v>5</v>
      </c>
      <c r="JM84">
        <v>6</v>
      </c>
      <c r="JN84">
        <v>7</v>
      </c>
      <c r="JO84">
        <v>8</v>
      </c>
      <c r="JP84">
        <v>9</v>
      </c>
      <c r="JQ84">
        <v>10</v>
      </c>
      <c r="JR84">
        <v>11</v>
      </c>
      <c r="JS84">
        <v>12</v>
      </c>
      <c r="JT84" s="47"/>
    </row>
    <row r="85" spans="1:280">
      <c r="A85" s="47"/>
      <c r="B85" t="s">
        <v>92</v>
      </c>
      <c r="D85">
        <v>0.93133299999999997</v>
      </c>
      <c r="E85">
        <v>5686.09</v>
      </c>
      <c r="F85">
        <v>2.69923</v>
      </c>
      <c r="G85">
        <v>11779.7</v>
      </c>
      <c r="H85">
        <v>6.3501200000000004</v>
      </c>
      <c r="I85">
        <v>1.22864</v>
      </c>
      <c r="J85">
        <v>1.3983300000000001</v>
      </c>
      <c r="K85">
        <v>11.797000000000001</v>
      </c>
      <c r="L85">
        <v>0.31712099999999999</v>
      </c>
      <c r="M85">
        <v>94.331400000000002</v>
      </c>
      <c r="N85">
        <v>77.716499999999996</v>
      </c>
      <c r="O85">
        <v>6.5440100000000001E-2</v>
      </c>
      <c r="P85">
        <v>0.18157000000000001</v>
      </c>
      <c r="Q85">
        <v>2.4697200000000001</v>
      </c>
      <c r="R85">
        <v>5.7405900000000003E-2</v>
      </c>
      <c r="S85">
        <v>7.6689900000000005E-2</v>
      </c>
      <c r="T85">
        <v>1.04297E-2</v>
      </c>
      <c r="U85">
        <v>0.23687</v>
      </c>
      <c r="V85">
        <v>2.70912</v>
      </c>
      <c r="Y85">
        <v>558.33333333333303</v>
      </c>
      <c r="Z85">
        <v>658.33333333333303</v>
      </c>
      <c r="AA85">
        <v>875</v>
      </c>
      <c r="AB85">
        <v>233.333333333333</v>
      </c>
      <c r="AC85">
        <v>508.33333333333297</v>
      </c>
      <c r="AD85">
        <v>633.33333333333292</v>
      </c>
      <c r="AE85" s="47"/>
      <c r="AF85" t="s">
        <v>77</v>
      </c>
      <c r="AH85">
        <v>1</v>
      </c>
      <c r="AI85">
        <v>2</v>
      </c>
      <c r="AJ85">
        <v>3</v>
      </c>
      <c r="AK85">
        <v>4</v>
      </c>
      <c r="AL85">
        <v>5</v>
      </c>
      <c r="AM85">
        <v>6</v>
      </c>
      <c r="AN85">
        <v>7</v>
      </c>
      <c r="AO85">
        <v>8</v>
      </c>
      <c r="AP85">
        <v>9</v>
      </c>
      <c r="AQ85">
        <v>10</v>
      </c>
      <c r="AR85">
        <v>11</v>
      </c>
      <c r="AS85">
        <v>12</v>
      </c>
      <c r="AT85" s="47"/>
      <c r="DV85" s="37"/>
      <c r="DW85" s="37"/>
      <c r="DX85" s="37"/>
      <c r="DY85" s="37"/>
      <c r="DZ85" s="37"/>
      <c r="EA85" s="37"/>
      <c r="EB85" s="37"/>
      <c r="EC85" s="37"/>
      <c r="ED85" s="37"/>
      <c r="EE85" s="37"/>
      <c r="EF85" s="37"/>
      <c r="EG85" s="37"/>
      <c r="EH85" s="37"/>
      <c r="EI85" s="37"/>
      <c r="EJ85" s="37"/>
      <c r="EK85" s="37"/>
      <c r="IA85" s="47"/>
      <c r="IB85" s="47"/>
      <c r="JG85" s="47"/>
      <c r="JH85">
        <v>1</v>
      </c>
      <c r="JI85">
        <v>2</v>
      </c>
      <c r="JJ85">
        <v>3</v>
      </c>
      <c r="JK85">
        <v>4</v>
      </c>
      <c r="JL85">
        <v>5</v>
      </c>
      <c r="JM85">
        <v>6</v>
      </c>
      <c r="JN85">
        <v>7</v>
      </c>
      <c r="JO85">
        <v>8</v>
      </c>
      <c r="JP85">
        <v>9</v>
      </c>
      <c r="JQ85">
        <v>10</v>
      </c>
      <c r="JR85">
        <v>11</v>
      </c>
      <c r="JS85">
        <v>12</v>
      </c>
      <c r="JT85" s="47"/>
    </row>
    <row r="86" spans="1:280">
      <c r="A86" s="47"/>
      <c r="B86" s="39" t="s">
        <v>91</v>
      </c>
      <c r="C86" s="39"/>
      <c r="D86" s="39">
        <v>0.92872100000000002</v>
      </c>
      <c r="E86" s="39">
        <v>5399.98</v>
      </c>
      <c r="F86" s="39">
        <v>0.208646</v>
      </c>
      <c r="G86" s="39">
        <v>15861.2</v>
      </c>
      <c r="H86" s="39">
        <v>4.8716499999999998</v>
      </c>
      <c r="I86" s="39">
        <v>1.5998600000000001</v>
      </c>
      <c r="J86" s="39">
        <v>1.1007199999999999</v>
      </c>
      <c r="K86" s="39">
        <v>11.729799999999999</v>
      </c>
      <c r="L86" s="39">
        <v>0.33273200000000003</v>
      </c>
      <c r="M86" s="39">
        <v>72.834100000000007</v>
      </c>
      <c r="N86" s="39">
        <v>69.838399999999993</v>
      </c>
      <c r="O86" s="39">
        <v>6.8589300000000006E-2</v>
      </c>
      <c r="P86" s="39">
        <v>0.157583</v>
      </c>
      <c r="Q86" s="39">
        <v>3.7345899999999999</v>
      </c>
      <c r="R86" s="39">
        <v>2.2608300000000001E-2</v>
      </c>
      <c r="S86" s="39">
        <v>1.7435599999999999E-2</v>
      </c>
      <c r="T86" s="39">
        <v>5.1653000000000002E-5</v>
      </c>
      <c r="U86" s="39">
        <v>2.61552E-2</v>
      </c>
      <c r="V86" s="39">
        <v>3.2291099999999999</v>
      </c>
      <c r="W86" s="39"/>
      <c r="X86" s="39"/>
      <c r="Y86" s="39">
        <v>558.33333333333303</v>
      </c>
      <c r="Z86" s="39">
        <v>658.33333333333303</v>
      </c>
      <c r="AA86" s="39">
        <v>875</v>
      </c>
      <c r="AB86" s="39">
        <v>233.333333333333</v>
      </c>
      <c r="AC86" s="39">
        <v>508.33333333333297</v>
      </c>
      <c r="AD86" s="39">
        <v>633.33333333333292</v>
      </c>
      <c r="AE86" s="47"/>
      <c r="AF86" s="39" t="s">
        <v>76</v>
      </c>
      <c r="AG86" s="39"/>
      <c r="AH86" s="39">
        <v>1</v>
      </c>
      <c r="AI86" s="39">
        <v>2</v>
      </c>
      <c r="AJ86" s="39">
        <v>3</v>
      </c>
      <c r="AK86" s="39">
        <v>4</v>
      </c>
      <c r="AL86" s="39">
        <v>5</v>
      </c>
      <c r="AM86" s="39">
        <v>6</v>
      </c>
      <c r="AN86" s="39">
        <v>7</v>
      </c>
      <c r="AO86" s="39">
        <v>8</v>
      </c>
      <c r="AP86" s="39">
        <v>9</v>
      </c>
      <c r="AQ86" s="39">
        <v>10</v>
      </c>
      <c r="AR86" s="39">
        <v>11</v>
      </c>
      <c r="AS86" s="39">
        <v>12</v>
      </c>
      <c r="AT86" s="47"/>
      <c r="DV86" s="37"/>
      <c r="DW86" s="37"/>
      <c r="DX86" s="37"/>
      <c r="DY86" s="37"/>
      <c r="DZ86" s="37"/>
      <c r="EA86" s="37"/>
      <c r="EB86" s="37"/>
      <c r="EC86" s="37"/>
      <c r="ED86" s="37"/>
      <c r="EE86" s="37"/>
      <c r="EF86" s="37"/>
      <c r="EG86" s="37"/>
      <c r="EH86" s="37"/>
      <c r="EI86" s="37"/>
      <c r="EJ86" s="37"/>
      <c r="EK86" s="37"/>
      <c r="IA86" s="47"/>
      <c r="IB86" s="47"/>
      <c r="JG86" s="47"/>
      <c r="JH86">
        <v>1</v>
      </c>
      <c r="JI86">
        <v>2</v>
      </c>
      <c r="JJ86">
        <v>3</v>
      </c>
      <c r="JK86">
        <v>4</v>
      </c>
      <c r="JL86">
        <v>5</v>
      </c>
      <c r="JM86">
        <v>6</v>
      </c>
      <c r="JN86">
        <v>7</v>
      </c>
      <c r="JO86">
        <v>8</v>
      </c>
      <c r="JP86">
        <v>9</v>
      </c>
      <c r="JQ86">
        <v>10</v>
      </c>
      <c r="JR86">
        <v>11</v>
      </c>
      <c r="JS86">
        <v>12</v>
      </c>
      <c r="JT86" s="47"/>
    </row>
    <row r="87" spans="1:280">
      <c r="A87" s="47"/>
      <c r="B87" s="39" t="s">
        <v>90</v>
      </c>
      <c r="C87" s="39"/>
      <c r="D87" s="39">
        <v>0.834476</v>
      </c>
      <c r="E87" s="39">
        <v>5207.74</v>
      </c>
      <c r="F87" s="39">
        <v>0.304734</v>
      </c>
      <c r="G87" s="39">
        <v>13970.9</v>
      </c>
      <c r="H87" s="39">
        <v>5.0640900000000002</v>
      </c>
      <c r="I87" s="39">
        <v>1.30989</v>
      </c>
      <c r="J87" s="39">
        <v>0.96184899999999995</v>
      </c>
      <c r="K87" s="39">
        <v>11.3573</v>
      </c>
      <c r="L87" s="39">
        <v>0.28949200000000003</v>
      </c>
      <c r="M87" s="39">
        <v>60.543300000000002</v>
      </c>
      <c r="N87" s="39">
        <v>74.231300000000005</v>
      </c>
      <c r="O87" s="39">
        <v>6.34049E-2</v>
      </c>
      <c r="P87" s="39">
        <v>0.18847800000000001</v>
      </c>
      <c r="Q87" s="39">
        <v>3.19008</v>
      </c>
      <c r="R87" s="39">
        <v>3.2953299999999998E-2</v>
      </c>
      <c r="S87" s="39">
        <v>5.4436100000000001E-2</v>
      </c>
      <c r="T87" s="39">
        <v>1.9352700000000001E-4</v>
      </c>
      <c r="U87" s="39">
        <v>0.19986999999999999</v>
      </c>
      <c r="V87" s="39">
        <v>2.8445299999999998</v>
      </c>
      <c r="W87" s="39"/>
      <c r="X87" s="39"/>
      <c r="Y87" s="39">
        <v>558.33333333333303</v>
      </c>
      <c r="Z87" s="39">
        <v>658.33333333333303</v>
      </c>
      <c r="AA87" s="39">
        <v>875</v>
      </c>
      <c r="AB87" s="39">
        <v>233.333333333333</v>
      </c>
      <c r="AC87" s="39">
        <v>508.33333333333297</v>
      </c>
      <c r="AD87" s="39">
        <v>633.33333333333292</v>
      </c>
      <c r="AE87" s="47"/>
      <c r="AF87" s="32" t="s">
        <v>75</v>
      </c>
      <c r="AG87" s="32"/>
      <c r="AH87" s="32">
        <v>1</v>
      </c>
      <c r="AI87" s="32">
        <v>2</v>
      </c>
      <c r="AJ87" s="32">
        <v>3</v>
      </c>
      <c r="AK87" s="32">
        <v>4</v>
      </c>
      <c r="AL87" s="32">
        <v>5</v>
      </c>
      <c r="AM87" s="32">
        <v>6</v>
      </c>
      <c r="AN87" s="32">
        <v>7</v>
      </c>
      <c r="AO87" s="32">
        <v>8</v>
      </c>
      <c r="AP87" s="32">
        <v>9</v>
      </c>
      <c r="AQ87" s="32">
        <v>10</v>
      </c>
      <c r="AR87" s="32">
        <v>11</v>
      </c>
      <c r="AS87" s="32">
        <v>12</v>
      </c>
      <c r="AT87" s="47"/>
      <c r="DV87" s="37"/>
      <c r="DW87" s="37"/>
      <c r="DX87" s="37"/>
      <c r="DY87" s="37"/>
      <c r="DZ87" s="37"/>
      <c r="EA87" s="37"/>
      <c r="EB87" s="37"/>
      <c r="EC87" s="37"/>
      <c r="ED87" s="37"/>
      <c r="EE87" s="37"/>
      <c r="EF87" s="37"/>
      <c r="EG87" s="37"/>
      <c r="EH87" s="37"/>
      <c r="EI87" s="37"/>
      <c r="EJ87" s="37"/>
      <c r="EK87" s="37"/>
      <c r="IA87" s="47"/>
      <c r="IB87" s="47"/>
      <c r="JG87" s="47"/>
      <c r="JH87">
        <v>1</v>
      </c>
      <c r="JI87">
        <v>2</v>
      </c>
      <c r="JJ87">
        <v>3</v>
      </c>
      <c r="JK87">
        <v>4</v>
      </c>
      <c r="JL87">
        <v>5</v>
      </c>
      <c r="JM87">
        <v>6</v>
      </c>
      <c r="JN87">
        <v>7</v>
      </c>
      <c r="JO87">
        <v>8</v>
      </c>
      <c r="JP87">
        <v>9</v>
      </c>
      <c r="JQ87">
        <v>10</v>
      </c>
      <c r="JR87">
        <v>11</v>
      </c>
      <c r="JS87">
        <v>12</v>
      </c>
      <c r="JT87" s="47"/>
    </row>
    <row r="88" spans="1:280">
      <c r="A88" s="47"/>
      <c r="B88" s="32" t="s">
        <v>89</v>
      </c>
      <c r="C88" s="32"/>
      <c r="D88" s="32">
        <v>0.77478800000000003</v>
      </c>
      <c r="E88" s="32">
        <v>5499.12</v>
      </c>
      <c r="F88" s="32">
        <v>2.0926499999999999</v>
      </c>
      <c r="G88" s="32">
        <v>9587.9699999999993</v>
      </c>
      <c r="H88" s="32">
        <v>6.0514799999999997</v>
      </c>
      <c r="I88" s="32">
        <v>1.0228699999999999</v>
      </c>
      <c r="J88" s="32">
        <v>1.00108</v>
      </c>
      <c r="K88" s="32">
        <v>9.8511699999999998</v>
      </c>
      <c r="L88" s="32">
        <v>0.221522</v>
      </c>
      <c r="M88" s="32">
        <v>70.483900000000006</v>
      </c>
      <c r="N88" s="32">
        <v>60.226999999999997</v>
      </c>
      <c r="O88" s="32">
        <v>0.15212700000000001</v>
      </c>
      <c r="P88" s="32">
        <v>0.169846</v>
      </c>
      <c r="Q88" s="32">
        <v>2.6499100000000002</v>
      </c>
      <c r="R88" s="32">
        <v>5.0699399999999998E-4</v>
      </c>
      <c r="S88" s="32">
        <v>6.61584E-5</v>
      </c>
      <c r="T88" s="32">
        <v>3.9400999999999998E-4</v>
      </c>
      <c r="U88" s="32">
        <v>1.5328400000000001E-2</v>
      </c>
      <c r="V88" s="32">
        <v>2.7088899999999998</v>
      </c>
      <c r="W88" s="32"/>
      <c r="X88" s="32"/>
      <c r="Y88" s="32">
        <v>558.33333333333303</v>
      </c>
      <c r="Z88" s="32">
        <v>658.33333333333303</v>
      </c>
      <c r="AA88" s="32">
        <v>875</v>
      </c>
      <c r="AB88" s="32">
        <v>233.333333333333</v>
      </c>
      <c r="AC88" s="32">
        <v>508.33333333333297</v>
      </c>
      <c r="AD88" s="32">
        <v>633.33333333333292</v>
      </c>
      <c r="AE88" s="47"/>
      <c r="AF88" s="39" t="s">
        <v>74</v>
      </c>
      <c r="AG88" s="39"/>
      <c r="AH88" s="39">
        <v>1</v>
      </c>
      <c r="AI88" s="39">
        <v>2</v>
      </c>
      <c r="AJ88" s="39">
        <v>3</v>
      </c>
      <c r="AK88" s="39">
        <v>4</v>
      </c>
      <c r="AL88" s="39">
        <v>5</v>
      </c>
      <c r="AM88" s="39">
        <v>6</v>
      </c>
      <c r="AN88" s="39">
        <v>7</v>
      </c>
      <c r="AO88" s="39">
        <v>8</v>
      </c>
      <c r="AP88" s="39">
        <v>9</v>
      </c>
      <c r="AQ88" s="39">
        <v>10</v>
      </c>
      <c r="AR88" s="39">
        <v>11</v>
      </c>
      <c r="AS88" s="39">
        <v>12</v>
      </c>
      <c r="AT88" s="47"/>
      <c r="DV88" s="37"/>
      <c r="DW88" s="37"/>
      <c r="DX88" s="37"/>
      <c r="DY88" s="37"/>
      <c r="DZ88" s="37"/>
      <c r="EA88" s="37"/>
      <c r="EB88" s="37"/>
      <c r="EC88" s="37"/>
      <c r="ED88" s="37"/>
      <c r="EE88" s="37"/>
      <c r="EF88" s="37"/>
      <c r="EG88" s="37"/>
      <c r="EH88" s="37"/>
      <c r="EI88" s="37"/>
      <c r="EJ88" s="37"/>
      <c r="EK88" s="37"/>
      <c r="IA88" s="47"/>
      <c r="IB88" s="47"/>
      <c r="JG88" s="47"/>
      <c r="JH88">
        <v>1</v>
      </c>
      <c r="JI88">
        <v>2</v>
      </c>
      <c r="JJ88">
        <v>3</v>
      </c>
      <c r="JK88">
        <v>4</v>
      </c>
      <c r="JL88">
        <v>5</v>
      </c>
      <c r="JM88">
        <v>6</v>
      </c>
      <c r="JN88">
        <v>7</v>
      </c>
      <c r="JO88">
        <v>8</v>
      </c>
      <c r="JP88">
        <v>9</v>
      </c>
      <c r="JQ88">
        <v>10</v>
      </c>
      <c r="JR88">
        <v>11</v>
      </c>
      <c r="JS88">
        <v>12</v>
      </c>
      <c r="JT88" s="47"/>
    </row>
    <row r="89" spans="1:280">
      <c r="A89" s="47"/>
      <c r="B89" s="28" t="s">
        <v>88</v>
      </c>
      <c r="C89" s="28"/>
      <c r="D89" s="28">
        <v>0.74852799999999997</v>
      </c>
      <c r="E89" s="28">
        <v>7057.84</v>
      </c>
      <c r="F89" s="28">
        <v>53.173400000000001</v>
      </c>
      <c r="G89" s="28">
        <v>10668.5</v>
      </c>
      <c r="H89" s="28">
        <v>22.74</v>
      </c>
      <c r="I89" s="28">
        <v>3.71305</v>
      </c>
      <c r="J89" s="28">
        <v>1.6665700000000001</v>
      </c>
      <c r="K89" s="28">
        <v>10.523199999999999</v>
      </c>
      <c r="L89" s="28">
        <v>0.889486</v>
      </c>
      <c r="M89" s="28">
        <v>63.211300000000001</v>
      </c>
      <c r="N89" s="28">
        <v>59.547800000000002</v>
      </c>
      <c r="O89" s="28">
        <v>3.1696500000000002E-2</v>
      </c>
      <c r="P89" s="28">
        <v>0.12524299999999999</v>
      </c>
      <c r="Q89" s="28">
        <v>5.5769399999999996</v>
      </c>
      <c r="R89" s="28">
        <v>1.84117E-4</v>
      </c>
      <c r="S89" s="28">
        <v>1.8907200000000001E-4</v>
      </c>
      <c r="T89" s="28">
        <v>2.3328300000000001E-4</v>
      </c>
      <c r="U89" s="28">
        <v>1.4171499999999999E-4</v>
      </c>
      <c r="V89" s="28">
        <v>2.5949</v>
      </c>
      <c r="W89" s="28"/>
      <c r="X89" s="28"/>
      <c r="Y89" s="28">
        <v>558.33333333333303</v>
      </c>
      <c r="Z89" s="28">
        <v>658.33333333333303</v>
      </c>
      <c r="AA89" s="28">
        <v>875</v>
      </c>
      <c r="AB89" s="28">
        <v>233.333333333333</v>
      </c>
      <c r="AC89" s="28">
        <v>508.33333333333297</v>
      </c>
      <c r="AD89" s="28">
        <v>633.33333333333292</v>
      </c>
      <c r="AE89" s="47"/>
      <c r="AF89" s="32" t="s">
        <v>73</v>
      </c>
      <c r="AG89" s="32"/>
      <c r="AH89" s="32">
        <v>1</v>
      </c>
      <c r="AI89" s="32">
        <v>2</v>
      </c>
      <c r="AJ89" s="32">
        <v>3</v>
      </c>
      <c r="AK89" s="32">
        <v>4</v>
      </c>
      <c r="AL89" s="32">
        <v>5</v>
      </c>
      <c r="AM89" s="32">
        <v>6</v>
      </c>
      <c r="AN89" s="32">
        <v>7</v>
      </c>
      <c r="AO89" s="32">
        <v>8</v>
      </c>
      <c r="AP89" s="32">
        <v>9</v>
      </c>
      <c r="AQ89" s="32">
        <v>10</v>
      </c>
      <c r="AR89" s="32">
        <v>11</v>
      </c>
      <c r="AS89" s="32">
        <v>12</v>
      </c>
      <c r="AT89" s="47"/>
      <c r="DV89" s="37"/>
      <c r="DW89" s="37"/>
      <c r="DX89" s="37"/>
      <c r="DY89" s="37"/>
      <c r="DZ89" s="37"/>
      <c r="EA89" s="37"/>
      <c r="EB89" s="37"/>
      <c r="EC89" s="37"/>
      <c r="ED89" s="37"/>
      <c r="EE89" s="37"/>
      <c r="EF89" s="37"/>
      <c r="EG89" s="37"/>
      <c r="EH89" s="37"/>
      <c r="EI89" s="37"/>
      <c r="EJ89" s="37"/>
      <c r="EK89" s="37"/>
      <c r="IA89" s="47"/>
      <c r="IB89" s="47"/>
      <c r="JG89" s="47"/>
      <c r="JH89">
        <v>1</v>
      </c>
      <c r="JI89">
        <v>2</v>
      </c>
      <c r="JJ89">
        <v>3</v>
      </c>
      <c r="JK89">
        <v>4</v>
      </c>
      <c r="JL89">
        <v>5</v>
      </c>
      <c r="JM89">
        <v>6</v>
      </c>
      <c r="JN89">
        <v>7</v>
      </c>
      <c r="JO89">
        <v>8</v>
      </c>
      <c r="JP89">
        <v>9</v>
      </c>
      <c r="JQ89">
        <v>10</v>
      </c>
      <c r="JR89">
        <v>11</v>
      </c>
      <c r="JS89">
        <v>12</v>
      </c>
      <c r="JT89" s="47"/>
    </row>
    <row r="90" spans="1:280">
      <c r="A90" s="47"/>
      <c r="B90" s="28" t="s">
        <v>87</v>
      </c>
      <c r="C90" s="28"/>
      <c r="D90" s="28">
        <v>0.98765700000000001</v>
      </c>
      <c r="E90" s="28">
        <v>7029.31</v>
      </c>
      <c r="F90" s="28">
        <v>3.0325799999999998</v>
      </c>
      <c r="G90" s="28">
        <v>11357.8</v>
      </c>
      <c r="H90" s="28">
        <v>6.8280700000000003</v>
      </c>
      <c r="I90" s="28">
        <v>1.2351700000000001</v>
      </c>
      <c r="J90" s="28">
        <v>1.1705000000000001</v>
      </c>
      <c r="K90" s="28">
        <v>9.3985599999999998</v>
      </c>
      <c r="L90" s="28">
        <v>0.223991</v>
      </c>
      <c r="M90" s="28">
        <v>74.1173</v>
      </c>
      <c r="N90" s="28">
        <v>63.289000000000001</v>
      </c>
      <c r="O90" s="28">
        <v>2.5929299999999998E-3</v>
      </c>
      <c r="P90" s="28">
        <v>0.15502299999999999</v>
      </c>
      <c r="Q90" s="28">
        <v>6.1594300000000004</v>
      </c>
      <c r="R90" s="28">
        <v>5.7507700000000001E-4</v>
      </c>
      <c r="S90" s="28">
        <v>4.6475599999999999E-5</v>
      </c>
      <c r="T90" s="28">
        <v>3.4555799999999999E-4</v>
      </c>
      <c r="U90" s="28">
        <v>8.7748000000000004E-4</v>
      </c>
      <c r="V90" s="28">
        <v>2.7823000000000002</v>
      </c>
      <c r="W90" s="28"/>
      <c r="X90" s="28"/>
      <c r="Y90" s="28">
        <v>558.33333333333303</v>
      </c>
      <c r="Z90" s="28">
        <v>658.33333333333303</v>
      </c>
      <c r="AA90" s="28">
        <v>875</v>
      </c>
      <c r="AB90" s="28">
        <v>233.333333333333</v>
      </c>
      <c r="AC90" s="28">
        <v>508.33333333333297</v>
      </c>
      <c r="AD90" s="28">
        <v>633.33333333333292</v>
      </c>
      <c r="AE90" s="47"/>
      <c r="AF90" s="39" t="s">
        <v>72</v>
      </c>
      <c r="AG90" s="39"/>
      <c r="AH90" s="39">
        <v>1</v>
      </c>
      <c r="AI90" s="39">
        <v>2</v>
      </c>
      <c r="AJ90" s="39">
        <v>3</v>
      </c>
      <c r="AK90" s="39">
        <v>4</v>
      </c>
      <c r="AL90" s="39">
        <v>5</v>
      </c>
      <c r="AM90" s="39">
        <v>6</v>
      </c>
      <c r="AN90" s="39">
        <v>7</v>
      </c>
      <c r="AO90" s="39">
        <v>8</v>
      </c>
      <c r="AP90" s="39">
        <v>9</v>
      </c>
      <c r="AQ90" s="39">
        <v>10</v>
      </c>
      <c r="AR90" s="39">
        <v>11</v>
      </c>
      <c r="AS90" s="39">
        <v>12</v>
      </c>
      <c r="AT90" s="47"/>
      <c r="DV90" s="37"/>
      <c r="DW90" s="37"/>
      <c r="DX90" s="37"/>
      <c r="DY90" s="37"/>
      <c r="DZ90" s="37"/>
      <c r="EA90" s="37"/>
      <c r="EB90" s="37"/>
      <c r="EC90" s="37"/>
      <c r="ED90" s="37"/>
      <c r="EE90" s="37"/>
      <c r="EF90" s="37"/>
      <c r="EG90" s="37"/>
      <c r="EH90" s="37"/>
      <c r="EI90" s="37"/>
      <c r="EJ90" s="37"/>
      <c r="EK90" s="37"/>
      <c r="IA90" s="47"/>
      <c r="IB90" s="47"/>
      <c r="JG90" s="47"/>
      <c r="JH90">
        <v>1</v>
      </c>
      <c r="JI90">
        <v>2</v>
      </c>
      <c r="JJ90">
        <v>3</v>
      </c>
      <c r="JK90">
        <v>4</v>
      </c>
      <c r="JL90">
        <v>5</v>
      </c>
      <c r="JM90">
        <v>6</v>
      </c>
      <c r="JN90">
        <v>7</v>
      </c>
      <c r="JO90">
        <v>8</v>
      </c>
      <c r="JP90">
        <v>9</v>
      </c>
      <c r="JQ90">
        <v>10</v>
      </c>
      <c r="JR90">
        <v>11</v>
      </c>
      <c r="JS90">
        <v>12</v>
      </c>
      <c r="JT90" s="47"/>
    </row>
    <row r="91" spans="1:280">
      <c r="A91" s="47"/>
      <c r="B91" s="28" t="s">
        <v>86</v>
      </c>
      <c r="C91" s="28"/>
      <c r="D91" s="28">
        <v>0.98112500000000002</v>
      </c>
      <c r="E91" s="28">
        <v>4414.74</v>
      </c>
      <c r="F91" s="28">
        <v>10.278700000000001</v>
      </c>
      <c r="G91" s="28">
        <v>12580.3</v>
      </c>
      <c r="H91" s="28">
        <v>7.6226200000000004</v>
      </c>
      <c r="I91" s="28">
        <v>1.34893</v>
      </c>
      <c r="J91" s="28">
        <v>1.06654</v>
      </c>
      <c r="K91" s="28">
        <v>11.041600000000001</v>
      </c>
      <c r="L91" s="28">
        <v>0.53368899999999997</v>
      </c>
      <c r="M91" s="28">
        <v>59.729199999999999</v>
      </c>
      <c r="N91" s="28">
        <v>63.069699999999997</v>
      </c>
      <c r="O91" s="28">
        <v>4.5614000000000002E-2</v>
      </c>
      <c r="P91" s="28">
        <v>0.17125799999999999</v>
      </c>
      <c r="Q91" s="28">
        <v>2.9676999999999998</v>
      </c>
      <c r="R91" s="28">
        <v>4.5668E-2</v>
      </c>
      <c r="S91" s="28">
        <v>4.3108E-2</v>
      </c>
      <c r="T91" s="28">
        <v>1.3621400000000001E-4</v>
      </c>
      <c r="U91" s="28">
        <v>0.16675699999999999</v>
      </c>
      <c r="V91" s="28">
        <v>2.5781900000000002</v>
      </c>
      <c r="W91" s="28"/>
      <c r="X91" s="28"/>
      <c r="Y91" s="28">
        <v>558.33333333333303</v>
      </c>
      <c r="Z91" s="28">
        <v>658.33333333333303</v>
      </c>
      <c r="AA91" s="28">
        <v>875</v>
      </c>
      <c r="AB91" s="28">
        <v>233.333333333333</v>
      </c>
      <c r="AC91" s="28">
        <v>508.33333333333297</v>
      </c>
      <c r="AD91" s="28">
        <v>633.33333333333292</v>
      </c>
      <c r="AE91" s="47"/>
      <c r="AF91" s="32" t="s">
        <v>71</v>
      </c>
      <c r="AG91" s="32"/>
      <c r="AH91" s="32">
        <v>1</v>
      </c>
      <c r="AI91" s="32">
        <v>2</v>
      </c>
      <c r="AJ91" s="32">
        <v>3</v>
      </c>
      <c r="AK91" s="32">
        <v>4</v>
      </c>
      <c r="AL91" s="32">
        <v>5</v>
      </c>
      <c r="AM91" s="32">
        <v>6</v>
      </c>
      <c r="AN91" s="32">
        <v>7</v>
      </c>
      <c r="AO91" s="32">
        <v>8</v>
      </c>
      <c r="AP91" s="32">
        <v>9</v>
      </c>
      <c r="AQ91" s="32">
        <v>10</v>
      </c>
      <c r="AR91" s="32">
        <v>11</v>
      </c>
      <c r="AS91" s="32">
        <v>12</v>
      </c>
      <c r="AT91" s="47"/>
      <c r="DV91" s="37"/>
      <c r="DW91" s="37"/>
      <c r="DX91" s="37"/>
      <c r="DY91" s="37"/>
      <c r="DZ91" s="37"/>
      <c r="EA91" s="37"/>
      <c r="EB91" s="37"/>
      <c r="EC91" s="37"/>
      <c r="ED91" s="37"/>
      <c r="EE91" s="37"/>
      <c r="EF91" s="37"/>
      <c r="EG91" s="37"/>
      <c r="EH91" s="37"/>
      <c r="EI91" s="37"/>
      <c r="EJ91" s="37"/>
      <c r="EK91" s="37"/>
      <c r="IA91" s="47"/>
      <c r="IB91" s="47"/>
      <c r="JG91" s="47"/>
      <c r="JH91">
        <v>1</v>
      </c>
      <c r="JI91">
        <v>2</v>
      </c>
      <c r="JJ91">
        <v>3</v>
      </c>
      <c r="JK91">
        <v>4</v>
      </c>
      <c r="JL91">
        <v>5</v>
      </c>
      <c r="JM91">
        <v>6</v>
      </c>
      <c r="JN91">
        <v>7</v>
      </c>
      <c r="JO91">
        <v>8</v>
      </c>
      <c r="JP91">
        <v>9</v>
      </c>
      <c r="JQ91">
        <v>10</v>
      </c>
      <c r="JR91">
        <v>11</v>
      </c>
      <c r="JS91">
        <v>12</v>
      </c>
      <c r="JT91" s="47"/>
    </row>
    <row r="92" spans="1:280">
      <c r="A92" s="47"/>
      <c r="B92" s="39" t="s">
        <v>85</v>
      </c>
      <c r="C92" s="39"/>
      <c r="D92" s="39">
        <v>1.0130600000000001</v>
      </c>
      <c r="E92" s="39">
        <v>6511.45</v>
      </c>
      <c r="F92" s="39">
        <v>1.5354300000000001</v>
      </c>
      <c r="G92" s="39">
        <v>16784.3</v>
      </c>
      <c r="H92" s="39">
        <v>5.4144100000000002</v>
      </c>
      <c r="I92" s="39">
        <v>1.0303</v>
      </c>
      <c r="J92" s="39">
        <v>0.86394700000000002</v>
      </c>
      <c r="K92" s="39">
        <v>15.0632</v>
      </c>
      <c r="L92" s="39">
        <v>0.306336</v>
      </c>
      <c r="M92" s="39">
        <v>65.7363</v>
      </c>
      <c r="N92" s="39">
        <v>51.799900000000001</v>
      </c>
      <c r="O92" s="39">
        <v>4.3557100000000001E-2</v>
      </c>
      <c r="P92" s="39">
        <v>0.17821999999999999</v>
      </c>
      <c r="Q92" s="39">
        <v>4.75657</v>
      </c>
      <c r="R92" s="39">
        <v>4.4767800000000003E-2</v>
      </c>
      <c r="S92" s="39">
        <v>4.6604300000000001E-2</v>
      </c>
      <c r="T92" s="39">
        <v>8.0690699999999996E-5</v>
      </c>
      <c r="U92" s="39">
        <v>0.158357</v>
      </c>
      <c r="V92" s="39">
        <v>3.40659</v>
      </c>
      <c r="W92" s="39"/>
      <c r="X92" s="39"/>
      <c r="Y92" s="39">
        <v>558.33333333333303</v>
      </c>
      <c r="Z92" s="39">
        <v>658.33333333333303</v>
      </c>
      <c r="AA92" s="39">
        <v>875</v>
      </c>
      <c r="AB92" s="39">
        <v>233.333333333333</v>
      </c>
      <c r="AC92" s="39">
        <v>508.33333333333297</v>
      </c>
      <c r="AD92" s="39">
        <v>633.33333333333292</v>
      </c>
      <c r="AE92" s="47"/>
      <c r="AF92" s="39" t="s">
        <v>70</v>
      </c>
      <c r="AG92" s="39"/>
      <c r="AH92" s="39">
        <v>1</v>
      </c>
      <c r="AI92" s="39">
        <v>2</v>
      </c>
      <c r="AJ92" s="39">
        <v>3</v>
      </c>
      <c r="AK92" s="39">
        <v>4</v>
      </c>
      <c r="AL92" s="39">
        <v>5</v>
      </c>
      <c r="AM92" s="39">
        <v>6</v>
      </c>
      <c r="AN92" s="39">
        <v>7</v>
      </c>
      <c r="AO92" s="39">
        <v>8</v>
      </c>
      <c r="AP92" s="39">
        <v>9</v>
      </c>
      <c r="AQ92" s="39">
        <v>10</v>
      </c>
      <c r="AR92" s="39">
        <v>11</v>
      </c>
      <c r="AS92" s="39">
        <v>12</v>
      </c>
      <c r="AT92" s="47"/>
      <c r="DV92" s="37"/>
      <c r="DW92" s="37"/>
      <c r="DX92" s="37"/>
      <c r="DY92" s="37"/>
      <c r="DZ92" s="37"/>
      <c r="EA92" s="37"/>
      <c r="EB92" s="37"/>
      <c r="EC92" s="37"/>
      <c r="ED92" s="37"/>
      <c r="EE92" s="37"/>
      <c r="EF92" s="37"/>
      <c r="EG92" s="37"/>
      <c r="EH92" s="37"/>
      <c r="EI92" s="37"/>
      <c r="EJ92" s="37"/>
      <c r="EK92" s="37"/>
      <c r="IA92" s="47"/>
      <c r="IB92" s="47"/>
      <c r="JG92" s="47"/>
      <c r="JH92">
        <v>1</v>
      </c>
      <c r="JI92">
        <v>2</v>
      </c>
      <c r="JJ92">
        <v>3</v>
      </c>
      <c r="JK92">
        <v>4</v>
      </c>
      <c r="JL92">
        <v>5</v>
      </c>
      <c r="JM92">
        <v>6</v>
      </c>
      <c r="JN92">
        <v>7</v>
      </c>
      <c r="JO92">
        <v>8</v>
      </c>
      <c r="JP92">
        <v>9</v>
      </c>
      <c r="JQ92">
        <v>10</v>
      </c>
      <c r="JR92">
        <v>11</v>
      </c>
      <c r="JS92">
        <v>12</v>
      </c>
      <c r="JT92" s="47"/>
    </row>
    <row r="93" spans="1:280">
      <c r="A93" s="47"/>
      <c r="B93" s="32" t="s">
        <v>84</v>
      </c>
      <c r="C93" s="32"/>
      <c r="D93" s="32">
        <v>3.5167700000000002</v>
      </c>
      <c r="E93" s="32">
        <v>10070.4</v>
      </c>
      <c r="F93" s="32">
        <v>836.68600000000004</v>
      </c>
      <c r="G93" s="32">
        <v>20204.2</v>
      </c>
      <c r="H93" s="32">
        <v>216.08600000000001</v>
      </c>
      <c r="I93" s="32">
        <v>36.355400000000003</v>
      </c>
      <c r="J93" s="32">
        <v>9.8301300000000005</v>
      </c>
      <c r="K93" s="32">
        <v>25.023399999999999</v>
      </c>
      <c r="L93" s="32">
        <v>11.092700000000001</v>
      </c>
      <c r="M93" s="32">
        <v>116.79300000000001</v>
      </c>
      <c r="N93" s="32">
        <v>77.182199999999995</v>
      </c>
      <c r="O93" s="32">
        <v>6.5586900000000004E-2</v>
      </c>
      <c r="P93" s="32">
        <v>0.55436799999999997</v>
      </c>
      <c r="Q93" s="32">
        <v>24.4373</v>
      </c>
      <c r="R93" s="32">
        <v>2.7060000000000002E-4</v>
      </c>
      <c r="S93" s="32">
        <v>8.8426000000000007E-6</v>
      </c>
      <c r="T93" s="32">
        <v>7.7165299999999997E-4</v>
      </c>
      <c r="U93" s="32">
        <v>9.5732200000000003E-4</v>
      </c>
      <c r="V93" s="32">
        <v>3.36625</v>
      </c>
      <c r="W93" s="32"/>
      <c r="X93" s="32"/>
      <c r="Y93" s="32">
        <v>558.33333333333303</v>
      </c>
      <c r="Z93" s="32">
        <v>658.33333333333303</v>
      </c>
      <c r="AA93" s="32">
        <v>875</v>
      </c>
      <c r="AB93" s="32">
        <v>233.333333333333</v>
      </c>
      <c r="AC93" s="32">
        <v>508.33333333333297</v>
      </c>
      <c r="AD93" s="32">
        <v>633.33333333333292</v>
      </c>
      <c r="AE93" s="47"/>
      <c r="AF93" s="32" t="s">
        <v>69</v>
      </c>
      <c r="AG93" s="32"/>
      <c r="AH93" s="32">
        <v>1</v>
      </c>
      <c r="AI93" s="32">
        <v>2</v>
      </c>
      <c r="AJ93" s="32">
        <v>3</v>
      </c>
      <c r="AK93" s="32">
        <v>4</v>
      </c>
      <c r="AL93" s="32">
        <v>5</v>
      </c>
      <c r="AM93" s="32">
        <v>6</v>
      </c>
      <c r="AN93" s="32">
        <v>7</v>
      </c>
      <c r="AO93" s="32">
        <v>8</v>
      </c>
      <c r="AP93" s="32">
        <v>9</v>
      </c>
      <c r="AQ93" s="32">
        <v>10</v>
      </c>
      <c r="AR93" s="32">
        <v>11</v>
      </c>
      <c r="AS93" s="32">
        <v>12</v>
      </c>
      <c r="AT93" s="47"/>
      <c r="DV93" s="37"/>
      <c r="DW93" s="37"/>
      <c r="DX93" s="37"/>
      <c r="DY93" s="37"/>
      <c r="DZ93" s="37"/>
      <c r="EA93" s="37"/>
      <c r="EB93" s="37"/>
      <c r="EC93" s="37"/>
      <c r="ED93" s="37"/>
      <c r="EE93" s="37"/>
      <c r="EF93" s="37"/>
      <c r="EG93" s="37"/>
      <c r="EH93" s="37"/>
      <c r="EI93" s="37"/>
      <c r="EJ93" s="37"/>
      <c r="EK93" s="37"/>
      <c r="IA93" s="47"/>
      <c r="IB93" s="47"/>
      <c r="JG93" s="47"/>
      <c r="JH93">
        <v>1</v>
      </c>
      <c r="JI93">
        <v>2</v>
      </c>
      <c r="JJ93">
        <v>3</v>
      </c>
      <c r="JK93">
        <v>4</v>
      </c>
      <c r="JL93">
        <v>5</v>
      </c>
      <c r="JM93">
        <v>6</v>
      </c>
      <c r="JN93">
        <v>7</v>
      </c>
      <c r="JO93">
        <v>8</v>
      </c>
      <c r="JP93">
        <v>9</v>
      </c>
      <c r="JQ93">
        <v>10</v>
      </c>
      <c r="JR93">
        <v>11</v>
      </c>
      <c r="JS93">
        <v>12</v>
      </c>
      <c r="JT93" s="47"/>
    </row>
    <row r="94" spans="1:280">
      <c r="A94" s="47"/>
      <c r="B94" t="s">
        <v>83</v>
      </c>
      <c r="D94">
        <v>0.72997699999999999</v>
      </c>
      <c r="E94">
        <v>5728.96</v>
      </c>
      <c r="F94">
        <v>2.7061700000000001E-2</v>
      </c>
      <c r="G94">
        <v>9496.27</v>
      </c>
      <c r="H94">
        <v>4.1624400000000001</v>
      </c>
      <c r="I94">
        <v>1.0541400000000001</v>
      </c>
      <c r="J94">
        <v>0.89607700000000001</v>
      </c>
      <c r="K94">
        <v>13.563599999999999</v>
      </c>
      <c r="L94">
        <v>0.28246599999999999</v>
      </c>
      <c r="M94">
        <v>53.508000000000003</v>
      </c>
      <c r="N94">
        <v>46.070599999999999</v>
      </c>
      <c r="O94">
        <v>3.1690500000000001E-3</v>
      </c>
      <c r="P94">
        <v>0.13834099999999999</v>
      </c>
      <c r="Q94">
        <v>4.2052300000000002</v>
      </c>
      <c r="R94">
        <v>5.7242299999999996E-4</v>
      </c>
      <c r="S94">
        <v>1.10103E-5</v>
      </c>
      <c r="T94">
        <v>1.3846799999999999E-4</v>
      </c>
      <c r="U94">
        <v>5.4299399999999997E-5</v>
      </c>
      <c r="V94">
        <v>2.3007599999999999</v>
      </c>
      <c r="Y94">
        <v>558.33333333333303</v>
      </c>
      <c r="Z94">
        <v>658.33333333333303</v>
      </c>
      <c r="AA94">
        <v>875</v>
      </c>
      <c r="AB94">
        <v>233.333333333333</v>
      </c>
      <c r="AC94">
        <v>508.33333333333297</v>
      </c>
      <c r="AD94">
        <v>633.33333333333292</v>
      </c>
      <c r="AE94" s="47"/>
      <c r="AF94" s="28" t="s">
        <v>68</v>
      </c>
      <c r="AG94" s="28"/>
      <c r="AH94" s="28">
        <v>1</v>
      </c>
      <c r="AI94" s="28">
        <v>2</v>
      </c>
      <c r="AJ94" s="28">
        <v>3</v>
      </c>
      <c r="AK94" s="28">
        <v>4</v>
      </c>
      <c r="AL94" s="28">
        <v>5</v>
      </c>
      <c r="AM94" s="28">
        <v>6</v>
      </c>
      <c r="AN94" s="28">
        <v>7</v>
      </c>
      <c r="AO94" s="28">
        <v>8</v>
      </c>
      <c r="AP94" s="28">
        <v>9</v>
      </c>
      <c r="AQ94" s="28">
        <v>10</v>
      </c>
      <c r="AR94" s="28">
        <v>11</v>
      </c>
      <c r="AS94" s="28">
        <v>12</v>
      </c>
      <c r="AT94" s="47"/>
      <c r="DV94" s="37"/>
      <c r="DW94" s="37"/>
      <c r="DX94" s="37"/>
      <c r="DY94" s="37"/>
      <c r="DZ94" s="37"/>
      <c r="EA94" s="37"/>
      <c r="EB94" s="37"/>
      <c r="EC94" s="37"/>
      <c r="ED94" s="37"/>
      <c r="EE94" s="37"/>
      <c r="EF94" s="37"/>
      <c r="EG94" s="37"/>
      <c r="EH94" s="37"/>
      <c r="EI94" s="37"/>
      <c r="EJ94" s="37"/>
      <c r="EK94" s="37"/>
      <c r="IA94" s="47"/>
      <c r="IB94" s="47"/>
      <c r="JG94" s="47"/>
      <c r="JH94">
        <v>1</v>
      </c>
      <c r="JI94">
        <v>2</v>
      </c>
      <c r="JJ94">
        <v>3</v>
      </c>
      <c r="JK94">
        <v>4</v>
      </c>
      <c r="JL94">
        <v>5</v>
      </c>
      <c r="JM94">
        <v>6</v>
      </c>
      <c r="JN94">
        <v>7</v>
      </c>
      <c r="JO94">
        <v>8</v>
      </c>
      <c r="JP94">
        <v>9</v>
      </c>
      <c r="JQ94">
        <v>10</v>
      </c>
      <c r="JR94">
        <v>11</v>
      </c>
      <c r="JS94">
        <v>12</v>
      </c>
      <c r="JT94" s="47"/>
    </row>
    <row r="95" spans="1:280">
      <c r="A95" s="47"/>
      <c r="B95" s="28" t="s">
        <v>82</v>
      </c>
      <c r="C95" s="28"/>
      <c r="D95" s="28">
        <v>1.0705800000000001</v>
      </c>
      <c r="E95" s="28">
        <v>8126.96</v>
      </c>
      <c r="F95" s="28">
        <v>223.36799999999999</v>
      </c>
      <c r="G95" s="28">
        <v>13386.6</v>
      </c>
      <c r="H95" s="28">
        <v>61.735399999999998</v>
      </c>
      <c r="I95" s="28">
        <v>9.3146199999999997</v>
      </c>
      <c r="J95" s="28">
        <v>5.6338800000000004</v>
      </c>
      <c r="K95" s="28">
        <v>16.4084</v>
      </c>
      <c r="L95" s="28">
        <v>3.3490099999999998</v>
      </c>
      <c r="M95" s="28">
        <v>61.282499999999999</v>
      </c>
      <c r="N95" s="28">
        <v>71.600300000000004</v>
      </c>
      <c r="O95" s="28">
        <v>7.9924099999999998E-2</v>
      </c>
      <c r="P95" s="28">
        <v>0.25592300000000001</v>
      </c>
      <c r="Q95" s="28">
        <v>8.4995700000000003</v>
      </c>
      <c r="R95" s="28">
        <v>2.1087499999999999E-2</v>
      </c>
      <c r="S95" s="28">
        <v>2.8297800000000001E-2</v>
      </c>
      <c r="T95" s="28">
        <v>5.0651800000000002E-5</v>
      </c>
      <c r="U95" s="28">
        <v>1.0879700000000001E-2</v>
      </c>
      <c r="V95" s="28">
        <v>2.9083899999999998</v>
      </c>
      <c r="W95" s="28"/>
      <c r="X95" s="28"/>
      <c r="Y95" s="28">
        <v>558.33333333333303</v>
      </c>
      <c r="Z95" s="28">
        <v>658.33333333333303</v>
      </c>
      <c r="AA95" s="28">
        <v>875</v>
      </c>
      <c r="AB95" s="28">
        <v>233.333333333333</v>
      </c>
      <c r="AC95" s="28">
        <v>508.33333333333297</v>
      </c>
      <c r="AD95" s="28">
        <v>633.33333333333292</v>
      </c>
      <c r="AE95" s="47"/>
      <c r="AF95" s="28" t="s">
        <v>67</v>
      </c>
      <c r="AG95" s="28"/>
      <c r="AH95" s="28">
        <v>1</v>
      </c>
      <c r="AI95" s="28">
        <v>2</v>
      </c>
      <c r="AJ95" s="28">
        <v>3</v>
      </c>
      <c r="AK95" s="28">
        <v>4</v>
      </c>
      <c r="AL95" s="28">
        <v>5</v>
      </c>
      <c r="AM95" s="28">
        <v>6</v>
      </c>
      <c r="AN95" s="28">
        <v>7</v>
      </c>
      <c r="AO95" s="28">
        <v>8</v>
      </c>
      <c r="AP95" s="28">
        <v>9</v>
      </c>
      <c r="AQ95" s="28">
        <v>10</v>
      </c>
      <c r="AR95" s="28">
        <v>11</v>
      </c>
      <c r="AS95" s="28">
        <v>12</v>
      </c>
      <c r="AT95" s="47"/>
      <c r="DV95" s="37"/>
      <c r="DW95" s="37"/>
      <c r="DX95" s="37"/>
      <c r="DY95" s="37"/>
      <c r="DZ95" s="37"/>
      <c r="EA95" s="37"/>
      <c r="EB95" s="37"/>
      <c r="EC95" s="37"/>
      <c r="ED95" s="37"/>
      <c r="EE95" s="37"/>
      <c r="EF95" s="37"/>
      <c r="EG95" s="37"/>
      <c r="EH95" s="37"/>
      <c r="EI95" s="37"/>
      <c r="EJ95" s="37"/>
      <c r="EK95" s="37"/>
      <c r="IA95" s="47"/>
      <c r="IB95" s="47"/>
      <c r="JG95" s="47"/>
      <c r="JH95">
        <v>1</v>
      </c>
      <c r="JI95">
        <v>2</v>
      </c>
      <c r="JJ95">
        <v>3</v>
      </c>
      <c r="JK95">
        <v>4</v>
      </c>
      <c r="JL95">
        <v>5</v>
      </c>
      <c r="JM95">
        <v>6</v>
      </c>
      <c r="JN95">
        <v>7</v>
      </c>
      <c r="JO95">
        <v>8</v>
      </c>
      <c r="JP95">
        <v>9</v>
      </c>
      <c r="JQ95">
        <v>10</v>
      </c>
      <c r="JR95">
        <v>11</v>
      </c>
      <c r="JS95">
        <v>12</v>
      </c>
      <c r="JT95" s="47"/>
    </row>
    <row r="96" spans="1:280">
      <c r="A96" s="47"/>
      <c r="B96" s="39" t="s">
        <v>81</v>
      </c>
      <c r="C96" s="39"/>
      <c r="D96" s="39">
        <v>0.92803000000000002</v>
      </c>
      <c r="E96" s="39">
        <v>3248.87</v>
      </c>
      <c r="F96" s="39">
        <v>3.2865099999999998</v>
      </c>
      <c r="G96" s="39">
        <v>11550.2</v>
      </c>
      <c r="H96" s="39">
        <v>6.3896300000000004</v>
      </c>
      <c r="I96" s="39">
        <v>1.15235</v>
      </c>
      <c r="J96" s="39">
        <v>1.05183</v>
      </c>
      <c r="K96" s="39">
        <v>9.7389299999999999</v>
      </c>
      <c r="L96" s="39">
        <v>0.23194999999999999</v>
      </c>
      <c r="M96" s="39">
        <v>71.912300000000002</v>
      </c>
      <c r="N96" s="39">
        <v>63.5672</v>
      </c>
      <c r="O96" s="39">
        <v>2.68154E-2</v>
      </c>
      <c r="P96" s="39">
        <v>0.136292</v>
      </c>
      <c r="Q96" s="39">
        <v>3.08786</v>
      </c>
      <c r="R96" s="39">
        <v>4.3897100000000001E-2</v>
      </c>
      <c r="S96" s="39">
        <v>4.8206100000000002E-2</v>
      </c>
      <c r="T96" s="39">
        <v>7.9483199999999995E-6</v>
      </c>
      <c r="U96" s="39">
        <v>0.148534</v>
      </c>
      <c r="V96" s="39">
        <v>2.3464999999999998</v>
      </c>
      <c r="W96" s="39"/>
      <c r="X96" s="39"/>
      <c r="Y96" s="39">
        <v>558.33333333333303</v>
      </c>
      <c r="Z96" s="39">
        <v>658.33333333333303</v>
      </c>
      <c r="AA96" s="39">
        <v>875</v>
      </c>
      <c r="AB96" s="39">
        <v>233.333333333333</v>
      </c>
      <c r="AC96" s="39">
        <v>508.33333333333297</v>
      </c>
      <c r="AD96" s="39">
        <v>633.33333333333292</v>
      </c>
      <c r="AE96" s="47"/>
      <c r="AF96" s="32" t="s">
        <v>66</v>
      </c>
      <c r="AG96" s="32"/>
      <c r="AH96" s="32">
        <v>1</v>
      </c>
      <c r="AI96" s="32">
        <v>2</v>
      </c>
      <c r="AJ96" s="32">
        <v>3</v>
      </c>
      <c r="AK96" s="32">
        <v>4</v>
      </c>
      <c r="AL96" s="32">
        <v>5</v>
      </c>
      <c r="AM96" s="32">
        <v>6</v>
      </c>
      <c r="AN96" s="32">
        <v>7</v>
      </c>
      <c r="AO96" s="32">
        <v>8</v>
      </c>
      <c r="AP96" s="32">
        <v>9</v>
      </c>
      <c r="AQ96" s="32">
        <v>10</v>
      </c>
      <c r="AR96" s="32">
        <v>11</v>
      </c>
      <c r="AS96" s="32">
        <v>12</v>
      </c>
      <c r="AT96" s="47"/>
      <c r="DV96" s="37"/>
      <c r="DW96" s="37"/>
      <c r="DX96" s="37"/>
      <c r="DY96" s="37"/>
      <c r="DZ96" s="37"/>
      <c r="EA96" s="37"/>
      <c r="EB96" s="37"/>
      <c r="EC96" s="37"/>
      <c r="ED96" s="37"/>
      <c r="EE96" s="37"/>
      <c r="EF96" s="37"/>
      <c r="EG96" s="37"/>
      <c r="EH96" s="37"/>
      <c r="EI96" s="37"/>
      <c r="EJ96" s="37"/>
      <c r="EK96" s="37"/>
      <c r="IA96" s="47"/>
      <c r="IB96" s="47"/>
      <c r="JG96" s="47"/>
      <c r="JH96">
        <v>1</v>
      </c>
      <c r="JI96">
        <v>2</v>
      </c>
      <c r="JJ96">
        <v>3</v>
      </c>
      <c r="JK96">
        <v>4</v>
      </c>
      <c r="JL96">
        <v>5</v>
      </c>
      <c r="JM96">
        <v>6</v>
      </c>
      <c r="JN96">
        <v>7</v>
      </c>
      <c r="JO96">
        <v>8</v>
      </c>
      <c r="JP96">
        <v>9</v>
      </c>
      <c r="JQ96">
        <v>10</v>
      </c>
      <c r="JR96">
        <v>11</v>
      </c>
      <c r="JS96">
        <v>12</v>
      </c>
      <c r="JT96" s="47"/>
    </row>
    <row r="97" spans="1:280">
      <c r="A97" s="47"/>
      <c r="B97" s="39" t="s">
        <v>80</v>
      </c>
      <c r="C97" s="39"/>
      <c r="D97" s="39">
        <v>0.79227999999999998</v>
      </c>
      <c r="E97" s="39">
        <v>4288.67</v>
      </c>
      <c r="F97" s="39">
        <v>9.0327599999999997</v>
      </c>
      <c r="G97" s="39">
        <v>11168.1</v>
      </c>
      <c r="H97" s="39">
        <v>8.0510300000000008</v>
      </c>
      <c r="I97" s="39">
        <v>1.2696400000000001</v>
      </c>
      <c r="J97" s="39">
        <v>1.0770900000000001</v>
      </c>
      <c r="K97" s="39">
        <v>10.486800000000001</v>
      </c>
      <c r="L97" s="39">
        <v>0.28251500000000002</v>
      </c>
      <c r="M97" s="39">
        <v>77.770600000000002</v>
      </c>
      <c r="N97" s="39">
        <v>71.888800000000003</v>
      </c>
      <c r="O97" s="39">
        <v>3.4043400000000001E-2</v>
      </c>
      <c r="P97" s="39">
        <v>0.19980300000000001</v>
      </c>
      <c r="Q97" s="39">
        <v>3.35561</v>
      </c>
      <c r="R97" s="39">
        <v>2.3399099999999999E-2</v>
      </c>
      <c r="S97" s="39">
        <v>2.27067E-2</v>
      </c>
      <c r="T97" s="39">
        <v>5.9136999999999998E-6</v>
      </c>
      <c r="U97" s="39">
        <v>9.7165799999999997E-2</v>
      </c>
      <c r="V97" s="39">
        <v>2.6837499999999999</v>
      </c>
      <c r="W97" s="39"/>
      <c r="X97" s="39"/>
      <c r="Y97" s="39">
        <v>558.33333333333303</v>
      </c>
      <c r="Z97" s="39">
        <v>658.33333333333303</v>
      </c>
      <c r="AA97" s="39">
        <v>875</v>
      </c>
      <c r="AB97" s="39">
        <v>233.333333333333</v>
      </c>
      <c r="AC97" s="39">
        <v>508.33333333333297</v>
      </c>
      <c r="AD97" s="39">
        <v>633.33333333333292</v>
      </c>
      <c r="AE97" s="47"/>
      <c r="AF97" s="39" t="s">
        <v>65</v>
      </c>
      <c r="AG97" s="39"/>
      <c r="AH97" s="39">
        <v>1</v>
      </c>
      <c r="AI97" s="39">
        <v>2</v>
      </c>
      <c r="AJ97" s="39">
        <v>3</v>
      </c>
      <c r="AK97" s="39">
        <v>4</v>
      </c>
      <c r="AL97" s="39">
        <v>5</v>
      </c>
      <c r="AM97" s="39">
        <v>6</v>
      </c>
      <c r="AN97" s="39">
        <v>7</v>
      </c>
      <c r="AO97" s="39">
        <v>8</v>
      </c>
      <c r="AP97" s="39">
        <v>9</v>
      </c>
      <c r="AQ97" s="39">
        <v>10</v>
      </c>
      <c r="AR97" s="39">
        <v>11</v>
      </c>
      <c r="AS97" s="39">
        <v>12</v>
      </c>
      <c r="AT97" s="47"/>
      <c r="DV97" s="37"/>
      <c r="DW97" s="37"/>
      <c r="DX97" s="37"/>
      <c r="DY97" s="37"/>
      <c r="DZ97" s="37"/>
      <c r="EA97" s="37"/>
      <c r="EB97" s="37"/>
      <c r="EC97" s="37"/>
      <c r="ED97" s="37"/>
      <c r="EE97" s="37"/>
      <c r="EF97" s="37"/>
      <c r="EG97" s="37"/>
      <c r="EH97" s="37"/>
      <c r="EI97" s="37"/>
      <c r="EJ97" s="37"/>
      <c r="EK97" s="37"/>
      <c r="IA97" s="47"/>
      <c r="IB97" s="47"/>
      <c r="JG97" s="47"/>
      <c r="JH97">
        <v>1</v>
      </c>
      <c r="JI97">
        <v>2</v>
      </c>
      <c r="JJ97">
        <v>3</v>
      </c>
      <c r="JK97">
        <v>4</v>
      </c>
      <c r="JL97">
        <v>5</v>
      </c>
      <c r="JM97">
        <v>6</v>
      </c>
      <c r="JN97">
        <v>7</v>
      </c>
      <c r="JO97">
        <v>8</v>
      </c>
      <c r="JP97">
        <v>9</v>
      </c>
      <c r="JQ97">
        <v>10</v>
      </c>
      <c r="JR97">
        <v>11</v>
      </c>
      <c r="JS97">
        <v>12</v>
      </c>
      <c r="JT97" s="47"/>
    </row>
    <row r="98" spans="1:280">
      <c r="A98" s="47"/>
      <c r="B98" s="32" t="s">
        <v>79</v>
      </c>
      <c r="C98" s="32"/>
      <c r="D98" s="32">
        <v>4.1314099999999998</v>
      </c>
      <c r="E98" s="32">
        <v>10238.4</v>
      </c>
      <c r="F98" s="32">
        <v>774.17600000000004</v>
      </c>
      <c r="G98" s="32">
        <v>22970.5</v>
      </c>
      <c r="H98" s="32">
        <v>250.809</v>
      </c>
      <c r="I98" s="32">
        <v>31.8489</v>
      </c>
      <c r="J98" s="32">
        <v>13.5297</v>
      </c>
      <c r="K98" s="32">
        <v>24.667200000000001</v>
      </c>
      <c r="L98" s="32">
        <v>11.4678</v>
      </c>
      <c r="M98" s="32">
        <v>100.93300000000001</v>
      </c>
      <c r="N98" s="32">
        <v>75.746099999999998</v>
      </c>
      <c r="O98" s="32">
        <v>0.27064199999999999</v>
      </c>
      <c r="P98" s="32">
        <v>0.42745699999999998</v>
      </c>
      <c r="Q98" s="32">
        <v>18.1967</v>
      </c>
      <c r="R98" s="32">
        <v>0.21796199999999999</v>
      </c>
      <c r="S98" s="32">
        <v>0.65841799999999995</v>
      </c>
      <c r="T98" s="32">
        <v>7.6058299999999995E-2</v>
      </c>
      <c r="U98" s="32">
        <v>2.5623400000000001E-2</v>
      </c>
      <c r="V98" s="32">
        <v>4.6155799999999996</v>
      </c>
      <c r="W98" s="32"/>
      <c r="X98" s="32"/>
      <c r="Y98" s="32">
        <v>558.33333333333303</v>
      </c>
      <c r="Z98" s="32">
        <v>658.33333333333303</v>
      </c>
      <c r="AA98" s="32">
        <v>875</v>
      </c>
      <c r="AB98" s="32">
        <v>233.333333333333</v>
      </c>
      <c r="AC98" s="32">
        <v>508.33333333333297</v>
      </c>
      <c r="AD98" s="32">
        <v>633.33333333333292</v>
      </c>
      <c r="AE98" s="47"/>
      <c r="AF98" s="28" t="s">
        <v>64</v>
      </c>
      <c r="AG98" s="28"/>
      <c r="AH98" s="28">
        <v>1</v>
      </c>
      <c r="AI98" s="28">
        <v>2</v>
      </c>
      <c r="AJ98" s="28">
        <v>3</v>
      </c>
      <c r="AK98" s="28">
        <v>4</v>
      </c>
      <c r="AL98" s="28">
        <v>5</v>
      </c>
      <c r="AM98" s="28">
        <v>6</v>
      </c>
      <c r="AN98" s="28">
        <v>7</v>
      </c>
      <c r="AO98" s="28">
        <v>8</v>
      </c>
      <c r="AP98" s="28">
        <v>9</v>
      </c>
      <c r="AQ98" s="28">
        <v>10</v>
      </c>
      <c r="AR98" s="28">
        <v>11</v>
      </c>
      <c r="AS98" s="28">
        <v>12</v>
      </c>
      <c r="AT98" s="47"/>
      <c r="DV98" s="37"/>
      <c r="DW98" s="37"/>
      <c r="DX98" s="37"/>
      <c r="DY98" s="37"/>
      <c r="DZ98" s="37"/>
      <c r="EA98" s="37"/>
      <c r="EB98" s="37"/>
      <c r="EC98" s="37"/>
      <c r="ED98" s="37"/>
      <c r="EE98" s="37"/>
      <c r="EF98" s="37"/>
      <c r="EG98" s="37"/>
      <c r="EH98" s="37"/>
      <c r="EI98" s="37"/>
      <c r="EJ98" s="37"/>
      <c r="EK98" s="37"/>
      <c r="IA98" s="47"/>
      <c r="IB98" s="47"/>
      <c r="JG98" s="47"/>
      <c r="JH98">
        <v>1</v>
      </c>
      <c r="JI98">
        <v>2</v>
      </c>
      <c r="JJ98">
        <v>3</v>
      </c>
      <c r="JK98">
        <v>4</v>
      </c>
      <c r="JL98">
        <v>5</v>
      </c>
      <c r="JM98">
        <v>6</v>
      </c>
      <c r="JN98">
        <v>7</v>
      </c>
      <c r="JO98">
        <v>8</v>
      </c>
      <c r="JP98">
        <v>9</v>
      </c>
      <c r="JQ98">
        <v>10</v>
      </c>
      <c r="JR98">
        <v>11</v>
      </c>
      <c r="JS98">
        <v>12</v>
      </c>
      <c r="JT98" s="47"/>
    </row>
    <row r="99" spans="1:280">
      <c r="A99" s="47"/>
      <c r="B99" t="s">
        <v>78</v>
      </c>
      <c r="D99">
        <v>1.07704</v>
      </c>
      <c r="E99">
        <v>3958.45</v>
      </c>
      <c r="F99">
        <v>3.38103</v>
      </c>
      <c r="G99">
        <v>8964.11</v>
      </c>
      <c r="H99">
        <v>6.36557</v>
      </c>
      <c r="I99">
        <v>1.09287</v>
      </c>
      <c r="J99">
        <v>1.9737</v>
      </c>
      <c r="K99">
        <v>19.494599999999998</v>
      </c>
      <c r="L99">
        <v>0.49791000000000002</v>
      </c>
      <c r="M99">
        <v>58.241399999999999</v>
      </c>
      <c r="N99">
        <v>49.944099999999999</v>
      </c>
      <c r="O99">
        <v>4.7833500000000001E-2</v>
      </c>
      <c r="P99">
        <v>0.239013</v>
      </c>
      <c r="Q99">
        <v>3.5202900000000001</v>
      </c>
      <c r="R99">
        <v>3.7516800000000003E-2</v>
      </c>
      <c r="S99">
        <v>7.5111300000000006E-2</v>
      </c>
      <c r="T99">
        <v>8.6533700000000005E-3</v>
      </c>
      <c r="U99">
        <v>0.109722</v>
      </c>
      <c r="V99">
        <v>3.2044999999999999</v>
      </c>
      <c r="Y99">
        <v>558.33333333333303</v>
      </c>
      <c r="Z99">
        <v>658.33333333333303</v>
      </c>
      <c r="AA99">
        <v>875</v>
      </c>
      <c r="AB99">
        <v>233.333333333333</v>
      </c>
      <c r="AC99">
        <v>508.33333333333297</v>
      </c>
      <c r="AD99">
        <v>633.33333333333292</v>
      </c>
      <c r="AE99" s="47"/>
      <c r="AF99" s="28" t="s">
        <v>63</v>
      </c>
      <c r="AG99" s="28"/>
      <c r="AH99" s="28">
        <v>1</v>
      </c>
      <c r="AI99" s="28">
        <v>2</v>
      </c>
      <c r="AJ99" s="28">
        <v>3</v>
      </c>
      <c r="AK99" s="28">
        <v>4</v>
      </c>
      <c r="AL99" s="28">
        <v>5</v>
      </c>
      <c r="AM99" s="28">
        <v>6</v>
      </c>
      <c r="AN99" s="28">
        <v>7</v>
      </c>
      <c r="AO99" s="28">
        <v>8</v>
      </c>
      <c r="AP99" s="28">
        <v>9</v>
      </c>
      <c r="AQ99" s="28">
        <v>10</v>
      </c>
      <c r="AR99" s="28">
        <v>11</v>
      </c>
      <c r="AS99" s="28">
        <v>12</v>
      </c>
      <c r="AT99" s="47"/>
      <c r="DV99" s="37"/>
      <c r="DW99" s="37"/>
      <c r="DX99" s="37"/>
      <c r="DY99" s="37"/>
      <c r="DZ99" s="37"/>
      <c r="EA99" s="37"/>
      <c r="EB99" s="37"/>
      <c r="EC99" s="37"/>
      <c r="ED99" s="37"/>
      <c r="EE99" s="37"/>
      <c r="EF99" s="37"/>
      <c r="EG99" s="37"/>
      <c r="EH99" s="37"/>
      <c r="EI99" s="37"/>
      <c r="EJ99" s="37"/>
      <c r="EK99" s="37"/>
      <c r="IA99" s="47"/>
      <c r="IB99" s="47"/>
      <c r="JG99" s="47"/>
      <c r="JH99">
        <v>1</v>
      </c>
      <c r="JI99">
        <v>2</v>
      </c>
      <c r="JJ99">
        <v>3</v>
      </c>
      <c r="JK99">
        <v>4</v>
      </c>
      <c r="JL99">
        <v>5</v>
      </c>
      <c r="JM99">
        <v>6</v>
      </c>
      <c r="JN99">
        <v>7</v>
      </c>
      <c r="JO99">
        <v>8</v>
      </c>
      <c r="JP99">
        <v>9</v>
      </c>
      <c r="JQ99">
        <v>10</v>
      </c>
      <c r="JR99">
        <v>11</v>
      </c>
      <c r="JS99">
        <v>12</v>
      </c>
      <c r="JT99" s="47"/>
    </row>
    <row r="100" spans="1:280" ht="14.4" customHeight="1">
      <c r="A100" s="47"/>
      <c r="B100" t="s">
        <v>77</v>
      </c>
      <c r="D100">
        <v>1.2152099999999999</v>
      </c>
      <c r="E100">
        <v>2934.32</v>
      </c>
      <c r="F100">
        <v>3.2438400000000001</v>
      </c>
      <c r="G100">
        <v>10804</v>
      </c>
      <c r="H100">
        <v>8.0423899999999993</v>
      </c>
      <c r="I100">
        <v>1.35158</v>
      </c>
      <c r="J100">
        <v>2.2939099999999999</v>
      </c>
      <c r="K100">
        <v>19.174800000000001</v>
      </c>
      <c r="L100">
        <v>0.411302</v>
      </c>
      <c r="M100">
        <v>52.656399999999998</v>
      </c>
      <c r="N100">
        <v>46.813400000000001</v>
      </c>
      <c r="O100">
        <v>0.21138999999999999</v>
      </c>
      <c r="P100">
        <v>0.22234100000000001</v>
      </c>
      <c r="Q100">
        <v>3.49017</v>
      </c>
      <c r="R100">
        <v>3.7128599999999998E-2</v>
      </c>
      <c r="S100">
        <v>3.03485E-2</v>
      </c>
      <c r="T100">
        <v>1.5591900000000001E-2</v>
      </c>
      <c r="U100">
        <v>0.14333399999999999</v>
      </c>
      <c r="V100">
        <v>2.8075999999999999</v>
      </c>
      <c r="Y100">
        <v>558.33333333333303</v>
      </c>
      <c r="Z100">
        <v>658.33333333333303</v>
      </c>
      <c r="AA100">
        <v>875</v>
      </c>
      <c r="AB100">
        <v>233.333333333333</v>
      </c>
      <c r="AC100">
        <v>508.33333333333297</v>
      </c>
      <c r="AD100">
        <v>633.33333333333292</v>
      </c>
      <c r="AE100" s="47"/>
      <c r="AF100" s="47"/>
      <c r="AG100" s="53"/>
      <c r="AH100" s="47"/>
      <c r="AI100" s="47"/>
      <c r="AJ100" s="47"/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DV100" s="37"/>
      <c r="DW100" s="37"/>
      <c r="DX100" s="37"/>
      <c r="DY100" s="37"/>
      <c r="DZ100" s="37"/>
      <c r="EA100" s="37"/>
      <c r="EB100" s="37"/>
      <c r="EC100" s="37"/>
      <c r="ED100" s="37"/>
      <c r="EE100" s="37"/>
      <c r="EF100" s="37"/>
      <c r="EG100" s="37"/>
      <c r="EH100" s="37"/>
      <c r="EI100" s="37"/>
      <c r="EJ100" s="37"/>
      <c r="EK100" s="37"/>
      <c r="IA100" s="47"/>
      <c r="IB100" s="47"/>
      <c r="JG100" s="47"/>
      <c r="JH100">
        <v>1</v>
      </c>
      <c r="JI100">
        <v>2</v>
      </c>
      <c r="JJ100">
        <v>3</v>
      </c>
      <c r="JK100">
        <v>4</v>
      </c>
      <c r="JL100">
        <v>5</v>
      </c>
      <c r="JM100">
        <v>6</v>
      </c>
      <c r="JN100">
        <v>7</v>
      </c>
      <c r="JO100">
        <v>8</v>
      </c>
      <c r="JP100">
        <v>9</v>
      </c>
      <c r="JQ100">
        <v>10</v>
      </c>
      <c r="JR100">
        <v>11</v>
      </c>
      <c r="JS100">
        <v>12</v>
      </c>
      <c r="JT100" s="47"/>
    </row>
    <row r="101" spans="1:280" ht="14.4" customHeight="1">
      <c r="A101" s="47"/>
      <c r="B101" s="39" t="s">
        <v>76</v>
      </c>
      <c r="C101" s="39"/>
      <c r="D101" s="39">
        <v>1.21661</v>
      </c>
      <c r="E101" s="39">
        <v>3554.73</v>
      </c>
      <c r="F101" s="39">
        <v>2.18608</v>
      </c>
      <c r="G101" s="39">
        <v>8068.86</v>
      </c>
      <c r="H101" s="39">
        <v>7.2205000000000004</v>
      </c>
      <c r="I101" s="39">
        <v>1.36188</v>
      </c>
      <c r="J101" s="39">
        <v>1.4476899999999999</v>
      </c>
      <c r="K101" s="39">
        <v>15.795500000000001</v>
      </c>
      <c r="L101" s="39">
        <v>0.42291099999999998</v>
      </c>
      <c r="M101" s="39">
        <v>51.581200000000003</v>
      </c>
      <c r="N101" s="39">
        <v>49.644199999999998</v>
      </c>
      <c r="O101" s="39">
        <v>4.6360499999999999E-2</v>
      </c>
      <c r="P101" s="39">
        <v>0.177928</v>
      </c>
      <c r="Q101" s="39">
        <v>2.4411900000000002</v>
      </c>
      <c r="R101" s="39">
        <v>1.04802E-2</v>
      </c>
      <c r="S101" s="39">
        <v>5.70482E-2</v>
      </c>
      <c r="T101" s="39">
        <v>1.5676300000000001E-5</v>
      </c>
      <c r="U101" s="39">
        <v>0.19877600000000001</v>
      </c>
      <c r="V101" s="39">
        <v>3.2169599999999998</v>
      </c>
      <c r="W101" s="39"/>
      <c r="X101" s="39"/>
      <c r="Y101" s="39">
        <v>558.33333333333303</v>
      </c>
      <c r="Z101" s="39">
        <v>658.33333333333303</v>
      </c>
      <c r="AA101" s="39">
        <v>875</v>
      </c>
      <c r="AB101" s="39">
        <v>233.333333333333</v>
      </c>
      <c r="AC101" s="39">
        <v>508.33333333333297</v>
      </c>
      <c r="AD101" s="39">
        <v>633.33333333333292</v>
      </c>
      <c r="AE101" s="47"/>
      <c r="AF101" s="84" t="s">
        <v>117</v>
      </c>
      <c r="AG101" s="84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47"/>
      <c r="DV101" s="37"/>
      <c r="DW101" s="37"/>
      <c r="DX101" s="37"/>
      <c r="DY101" s="37"/>
      <c r="DZ101" s="37"/>
      <c r="EA101" s="37"/>
      <c r="EB101" s="37"/>
      <c r="EC101" s="37"/>
      <c r="ED101" s="37"/>
      <c r="EE101" s="37"/>
      <c r="EF101" s="37"/>
      <c r="EG101" s="37"/>
      <c r="EH101" s="37"/>
      <c r="EI101" s="37"/>
      <c r="EJ101" s="37"/>
      <c r="EK101" s="37"/>
      <c r="IA101" s="47"/>
      <c r="IB101" s="47"/>
      <c r="JG101" s="47"/>
      <c r="JH101">
        <v>1</v>
      </c>
      <c r="JI101">
        <v>2</v>
      </c>
      <c r="JJ101">
        <v>3</v>
      </c>
      <c r="JK101">
        <v>4</v>
      </c>
      <c r="JL101">
        <v>5</v>
      </c>
      <c r="JM101">
        <v>6</v>
      </c>
      <c r="JN101">
        <v>7</v>
      </c>
      <c r="JO101">
        <v>8</v>
      </c>
      <c r="JP101">
        <v>9</v>
      </c>
      <c r="JQ101">
        <v>10</v>
      </c>
      <c r="JR101">
        <v>11</v>
      </c>
      <c r="JS101">
        <v>12</v>
      </c>
      <c r="JT101" s="47"/>
    </row>
    <row r="102" spans="1:280" ht="14.4" customHeight="1">
      <c r="A102" s="47"/>
      <c r="B102" s="32" t="s">
        <v>75</v>
      </c>
      <c r="C102" s="32"/>
      <c r="D102" s="32">
        <v>1.8956</v>
      </c>
      <c r="E102" s="32">
        <v>8299.48</v>
      </c>
      <c r="F102" s="32">
        <v>5.3449299999999997</v>
      </c>
      <c r="G102" s="32">
        <v>14881.2</v>
      </c>
      <c r="H102" s="32">
        <v>7.7738800000000001</v>
      </c>
      <c r="I102" s="32">
        <v>1.6432199999999999</v>
      </c>
      <c r="J102" s="32">
        <v>2.6602000000000001</v>
      </c>
      <c r="K102" s="32">
        <v>20.593299999999999</v>
      </c>
      <c r="L102" s="32">
        <v>0.536497</v>
      </c>
      <c r="M102" s="32">
        <v>112.46899999999999</v>
      </c>
      <c r="N102" s="32">
        <v>95.626800000000003</v>
      </c>
      <c r="O102" s="32">
        <v>6.1383899999999998E-2</v>
      </c>
      <c r="P102" s="32">
        <v>0.35861700000000002</v>
      </c>
      <c r="Q102" s="32">
        <v>7.7325100000000004</v>
      </c>
      <c r="R102" s="32">
        <v>2.2619299999999999E-4</v>
      </c>
      <c r="S102" s="32">
        <v>4.4748900000000002E-4</v>
      </c>
      <c r="T102" s="32">
        <v>1.9136899999999999E-4</v>
      </c>
      <c r="U102" s="32">
        <v>2.94324E-4</v>
      </c>
      <c r="V102" s="32">
        <v>3.8618399999999999</v>
      </c>
      <c r="W102" s="32"/>
      <c r="X102" s="32"/>
      <c r="Y102" s="32">
        <v>558.33333333333303</v>
      </c>
      <c r="Z102" s="32">
        <v>658.33333333333303</v>
      </c>
      <c r="AA102" s="32">
        <v>875</v>
      </c>
      <c r="AB102" s="32">
        <v>233.333333333333</v>
      </c>
      <c r="AC102" s="32">
        <v>508.33333333333297</v>
      </c>
      <c r="AD102" s="32">
        <v>633.33333333333292</v>
      </c>
      <c r="AE102" s="47"/>
      <c r="AF102" s="84"/>
      <c r="AG102" s="84"/>
      <c r="AH102" s="60"/>
      <c r="AI102" s="60"/>
      <c r="AJ102" s="60"/>
      <c r="AK102" s="60"/>
      <c r="AL102" s="60"/>
      <c r="AM102" s="60"/>
      <c r="AN102" s="60"/>
      <c r="AO102" s="60"/>
      <c r="AP102" s="60"/>
      <c r="AQ102" s="60"/>
      <c r="AR102" s="60"/>
      <c r="AS102" s="60"/>
      <c r="AT102" s="47"/>
      <c r="DV102" s="37"/>
      <c r="DW102" s="37"/>
      <c r="DX102" s="37"/>
      <c r="DY102" s="37"/>
      <c r="DZ102" s="37"/>
      <c r="EA102" s="37"/>
      <c r="EB102" s="37"/>
      <c r="EC102" s="37"/>
      <c r="ED102" s="37"/>
      <c r="EE102" s="37"/>
      <c r="EF102" s="37"/>
      <c r="EG102" s="37"/>
      <c r="EH102" s="37"/>
      <c r="EI102" s="37"/>
      <c r="EJ102" s="37"/>
      <c r="EK102" s="37"/>
      <c r="IA102" s="47"/>
      <c r="IB102" s="47"/>
      <c r="JG102" s="47"/>
      <c r="JH102">
        <v>1</v>
      </c>
      <c r="JI102">
        <v>2</v>
      </c>
      <c r="JJ102">
        <v>3</v>
      </c>
      <c r="JK102">
        <v>4</v>
      </c>
      <c r="JL102">
        <v>5</v>
      </c>
      <c r="JM102">
        <v>6</v>
      </c>
      <c r="JN102">
        <v>7</v>
      </c>
      <c r="JO102">
        <v>8</v>
      </c>
      <c r="JP102">
        <v>9</v>
      </c>
      <c r="JQ102">
        <v>10</v>
      </c>
      <c r="JR102">
        <v>11</v>
      </c>
      <c r="JS102">
        <v>12</v>
      </c>
      <c r="JT102" s="47"/>
    </row>
    <row r="103" spans="1:280" ht="14.4" customHeight="1">
      <c r="A103" s="47"/>
      <c r="B103" s="39" t="s">
        <v>74</v>
      </c>
      <c r="C103" s="39"/>
      <c r="D103" s="39">
        <v>1.47525</v>
      </c>
      <c r="E103" s="39">
        <v>4551.71</v>
      </c>
      <c r="F103" s="39">
        <v>2.8223799999999999</v>
      </c>
      <c r="G103" s="39">
        <v>9626.24</v>
      </c>
      <c r="H103" s="39">
        <v>5.5972400000000002</v>
      </c>
      <c r="I103" s="39">
        <v>1.23319</v>
      </c>
      <c r="J103" s="39">
        <v>2.06732</v>
      </c>
      <c r="K103" s="39">
        <v>17.157399999999999</v>
      </c>
      <c r="L103" s="39">
        <v>0.343526</v>
      </c>
      <c r="M103" s="39">
        <v>59.008299999999998</v>
      </c>
      <c r="N103" s="39">
        <v>60.131</v>
      </c>
      <c r="O103" s="39">
        <v>4.8320799999999997E-2</v>
      </c>
      <c r="P103" s="39">
        <v>0.26897700000000002</v>
      </c>
      <c r="Q103" s="39">
        <v>3.7122700000000002</v>
      </c>
      <c r="R103" s="39">
        <v>3.3577900000000001E-2</v>
      </c>
      <c r="S103" s="39">
        <v>5.5134200000000001E-2</v>
      </c>
      <c r="T103" s="39">
        <v>6.7438700000000003E-4</v>
      </c>
      <c r="U103" s="39">
        <v>0.17485300000000001</v>
      </c>
      <c r="V103" s="39">
        <v>2.3646199999999999</v>
      </c>
      <c r="W103" s="39"/>
      <c r="X103" s="39"/>
      <c r="Y103" s="39">
        <v>558.33333333333303</v>
      </c>
      <c r="Z103" s="39">
        <v>658.33333333333303</v>
      </c>
      <c r="AA103" s="39">
        <v>875</v>
      </c>
      <c r="AB103" s="39">
        <v>233.333333333333</v>
      </c>
      <c r="AC103" s="39">
        <v>508.33333333333297</v>
      </c>
      <c r="AD103" s="39">
        <v>633.33333333333292</v>
      </c>
      <c r="AE103" s="47"/>
      <c r="AF103" s="84"/>
      <c r="AG103" s="84"/>
      <c r="AH103" s="60"/>
      <c r="AI103" s="60"/>
      <c r="AJ103" s="60"/>
      <c r="AK103" s="60"/>
      <c r="AL103" s="60"/>
      <c r="AM103" s="60"/>
      <c r="AN103" s="60"/>
      <c r="AO103" s="60"/>
      <c r="AP103" s="60"/>
      <c r="AQ103" s="60"/>
      <c r="AR103" s="60"/>
      <c r="AS103" s="60"/>
      <c r="AT103" s="47"/>
      <c r="DV103" s="37"/>
      <c r="DW103" s="37"/>
      <c r="DX103" s="37"/>
      <c r="DY103" s="37"/>
      <c r="DZ103" s="37"/>
      <c r="EA103" s="37"/>
      <c r="EB103" s="37"/>
      <c r="EC103" s="37"/>
      <c r="ED103" s="37"/>
      <c r="EE103" s="37"/>
      <c r="EF103" s="37"/>
      <c r="EG103" s="37"/>
      <c r="EH103" s="37"/>
      <c r="EI103" s="37"/>
      <c r="EJ103" s="37"/>
      <c r="EK103" s="37"/>
      <c r="IA103" s="47"/>
      <c r="IB103" s="47"/>
      <c r="JG103" s="47"/>
      <c r="JH103">
        <v>1</v>
      </c>
      <c r="JI103">
        <v>2</v>
      </c>
      <c r="JJ103">
        <v>3</v>
      </c>
      <c r="JK103">
        <v>4</v>
      </c>
      <c r="JL103">
        <v>5</v>
      </c>
      <c r="JM103">
        <v>6</v>
      </c>
      <c r="JN103">
        <v>7</v>
      </c>
      <c r="JO103">
        <v>8</v>
      </c>
      <c r="JP103">
        <v>9</v>
      </c>
      <c r="JQ103">
        <v>10</v>
      </c>
      <c r="JR103">
        <v>11</v>
      </c>
      <c r="JS103">
        <v>12</v>
      </c>
      <c r="JT103" s="47"/>
    </row>
    <row r="104" spans="1:280">
      <c r="A104" s="47"/>
      <c r="B104" s="32" t="s">
        <v>73</v>
      </c>
      <c r="C104" s="32"/>
      <c r="D104" s="32">
        <v>1.12906</v>
      </c>
      <c r="E104" s="32">
        <v>4106.59</v>
      </c>
      <c r="F104" s="32">
        <v>3.78077</v>
      </c>
      <c r="G104" s="32">
        <v>12174.5</v>
      </c>
      <c r="H104" s="32">
        <v>7.7156500000000001</v>
      </c>
      <c r="I104" s="32">
        <v>1.3193299999999999</v>
      </c>
      <c r="J104" s="32">
        <v>1.5192399999999999</v>
      </c>
      <c r="K104" s="32">
        <v>19.408100000000001</v>
      </c>
      <c r="L104" s="32">
        <v>0.48926399999999998</v>
      </c>
      <c r="M104" s="32">
        <v>79.519199999999998</v>
      </c>
      <c r="N104" s="32">
        <v>71.758700000000005</v>
      </c>
      <c r="O104" s="32">
        <v>4.9935199999999999E-2</v>
      </c>
      <c r="P104" s="32">
        <v>0.30635899999999999</v>
      </c>
      <c r="Q104" s="32">
        <v>3.6703700000000001</v>
      </c>
      <c r="R104" s="32">
        <v>5.0554500000000002E-2</v>
      </c>
      <c r="S104" s="32">
        <v>4.9949E-2</v>
      </c>
      <c r="T104" s="32">
        <v>9.3260800000000005E-3</v>
      </c>
      <c r="U104" s="32">
        <v>0.23613999999999999</v>
      </c>
      <c r="V104" s="32">
        <v>3.49925</v>
      </c>
      <c r="W104" s="32"/>
      <c r="X104" s="32"/>
      <c r="Y104" s="32">
        <v>558.33333333333303</v>
      </c>
      <c r="Z104" s="32">
        <v>658.33333333333303</v>
      </c>
      <c r="AA104" s="32">
        <v>875</v>
      </c>
      <c r="AB104" s="32">
        <v>233.333333333333</v>
      </c>
      <c r="AC104" s="32">
        <v>508.33333333333297</v>
      </c>
      <c r="AD104" s="32">
        <v>633.33333333333292</v>
      </c>
      <c r="AE104" s="47"/>
      <c r="AF104" s="84"/>
      <c r="AG104" s="84"/>
      <c r="AH104" s="60"/>
      <c r="AI104" s="60"/>
      <c r="AJ104" s="60"/>
      <c r="AK104" s="60"/>
      <c r="AL104" s="60"/>
      <c r="AM104" s="60"/>
      <c r="AN104" s="60"/>
      <c r="AO104" s="60"/>
      <c r="AP104" s="60"/>
      <c r="AQ104" s="60"/>
      <c r="AR104" s="60"/>
      <c r="AS104" s="60"/>
      <c r="AT104" s="47"/>
      <c r="DV104" s="37"/>
      <c r="DW104" s="37"/>
      <c r="DX104" s="37"/>
      <c r="DY104" s="37"/>
      <c r="DZ104" s="37"/>
      <c r="EA104" s="37"/>
      <c r="EB104" s="37"/>
      <c r="EC104" s="37"/>
      <c r="ED104" s="37"/>
      <c r="EE104" s="37"/>
      <c r="EF104" s="37"/>
      <c r="EG104" s="37"/>
      <c r="EH104" s="37"/>
      <c r="EI104" s="37"/>
      <c r="EJ104" s="37"/>
      <c r="EK104" s="37"/>
      <c r="IA104" s="47"/>
      <c r="IB104" s="47"/>
      <c r="JG104" s="47"/>
      <c r="JH104">
        <v>1</v>
      </c>
      <c r="JI104">
        <v>2</v>
      </c>
      <c r="JJ104">
        <v>3</v>
      </c>
      <c r="JK104">
        <v>4</v>
      </c>
      <c r="JL104">
        <v>5</v>
      </c>
      <c r="JM104">
        <v>6</v>
      </c>
      <c r="JN104">
        <v>7</v>
      </c>
      <c r="JO104">
        <v>8</v>
      </c>
      <c r="JP104">
        <v>9</v>
      </c>
      <c r="JQ104">
        <v>10</v>
      </c>
      <c r="JR104">
        <v>11</v>
      </c>
      <c r="JS104">
        <v>12</v>
      </c>
      <c r="JT104" s="47"/>
    </row>
    <row r="105" spans="1:280">
      <c r="A105" s="47"/>
      <c r="B105" s="39" t="s">
        <v>72</v>
      </c>
      <c r="C105" s="39"/>
      <c r="D105" s="39">
        <v>1.4029700000000001</v>
      </c>
      <c r="E105" s="39">
        <v>4254.58</v>
      </c>
      <c r="F105" s="39">
        <v>3.8428200000000001</v>
      </c>
      <c r="G105" s="39">
        <v>10112.4</v>
      </c>
      <c r="H105" s="39">
        <v>8.1254000000000008</v>
      </c>
      <c r="I105" s="39">
        <v>1.4612400000000001</v>
      </c>
      <c r="J105" s="39">
        <v>1.73705</v>
      </c>
      <c r="K105" s="39">
        <v>21.202400000000001</v>
      </c>
      <c r="L105" s="39">
        <v>0.42824099999999998</v>
      </c>
      <c r="M105" s="39">
        <v>74.537499999999994</v>
      </c>
      <c r="N105" s="39">
        <v>69.136600000000001</v>
      </c>
      <c r="O105" s="39">
        <v>7.2149599999999994E-2</v>
      </c>
      <c r="P105" s="39">
        <v>0.23283699999999999</v>
      </c>
      <c r="Q105" s="39">
        <v>2.55199</v>
      </c>
      <c r="R105" s="39">
        <v>5.5568199999999998E-2</v>
      </c>
      <c r="S105" s="39">
        <v>5.9000799999999999E-2</v>
      </c>
      <c r="T105" s="39">
        <v>7.8031500000000007E-5</v>
      </c>
      <c r="U105" s="39">
        <v>0.24656900000000001</v>
      </c>
      <c r="V105" s="39">
        <v>2.8196599999999998</v>
      </c>
      <c r="W105" s="39"/>
      <c r="X105" s="39"/>
      <c r="Y105" s="39">
        <v>558.33333333333303</v>
      </c>
      <c r="Z105" s="39">
        <v>658.33333333333303</v>
      </c>
      <c r="AA105" s="39">
        <v>875</v>
      </c>
      <c r="AB105" s="39">
        <v>233.333333333333</v>
      </c>
      <c r="AC105" s="39">
        <v>508.33333333333297</v>
      </c>
      <c r="AD105" s="39">
        <v>633.33333333333292</v>
      </c>
      <c r="AE105" s="47"/>
      <c r="AF105" s="39" t="s">
        <v>62</v>
      </c>
      <c r="AG105" s="39"/>
      <c r="AH105" s="39">
        <v>1</v>
      </c>
      <c r="AI105" s="39">
        <v>2</v>
      </c>
      <c r="AJ105" s="39">
        <v>3</v>
      </c>
      <c r="AK105" s="39">
        <v>4</v>
      </c>
      <c r="AL105" s="39">
        <v>5</v>
      </c>
      <c r="AM105" s="39">
        <v>6</v>
      </c>
      <c r="AN105" s="39">
        <v>7</v>
      </c>
      <c r="AO105" s="39">
        <v>8</v>
      </c>
      <c r="AP105" s="39">
        <v>9</v>
      </c>
      <c r="AQ105" s="39">
        <v>10</v>
      </c>
      <c r="AR105" s="39">
        <v>11</v>
      </c>
      <c r="AS105" s="39">
        <v>12</v>
      </c>
      <c r="AT105" s="47"/>
      <c r="DV105" s="37"/>
      <c r="DW105" s="37"/>
      <c r="DX105" s="37"/>
      <c r="DY105" s="37"/>
      <c r="DZ105" s="37"/>
      <c r="EA105" s="37"/>
      <c r="EB105" s="37"/>
      <c r="EC105" s="37"/>
      <c r="ED105" s="37"/>
      <c r="EE105" s="37"/>
      <c r="EF105" s="37"/>
      <c r="EG105" s="37"/>
      <c r="EH105" s="37"/>
      <c r="EI105" s="37"/>
      <c r="EJ105" s="37"/>
      <c r="EK105" s="37"/>
      <c r="IA105" s="47"/>
      <c r="IB105" s="47"/>
      <c r="JG105" s="47"/>
      <c r="JH105">
        <v>1</v>
      </c>
      <c r="JI105">
        <v>2</v>
      </c>
      <c r="JJ105">
        <v>3</v>
      </c>
      <c r="JK105">
        <v>4</v>
      </c>
      <c r="JL105">
        <v>5</v>
      </c>
      <c r="JM105">
        <v>6</v>
      </c>
      <c r="JN105">
        <v>7</v>
      </c>
      <c r="JO105">
        <v>8</v>
      </c>
      <c r="JP105">
        <v>9</v>
      </c>
      <c r="JQ105">
        <v>10</v>
      </c>
      <c r="JR105">
        <v>11</v>
      </c>
      <c r="JS105">
        <v>12</v>
      </c>
      <c r="JT105" s="47"/>
    </row>
    <row r="106" spans="1:280">
      <c r="A106" s="47"/>
      <c r="B106" s="32" t="s">
        <v>71</v>
      </c>
      <c r="C106" s="32"/>
      <c r="D106" s="32">
        <v>1.2028799999999999</v>
      </c>
      <c r="E106" s="32">
        <v>3519.77</v>
      </c>
      <c r="F106" s="32">
        <v>1.9274899999999999</v>
      </c>
      <c r="G106" s="32">
        <v>8668.4699999999993</v>
      </c>
      <c r="H106" s="32">
        <v>6.1233500000000003</v>
      </c>
      <c r="I106" s="32">
        <v>1.2420800000000001</v>
      </c>
      <c r="J106" s="32">
        <v>1.6953</v>
      </c>
      <c r="K106" s="32">
        <v>19.011800000000001</v>
      </c>
      <c r="L106" s="32">
        <v>0.41735100000000003</v>
      </c>
      <c r="M106" s="32">
        <v>49.5627</v>
      </c>
      <c r="N106" s="32">
        <v>48.8474</v>
      </c>
      <c r="O106" s="32">
        <v>3.5400300000000003E-2</v>
      </c>
      <c r="P106" s="32">
        <v>0.245139</v>
      </c>
      <c r="Q106" s="32">
        <v>2.5017800000000001</v>
      </c>
      <c r="R106" s="32">
        <v>1.9315200000000001E-4</v>
      </c>
      <c r="S106" s="32">
        <v>2.4557300000000001E-2</v>
      </c>
      <c r="T106" s="32">
        <v>2.6932900000000001E-5</v>
      </c>
      <c r="U106" s="32">
        <v>7.8460299999999997E-2</v>
      </c>
      <c r="V106" s="32">
        <v>2.1490999999999998</v>
      </c>
      <c r="W106" s="32"/>
      <c r="X106" s="32"/>
      <c r="Y106" s="32">
        <v>558.33333333333303</v>
      </c>
      <c r="Z106" s="32">
        <v>658.33333333333303</v>
      </c>
      <c r="AA106" s="32">
        <v>875</v>
      </c>
      <c r="AB106" s="32">
        <v>233.333333333333</v>
      </c>
      <c r="AC106" s="32">
        <v>508.33333333333297</v>
      </c>
      <c r="AD106" s="32">
        <v>633.33333333333292</v>
      </c>
      <c r="AE106" s="47"/>
      <c r="AF106" s="39" t="s">
        <v>61</v>
      </c>
      <c r="AG106" s="39"/>
      <c r="AH106" s="39">
        <v>1</v>
      </c>
      <c r="AI106" s="39">
        <v>2</v>
      </c>
      <c r="AJ106" s="39">
        <v>3</v>
      </c>
      <c r="AK106" s="39">
        <v>4</v>
      </c>
      <c r="AL106" s="39">
        <v>5</v>
      </c>
      <c r="AM106" s="39">
        <v>6</v>
      </c>
      <c r="AN106" s="39">
        <v>7</v>
      </c>
      <c r="AO106" s="39">
        <v>8</v>
      </c>
      <c r="AP106" s="39">
        <v>9</v>
      </c>
      <c r="AQ106" s="39">
        <v>10</v>
      </c>
      <c r="AR106" s="39">
        <v>11</v>
      </c>
      <c r="AS106" s="39">
        <v>12</v>
      </c>
      <c r="AT106" s="47"/>
      <c r="DV106" s="37"/>
      <c r="DW106" s="37"/>
      <c r="DX106" s="37"/>
      <c r="DY106" s="37"/>
      <c r="DZ106" s="37"/>
      <c r="EA106" s="37"/>
      <c r="EB106" s="37"/>
      <c r="EC106" s="37"/>
      <c r="ED106" s="37"/>
      <c r="EE106" s="37"/>
      <c r="EF106" s="37"/>
      <c r="EG106" s="37"/>
      <c r="EH106" s="37"/>
      <c r="EI106" s="37"/>
      <c r="EJ106" s="37"/>
      <c r="EK106" s="37"/>
      <c r="IA106" s="47"/>
      <c r="IB106" s="47"/>
      <c r="JG106" s="47"/>
      <c r="JH106">
        <v>1</v>
      </c>
      <c r="JI106">
        <v>2</v>
      </c>
      <c r="JJ106">
        <v>3</v>
      </c>
      <c r="JK106">
        <v>4</v>
      </c>
      <c r="JL106">
        <v>5</v>
      </c>
      <c r="JM106">
        <v>6</v>
      </c>
      <c r="JN106">
        <v>7</v>
      </c>
      <c r="JO106">
        <v>8</v>
      </c>
      <c r="JP106">
        <v>9</v>
      </c>
      <c r="JQ106">
        <v>10</v>
      </c>
      <c r="JR106">
        <v>11</v>
      </c>
      <c r="JS106">
        <v>12</v>
      </c>
      <c r="JT106" s="47"/>
    </row>
    <row r="107" spans="1:280">
      <c r="A107" s="47"/>
      <c r="B107" s="39" t="s">
        <v>70</v>
      </c>
      <c r="C107" s="39"/>
      <c r="D107" s="39">
        <v>1.96655</v>
      </c>
      <c r="E107" s="39">
        <v>6220.12</v>
      </c>
      <c r="F107" s="39">
        <v>3.1468500000000001</v>
      </c>
      <c r="G107" s="39">
        <v>12470.1</v>
      </c>
      <c r="H107" s="39">
        <v>9.1046200000000006</v>
      </c>
      <c r="I107" s="39">
        <v>1.9665900000000001</v>
      </c>
      <c r="J107" s="39">
        <v>2.4910000000000001</v>
      </c>
      <c r="K107" s="39">
        <v>24.2193</v>
      </c>
      <c r="L107" s="39">
        <v>0.59332099999999999</v>
      </c>
      <c r="M107" s="39">
        <v>50.719299999999997</v>
      </c>
      <c r="N107" s="39">
        <v>48.879399999999997</v>
      </c>
      <c r="O107" s="39">
        <v>0.114785</v>
      </c>
      <c r="P107" s="39">
        <v>0.301348</v>
      </c>
      <c r="Q107" s="39">
        <v>7.5934100000000004</v>
      </c>
      <c r="R107" s="39">
        <v>0.17330699999999999</v>
      </c>
      <c r="S107" s="39">
        <v>0.35674099999999997</v>
      </c>
      <c r="T107" s="39">
        <v>5.5531200000000003E-2</v>
      </c>
      <c r="U107" s="39">
        <v>0.30207000000000001</v>
      </c>
      <c r="V107" s="39">
        <v>4.5779800000000002</v>
      </c>
      <c r="W107" s="39"/>
      <c r="X107" s="39"/>
      <c r="Y107" s="39">
        <v>558.33333333333303</v>
      </c>
      <c r="Z107" s="39">
        <v>658.33333333333303</v>
      </c>
      <c r="AA107" s="39">
        <v>875</v>
      </c>
      <c r="AB107" s="39">
        <v>233.333333333333</v>
      </c>
      <c r="AC107" s="39">
        <v>508.33333333333297</v>
      </c>
      <c r="AD107" s="39">
        <v>633.33333333333292</v>
      </c>
      <c r="AE107" s="47"/>
      <c r="AF107" s="39" t="s">
        <v>60</v>
      </c>
      <c r="AG107" s="39"/>
      <c r="AH107" s="39">
        <v>1</v>
      </c>
      <c r="AI107" s="39">
        <v>2</v>
      </c>
      <c r="AJ107" s="39">
        <v>3</v>
      </c>
      <c r="AK107" s="39">
        <v>4</v>
      </c>
      <c r="AL107" s="39">
        <v>5</v>
      </c>
      <c r="AM107" s="39">
        <v>6</v>
      </c>
      <c r="AN107" s="39">
        <v>7</v>
      </c>
      <c r="AO107" s="39">
        <v>8</v>
      </c>
      <c r="AP107" s="39">
        <v>9</v>
      </c>
      <c r="AQ107" s="39">
        <v>10</v>
      </c>
      <c r="AR107" s="39">
        <v>11</v>
      </c>
      <c r="AS107" s="39">
        <v>12</v>
      </c>
      <c r="AT107" s="47"/>
      <c r="DV107" s="37"/>
      <c r="DW107" s="37"/>
      <c r="DX107" s="37"/>
      <c r="DY107" s="37"/>
      <c r="DZ107" s="37"/>
      <c r="EA107" s="37"/>
      <c r="EB107" s="37"/>
      <c r="EC107" s="37"/>
      <c r="ED107" s="37"/>
      <c r="EE107" s="37"/>
      <c r="EF107" s="37"/>
      <c r="EG107" s="37"/>
      <c r="EH107" s="37"/>
      <c r="EI107" s="37"/>
      <c r="EJ107" s="37"/>
      <c r="EK107" s="37"/>
      <c r="IA107" s="47"/>
      <c r="IB107" s="47"/>
      <c r="JG107" s="47"/>
      <c r="JH107">
        <v>1</v>
      </c>
      <c r="JI107">
        <v>2</v>
      </c>
      <c r="JJ107">
        <v>3</v>
      </c>
      <c r="JK107">
        <v>4</v>
      </c>
      <c r="JL107">
        <v>5</v>
      </c>
      <c r="JM107">
        <v>6</v>
      </c>
      <c r="JN107">
        <v>7</v>
      </c>
      <c r="JO107">
        <v>8</v>
      </c>
      <c r="JP107">
        <v>9</v>
      </c>
      <c r="JQ107">
        <v>10</v>
      </c>
      <c r="JR107">
        <v>11</v>
      </c>
      <c r="JS107">
        <v>12</v>
      </c>
      <c r="JT107" s="47"/>
    </row>
    <row r="108" spans="1:280">
      <c r="A108" s="47"/>
      <c r="B108" s="32" t="s">
        <v>69</v>
      </c>
      <c r="C108" s="32"/>
      <c r="D108" s="32">
        <v>2.0099200000000002</v>
      </c>
      <c r="E108" s="32">
        <v>8595.3799999999992</v>
      </c>
      <c r="F108" s="32">
        <v>4.9839599999999997</v>
      </c>
      <c r="G108" s="32">
        <v>13284</v>
      </c>
      <c r="H108" s="32">
        <v>9.5087600000000005</v>
      </c>
      <c r="I108" s="32">
        <v>1.50223</v>
      </c>
      <c r="J108" s="32">
        <v>2.4539599999999999</v>
      </c>
      <c r="K108" s="32">
        <v>31.9877</v>
      </c>
      <c r="L108" s="32">
        <v>0.50910599999999995</v>
      </c>
      <c r="M108" s="32">
        <v>64.534000000000006</v>
      </c>
      <c r="N108" s="32">
        <v>80.356399999999994</v>
      </c>
      <c r="O108" s="32">
        <v>5.6021099999999997E-2</v>
      </c>
      <c r="P108" s="32">
        <v>0.34370400000000001</v>
      </c>
      <c r="Q108" s="32">
        <v>9.1230499999999992</v>
      </c>
      <c r="R108" s="32">
        <v>1.2406100000000001E-3</v>
      </c>
      <c r="S108" s="32">
        <v>3.8979700000000002E-5</v>
      </c>
      <c r="T108" s="32">
        <v>7.9526900000000003E-4</v>
      </c>
      <c r="U108" s="32">
        <v>1.3629E-3</v>
      </c>
      <c r="V108" s="32">
        <v>3.7593899999999998</v>
      </c>
      <c r="W108" s="32"/>
      <c r="X108" s="32"/>
      <c r="Y108" s="32">
        <v>558.33333333333303</v>
      </c>
      <c r="Z108" s="32">
        <v>658.33333333333303</v>
      </c>
      <c r="AA108" s="32">
        <v>875</v>
      </c>
      <c r="AB108" s="32">
        <v>233.333333333333</v>
      </c>
      <c r="AC108" s="32">
        <v>508.33333333333297</v>
      </c>
      <c r="AD108" s="32">
        <v>633.33333333333292</v>
      </c>
      <c r="AE108" s="47"/>
      <c r="AF108" s="32" t="s">
        <v>59</v>
      </c>
      <c r="AG108" s="32"/>
      <c r="AH108" s="32">
        <v>1</v>
      </c>
      <c r="AI108" s="32">
        <v>2</v>
      </c>
      <c r="AJ108" s="32">
        <v>3</v>
      </c>
      <c r="AK108" s="32">
        <v>4</v>
      </c>
      <c r="AL108" s="32">
        <v>5</v>
      </c>
      <c r="AM108" s="32">
        <v>6</v>
      </c>
      <c r="AN108" s="32">
        <v>7</v>
      </c>
      <c r="AO108" s="32">
        <v>8</v>
      </c>
      <c r="AP108" s="32">
        <v>9</v>
      </c>
      <c r="AQ108" s="32">
        <v>10</v>
      </c>
      <c r="AR108" s="32">
        <v>11</v>
      </c>
      <c r="AS108" s="32">
        <v>12</v>
      </c>
      <c r="AT108" s="47"/>
      <c r="DV108" s="37"/>
      <c r="DW108" s="37"/>
      <c r="DX108" s="37"/>
      <c r="DY108" s="37"/>
      <c r="DZ108" s="37"/>
      <c r="EA108" s="37"/>
      <c r="EB108" s="37"/>
      <c r="EC108" s="37"/>
      <c r="ED108" s="37"/>
      <c r="EE108" s="37"/>
      <c r="EF108" s="37"/>
      <c r="EG108" s="37"/>
      <c r="EH108" s="37"/>
      <c r="EI108" s="37"/>
      <c r="EJ108" s="37"/>
      <c r="EK108" s="37"/>
      <c r="IA108" s="47"/>
      <c r="IB108" s="47"/>
      <c r="JG108" s="47"/>
      <c r="JH108">
        <v>1</v>
      </c>
      <c r="JI108">
        <v>2</v>
      </c>
      <c r="JJ108">
        <v>3</v>
      </c>
      <c r="JK108">
        <v>4</v>
      </c>
      <c r="JL108">
        <v>5</v>
      </c>
      <c r="JM108">
        <v>6</v>
      </c>
      <c r="JN108">
        <v>7</v>
      </c>
      <c r="JO108">
        <v>8</v>
      </c>
      <c r="JP108">
        <v>9</v>
      </c>
      <c r="JQ108">
        <v>10</v>
      </c>
      <c r="JR108">
        <v>11</v>
      </c>
      <c r="JS108">
        <v>12</v>
      </c>
      <c r="JT108" s="47"/>
    </row>
    <row r="109" spans="1:280">
      <c r="A109" s="47"/>
      <c r="B109" s="28" t="s">
        <v>68</v>
      </c>
      <c r="C109" s="28"/>
      <c r="D109" s="28">
        <v>1.46391</v>
      </c>
      <c r="E109" s="28">
        <v>10033.4</v>
      </c>
      <c r="F109" s="28">
        <v>65.4024</v>
      </c>
      <c r="G109" s="28">
        <v>14203.9</v>
      </c>
      <c r="H109" s="28">
        <v>18.171099999999999</v>
      </c>
      <c r="I109" s="28">
        <v>5.5512800000000002</v>
      </c>
      <c r="J109" s="28">
        <v>2.3597600000000001</v>
      </c>
      <c r="K109" s="28">
        <v>27.086400000000001</v>
      </c>
      <c r="L109" s="28">
        <v>0.68444000000000005</v>
      </c>
      <c r="M109" s="28">
        <v>72.886300000000006</v>
      </c>
      <c r="N109" s="28">
        <v>74.892399999999995</v>
      </c>
      <c r="O109" s="28">
        <v>4.0773799999999999E-2</v>
      </c>
      <c r="P109" s="28">
        <v>0.36515999999999998</v>
      </c>
      <c r="Q109" s="28">
        <v>6.43607</v>
      </c>
      <c r="R109" s="28">
        <v>5.1052200000000002E-4</v>
      </c>
      <c r="S109" s="28">
        <v>9.4646999999999994E-6</v>
      </c>
      <c r="T109" s="28">
        <v>4.8888200000000005E-4</v>
      </c>
      <c r="U109" s="28">
        <v>9.5854200000000005E-4</v>
      </c>
      <c r="V109" s="28">
        <v>3.9420500000000001</v>
      </c>
      <c r="W109" s="28"/>
      <c r="X109" s="28"/>
      <c r="Y109" s="28">
        <v>558.33333333333303</v>
      </c>
      <c r="Z109" s="28">
        <v>658.33333333333303</v>
      </c>
      <c r="AA109" s="28">
        <v>875</v>
      </c>
      <c r="AB109" s="28">
        <v>233.333333333333</v>
      </c>
      <c r="AC109" s="28">
        <v>508.33333333333297</v>
      </c>
      <c r="AD109" s="28">
        <v>633.33333333333292</v>
      </c>
      <c r="AE109" s="47"/>
      <c r="AF109" s="32" t="s">
        <v>58</v>
      </c>
      <c r="AG109" s="32"/>
      <c r="AH109" s="32">
        <v>1</v>
      </c>
      <c r="AI109" s="32">
        <v>2</v>
      </c>
      <c r="AJ109" s="32">
        <v>3</v>
      </c>
      <c r="AK109" s="32">
        <v>4</v>
      </c>
      <c r="AL109" s="32">
        <v>5</v>
      </c>
      <c r="AM109" s="32">
        <v>6</v>
      </c>
      <c r="AN109" s="32">
        <v>7</v>
      </c>
      <c r="AO109" s="32">
        <v>8</v>
      </c>
      <c r="AP109" s="32">
        <v>9</v>
      </c>
      <c r="AQ109" s="32">
        <v>10</v>
      </c>
      <c r="AR109" s="32">
        <v>11</v>
      </c>
      <c r="AS109" s="32">
        <v>12</v>
      </c>
      <c r="AT109" s="47"/>
      <c r="DV109" s="37"/>
      <c r="DW109" s="37"/>
      <c r="DX109" s="37"/>
      <c r="DY109" s="37"/>
      <c r="DZ109" s="37"/>
      <c r="EA109" s="37"/>
      <c r="EB109" s="37"/>
      <c r="EC109" s="37"/>
      <c r="ED109" s="37"/>
      <c r="EE109" s="37"/>
      <c r="EF109" s="37"/>
      <c r="EG109" s="37"/>
      <c r="EH109" s="37"/>
      <c r="EI109" s="37"/>
      <c r="EJ109" s="37"/>
      <c r="EK109" s="37"/>
      <c r="IA109" s="47"/>
      <c r="IB109" s="47"/>
      <c r="JG109" s="47"/>
      <c r="JH109">
        <v>1</v>
      </c>
      <c r="JI109">
        <v>2</v>
      </c>
      <c r="JJ109">
        <v>3</v>
      </c>
      <c r="JK109">
        <v>4</v>
      </c>
      <c r="JL109">
        <v>5</v>
      </c>
      <c r="JM109">
        <v>6</v>
      </c>
      <c r="JN109">
        <v>7</v>
      </c>
      <c r="JO109">
        <v>8</v>
      </c>
      <c r="JP109">
        <v>9</v>
      </c>
      <c r="JQ109">
        <v>10</v>
      </c>
      <c r="JR109">
        <v>11</v>
      </c>
      <c r="JS109">
        <v>12</v>
      </c>
      <c r="JT109" s="47"/>
    </row>
    <row r="110" spans="1:280">
      <c r="A110" s="47"/>
      <c r="B110" s="28" t="s">
        <v>67</v>
      </c>
      <c r="C110" s="28"/>
      <c r="D110" s="28">
        <v>1.9549399999999999</v>
      </c>
      <c r="E110" s="28">
        <v>7735.47</v>
      </c>
      <c r="F110" s="28">
        <v>248.489</v>
      </c>
      <c r="G110" s="28">
        <v>16392.5</v>
      </c>
      <c r="H110" s="28">
        <v>52.0929</v>
      </c>
      <c r="I110" s="28">
        <v>12.4352</v>
      </c>
      <c r="J110" s="28">
        <v>4.0175299999999998</v>
      </c>
      <c r="K110" s="28">
        <v>29.2576</v>
      </c>
      <c r="L110" s="28">
        <v>3.74729</v>
      </c>
      <c r="M110" s="28">
        <v>75.464600000000004</v>
      </c>
      <c r="N110" s="28">
        <v>80.787499999999994</v>
      </c>
      <c r="O110" s="28">
        <v>7.1943400000000005E-2</v>
      </c>
      <c r="P110" s="28">
        <v>0.393901</v>
      </c>
      <c r="Q110" s="28">
        <v>6.2771600000000003</v>
      </c>
      <c r="R110" s="28">
        <v>4.6272300000000001E-4</v>
      </c>
      <c r="S110" s="28">
        <v>2.8036799999999998E-6</v>
      </c>
      <c r="T110" s="28">
        <v>1.4303699999999999E-4</v>
      </c>
      <c r="U110" s="28">
        <v>1.4766600000000001E-3</v>
      </c>
      <c r="V110" s="28">
        <v>5.5975700000000002</v>
      </c>
      <c r="W110" s="28"/>
      <c r="X110" s="28"/>
      <c r="Y110" s="28">
        <v>558.33333333333303</v>
      </c>
      <c r="Z110" s="28">
        <v>658.33333333333303</v>
      </c>
      <c r="AA110" s="28">
        <v>875</v>
      </c>
      <c r="AB110" s="28">
        <v>233.333333333333</v>
      </c>
      <c r="AC110" s="28">
        <v>508.33333333333297</v>
      </c>
      <c r="AD110" s="28">
        <v>633.33333333333292</v>
      </c>
      <c r="AE110" s="47"/>
      <c r="AF110" s="32" t="s">
        <v>57</v>
      </c>
      <c r="AG110" s="32"/>
      <c r="AH110" s="32">
        <v>1</v>
      </c>
      <c r="AI110" s="32">
        <v>2</v>
      </c>
      <c r="AJ110" s="32">
        <v>3</v>
      </c>
      <c r="AK110" s="32">
        <v>4</v>
      </c>
      <c r="AL110" s="32">
        <v>5</v>
      </c>
      <c r="AM110" s="32">
        <v>6</v>
      </c>
      <c r="AN110" s="32">
        <v>7</v>
      </c>
      <c r="AO110" s="32">
        <v>8</v>
      </c>
      <c r="AP110" s="32">
        <v>9</v>
      </c>
      <c r="AQ110" s="32">
        <v>10</v>
      </c>
      <c r="AR110" s="32">
        <v>11</v>
      </c>
      <c r="AS110" s="32">
        <v>12</v>
      </c>
      <c r="AT110" s="47"/>
      <c r="DV110" s="37"/>
      <c r="DW110" s="37"/>
      <c r="DX110" s="37"/>
      <c r="DY110" s="37"/>
      <c r="DZ110" s="37"/>
      <c r="EA110" s="37"/>
      <c r="EB110" s="37"/>
      <c r="EC110" s="37"/>
      <c r="ED110" s="37"/>
      <c r="EE110" s="37"/>
      <c r="EF110" s="37"/>
      <c r="EG110" s="37"/>
      <c r="EH110" s="37"/>
      <c r="EI110" s="37"/>
      <c r="EJ110" s="37"/>
      <c r="EK110" s="37"/>
      <c r="IA110" s="47"/>
      <c r="IB110" s="47"/>
      <c r="JG110" s="47"/>
      <c r="JH110">
        <v>1</v>
      </c>
      <c r="JI110">
        <v>2</v>
      </c>
      <c r="JJ110">
        <v>3</v>
      </c>
      <c r="JK110">
        <v>4</v>
      </c>
      <c r="JL110">
        <v>5</v>
      </c>
      <c r="JM110">
        <v>6</v>
      </c>
      <c r="JN110">
        <v>7</v>
      </c>
      <c r="JO110">
        <v>8</v>
      </c>
      <c r="JP110">
        <v>9</v>
      </c>
      <c r="JQ110">
        <v>10</v>
      </c>
      <c r="JR110">
        <v>11</v>
      </c>
      <c r="JS110">
        <v>12</v>
      </c>
      <c r="JT110" s="47"/>
    </row>
    <row r="111" spans="1:280">
      <c r="A111" s="47"/>
      <c r="B111" s="32" t="s">
        <v>66</v>
      </c>
      <c r="C111" s="32"/>
      <c r="D111" s="32">
        <v>1.1371899999999999</v>
      </c>
      <c r="E111" s="32">
        <v>6442.37</v>
      </c>
      <c r="F111" s="32">
        <v>4.0860099999999999</v>
      </c>
      <c r="G111" s="32">
        <v>11073</v>
      </c>
      <c r="H111" s="32">
        <v>7.5693200000000003</v>
      </c>
      <c r="I111" s="32">
        <v>1.1878</v>
      </c>
      <c r="J111" s="32">
        <v>1.99329</v>
      </c>
      <c r="K111" s="32">
        <v>22.6709</v>
      </c>
      <c r="L111" s="32">
        <v>0.48982100000000001</v>
      </c>
      <c r="M111" s="32">
        <v>63.164299999999997</v>
      </c>
      <c r="N111" s="32">
        <v>55.871000000000002</v>
      </c>
      <c r="O111" s="32">
        <v>6.4299899999999993E-2</v>
      </c>
      <c r="P111" s="32">
        <v>0.29705700000000002</v>
      </c>
      <c r="Q111" s="32">
        <v>4.8666900000000002</v>
      </c>
      <c r="R111" s="32">
        <v>6.7117200000000002E-2</v>
      </c>
      <c r="S111" s="32">
        <v>4.0843999999999998E-2</v>
      </c>
      <c r="T111" s="32">
        <v>1.75983E-4</v>
      </c>
      <c r="U111" s="32">
        <v>4.5924E-2</v>
      </c>
      <c r="V111" s="32">
        <v>3.5026799999999998</v>
      </c>
      <c r="W111" s="32"/>
      <c r="X111" s="32"/>
      <c r="Y111" s="32">
        <v>558.33333333333303</v>
      </c>
      <c r="Z111" s="32">
        <v>658.33333333333303</v>
      </c>
      <c r="AA111" s="32">
        <v>875</v>
      </c>
      <c r="AB111" s="32">
        <v>233.333333333333</v>
      </c>
      <c r="AC111" s="32">
        <v>508.33333333333297</v>
      </c>
      <c r="AD111" s="32">
        <v>633.33333333333292</v>
      </c>
      <c r="AE111" s="47"/>
      <c r="AF111" s="39" t="s">
        <v>56</v>
      </c>
      <c r="AG111" s="39"/>
      <c r="AH111" s="39">
        <v>1</v>
      </c>
      <c r="AI111" s="39">
        <v>2</v>
      </c>
      <c r="AJ111" s="39">
        <v>3</v>
      </c>
      <c r="AK111" s="39">
        <v>4</v>
      </c>
      <c r="AL111" s="39">
        <v>5</v>
      </c>
      <c r="AM111" s="39">
        <v>6</v>
      </c>
      <c r="AN111" s="39">
        <v>7</v>
      </c>
      <c r="AO111" s="39">
        <v>8</v>
      </c>
      <c r="AP111" s="39">
        <v>9</v>
      </c>
      <c r="AQ111" s="39">
        <v>10</v>
      </c>
      <c r="AR111" s="39">
        <v>11</v>
      </c>
      <c r="AS111" s="39">
        <v>12</v>
      </c>
      <c r="AT111" s="47"/>
      <c r="DV111" s="37"/>
      <c r="DW111" s="37"/>
      <c r="DX111" s="37"/>
      <c r="DY111" s="37"/>
      <c r="DZ111" s="37"/>
      <c r="EA111" s="37"/>
      <c r="EB111" s="37"/>
      <c r="EC111" s="37"/>
      <c r="ED111" s="37"/>
      <c r="EE111" s="37"/>
      <c r="EF111" s="37"/>
      <c r="EG111" s="37"/>
      <c r="EH111" s="37"/>
      <c r="EI111" s="37"/>
      <c r="EJ111" s="37"/>
      <c r="EK111" s="37"/>
      <c r="IA111" s="47"/>
      <c r="IB111" s="47"/>
      <c r="JG111" s="47"/>
      <c r="JH111">
        <v>1</v>
      </c>
      <c r="JI111">
        <v>2</v>
      </c>
      <c r="JJ111">
        <v>3</v>
      </c>
      <c r="JK111">
        <v>4</v>
      </c>
      <c r="JL111">
        <v>5</v>
      </c>
      <c r="JM111">
        <v>6</v>
      </c>
      <c r="JN111">
        <v>7</v>
      </c>
      <c r="JO111">
        <v>8</v>
      </c>
      <c r="JP111">
        <v>9</v>
      </c>
      <c r="JQ111">
        <v>10</v>
      </c>
      <c r="JR111">
        <v>11</v>
      </c>
      <c r="JS111">
        <v>12</v>
      </c>
      <c r="JT111" s="47"/>
    </row>
    <row r="112" spans="1:280">
      <c r="A112" s="47"/>
      <c r="B112" s="39" t="s">
        <v>65</v>
      </c>
      <c r="C112" s="39"/>
      <c r="D112" s="39">
        <v>1.86483</v>
      </c>
      <c r="E112" s="39">
        <v>6312.52</v>
      </c>
      <c r="F112" s="39">
        <v>3.6564000000000001</v>
      </c>
      <c r="G112" s="39">
        <v>12538.6</v>
      </c>
      <c r="H112" s="39">
        <v>5.9074600000000004</v>
      </c>
      <c r="I112" s="39">
        <v>1.34582</v>
      </c>
      <c r="J112" s="39">
        <v>1.58586</v>
      </c>
      <c r="K112" s="39">
        <v>20.925799999999999</v>
      </c>
      <c r="L112" s="39">
        <v>0.35278399999999999</v>
      </c>
      <c r="M112" s="39">
        <v>64.797300000000007</v>
      </c>
      <c r="N112" s="39">
        <v>61.796700000000001</v>
      </c>
      <c r="O112" s="39">
        <v>7.4453000000000005E-2</v>
      </c>
      <c r="P112" s="39">
        <v>0.29949500000000001</v>
      </c>
      <c r="Q112" s="39">
        <v>8.1577599999999997</v>
      </c>
      <c r="R112" s="39">
        <v>0.29842400000000002</v>
      </c>
      <c r="S112" s="39">
        <v>0.55240500000000003</v>
      </c>
      <c r="T112" s="39">
        <v>7.2523400000000002E-2</v>
      </c>
      <c r="U112" s="39">
        <v>0.22162399999999999</v>
      </c>
      <c r="V112" s="39">
        <v>3.5855800000000002</v>
      </c>
      <c r="W112" s="39"/>
      <c r="X112" s="39"/>
      <c r="Y112" s="39">
        <v>558.33333333333303</v>
      </c>
      <c r="Z112" s="39">
        <v>658.33333333333303</v>
      </c>
      <c r="AA112" s="39">
        <v>875</v>
      </c>
      <c r="AB112" s="39">
        <v>233.333333333333</v>
      </c>
      <c r="AC112" s="39">
        <v>508.33333333333297</v>
      </c>
      <c r="AD112" s="39">
        <v>633.33333333333292</v>
      </c>
      <c r="AE112" s="47"/>
      <c r="AF112" s="32" t="s">
        <v>55</v>
      </c>
      <c r="AG112" s="32"/>
      <c r="AH112" s="32">
        <v>1</v>
      </c>
      <c r="AI112" s="32">
        <v>2</v>
      </c>
      <c r="AJ112" s="32">
        <v>3</v>
      </c>
      <c r="AK112" s="32">
        <v>4</v>
      </c>
      <c r="AL112" s="32">
        <v>5</v>
      </c>
      <c r="AM112" s="32">
        <v>6</v>
      </c>
      <c r="AN112" s="32">
        <v>7</v>
      </c>
      <c r="AO112" s="32">
        <v>8</v>
      </c>
      <c r="AP112" s="32">
        <v>9</v>
      </c>
      <c r="AQ112" s="32">
        <v>10</v>
      </c>
      <c r="AR112" s="32">
        <v>11</v>
      </c>
      <c r="AS112" s="32">
        <v>12</v>
      </c>
      <c r="AT112" s="47"/>
      <c r="DV112" s="37"/>
      <c r="DW112" s="37"/>
      <c r="DX112" s="37"/>
      <c r="DY112" s="37"/>
      <c r="DZ112" s="37"/>
      <c r="EA112" s="37"/>
      <c r="EB112" s="37"/>
      <c r="EC112" s="37"/>
      <c r="ED112" s="37"/>
      <c r="EE112" s="37"/>
      <c r="EF112" s="37"/>
      <c r="EG112" s="37"/>
      <c r="EH112" s="37"/>
      <c r="EI112" s="37"/>
      <c r="EJ112" s="37"/>
      <c r="EK112" s="37"/>
      <c r="IA112" s="47"/>
      <c r="IB112" s="47"/>
      <c r="JG112" s="47"/>
      <c r="JH112">
        <v>1</v>
      </c>
      <c r="JI112">
        <v>2</v>
      </c>
      <c r="JJ112">
        <v>3</v>
      </c>
      <c r="JK112">
        <v>4</v>
      </c>
      <c r="JL112">
        <v>5</v>
      </c>
      <c r="JM112">
        <v>6</v>
      </c>
      <c r="JN112">
        <v>7</v>
      </c>
      <c r="JO112">
        <v>8</v>
      </c>
      <c r="JP112">
        <v>9</v>
      </c>
      <c r="JQ112">
        <v>10</v>
      </c>
      <c r="JR112">
        <v>11</v>
      </c>
      <c r="JS112">
        <v>12</v>
      </c>
      <c r="JT112" s="47"/>
    </row>
    <row r="113" spans="1:280">
      <c r="A113" s="47"/>
      <c r="B113" s="28" t="s">
        <v>64</v>
      </c>
      <c r="C113" s="28"/>
      <c r="D113" s="28">
        <v>1.40099</v>
      </c>
      <c r="E113" s="28">
        <v>4812.22</v>
      </c>
      <c r="F113" s="28">
        <v>3.0960800000000002</v>
      </c>
      <c r="G113" s="28">
        <v>11169.7</v>
      </c>
      <c r="H113" s="28">
        <v>7.5895700000000001</v>
      </c>
      <c r="I113" s="28">
        <v>1.7780100000000001</v>
      </c>
      <c r="J113" s="28">
        <v>2.0160300000000002</v>
      </c>
      <c r="K113" s="28">
        <v>20.0307</v>
      </c>
      <c r="L113" s="28">
        <v>0.39162000000000002</v>
      </c>
      <c r="M113" s="28">
        <v>48.664499999999997</v>
      </c>
      <c r="N113" s="28">
        <v>36.889899999999997</v>
      </c>
      <c r="O113" s="28">
        <v>0.16680300000000001</v>
      </c>
      <c r="P113" s="28">
        <v>0.27262700000000001</v>
      </c>
      <c r="Q113" s="28">
        <v>6.4997100000000003</v>
      </c>
      <c r="R113" s="28">
        <v>0.24088899999999999</v>
      </c>
      <c r="S113" s="28">
        <v>0.298813</v>
      </c>
      <c r="T113" s="28">
        <v>7.87138E-2</v>
      </c>
      <c r="U113" s="28">
        <v>0.239485</v>
      </c>
      <c r="V113" s="28">
        <v>3.6393</v>
      </c>
      <c r="W113" s="28"/>
      <c r="X113" s="28"/>
      <c r="Y113" s="28">
        <v>558.33333333333303</v>
      </c>
      <c r="Z113" s="28">
        <v>658.33333333333303</v>
      </c>
      <c r="AA113" s="28">
        <v>875</v>
      </c>
      <c r="AB113" s="28">
        <v>233.333333333333</v>
      </c>
      <c r="AC113" s="28">
        <v>508.33333333333297</v>
      </c>
      <c r="AD113" s="28">
        <v>633.33333333333292</v>
      </c>
      <c r="AE113" s="47"/>
      <c r="AF113" s="32" t="s">
        <v>54</v>
      </c>
      <c r="AG113" s="32"/>
      <c r="AH113" s="32">
        <v>1</v>
      </c>
      <c r="AI113" s="32">
        <v>2</v>
      </c>
      <c r="AJ113" s="32">
        <v>3</v>
      </c>
      <c r="AK113" s="32">
        <v>4</v>
      </c>
      <c r="AL113" s="32">
        <v>5</v>
      </c>
      <c r="AM113" s="32">
        <v>6</v>
      </c>
      <c r="AN113" s="32">
        <v>7</v>
      </c>
      <c r="AO113" s="32">
        <v>8</v>
      </c>
      <c r="AP113" s="32">
        <v>9</v>
      </c>
      <c r="AQ113" s="32">
        <v>10</v>
      </c>
      <c r="AR113" s="32">
        <v>11</v>
      </c>
      <c r="AS113" s="32">
        <v>12</v>
      </c>
      <c r="AT113" s="47"/>
      <c r="DV113" s="37"/>
      <c r="DW113" s="37"/>
      <c r="DX113" s="37"/>
      <c r="DY113" s="37"/>
      <c r="DZ113" s="37"/>
      <c r="EA113" s="37"/>
      <c r="EB113" s="37"/>
      <c r="EC113" s="37"/>
      <c r="ED113" s="37"/>
      <c r="EE113" s="37"/>
      <c r="EF113" s="37"/>
      <c r="EG113" s="37"/>
      <c r="EH113" s="37"/>
      <c r="EI113" s="37"/>
      <c r="EJ113" s="37"/>
      <c r="EK113" s="37"/>
      <c r="IA113" s="47"/>
      <c r="IB113" s="47"/>
      <c r="JG113" s="47"/>
      <c r="JH113">
        <v>1</v>
      </c>
      <c r="JI113">
        <v>2</v>
      </c>
      <c r="JJ113">
        <v>3</v>
      </c>
      <c r="JK113">
        <v>4</v>
      </c>
      <c r="JL113">
        <v>5</v>
      </c>
      <c r="JM113">
        <v>6</v>
      </c>
      <c r="JN113">
        <v>7</v>
      </c>
      <c r="JO113">
        <v>8</v>
      </c>
      <c r="JP113">
        <v>9</v>
      </c>
      <c r="JQ113">
        <v>10</v>
      </c>
      <c r="JR113">
        <v>11</v>
      </c>
      <c r="JS113">
        <v>12</v>
      </c>
      <c r="JT113" s="47"/>
    </row>
    <row r="114" spans="1:280">
      <c r="A114" s="47"/>
      <c r="B114" s="28" t="s">
        <v>63</v>
      </c>
      <c r="C114" s="28"/>
      <c r="D114" s="28">
        <v>1.5783400000000001</v>
      </c>
      <c r="E114" s="28">
        <v>10857.2</v>
      </c>
      <c r="F114" s="28">
        <v>5.3860000000000001</v>
      </c>
      <c r="G114" s="28">
        <v>17289</v>
      </c>
      <c r="H114" s="28">
        <v>9.4081799999999998</v>
      </c>
      <c r="I114" s="28">
        <v>1.3644099999999999</v>
      </c>
      <c r="J114" s="28">
        <v>2.0169899999999998</v>
      </c>
      <c r="K114" s="28">
        <v>19.898800000000001</v>
      </c>
      <c r="L114" s="28">
        <v>0.54460699999999995</v>
      </c>
      <c r="M114" s="28">
        <v>63.6402</v>
      </c>
      <c r="N114" s="28">
        <v>68.761200000000002</v>
      </c>
      <c r="O114" s="28">
        <v>0.110198</v>
      </c>
      <c r="P114" s="28">
        <v>0.26300200000000001</v>
      </c>
      <c r="Q114" s="28">
        <v>15.558999999999999</v>
      </c>
      <c r="R114" s="28">
        <v>3.1987799999999997E-2</v>
      </c>
      <c r="S114" s="28">
        <v>6.4594899999999997E-2</v>
      </c>
      <c r="T114" s="28">
        <v>9.0491699999999998E-4</v>
      </c>
      <c r="U114" s="28">
        <v>0.17638200000000001</v>
      </c>
      <c r="V114" s="28">
        <v>3.78627</v>
      </c>
      <c r="W114" s="28"/>
      <c r="X114" s="28"/>
      <c r="Y114" s="28">
        <v>558.33333333333303</v>
      </c>
      <c r="Z114" s="28">
        <v>658.33333333333303</v>
      </c>
      <c r="AA114" s="28">
        <v>875</v>
      </c>
      <c r="AB114" s="28">
        <v>233.333333333333</v>
      </c>
      <c r="AC114" s="28">
        <v>508.33333333333297</v>
      </c>
      <c r="AD114" s="28">
        <v>633.33333333333292</v>
      </c>
      <c r="AE114" s="47"/>
      <c r="AF114" s="28" t="s">
        <v>53</v>
      </c>
      <c r="AG114" s="28"/>
      <c r="AH114" s="28">
        <v>1</v>
      </c>
      <c r="AI114" s="28">
        <v>2</v>
      </c>
      <c r="AJ114" s="28">
        <v>3</v>
      </c>
      <c r="AK114" s="28">
        <v>4</v>
      </c>
      <c r="AL114" s="28">
        <v>5</v>
      </c>
      <c r="AM114" s="28">
        <v>6</v>
      </c>
      <c r="AN114" s="28">
        <v>7</v>
      </c>
      <c r="AO114" s="28">
        <v>8</v>
      </c>
      <c r="AP114" s="28">
        <v>9</v>
      </c>
      <c r="AQ114" s="28">
        <v>10</v>
      </c>
      <c r="AR114" s="28">
        <v>11</v>
      </c>
      <c r="AS114" s="28">
        <v>12</v>
      </c>
      <c r="AT114" s="47"/>
      <c r="DV114" s="37"/>
      <c r="DW114" s="37"/>
      <c r="DX114" s="37"/>
      <c r="DY114" s="37"/>
      <c r="DZ114" s="37"/>
      <c r="EA114" s="37"/>
      <c r="EB114" s="37"/>
      <c r="EC114" s="37"/>
      <c r="ED114" s="37"/>
      <c r="EE114" s="37"/>
      <c r="EF114" s="37"/>
      <c r="EG114" s="37"/>
      <c r="EH114" s="37"/>
      <c r="EI114" s="37"/>
      <c r="EJ114" s="37"/>
      <c r="EK114" s="37"/>
      <c r="IA114" s="47"/>
      <c r="IB114" s="47"/>
      <c r="JG114" s="47"/>
      <c r="JH114">
        <v>1</v>
      </c>
      <c r="JI114">
        <v>2</v>
      </c>
      <c r="JJ114">
        <v>3</v>
      </c>
      <c r="JK114">
        <v>4</v>
      </c>
      <c r="JL114">
        <v>5</v>
      </c>
      <c r="JM114">
        <v>6</v>
      </c>
      <c r="JN114">
        <v>7</v>
      </c>
      <c r="JO114">
        <v>8</v>
      </c>
      <c r="JP114">
        <v>9</v>
      </c>
      <c r="JQ114">
        <v>10</v>
      </c>
      <c r="JR114">
        <v>11</v>
      </c>
      <c r="JS114">
        <v>12</v>
      </c>
      <c r="JT114" s="47"/>
    </row>
    <row r="115" spans="1:280">
      <c r="A115" s="47"/>
      <c r="B115" s="47"/>
      <c r="C115" s="9" t="s">
        <v>393</v>
      </c>
      <c r="D115" s="9">
        <f>AVERAGE(D79:D114)</f>
        <v>1.3590361111111109</v>
      </c>
      <c r="E115" s="9">
        <f t="shared" ref="E115:AD115" si="267">AVERAGE(E79:E114)</f>
        <v>6165.2380555555537</v>
      </c>
      <c r="F115" s="9">
        <f t="shared" si="267"/>
        <v>63.861308769444435</v>
      </c>
      <c r="G115" s="9">
        <f t="shared" si="267"/>
        <v>12882.172777777778</v>
      </c>
      <c r="H115" s="9">
        <f t="shared" si="267"/>
        <v>23.008555000000001</v>
      </c>
      <c r="I115" s="9">
        <f t="shared" si="267"/>
        <v>3.890351388888889</v>
      </c>
      <c r="J115" s="9">
        <f t="shared" si="267"/>
        <v>2.3425261111111104</v>
      </c>
      <c r="K115" s="9">
        <f t="shared" si="267"/>
        <v>17.067923333333333</v>
      </c>
      <c r="L115" s="9">
        <f t="shared" si="267"/>
        <v>1.1897811666666669</v>
      </c>
      <c r="M115" s="9">
        <f t="shared" si="267"/>
        <v>70.295669444444457</v>
      </c>
      <c r="N115" s="9">
        <f t="shared" si="267"/>
        <v>64.906083333333342</v>
      </c>
      <c r="O115" s="9">
        <f t="shared" si="267"/>
        <v>7.0194816111111114E-2</v>
      </c>
      <c r="P115" s="9">
        <f t="shared" si="267"/>
        <v>0.2492404444444444</v>
      </c>
      <c r="Q115" s="9">
        <f t="shared" si="267"/>
        <v>5.9113738888888889</v>
      </c>
      <c r="R115" s="9">
        <f t="shared" si="267"/>
        <v>4.7111641722222222E-2</v>
      </c>
      <c r="S115" s="9">
        <f t="shared" si="267"/>
        <v>7.8714634416111096E-2</v>
      </c>
      <c r="T115" s="9">
        <f t="shared" si="267"/>
        <v>1.0045968192222221E-2</v>
      </c>
      <c r="U115" s="9">
        <f t="shared" si="267"/>
        <v>0.10435270826111111</v>
      </c>
      <c r="V115" s="9">
        <f t="shared" si="267"/>
        <v>3.2587602777777773</v>
      </c>
      <c r="W115" s="9" t="e">
        <f t="shared" si="267"/>
        <v>#DIV/0!</v>
      </c>
      <c r="X115" s="9" t="e">
        <f t="shared" si="267"/>
        <v>#DIV/0!</v>
      </c>
      <c r="Y115" s="9">
        <f t="shared" si="267"/>
        <v>558.33333333333258</v>
      </c>
      <c r="Z115" s="9">
        <f t="shared" si="267"/>
        <v>658.33333333333258</v>
      </c>
      <c r="AA115" s="9">
        <f t="shared" si="267"/>
        <v>875</v>
      </c>
      <c r="AB115" s="9">
        <f t="shared" si="267"/>
        <v>233.33333333333303</v>
      </c>
      <c r="AC115" s="9">
        <f t="shared" si="267"/>
        <v>508.33333333333252</v>
      </c>
      <c r="AD115" s="9">
        <f t="shared" si="267"/>
        <v>633.33333333333246</v>
      </c>
      <c r="AE115" s="47"/>
      <c r="AF115" s="39" t="s">
        <v>52</v>
      </c>
      <c r="AG115" s="39"/>
      <c r="AH115" s="39">
        <v>1</v>
      </c>
      <c r="AI115" s="39">
        <v>2</v>
      </c>
      <c r="AJ115" s="39">
        <v>3</v>
      </c>
      <c r="AK115" s="39">
        <v>4</v>
      </c>
      <c r="AL115" s="39">
        <v>5</v>
      </c>
      <c r="AM115" s="39">
        <v>6</v>
      </c>
      <c r="AN115" s="39">
        <v>7</v>
      </c>
      <c r="AO115" s="39">
        <v>8</v>
      </c>
      <c r="AP115" s="39">
        <v>9</v>
      </c>
      <c r="AQ115" s="39">
        <v>10</v>
      </c>
      <c r="AR115" s="39">
        <v>11</v>
      </c>
      <c r="AS115" s="39">
        <v>12</v>
      </c>
      <c r="AT115" s="47"/>
      <c r="DV115" s="37"/>
      <c r="DW115" s="37"/>
      <c r="DX115" s="37"/>
      <c r="DY115" s="37"/>
      <c r="DZ115" s="37"/>
      <c r="EA115" s="37"/>
      <c r="EB115" s="37"/>
      <c r="EC115" s="37"/>
      <c r="ED115" s="37"/>
      <c r="EE115" s="37"/>
      <c r="EF115" s="37"/>
      <c r="EG115" s="37"/>
      <c r="EH115" s="37"/>
      <c r="EI115" s="37"/>
      <c r="EJ115" s="37"/>
      <c r="EK115" s="37"/>
      <c r="IA115" s="47"/>
      <c r="IB115" s="47"/>
      <c r="JG115" s="47"/>
      <c r="JH115">
        <v>1</v>
      </c>
      <c r="JI115">
        <v>2</v>
      </c>
      <c r="JJ115">
        <v>3</v>
      </c>
      <c r="JK115">
        <v>4</v>
      </c>
      <c r="JL115">
        <v>5</v>
      </c>
      <c r="JM115">
        <v>6</v>
      </c>
      <c r="JN115">
        <v>7</v>
      </c>
      <c r="JO115">
        <v>8</v>
      </c>
      <c r="JP115">
        <v>9</v>
      </c>
      <c r="JQ115">
        <v>10</v>
      </c>
      <c r="JR115">
        <v>11</v>
      </c>
      <c r="JS115">
        <v>12</v>
      </c>
      <c r="JT115" s="47"/>
    </row>
    <row r="116" spans="1:280">
      <c r="A116" s="47"/>
      <c r="B116" s="75" t="s">
        <v>211</v>
      </c>
      <c r="C116" s="75"/>
      <c r="D116" s="75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5"/>
      <c r="Y116" s="75"/>
      <c r="Z116" s="75"/>
      <c r="AA116" s="75"/>
      <c r="AB116" s="75"/>
      <c r="AC116" s="75"/>
      <c r="AD116" s="75"/>
      <c r="AE116" s="47"/>
      <c r="AF116" s="32" t="s">
        <v>51</v>
      </c>
      <c r="AG116" s="32"/>
      <c r="AH116" s="32">
        <v>1</v>
      </c>
      <c r="AI116" s="32">
        <v>2</v>
      </c>
      <c r="AJ116" s="32">
        <v>3</v>
      </c>
      <c r="AK116" s="32">
        <v>4</v>
      </c>
      <c r="AL116" s="32">
        <v>5</v>
      </c>
      <c r="AM116" s="32">
        <v>6</v>
      </c>
      <c r="AN116" s="32">
        <v>7</v>
      </c>
      <c r="AO116" s="32">
        <v>8</v>
      </c>
      <c r="AP116" s="32">
        <v>9</v>
      </c>
      <c r="AQ116" s="32">
        <v>10</v>
      </c>
      <c r="AR116" s="32">
        <v>11</v>
      </c>
      <c r="AS116" s="32">
        <v>12</v>
      </c>
      <c r="AT116" s="47"/>
      <c r="DV116" s="37"/>
      <c r="DW116" s="37"/>
      <c r="DX116" s="37"/>
      <c r="DY116" s="37"/>
      <c r="DZ116" s="37"/>
      <c r="EA116" s="37"/>
      <c r="EB116" s="37"/>
      <c r="EC116" s="37"/>
      <c r="ED116" s="37"/>
      <c r="EE116" s="37"/>
      <c r="EF116" s="37"/>
      <c r="EG116" s="37"/>
      <c r="EH116" s="37"/>
      <c r="EI116" s="37"/>
      <c r="EJ116" s="37"/>
      <c r="EK116" s="37"/>
      <c r="IA116" s="47"/>
      <c r="IB116" s="47"/>
      <c r="JG116" s="47"/>
      <c r="JH116">
        <v>1</v>
      </c>
      <c r="JI116">
        <v>2</v>
      </c>
      <c r="JJ116">
        <v>3</v>
      </c>
      <c r="JK116">
        <v>4</v>
      </c>
      <c r="JL116">
        <v>5</v>
      </c>
      <c r="JM116">
        <v>6</v>
      </c>
      <c r="JN116">
        <v>7</v>
      </c>
      <c r="JO116">
        <v>8</v>
      </c>
      <c r="JP116">
        <v>9</v>
      </c>
      <c r="JQ116">
        <v>10</v>
      </c>
      <c r="JR116">
        <v>11</v>
      </c>
      <c r="JS116">
        <v>12</v>
      </c>
      <c r="JT116" s="47"/>
    </row>
    <row r="117" spans="1:280">
      <c r="A117" s="47"/>
      <c r="B117" s="75"/>
      <c r="C117" s="75"/>
      <c r="D117" s="75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5"/>
      <c r="Y117" s="75"/>
      <c r="Z117" s="75"/>
      <c r="AA117" s="75"/>
      <c r="AB117" s="75"/>
      <c r="AC117" s="75"/>
      <c r="AD117" s="75"/>
      <c r="AE117" s="47"/>
      <c r="AF117" s="28" t="s">
        <v>50</v>
      </c>
      <c r="AG117" s="28"/>
      <c r="AH117" s="28">
        <v>1</v>
      </c>
      <c r="AI117" s="28">
        <v>2</v>
      </c>
      <c r="AJ117" s="28">
        <v>3</v>
      </c>
      <c r="AK117" s="28">
        <v>4</v>
      </c>
      <c r="AL117" s="28">
        <v>5</v>
      </c>
      <c r="AM117" s="28">
        <v>6</v>
      </c>
      <c r="AN117" s="28">
        <v>7</v>
      </c>
      <c r="AO117" s="28">
        <v>8</v>
      </c>
      <c r="AP117" s="28">
        <v>9</v>
      </c>
      <c r="AQ117" s="28">
        <v>10</v>
      </c>
      <c r="AR117" s="28">
        <v>11</v>
      </c>
      <c r="AS117" s="28">
        <v>12</v>
      </c>
      <c r="AT117" s="47"/>
      <c r="DV117" s="37"/>
      <c r="DW117" s="37"/>
      <c r="DX117" s="37"/>
      <c r="DY117" s="37"/>
      <c r="DZ117" s="37"/>
      <c r="EA117" s="37"/>
      <c r="EB117" s="37"/>
      <c r="EC117" s="37"/>
      <c r="ED117" s="37"/>
      <c r="EE117" s="37"/>
      <c r="EF117" s="37"/>
      <c r="EG117" s="37"/>
      <c r="EH117" s="37"/>
      <c r="EI117" s="37"/>
      <c r="EJ117" s="37"/>
      <c r="EK117" s="37"/>
      <c r="IA117" s="47"/>
      <c r="IB117" s="47"/>
      <c r="JG117" s="47"/>
      <c r="JH117">
        <v>1</v>
      </c>
      <c r="JI117">
        <v>2</v>
      </c>
      <c r="JJ117">
        <v>3</v>
      </c>
      <c r="JK117">
        <v>4</v>
      </c>
      <c r="JL117">
        <v>5</v>
      </c>
      <c r="JM117">
        <v>6</v>
      </c>
      <c r="JN117">
        <v>7</v>
      </c>
      <c r="JO117">
        <v>8</v>
      </c>
      <c r="JP117">
        <v>9</v>
      </c>
      <c r="JQ117">
        <v>10</v>
      </c>
      <c r="JR117">
        <v>11</v>
      </c>
      <c r="JS117">
        <v>12</v>
      </c>
      <c r="JT117" s="47"/>
    </row>
    <row r="118" spans="1:280">
      <c r="A118" s="47"/>
      <c r="B118" s="75"/>
      <c r="C118" s="75"/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47"/>
      <c r="AF118" s="28" t="s">
        <v>49</v>
      </c>
      <c r="AG118" s="28"/>
      <c r="AH118" s="28">
        <v>1</v>
      </c>
      <c r="AI118" s="28">
        <v>2</v>
      </c>
      <c r="AJ118" s="28">
        <v>3</v>
      </c>
      <c r="AK118" s="28">
        <v>4</v>
      </c>
      <c r="AL118" s="28">
        <v>5</v>
      </c>
      <c r="AM118" s="28">
        <v>6</v>
      </c>
      <c r="AN118" s="28">
        <v>7</v>
      </c>
      <c r="AO118" s="28">
        <v>8</v>
      </c>
      <c r="AP118" s="28">
        <v>9</v>
      </c>
      <c r="AQ118" s="28">
        <v>10</v>
      </c>
      <c r="AR118" s="28">
        <v>11</v>
      </c>
      <c r="AS118" s="28">
        <v>12</v>
      </c>
      <c r="AT118" s="47"/>
      <c r="DV118" s="37"/>
      <c r="DW118" s="37"/>
      <c r="DX118" s="37"/>
      <c r="DY118" s="37"/>
      <c r="DZ118" s="37"/>
      <c r="EA118" s="37"/>
      <c r="EB118" s="37"/>
      <c r="EC118" s="37"/>
      <c r="ED118" s="37"/>
      <c r="EE118" s="37"/>
      <c r="EF118" s="37"/>
      <c r="EG118" s="37"/>
      <c r="EH118" s="37"/>
      <c r="EI118" s="37"/>
      <c r="EJ118" s="37"/>
      <c r="EK118" s="37"/>
      <c r="IA118" s="47"/>
      <c r="IB118" s="47"/>
      <c r="JG118" s="47"/>
      <c r="JH118">
        <v>1</v>
      </c>
      <c r="JI118">
        <v>2</v>
      </c>
      <c r="JJ118">
        <v>3</v>
      </c>
      <c r="JK118">
        <v>4</v>
      </c>
      <c r="JL118">
        <v>5</v>
      </c>
      <c r="JM118">
        <v>6</v>
      </c>
      <c r="JN118">
        <v>7</v>
      </c>
      <c r="JO118">
        <v>8</v>
      </c>
      <c r="JP118">
        <v>9</v>
      </c>
      <c r="JQ118">
        <v>10</v>
      </c>
      <c r="JR118">
        <v>11</v>
      </c>
      <c r="JS118">
        <v>12</v>
      </c>
      <c r="JT118" s="47"/>
    </row>
    <row r="119" spans="1:280">
      <c r="A119" s="47"/>
      <c r="B119" s="75"/>
      <c r="C119" s="75"/>
      <c r="D119" s="75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5"/>
      <c r="Y119" s="75"/>
      <c r="Z119" s="75"/>
      <c r="AA119" s="75"/>
      <c r="AB119" s="75"/>
      <c r="AC119" s="75"/>
      <c r="AD119" s="75"/>
      <c r="AE119" s="47"/>
      <c r="AF119" s="28" t="s">
        <v>48</v>
      </c>
      <c r="AG119" s="28"/>
      <c r="AH119" s="28">
        <v>1</v>
      </c>
      <c r="AI119" s="28">
        <v>2</v>
      </c>
      <c r="AJ119" s="28">
        <v>3</v>
      </c>
      <c r="AK119" s="28">
        <v>4</v>
      </c>
      <c r="AL119" s="28">
        <v>5</v>
      </c>
      <c r="AM119" s="28">
        <v>6</v>
      </c>
      <c r="AN119" s="28">
        <v>7</v>
      </c>
      <c r="AO119" s="28">
        <v>8</v>
      </c>
      <c r="AP119" s="28">
        <v>9</v>
      </c>
      <c r="AQ119" s="28">
        <v>10</v>
      </c>
      <c r="AR119" s="28">
        <v>11</v>
      </c>
      <c r="AS119" s="28">
        <v>12</v>
      </c>
      <c r="AT119" s="47"/>
      <c r="DV119" s="37"/>
      <c r="DW119" s="37"/>
      <c r="DX119" s="37"/>
      <c r="DY119" s="37"/>
      <c r="DZ119" s="37"/>
      <c r="EA119" s="37"/>
      <c r="EB119" s="37"/>
      <c r="EC119" s="37"/>
      <c r="ED119" s="37"/>
      <c r="EE119" s="37"/>
      <c r="EF119" s="37"/>
      <c r="EG119" s="37"/>
      <c r="EH119" s="37"/>
      <c r="EI119" s="37"/>
      <c r="EJ119" s="37"/>
      <c r="EK119" s="37"/>
      <c r="IA119" s="47"/>
      <c r="IB119" s="47"/>
      <c r="JG119" s="47"/>
      <c r="JH119">
        <v>1</v>
      </c>
      <c r="JI119">
        <v>2</v>
      </c>
      <c r="JJ119">
        <v>3</v>
      </c>
      <c r="JK119">
        <v>4</v>
      </c>
      <c r="JL119">
        <v>5</v>
      </c>
      <c r="JM119">
        <v>6</v>
      </c>
      <c r="JN119">
        <v>7</v>
      </c>
      <c r="JO119">
        <v>8</v>
      </c>
      <c r="JP119">
        <v>9</v>
      </c>
      <c r="JQ119">
        <v>10</v>
      </c>
      <c r="JR119">
        <v>11</v>
      </c>
      <c r="JS119">
        <v>12</v>
      </c>
      <c r="JT119" s="47"/>
    </row>
    <row r="120" spans="1:280">
      <c r="A120" s="47"/>
      <c r="B120" s="75"/>
      <c r="C120" s="75"/>
      <c r="D120" s="75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5"/>
      <c r="Y120" s="75"/>
      <c r="Z120" s="75"/>
      <c r="AA120" s="75"/>
      <c r="AB120" s="75"/>
      <c r="AC120" s="75"/>
      <c r="AD120" s="75"/>
      <c r="AE120" s="47"/>
      <c r="AF120" s="28" t="s">
        <v>47</v>
      </c>
      <c r="AG120" s="28"/>
      <c r="AH120" s="28">
        <v>1</v>
      </c>
      <c r="AI120" s="28">
        <v>2</v>
      </c>
      <c r="AJ120" s="28">
        <v>3</v>
      </c>
      <c r="AK120" s="28">
        <v>4</v>
      </c>
      <c r="AL120" s="28">
        <v>5</v>
      </c>
      <c r="AM120" s="28">
        <v>6</v>
      </c>
      <c r="AN120" s="28">
        <v>7</v>
      </c>
      <c r="AO120" s="28">
        <v>8</v>
      </c>
      <c r="AP120" s="28">
        <v>9</v>
      </c>
      <c r="AQ120" s="28">
        <v>10</v>
      </c>
      <c r="AR120" s="28">
        <v>11</v>
      </c>
      <c r="AS120" s="28">
        <v>12</v>
      </c>
      <c r="AT120" s="47"/>
      <c r="DV120" s="37"/>
      <c r="DW120" s="37"/>
      <c r="DX120" s="37"/>
      <c r="DY120" s="37"/>
      <c r="DZ120" s="37"/>
      <c r="EA120" s="37"/>
      <c r="EB120" s="37"/>
      <c r="EC120" s="37"/>
      <c r="ED120" s="37"/>
      <c r="EE120" s="37"/>
      <c r="EF120" s="37"/>
      <c r="EG120" s="37"/>
      <c r="EH120" s="37"/>
      <c r="EI120" s="37"/>
      <c r="EJ120" s="37"/>
      <c r="EK120" s="37"/>
      <c r="IA120" s="47"/>
      <c r="IB120" s="47"/>
      <c r="JG120" s="47"/>
      <c r="JH120">
        <v>1</v>
      </c>
      <c r="JI120">
        <v>2</v>
      </c>
      <c r="JJ120">
        <v>3</v>
      </c>
      <c r="JK120">
        <v>4</v>
      </c>
      <c r="JL120">
        <v>5</v>
      </c>
      <c r="JM120">
        <v>6</v>
      </c>
      <c r="JN120">
        <v>7</v>
      </c>
      <c r="JO120">
        <v>8</v>
      </c>
      <c r="JP120">
        <v>9</v>
      </c>
      <c r="JQ120">
        <v>10</v>
      </c>
      <c r="JR120">
        <v>11</v>
      </c>
      <c r="JS120">
        <v>12</v>
      </c>
      <c r="JT120" s="47"/>
    </row>
    <row r="121" spans="1:280">
      <c r="A121" s="47"/>
      <c r="C121" t="s">
        <v>134</v>
      </c>
      <c r="D121" t="s">
        <v>45</v>
      </c>
      <c r="E121" t="s">
        <v>44</v>
      </c>
      <c r="F121" t="s">
        <v>43</v>
      </c>
      <c r="G121" t="s">
        <v>42</v>
      </c>
      <c r="H121" t="s">
        <v>41</v>
      </c>
      <c r="I121" t="s">
        <v>40</v>
      </c>
      <c r="J121" t="s">
        <v>39</v>
      </c>
      <c r="K121" t="s">
        <v>38</v>
      </c>
      <c r="L121" t="s">
        <v>37</v>
      </c>
      <c r="M121" t="s">
        <v>36</v>
      </c>
      <c r="N121" t="s">
        <v>35</v>
      </c>
      <c r="O121" t="s">
        <v>34</v>
      </c>
      <c r="P121" t="s">
        <v>33</v>
      </c>
      <c r="Q121" t="s">
        <v>32</v>
      </c>
      <c r="R121" t="s">
        <v>31</v>
      </c>
      <c r="S121" t="s">
        <v>30</v>
      </c>
      <c r="T121" t="s">
        <v>29</v>
      </c>
      <c r="U121" t="s">
        <v>28</v>
      </c>
      <c r="V121" t="s">
        <v>27</v>
      </c>
      <c r="W121" s="11" t="s">
        <v>328</v>
      </c>
      <c r="X121" t="s">
        <v>106</v>
      </c>
      <c r="Y121" t="s">
        <v>105</v>
      </c>
      <c r="Z121" t="s">
        <v>103</v>
      </c>
      <c r="AA121" t="s">
        <v>102</v>
      </c>
      <c r="AB121" t="s">
        <v>101</v>
      </c>
      <c r="AC121" t="s">
        <v>100</v>
      </c>
      <c r="AD121" t="s">
        <v>99</v>
      </c>
      <c r="AE121" s="47"/>
      <c r="AF121" s="28" t="s">
        <v>46</v>
      </c>
      <c r="AG121" s="28"/>
      <c r="AH121" s="28">
        <v>1</v>
      </c>
      <c r="AI121" s="28">
        <v>2</v>
      </c>
      <c r="AJ121" s="28">
        <v>3</v>
      </c>
      <c r="AK121" s="28">
        <v>4</v>
      </c>
      <c r="AL121" s="28">
        <v>5</v>
      </c>
      <c r="AM121" s="28">
        <v>6</v>
      </c>
      <c r="AN121" s="28">
        <v>7</v>
      </c>
      <c r="AO121" s="28">
        <v>8</v>
      </c>
      <c r="AP121" s="28">
        <v>9</v>
      </c>
      <c r="AQ121" s="28">
        <v>10</v>
      </c>
      <c r="AR121" s="28">
        <v>11</v>
      </c>
      <c r="AS121" s="28">
        <v>12</v>
      </c>
      <c r="AT121" s="47"/>
      <c r="DV121" s="37"/>
      <c r="DW121" s="37"/>
      <c r="DX121" s="37"/>
      <c r="DY121" s="37"/>
      <c r="DZ121" s="37"/>
      <c r="EA121" s="37"/>
      <c r="EB121" s="37"/>
      <c r="EC121" s="37"/>
      <c r="ED121" s="37"/>
      <c r="EE121" s="37"/>
      <c r="EF121" s="37"/>
      <c r="EG121" s="37"/>
      <c r="EH121" s="37"/>
      <c r="EI121" s="37"/>
      <c r="EJ121" s="37"/>
      <c r="EK121" s="37"/>
      <c r="IA121" s="47"/>
      <c r="IB121" s="47"/>
      <c r="JG121" s="47"/>
      <c r="JH121">
        <v>1</v>
      </c>
      <c r="JI121">
        <v>2</v>
      </c>
      <c r="JJ121">
        <v>3</v>
      </c>
      <c r="JK121">
        <v>4</v>
      </c>
      <c r="JL121">
        <v>5</v>
      </c>
      <c r="JM121">
        <v>6</v>
      </c>
      <c r="JN121">
        <v>7</v>
      </c>
      <c r="JO121">
        <v>8</v>
      </c>
      <c r="JP121">
        <v>9</v>
      </c>
      <c r="JQ121">
        <v>10</v>
      </c>
      <c r="JR121">
        <v>11</v>
      </c>
      <c r="JS121">
        <v>12</v>
      </c>
      <c r="JT121" s="47"/>
    </row>
    <row r="122" spans="1:280">
      <c r="A122" s="47"/>
      <c r="B122" s="39" t="s">
        <v>62</v>
      </c>
      <c r="C122" s="39"/>
      <c r="D122" s="39">
        <v>1.5595000000000001</v>
      </c>
      <c r="E122" s="39">
        <v>4733.03</v>
      </c>
      <c r="F122" s="39">
        <v>3.9414400000000001</v>
      </c>
      <c r="G122" s="39">
        <v>10938.1</v>
      </c>
      <c r="H122" s="39">
        <v>6.19902</v>
      </c>
      <c r="I122" s="39">
        <v>0.82891700000000001</v>
      </c>
      <c r="J122" s="39">
        <v>1.52095</v>
      </c>
      <c r="K122" s="39">
        <v>23.386600000000001</v>
      </c>
      <c r="L122" s="39">
        <v>0.37067800000000001</v>
      </c>
      <c r="M122" s="39">
        <v>38.8367</v>
      </c>
      <c r="N122" s="39">
        <v>49.089700000000001</v>
      </c>
      <c r="O122" s="39">
        <v>5.7008999999999997E-2</v>
      </c>
      <c r="P122" s="39">
        <v>0.240595</v>
      </c>
      <c r="Q122" s="39">
        <v>5.0446900000000001</v>
      </c>
      <c r="R122" s="39">
        <v>0.116368</v>
      </c>
      <c r="S122" s="39">
        <v>0.122437</v>
      </c>
      <c r="T122" s="39">
        <v>1.6353599999999999E-2</v>
      </c>
      <c r="U122" s="39">
        <v>0.157142</v>
      </c>
      <c r="V122" s="39">
        <v>1.9876199999999999</v>
      </c>
      <c r="W122" s="39"/>
      <c r="X122" s="39"/>
      <c r="Y122" s="39">
        <v>1208.3333333333335</v>
      </c>
      <c r="Z122" s="39">
        <v>1324.9999999999998</v>
      </c>
      <c r="AA122" s="39">
        <v>1758.333333333333</v>
      </c>
      <c r="AB122" s="39">
        <v>566.66666666666663</v>
      </c>
      <c r="AC122" s="39">
        <v>891.66666666666674</v>
      </c>
      <c r="AD122" s="39">
        <v>0</v>
      </c>
      <c r="AE122" s="47"/>
      <c r="AF122" s="39" t="s">
        <v>26</v>
      </c>
      <c r="AG122" s="39"/>
      <c r="AH122" s="39">
        <v>1</v>
      </c>
      <c r="AI122" s="39">
        <v>2</v>
      </c>
      <c r="AJ122" s="39">
        <v>3</v>
      </c>
      <c r="AK122" s="39">
        <v>4</v>
      </c>
      <c r="AL122" s="39">
        <v>5</v>
      </c>
      <c r="AM122" s="39">
        <v>6</v>
      </c>
      <c r="AN122" s="39">
        <v>7</v>
      </c>
      <c r="AO122" s="39">
        <v>8</v>
      </c>
      <c r="AP122" s="39">
        <v>9</v>
      </c>
      <c r="AQ122" s="39">
        <v>10</v>
      </c>
      <c r="AR122" s="39">
        <v>11</v>
      </c>
      <c r="AS122" s="39">
        <v>12</v>
      </c>
      <c r="AT122" s="47"/>
      <c r="DV122" s="37"/>
      <c r="DW122" s="37"/>
      <c r="DX122" s="37"/>
      <c r="DY122" s="37"/>
      <c r="DZ122" s="37"/>
      <c r="EA122" s="37"/>
      <c r="EB122" s="37"/>
      <c r="EC122" s="37"/>
      <c r="ED122" s="37"/>
      <c r="EE122" s="37"/>
      <c r="EF122" s="37"/>
      <c r="EG122" s="37"/>
      <c r="EH122" s="37"/>
      <c r="EI122" s="37"/>
      <c r="EJ122" s="37"/>
      <c r="EK122" s="37"/>
      <c r="IA122" s="47"/>
      <c r="IB122" s="47"/>
      <c r="JG122" s="47"/>
      <c r="JH122">
        <v>1</v>
      </c>
      <c r="JI122">
        <v>2</v>
      </c>
      <c r="JJ122">
        <v>3</v>
      </c>
      <c r="JK122">
        <v>4</v>
      </c>
      <c r="JL122">
        <v>5</v>
      </c>
      <c r="JM122">
        <v>6</v>
      </c>
      <c r="JN122">
        <v>7</v>
      </c>
      <c r="JO122">
        <v>8</v>
      </c>
      <c r="JP122">
        <v>9</v>
      </c>
      <c r="JQ122">
        <v>10</v>
      </c>
      <c r="JR122">
        <v>11</v>
      </c>
      <c r="JS122">
        <v>12</v>
      </c>
      <c r="JT122" s="47"/>
    </row>
    <row r="123" spans="1:280">
      <c r="A123" s="47"/>
      <c r="B123" s="39" t="s">
        <v>61</v>
      </c>
      <c r="C123" s="39"/>
      <c r="D123" s="39">
        <v>1.2909600000000001</v>
      </c>
      <c r="E123" s="39">
        <v>5554.75</v>
      </c>
      <c r="F123" s="39">
        <v>3.22363</v>
      </c>
      <c r="G123" s="39">
        <v>11251.5</v>
      </c>
      <c r="H123" s="39">
        <v>5.3539000000000003</v>
      </c>
      <c r="I123" s="39">
        <v>0.92508299999999999</v>
      </c>
      <c r="J123" s="39">
        <v>1.4498500000000001</v>
      </c>
      <c r="K123" s="39">
        <v>21.434899999999999</v>
      </c>
      <c r="L123" s="39">
        <v>0.47781200000000001</v>
      </c>
      <c r="M123" s="39">
        <v>55.204799999999999</v>
      </c>
      <c r="N123" s="39">
        <v>47.2256</v>
      </c>
      <c r="O123" s="39">
        <v>5.3265199999999999E-2</v>
      </c>
      <c r="P123" s="39">
        <v>0.275088</v>
      </c>
      <c r="Q123" s="39">
        <v>5.3162700000000003</v>
      </c>
      <c r="R123" s="39">
        <v>0.25251400000000002</v>
      </c>
      <c r="S123" s="39">
        <v>0.22186400000000001</v>
      </c>
      <c r="T123" s="39">
        <v>3.8259599999999998E-2</v>
      </c>
      <c r="U123" s="39">
        <v>0.23796</v>
      </c>
      <c r="V123" s="39">
        <v>2.5733899999999998</v>
      </c>
      <c r="W123" s="39"/>
      <c r="X123" s="39"/>
      <c r="Y123" s="39">
        <v>1208.3333333333335</v>
      </c>
      <c r="Z123" s="39">
        <v>1324.9999999999998</v>
      </c>
      <c r="AA123" s="39">
        <v>1758.333333333333</v>
      </c>
      <c r="AB123" s="39">
        <v>566.66666666666663</v>
      </c>
      <c r="AC123" s="39">
        <v>891.66666666666674</v>
      </c>
      <c r="AD123" s="39">
        <v>0</v>
      </c>
      <c r="AE123" s="47"/>
      <c r="AF123" s="32" t="s">
        <v>25</v>
      </c>
      <c r="AG123" s="32"/>
      <c r="AH123" s="32">
        <v>1</v>
      </c>
      <c r="AI123" s="32">
        <v>2</v>
      </c>
      <c r="AJ123" s="32">
        <v>3</v>
      </c>
      <c r="AK123" s="32">
        <v>4</v>
      </c>
      <c r="AL123" s="32">
        <v>5</v>
      </c>
      <c r="AM123" s="32">
        <v>6</v>
      </c>
      <c r="AN123" s="32">
        <v>7</v>
      </c>
      <c r="AO123" s="32">
        <v>8</v>
      </c>
      <c r="AP123" s="32">
        <v>9</v>
      </c>
      <c r="AQ123" s="32">
        <v>10</v>
      </c>
      <c r="AR123" s="32">
        <v>11</v>
      </c>
      <c r="AS123" s="32">
        <v>12</v>
      </c>
      <c r="AT123" s="47"/>
      <c r="DV123" s="37"/>
      <c r="DW123" s="37"/>
      <c r="DX123" s="37"/>
      <c r="DY123" s="37"/>
      <c r="DZ123" s="37"/>
      <c r="EA123" s="37"/>
      <c r="EB123" s="37"/>
      <c r="EC123" s="37"/>
      <c r="ED123" s="37"/>
      <c r="EE123" s="37"/>
      <c r="EF123" s="37"/>
      <c r="EG123" s="37"/>
      <c r="EH123" s="37"/>
      <c r="EI123" s="37"/>
      <c r="EJ123" s="37"/>
      <c r="EK123" s="37"/>
      <c r="IA123" s="47"/>
      <c r="IB123" s="47"/>
      <c r="JG123" s="47"/>
      <c r="JH123">
        <v>1</v>
      </c>
      <c r="JI123">
        <v>2</v>
      </c>
      <c r="JJ123">
        <v>3</v>
      </c>
      <c r="JK123">
        <v>4</v>
      </c>
      <c r="JL123">
        <v>5</v>
      </c>
      <c r="JM123">
        <v>6</v>
      </c>
      <c r="JN123">
        <v>7</v>
      </c>
      <c r="JO123">
        <v>8</v>
      </c>
      <c r="JP123">
        <v>9</v>
      </c>
      <c r="JQ123">
        <v>10</v>
      </c>
      <c r="JR123">
        <v>11</v>
      </c>
      <c r="JS123">
        <v>12</v>
      </c>
      <c r="JT123" s="47"/>
    </row>
    <row r="124" spans="1:280">
      <c r="A124" s="47"/>
      <c r="B124" s="39" t="s">
        <v>60</v>
      </c>
      <c r="C124" s="39"/>
      <c r="D124" s="39">
        <v>1.57718</v>
      </c>
      <c r="E124" s="39">
        <v>8021.26</v>
      </c>
      <c r="F124" s="39">
        <v>2.2255099999999999</v>
      </c>
      <c r="G124" s="39">
        <v>15703.8</v>
      </c>
      <c r="H124" s="39">
        <v>8.6797599999999999</v>
      </c>
      <c r="I124" s="39">
        <v>1.8063</v>
      </c>
      <c r="J124" s="39">
        <v>2.41533</v>
      </c>
      <c r="K124" s="39">
        <v>25.4877</v>
      </c>
      <c r="L124" s="39">
        <v>0.46709600000000001</v>
      </c>
      <c r="M124" s="39">
        <v>61.866999999999997</v>
      </c>
      <c r="N124" s="39">
        <v>64.002399999999994</v>
      </c>
      <c r="O124" s="39">
        <v>7.2446700000000003E-2</v>
      </c>
      <c r="P124" s="39">
        <v>0.36693300000000001</v>
      </c>
      <c r="Q124" s="39">
        <v>6.4690399999999997</v>
      </c>
      <c r="R124" s="39">
        <v>0.19131200000000001</v>
      </c>
      <c r="S124" s="39">
        <v>0.27885700000000002</v>
      </c>
      <c r="T124" s="39">
        <v>5.4616999999999999E-2</v>
      </c>
      <c r="U124" s="39">
        <v>0.229514</v>
      </c>
      <c r="V124" s="39">
        <v>2.2437900000000002</v>
      </c>
      <c r="W124" s="39"/>
      <c r="X124" s="39"/>
      <c r="Y124" s="39">
        <v>1208.3333333333301</v>
      </c>
      <c r="Z124" s="39">
        <v>1325</v>
      </c>
      <c r="AA124" s="39">
        <v>1758.3333333333301</v>
      </c>
      <c r="AB124" s="39">
        <v>566.66666666666697</v>
      </c>
      <c r="AC124" s="39">
        <v>891.66666666666697</v>
      </c>
      <c r="AD124" s="39">
        <v>0</v>
      </c>
      <c r="AE124" s="47"/>
      <c r="AF124" s="32" t="s">
        <v>24</v>
      </c>
      <c r="AG124" s="32"/>
      <c r="AH124" s="32">
        <v>1</v>
      </c>
      <c r="AI124" s="32">
        <v>2</v>
      </c>
      <c r="AJ124" s="32">
        <v>3</v>
      </c>
      <c r="AK124" s="32">
        <v>4</v>
      </c>
      <c r="AL124" s="32">
        <v>5</v>
      </c>
      <c r="AM124" s="32">
        <v>6</v>
      </c>
      <c r="AN124" s="32">
        <v>7</v>
      </c>
      <c r="AO124" s="32">
        <v>8</v>
      </c>
      <c r="AP124" s="32">
        <v>9</v>
      </c>
      <c r="AQ124" s="32">
        <v>10</v>
      </c>
      <c r="AR124" s="32">
        <v>11</v>
      </c>
      <c r="AS124" s="32">
        <v>12</v>
      </c>
      <c r="AT124" s="47"/>
      <c r="DV124" s="37"/>
      <c r="DW124" s="37"/>
      <c r="DX124" s="37"/>
      <c r="DY124" s="37"/>
      <c r="DZ124" s="37"/>
      <c r="EA124" s="37"/>
      <c r="EB124" s="37"/>
      <c r="EC124" s="37"/>
      <c r="ED124" s="37"/>
      <c r="EE124" s="37"/>
      <c r="EF124" s="37"/>
      <c r="EG124" s="37"/>
      <c r="EH124" s="37"/>
      <c r="EI124" s="37"/>
      <c r="EJ124" s="37"/>
      <c r="EK124" s="37"/>
      <c r="IA124" s="47"/>
      <c r="IB124" s="47"/>
      <c r="JG124" s="47"/>
      <c r="JH124" s="47"/>
      <c r="JI124" s="47"/>
      <c r="JJ124" s="47"/>
      <c r="JK124" s="47"/>
      <c r="JL124" s="47"/>
      <c r="JM124" s="47"/>
      <c r="JN124" s="47"/>
      <c r="JO124" s="47"/>
      <c r="JP124" s="47"/>
      <c r="JQ124" s="47"/>
      <c r="JR124" s="47"/>
      <c r="JS124" s="47"/>
      <c r="JT124" s="47"/>
    </row>
    <row r="125" spans="1:280">
      <c r="A125" s="47"/>
      <c r="B125" s="32" t="s">
        <v>59</v>
      </c>
      <c r="C125" s="32"/>
      <c r="D125" s="32">
        <v>1.3658300000000001</v>
      </c>
      <c r="E125" s="32">
        <v>5078.68</v>
      </c>
      <c r="F125" s="32">
        <v>3.2395</v>
      </c>
      <c r="G125" s="32">
        <v>10766.5</v>
      </c>
      <c r="H125" s="32">
        <v>6.95566</v>
      </c>
      <c r="I125" s="32">
        <v>1.1335900000000001</v>
      </c>
      <c r="J125" s="32">
        <v>1.61883</v>
      </c>
      <c r="K125" s="32">
        <v>20.859000000000002</v>
      </c>
      <c r="L125" s="32">
        <v>0.40028000000000002</v>
      </c>
      <c r="M125" s="32">
        <v>47.094299999999997</v>
      </c>
      <c r="N125" s="32">
        <v>39.217100000000002</v>
      </c>
      <c r="O125" s="32">
        <v>5.90211E-2</v>
      </c>
      <c r="P125" s="32">
        <v>0.249614</v>
      </c>
      <c r="Q125" s="32">
        <v>6.8122699999999998</v>
      </c>
      <c r="R125" s="32">
        <v>6.6311500000000004E-4</v>
      </c>
      <c r="S125" s="32">
        <v>3.3275100000000003E-5</v>
      </c>
      <c r="T125" s="32">
        <v>1.8101400000000001E-4</v>
      </c>
      <c r="U125" s="32">
        <v>6.9528999999999999E-4</v>
      </c>
      <c r="V125" s="32">
        <v>2.6387800000000001</v>
      </c>
      <c r="W125" s="32"/>
      <c r="X125" s="32"/>
      <c r="Y125" s="32">
        <v>1208.3333333333301</v>
      </c>
      <c r="Z125" s="32">
        <v>1325</v>
      </c>
      <c r="AA125" s="32">
        <v>1758.3333333333301</v>
      </c>
      <c r="AB125" s="32">
        <v>566.66666666666697</v>
      </c>
      <c r="AC125" s="32">
        <v>891.66666666666697</v>
      </c>
      <c r="AD125" s="32">
        <v>0</v>
      </c>
      <c r="AE125" s="47"/>
      <c r="AF125" s="39" t="s">
        <v>23</v>
      </c>
      <c r="AG125" s="39"/>
      <c r="AH125" s="39">
        <v>1</v>
      </c>
      <c r="AI125" s="39">
        <v>2</v>
      </c>
      <c r="AJ125" s="39">
        <v>3</v>
      </c>
      <c r="AK125" s="39">
        <v>4</v>
      </c>
      <c r="AL125" s="39">
        <v>5</v>
      </c>
      <c r="AM125" s="39">
        <v>6</v>
      </c>
      <c r="AN125" s="39">
        <v>7</v>
      </c>
      <c r="AO125" s="39">
        <v>8</v>
      </c>
      <c r="AP125" s="39">
        <v>9</v>
      </c>
      <c r="AQ125" s="39">
        <v>10</v>
      </c>
      <c r="AR125" s="39">
        <v>11</v>
      </c>
      <c r="AS125" s="39">
        <v>12</v>
      </c>
      <c r="AT125" s="47"/>
      <c r="DV125" s="37"/>
      <c r="DW125" s="37"/>
      <c r="DX125" s="37"/>
      <c r="DY125" s="37"/>
      <c r="DZ125" s="37"/>
      <c r="EA125" s="37"/>
      <c r="EB125" s="37"/>
      <c r="EC125" s="37"/>
      <c r="ED125" s="37"/>
      <c r="EE125" s="37"/>
      <c r="EF125" s="37"/>
      <c r="EG125" s="37"/>
      <c r="EH125" s="37"/>
      <c r="EI125" s="37"/>
      <c r="EJ125" s="37"/>
      <c r="EK125" s="37"/>
      <c r="IA125" s="47"/>
      <c r="IB125" s="47"/>
      <c r="IC125" s="47"/>
      <c r="ID125" s="47"/>
      <c r="IE125" s="47"/>
      <c r="IF125" s="47"/>
      <c r="IG125" s="47"/>
      <c r="IH125" s="47"/>
      <c r="II125" s="47"/>
      <c r="IJ125" s="47"/>
      <c r="IK125" s="47"/>
      <c r="IL125" s="47"/>
      <c r="IM125" s="47"/>
      <c r="IN125" s="47"/>
      <c r="IO125" s="47"/>
      <c r="IP125" s="47"/>
      <c r="IQ125" s="47"/>
      <c r="IR125" s="47"/>
      <c r="IS125" s="47"/>
      <c r="IT125" s="47"/>
      <c r="IU125" s="47"/>
      <c r="IV125" s="47"/>
      <c r="IW125" s="47"/>
      <c r="IX125" s="47"/>
      <c r="IY125" s="47"/>
      <c r="IZ125" s="47"/>
      <c r="JA125" s="47"/>
      <c r="JB125" s="47"/>
      <c r="JC125" s="47"/>
      <c r="JD125" s="47"/>
      <c r="JE125" s="47"/>
      <c r="JF125" s="47"/>
      <c r="JG125" s="47"/>
      <c r="JH125" s="47"/>
      <c r="JI125" s="47"/>
      <c r="JJ125" s="47"/>
      <c r="JK125" s="47"/>
      <c r="JL125" s="47"/>
      <c r="JM125" s="47"/>
      <c r="JN125" s="47"/>
      <c r="JO125" s="47"/>
      <c r="JP125" s="47"/>
      <c r="JQ125" s="47"/>
      <c r="JR125" s="47"/>
      <c r="JS125" s="47"/>
      <c r="JT125" s="47"/>
    </row>
    <row r="126" spans="1:280">
      <c r="A126" s="47"/>
      <c r="B126" s="32" t="s">
        <v>58</v>
      </c>
      <c r="C126" s="32"/>
      <c r="D126" s="32">
        <v>1.11233</v>
      </c>
      <c r="E126" s="32">
        <v>5195.1099999999997</v>
      </c>
      <c r="F126" s="32">
        <v>1.5569</v>
      </c>
      <c r="G126" s="32">
        <v>11377.5</v>
      </c>
      <c r="H126" s="32">
        <v>6.4947100000000004</v>
      </c>
      <c r="I126" s="32">
        <v>1.1344000000000001</v>
      </c>
      <c r="J126" s="32">
        <v>1.5269999999999999</v>
      </c>
      <c r="K126" s="32">
        <v>18.560300000000002</v>
      </c>
      <c r="L126" s="32">
        <v>0.33410800000000002</v>
      </c>
      <c r="M126" s="32">
        <v>44.057299999999998</v>
      </c>
      <c r="N126" s="32">
        <v>41.562399999999997</v>
      </c>
      <c r="O126" s="32">
        <v>3.8764100000000003E-2</v>
      </c>
      <c r="P126" s="32">
        <v>0.25033300000000003</v>
      </c>
      <c r="Q126" s="32">
        <v>5.1677099999999996</v>
      </c>
      <c r="R126" s="32">
        <v>0.22878299999999999</v>
      </c>
      <c r="S126" s="32">
        <v>0.28438799999999997</v>
      </c>
      <c r="T126" s="32">
        <v>5.8182699999999997E-2</v>
      </c>
      <c r="U126" s="32">
        <v>0.161244</v>
      </c>
      <c r="V126" s="32">
        <v>2.1410100000000001</v>
      </c>
      <c r="W126" s="32"/>
      <c r="X126" s="32"/>
      <c r="Y126" s="32">
        <v>1208.3333333333301</v>
      </c>
      <c r="Z126" s="32">
        <v>1325</v>
      </c>
      <c r="AA126" s="32">
        <v>1758.3333333333301</v>
      </c>
      <c r="AB126" s="32">
        <v>566.66666666666697</v>
      </c>
      <c r="AC126" s="32">
        <v>891.66666666666697</v>
      </c>
      <c r="AD126" s="32">
        <v>0</v>
      </c>
      <c r="AE126" s="47"/>
      <c r="AF126" s="32" t="s">
        <v>22</v>
      </c>
      <c r="AG126" s="32"/>
      <c r="AH126" s="32">
        <v>1</v>
      </c>
      <c r="AI126" s="32">
        <v>2</v>
      </c>
      <c r="AJ126" s="32">
        <v>3</v>
      </c>
      <c r="AK126" s="32">
        <v>4</v>
      </c>
      <c r="AL126" s="32">
        <v>5</v>
      </c>
      <c r="AM126" s="32">
        <v>6</v>
      </c>
      <c r="AN126" s="32">
        <v>7</v>
      </c>
      <c r="AO126" s="32">
        <v>8</v>
      </c>
      <c r="AP126" s="32">
        <v>9</v>
      </c>
      <c r="AQ126" s="32">
        <v>10</v>
      </c>
      <c r="AR126" s="32">
        <v>11</v>
      </c>
      <c r="AS126" s="32">
        <v>12</v>
      </c>
      <c r="AT126" s="47"/>
      <c r="DV126" s="37"/>
      <c r="DW126" s="37"/>
      <c r="DX126" s="37"/>
      <c r="DY126" s="37"/>
      <c r="DZ126" s="37"/>
      <c r="EA126" s="37"/>
      <c r="EB126" s="37"/>
      <c r="EC126" s="37"/>
      <c r="ED126" s="37"/>
      <c r="EE126" s="37"/>
      <c r="EF126" s="37"/>
      <c r="EG126" s="37"/>
      <c r="EH126" s="37"/>
      <c r="EI126" s="37"/>
      <c r="EJ126" s="37"/>
      <c r="EK126" s="37"/>
      <c r="IA126" s="47"/>
      <c r="IB126" s="47"/>
      <c r="IC126" s="47"/>
      <c r="ID126" s="47"/>
      <c r="IE126" s="47"/>
      <c r="IF126" s="47"/>
      <c r="IG126" s="47"/>
      <c r="IH126" s="47"/>
      <c r="II126" s="47"/>
      <c r="IJ126" s="47"/>
      <c r="IK126" s="47"/>
      <c r="IL126" s="47"/>
      <c r="IM126" s="47"/>
      <c r="IN126" s="47"/>
      <c r="IO126" s="47"/>
      <c r="IP126" s="47"/>
      <c r="IQ126" s="47"/>
      <c r="IR126" s="47"/>
      <c r="IS126" s="47"/>
      <c r="IT126" s="47"/>
      <c r="IU126" s="47"/>
      <c r="IV126" s="47"/>
      <c r="IW126" s="47"/>
      <c r="IX126" s="47"/>
      <c r="IY126" s="47"/>
      <c r="IZ126" s="47"/>
      <c r="JA126" s="47"/>
      <c r="JB126" s="47"/>
      <c r="JC126" s="47"/>
      <c r="JD126" s="47"/>
      <c r="JE126" s="47"/>
      <c r="JF126" s="47"/>
      <c r="JG126" s="47"/>
      <c r="JH126" s="47"/>
      <c r="JI126" s="47"/>
      <c r="JJ126" s="47"/>
      <c r="JK126" s="47"/>
      <c r="JL126" s="47"/>
      <c r="JM126" s="47"/>
      <c r="JN126" s="47"/>
      <c r="JO126" s="47"/>
      <c r="JP126" s="47"/>
      <c r="JQ126" s="47"/>
      <c r="JR126" s="47"/>
      <c r="JS126" s="47"/>
      <c r="JT126" s="47"/>
    </row>
    <row r="127" spans="1:280">
      <c r="A127" s="47"/>
      <c r="B127" s="32" t="s">
        <v>57</v>
      </c>
      <c r="C127" s="32"/>
      <c r="D127" s="32">
        <v>1.94381</v>
      </c>
      <c r="E127" s="32">
        <v>9185.59</v>
      </c>
      <c r="F127" s="32">
        <v>4.8157399999999999</v>
      </c>
      <c r="G127" s="32">
        <v>13390.8</v>
      </c>
      <c r="H127" s="32">
        <v>7.5076299999999998</v>
      </c>
      <c r="I127" s="32">
        <v>1.3769400000000001</v>
      </c>
      <c r="J127" s="32">
        <v>1.70225</v>
      </c>
      <c r="K127" s="32">
        <v>25.270499999999998</v>
      </c>
      <c r="L127" s="32">
        <v>0.445241</v>
      </c>
      <c r="M127" s="32">
        <v>100.056</v>
      </c>
      <c r="N127" s="32">
        <v>67.750399999999999</v>
      </c>
      <c r="O127" s="32">
        <v>4.3276099999999998E-2</v>
      </c>
      <c r="P127" s="32">
        <v>0.325986</v>
      </c>
      <c r="Q127" s="32">
        <v>5.5526400000000002</v>
      </c>
      <c r="R127" s="32">
        <v>2.07209E-3</v>
      </c>
      <c r="S127" s="32">
        <v>1.1424499999999999E-3</v>
      </c>
      <c r="T127" s="32">
        <v>4.7239800000000001E-4</v>
      </c>
      <c r="U127" s="32">
        <v>2.96872E-2</v>
      </c>
      <c r="V127" s="32">
        <v>3.7457099999999999</v>
      </c>
      <c r="W127" s="32"/>
      <c r="X127" s="32"/>
      <c r="Y127" s="32">
        <v>1208.3333333333301</v>
      </c>
      <c r="Z127" s="32">
        <v>1325</v>
      </c>
      <c r="AA127" s="32">
        <v>1758.3333333333301</v>
      </c>
      <c r="AB127" s="32">
        <v>566.66666666666697</v>
      </c>
      <c r="AC127" s="32">
        <v>891.66666666666697</v>
      </c>
      <c r="AD127" s="32">
        <v>0</v>
      </c>
      <c r="AE127" s="47"/>
      <c r="AF127" s="28" t="s">
        <v>21</v>
      </c>
      <c r="AG127" s="28"/>
      <c r="AH127" s="28">
        <v>1</v>
      </c>
      <c r="AI127" s="28">
        <v>2</v>
      </c>
      <c r="AJ127" s="28">
        <v>3</v>
      </c>
      <c r="AK127" s="28">
        <v>4</v>
      </c>
      <c r="AL127" s="28">
        <v>5</v>
      </c>
      <c r="AM127" s="28">
        <v>6</v>
      </c>
      <c r="AN127" s="28">
        <v>7</v>
      </c>
      <c r="AO127" s="28">
        <v>8</v>
      </c>
      <c r="AP127" s="28">
        <v>9</v>
      </c>
      <c r="AQ127" s="28">
        <v>10</v>
      </c>
      <c r="AR127" s="28">
        <v>11</v>
      </c>
      <c r="AS127" s="28">
        <v>12</v>
      </c>
      <c r="AT127" s="47"/>
      <c r="DV127" s="37"/>
      <c r="DW127" s="37"/>
      <c r="DX127" s="37"/>
      <c r="DY127" s="37"/>
      <c r="DZ127" s="37"/>
      <c r="EA127" s="37"/>
      <c r="EB127" s="37"/>
      <c r="EC127" s="37"/>
      <c r="ED127" s="37"/>
      <c r="EE127" s="37"/>
      <c r="EF127" s="37"/>
      <c r="EG127" s="37"/>
      <c r="EH127" s="37"/>
      <c r="EI127" s="37"/>
      <c r="EJ127" s="37"/>
      <c r="EK127" s="37"/>
      <c r="IA127" s="47"/>
      <c r="IB127" s="47"/>
      <c r="IC127" s="47"/>
      <c r="ID127" s="47"/>
      <c r="IE127" s="47"/>
      <c r="IF127" s="47"/>
      <c r="IG127" s="47"/>
      <c r="IH127" s="47"/>
      <c r="II127" s="47"/>
      <c r="IJ127" s="47"/>
      <c r="IK127" s="47"/>
      <c r="IL127" s="47"/>
      <c r="IM127" s="47"/>
      <c r="IN127" s="47"/>
      <c r="IO127" s="47"/>
      <c r="IP127" s="47"/>
      <c r="IQ127" s="47"/>
      <c r="IR127" s="47"/>
      <c r="IS127" s="47"/>
      <c r="IT127" s="47"/>
      <c r="IU127" s="47"/>
      <c r="IV127" s="47"/>
      <c r="IW127" s="47"/>
      <c r="IX127" s="47"/>
      <c r="IY127" s="47"/>
      <c r="IZ127" s="47"/>
      <c r="JA127" s="47"/>
      <c r="JB127" s="47"/>
      <c r="JC127" s="47"/>
      <c r="JD127" s="47"/>
      <c r="JE127" s="47"/>
      <c r="JF127" s="47"/>
      <c r="JG127" s="47"/>
      <c r="JH127" s="47"/>
      <c r="JI127" s="47"/>
      <c r="JJ127" s="47"/>
      <c r="JK127" s="47"/>
      <c r="JL127" s="47"/>
      <c r="JM127" s="47"/>
      <c r="JN127" s="47"/>
      <c r="JO127" s="47"/>
      <c r="JP127" s="47"/>
      <c r="JQ127" s="47"/>
      <c r="JR127" s="47"/>
      <c r="JS127" s="47"/>
      <c r="JT127" s="47"/>
    </row>
    <row r="128" spans="1:280">
      <c r="A128" s="47"/>
      <c r="B128" s="39" t="s">
        <v>56</v>
      </c>
      <c r="C128" s="39"/>
      <c r="D128" s="39">
        <v>1.3411</v>
      </c>
      <c r="E128" s="39">
        <v>4921.91</v>
      </c>
      <c r="F128" s="39">
        <v>3.4549699999999999</v>
      </c>
      <c r="G128" s="39">
        <v>11797.7</v>
      </c>
      <c r="H128" s="39">
        <v>6.4683200000000003</v>
      </c>
      <c r="I128" s="39">
        <v>1.5456000000000001</v>
      </c>
      <c r="J128" s="39">
        <v>1.38531</v>
      </c>
      <c r="K128" s="39">
        <v>20.107099999999999</v>
      </c>
      <c r="L128" s="39">
        <v>0.40680699999999997</v>
      </c>
      <c r="M128" s="39">
        <v>45.241399999999999</v>
      </c>
      <c r="N128" s="39">
        <v>45.538699999999999</v>
      </c>
      <c r="O128" s="39">
        <v>7.7378299999999997E-2</v>
      </c>
      <c r="P128" s="39">
        <v>0.32621699999999998</v>
      </c>
      <c r="Q128" s="39">
        <v>6.8696999999999999</v>
      </c>
      <c r="R128" s="39">
        <v>0.32552700000000001</v>
      </c>
      <c r="S128" s="39">
        <v>0.51939500000000005</v>
      </c>
      <c r="T128" s="39">
        <v>0.10877100000000001</v>
      </c>
      <c r="U128" s="39">
        <v>0.20561199999999999</v>
      </c>
      <c r="V128" s="39">
        <v>1.77162</v>
      </c>
      <c r="W128" s="39"/>
      <c r="X128" s="39"/>
      <c r="Y128" s="39">
        <v>1208.3333333333301</v>
      </c>
      <c r="Z128" s="39">
        <v>1325</v>
      </c>
      <c r="AA128" s="39">
        <v>1758.3333333333301</v>
      </c>
      <c r="AB128" s="39">
        <v>566.66666666666697</v>
      </c>
      <c r="AC128" s="39">
        <v>891.66666666666697</v>
      </c>
      <c r="AD128" s="39">
        <v>0</v>
      </c>
      <c r="AE128" s="47"/>
      <c r="AF128" s="39" t="s">
        <v>20</v>
      </c>
      <c r="AG128" s="39"/>
      <c r="AH128" s="39">
        <v>1</v>
      </c>
      <c r="AI128" s="39">
        <v>2</v>
      </c>
      <c r="AJ128" s="39">
        <v>3</v>
      </c>
      <c r="AK128" s="39">
        <v>4</v>
      </c>
      <c r="AL128" s="39">
        <v>5</v>
      </c>
      <c r="AM128" s="39">
        <v>6</v>
      </c>
      <c r="AN128" s="39">
        <v>7</v>
      </c>
      <c r="AO128" s="39">
        <v>8</v>
      </c>
      <c r="AP128" s="39">
        <v>9</v>
      </c>
      <c r="AQ128" s="39">
        <v>10</v>
      </c>
      <c r="AR128" s="39">
        <v>11</v>
      </c>
      <c r="AS128" s="39">
        <v>12</v>
      </c>
      <c r="AT128" s="47"/>
      <c r="DV128" s="37"/>
      <c r="DW128" s="37"/>
      <c r="DX128" s="37"/>
      <c r="DY128" s="37"/>
      <c r="DZ128" s="37"/>
      <c r="EA128" s="37"/>
      <c r="EB128" s="37"/>
      <c r="EC128" s="37"/>
      <c r="ED128" s="37"/>
      <c r="EE128" s="37"/>
      <c r="EF128" s="37"/>
      <c r="EG128" s="37"/>
      <c r="EH128" s="37"/>
      <c r="EI128" s="37"/>
      <c r="EJ128" s="37"/>
      <c r="EK128" s="37"/>
      <c r="IA128" s="47"/>
      <c r="IB128" s="47"/>
    </row>
    <row r="129" spans="1:236">
      <c r="A129" s="47"/>
      <c r="B129" s="32" t="s">
        <v>55</v>
      </c>
      <c r="C129" s="32"/>
      <c r="D129" s="32">
        <v>1.1918599999999999</v>
      </c>
      <c r="E129" s="32">
        <v>5174.97</v>
      </c>
      <c r="F129" s="32">
        <v>11.860300000000001</v>
      </c>
      <c r="G129" s="32">
        <v>10367.9</v>
      </c>
      <c r="H129" s="32">
        <v>9.3154800000000009</v>
      </c>
      <c r="I129" s="32">
        <v>0.89944500000000005</v>
      </c>
      <c r="J129" s="32">
        <v>2.1215299999999999</v>
      </c>
      <c r="K129" s="32">
        <v>24.889199999999999</v>
      </c>
      <c r="L129" s="32">
        <v>0.41728599999999999</v>
      </c>
      <c r="M129" s="32">
        <v>47.104500000000002</v>
      </c>
      <c r="N129" s="32">
        <v>38.827100000000002</v>
      </c>
      <c r="O129" s="32">
        <v>6.0699500000000003E-2</v>
      </c>
      <c r="P129" s="32">
        <v>0.36239900000000003</v>
      </c>
      <c r="Q129" s="32">
        <v>9.1402699999999992</v>
      </c>
      <c r="R129" s="32">
        <v>0.17732400000000001</v>
      </c>
      <c r="S129" s="32">
        <v>0.16708600000000001</v>
      </c>
      <c r="T129" s="32">
        <v>4.8901899999999998E-2</v>
      </c>
      <c r="U129" s="32">
        <v>0.173238</v>
      </c>
      <c r="V129" s="32">
        <v>1.71387</v>
      </c>
      <c r="W129" s="32"/>
      <c r="X129" s="32"/>
      <c r="Y129" s="32">
        <v>1208.3333333333301</v>
      </c>
      <c r="Z129" s="32">
        <v>1325</v>
      </c>
      <c r="AA129" s="32">
        <v>1758.3333333333301</v>
      </c>
      <c r="AB129" s="32">
        <v>566.66666666666697</v>
      </c>
      <c r="AC129" s="32">
        <v>891.66666666666697</v>
      </c>
      <c r="AD129" s="32">
        <v>0</v>
      </c>
      <c r="AE129" s="47"/>
      <c r="AF129" s="32" t="s">
        <v>19</v>
      </c>
      <c r="AG129" s="32"/>
      <c r="AH129" s="32">
        <v>1</v>
      </c>
      <c r="AI129" s="32">
        <v>2</v>
      </c>
      <c r="AJ129" s="32">
        <v>3</v>
      </c>
      <c r="AK129" s="32">
        <v>4</v>
      </c>
      <c r="AL129" s="32">
        <v>5</v>
      </c>
      <c r="AM129" s="32">
        <v>6</v>
      </c>
      <c r="AN129" s="32">
        <v>7</v>
      </c>
      <c r="AO129" s="32">
        <v>8</v>
      </c>
      <c r="AP129" s="32">
        <v>9</v>
      </c>
      <c r="AQ129" s="32">
        <v>10</v>
      </c>
      <c r="AR129" s="32">
        <v>11</v>
      </c>
      <c r="AS129" s="32">
        <v>12</v>
      </c>
      <c r="AT129" s="47"/>
      <c r="DV129" s="37"/>
      <c r="DW129" s="37"/>
      <c r="DX129" s="37"/>
      <c r="DY129" s="37"/>
      <c r="DZ129" s="37"/>
      <c r="EA129" s="37"/>
      <c r="EB129" s="37"/>
      <c r="EC129" s="37"/>
      <c r="ED129" s="37"/>
      <c r="EE129" s="37"/>
      <c r="EF129" s="37"/>
      <c r="EG129" s="37"/>
      <c r="EH129" s="37"/>
      <c r="EI129" s="37"/>
      <c r="EJ129" s="37"/>
      <c r="EK129" s="37"/>
      <c r="IA129" s="47"/>
      <c r="IB129" s="47"/>
    </row>
    <row r="130" spans="1:236">
      <c r="A130" s="47"/>
      <c r="B130" s="32" t="s">
        <v>54</v>
      </c>
      <c r="C130" s="32"/>
      <c r="D130" s="32">
        <v>1.1454299999999999</v>
      </c>
      <c r="E130" s="32">
        <v>3974.05</v>
      </c>
      <c r="F130" s="32">
        <v>1.49288</v>
      </c>
      <c r="G130" s="32">
        <v>10119.700000000001</v>
      </c>
      <c r="H130" s="32">
        <v>6.3998600000000003</v>
      </c>
      <c r="I130" s="32">
        <v>1.30511</v>
      </c>
      <c r="J130" s="32">
        <v>2.00116</v>
      </c>
      <c r="K130" s="32">
        <v>21.7135</v>
      </c>
      <c r="L130" s="32">
        <v>0.35467100000000001</v>
      </c>
      <c r="M130" s="32">
        <v>47.769300000000001</v>
      </c>
      <c r="N130" s="32">
        <v>39.7181</v>
      </c>
      <c r="O130" s="32">
        <v>5.1899599999999997E-2</v>
      </c>
      <c r="P130" s="32">
        <v>0.29421199999999997</v>
      </c>
      <c r="Q130" s="32">
        <v>4.7690900000000003</v>
      </c>
      <c r="R130" s="32">
        <v>0.26597900000000002</v>
      </c>
      <c r="S130" s="32">
        <v>0.270152</v>
      </c>
      <c r="T130" s="32">
        <v>4.7695000000000001E-2</v>
      </c>
      <c r="U130" s="32">
        <v>0.14829899999999999</v>
      </c>
      <c r="V130" s="32">
        <v>1.8455999999999999</v>
      </c>
      <c r="W130" s="32"/>
      <c r="X130" s="32"/>
      <c r="Y130" s="32">
        <v>1208.3333333333301</v>
      </c>
      <c r="Z130" s="32">
        <v>1325</v>
      </c>
      <c r="AA130" s="32">
        <v>1758.3333333333301</v>
      </c>
      <c r="AB130" s="32">
        <v>566.66666666666697</v>
      </c>
      <c r="AC130" s="32">
        <v>891.66666666666697</v>
      </c>
      <c r="AD130" s="32">
        <v>0</v>
      </c>
      <c r="AE130" s="47"/>
      <c r="AF130" s="32" t="s">
        <v>18</v>
      </c>
      <c r="AG130" s="32"/>
      <c r="AH130" s="32">
        <v>1</v>
      </c>
      <c r="AI130" s="32">
        <v>2</v>
      </c>
      <c r="AJ130" s="32">
        <v>3</v>
      </c>
      <c r="AK130" s="32">
        <v>4</v>
      </c>
      <c r="AL130" s="32">
        <v>5</v>
      </c>
      <c r="AM130" s="32">
        <v>6</v>
      </c>
      <c r="AN130" s="32">
        <v>7</v>
      </c>
      <c r="AO130" s="32">
        <v>8</v>
      </c>
      <c r="AP130" s="32">
        <v>9</v>
      </c>
      <c r="AQ130" s="32">
        <v>10</v>
      </c>
      <c r="AR130" s="32">
        <v>11</v>
      </c>
      <c r="AS130" s="32">
        <v>12</v>
      </c>
      <c r="AT130" s="47"/>
      <c r="DV130" s="37"/>
      <c r="DW130" s="37"/>
      <c r="DX130" s="37"/>
      <c r="DY130" s="37"/>
      <c r="DZ130" s="37"/>
      <c r="EA130" s="37"/>
      <c r="EB130" s="37"/>
      <c r="EC130" s="37"/>
      <c r="ED130" s="37"/>
      <c r="EE130" s="37"/>
      <c r="EF130" s="37"/>
      <c r="EG130" s="37"/>
      <c r="EH130" s="37"/>
      <c r="EI130" s="37"/>
      <c r="EJ130" s="37"/>
      <c r="EK130" s="37"/>
      <c r="IA130" s="47"/>
      <c r="IB130" s="47"/>
    </row>
    <row r="131" spans="1:236">
      <c r="A131" s="47"/>
      <c r="B131" s="28" t="s">
        <v>53</v>
      </c>
      <c r="C131" s="28"/>
      <c r="D131" s="28">
        <v>1.4493199999999999</v>
      </c>
      <c r="E131" s="28">
        <v>6534.63</v>
      </c>
      <c r="F131" s="28">
        <v>2.7129599999999998</v>
      </c>
      <c r="G131" s="28">
        <v>12308</v>
      </c>
      <c r="H131" s="28">
        <v>6.0494500000000002</v>
      </c>
      <c r="I131" s="28">
        <v>1.27216</v>
      </c>
      <c r="J131" s="28">
        <v>1.82623</v>
      </c>
      <c r="K131" s="28">
        <v>22.1797</v>
      </c>
      <c r="L131" s="28">
        <v>0.42340899999999998</v>
      </c>
      <c r="M131" s="28">
        <v>62.692300000000003</v>
      </c>
      <c r="N131" s="28">
        <v>47.839199999999998</v>
      </c>
      <c r="O131" s="28">
        <v>6.4958699999999994E-2</v>
      </c>
      <c r="P131" s="28">
        <v>0.26594099999999998</v>
      </c>
      <c r="Q131" s="28">
        <v>5.8635099999999998</v>
      </c>
      <c r="R131" s="28">
        <v>7.7149300000000004E-2</v>
      </c>
      <c r="S131" s="28">
        <v>0.122185</v>
      </c>
      <c r="T131" s="28">
        <v>3.1513800000000002E-2</v>
      </c>
      <c r="U131" s="28">
        <v>0.101311</v>
      </c>
      <c r="V131" s="28">
        <v>1.8260700000000001</v>
      </c>
      <c r="W131" s="28"/>
      <c r="X131" s="28"/>
      <c r="Y131" s="28">
        <v>1208.3333333333301</v>
      </c>
      <c r="Z131" s="28">
        <v>1325</v>
      </c>
      <c r="AA131" s="28">
        <v>1758.3333333333301</v>
      </c>
      <c r="AB131" s="28">
        <v>566.66666666666697</v>
      </c>
      <c r="AC131" s="28">
        <v>891.66666666666697</v>
      </c>
      <c r="AD131" s="28">
        <v>0</v>
      </c>
      <c r="AE131" s="47"/>
      <c r="AF131" s="28" t="s">
        <v>17</v>
      </c>
      <c r="AG131" s="28"/>
      <c r="AH131" s="28">
        <v>1</v>
      </c>
      <c r="AI131" s="28">
        <v>2</v>
      </c>
      <c r="AJ131" s="28">
        <v>3</v>
      </c>
      <c r="AK131" s="28">
        <v>4</v>
      </c>
      <c r="AL131" s="28">
        <v>5</v>
      </c>
      <c r="AM131" s="28">
        <v>6</v>
      </c>
      <c r="AN131" s="28">
        <v>7</v>
      </c>
      <c r="AO131" s="28">
        <v>8</v>
      </c>
      <c r="AP131" s="28">
        <v>9</v>
      </c>
      <c r="AQ131" s="28">
        <v>10</v>
      </c>
      <c r="AR131" s="28">
        <v>11</v>
      </c>
      <c r="AS131" s="28">
        <v>12</v>
      </c>
      <c r="AT131" s="47"/>
      <c r="DV131" s="37"/>
      <c r="DW131" s="37"/>
      <c r="DX131" s="37"/>
      <c r="DY131" s="37"/>
      <c r="DZ131" s="37"/>
      <c r="EA131" s="37"/>
      <c r="EB131" s="37"/>
      <c r="EC131" s="37"/>
      <c r="ED131" s="37"/>
      <c r="EE131" s="37"/>
      <c r="EF131" s="37"/>
      <c r="EG131" s="37"/>
      <c r="EH131" s="37"/>
      <c r="EI131" s="37"/>
      <c r="EJ131" s="37"/>
      <c r="EK131" s="37"/>
      <c r="IA131" s="47"/>
      <c r="IB131" s="47"/>
    </row>
    <row r="132" spans="1:236">
      <c r="A132" s="47"/>
      <c r="B132" s="39" t="s">
        <v>52</v>
      </c>
      <c r="C132" s="39"/>
      <c r="D132" s="39">
        <v>1.07291</v>
      </c>
      <c r="E132" s="39">
        <v>6465.03</v>
      </c>
      <c r="F132" s="39">
        <v>3.7385799999999998</v>
      </c>
      <c r="G132" s="39">
        <v>7392.63</v>
      </c>
      <c r="H132" s="39">
        <v>5.0501199999999997</v>
      </c>
      <c r="I132" s="39">
        <v>1.2079599999999999</v>
      </c>
      <c r="J132" s="39">
        <v>1.21086</v>
      </c>
      <c r="K132" s="39">
        <v>13.083299999999999</v>
      </c>
      <c r="L132" s="39">
        <v>0.366703</v>
      </c>
      <c r="M132" s="39">
        <v>30.074100000000001</v>
      </c>
      <c r="N132" s="39">
        <v>32.628399999999999</v>
      </c>
      <c r="O132" s="39">
        <v>5.5590000000000001E-2</v>
      </c>
      <c r="P132" s="39">
        <v>0.22153400000000001</v>
      </c>
      <c r="Q132" s="39">
        <v>6.2886699999999998</v>
      </c>
      <c r="R132" s="39">
        <v>0.27393800000000001</v>
      </c>
      <c r="S132" s="39">
        <v>0.28465499999999999</v>
      </c>
      <c r="T132" s="39">
        <v>5.9456500000000002E-2</v>
      </c>
      <c r="U132" s="39">
        <v>0.19928299999999999</v>
      </c>
      <c r="V132" s="39">
        <v>1.18279</v>
      </c>
      <c r="W132" s="39"/>
      <c r="X132" s="39"/>
      <c r="Y132" s="39">
        <v>1208.3333333333301</v>
      </c>
      <c r="Z132" s="39">
        <v>1325</v>
      </c>
      <c r="AA132" s="39">
        <v>1758.3333333333301</v>
      </c>
      <c r="AB132" s="39">
        <v>566.66666666666697</v>
      </c>
      <c r="AC132" s="39">
        <v>891.66666666666697</v>
      </c>
      <c r="AD132" s="39">
        <v>0</v>
      </c>
      <c r="AE132" s="47"/>
      <c r="AF132" s="39" t="s">
        <v>16</v>
      </c>
      <c r="AG132" s="39"/>
      <c r="AH132" s="39">
        <v>1</v>
      </c>
      <c r="AI132" s="39">
        <v>2</v>
      </c>
      <c r="AJ132" s="39">
        <v>3</v>
      </c>
      <c r="AK132" s="39">
        <v>4</v>
      </c>
      <c r="AL132" s="39">
        <v>5</v>
      </c>
      <c r="AM132" s="39">
        <v>6</v>
      </c>
      <c r="AN132" s="39">
        <v>7</v>
      </c>
      <c r="AO132" s="39">
        <v>8</v>
      </c>
      <c r="AP132" s="39">
        <v>9</v>
      </c>
      <c r="AQ132" s="39">
        <v>10</v>
      </c>
      <c r="AR132" s="39">
        <v>11</v>
      </c>
      <c r="AS132" s="39">
        <v>12</v>
      </c>
      <c r="AT132" s="47"/>
      <c r="DV132" s="37"/>
      <c r="DW132" s="37"/>
      <c r="DX132" s="37"/>
      <c r="DY132" s="37"/>
      <c r="DZ132" s="37"/>
      <c r="EA132" s="37"/>
      <c r="EB132" s="37"/>
      <c r="EC132" s="37"/>
      <c r="ED132" s="37"/>
      <c r="EE132" s="37"/>
      <c r="EF132" s="37"/>
      <c r="EG132" s="37"/>
      <c r="EH132" s="37"/>
      <c r="EI132" s="37"/>
      <c r="EJ132" s="37"/>
      <c r="EK132" s="37"/>
      <c r="IA132" s="47"/>
      <c r="IB132" s="47"/>
    </row>
    <row r="133" spans="1:236">
      <c r="A133" s="47"/>
      <c r="B133" s="32" t="s">
        <v>51</v>
      </c>
      <c r="C133" s="32"/>
      <c r="D133" s="32">
        <v>1.14022</v>
      </c>
      <c r="E133" s="32">
        <v>5701.23</v>
      </c>
      <c r="F133" s="32">
        <v>2.4402599999999999</v>
      </c>
      <c r="G133" s="32">
        <v>13362.8</v>
      </c>
      <c r="H133" s="32">
        <v>5.5492100000000004</v>
      </c>
      <c r="I133" s="32">
        <v>1.1406700000000001</v>
      </c>
      <c r="J133" s="32">
        <v>1.4072899999999999</v>
      </c>
      <c r="K133" s="32">
        <v>20.716000000000001</v>
      </c>
      <c r="L133" s="32">
        <v>0.39777699999999999</v>
      </c>
      <c r="M133" s="32">
        <v>61.2517</v>
      </c>
      <c r="N133" s="32">
        <v>55.677799999999998</v>
      </c>
      <c r="O133" s="32">
        <v>3.7820100000000002E-2</v>
      </c>
      <c r="P133" s="32">
        <v>0.225665</v>
      </c>
      <c r="Q133" s="32">
        <v>7.4209699999999996</v>
      </c>
      <c r="R133" s="32">
        <v>0.266154</v>
      </c>
      <c r="S133" s="32">
        <v>0.220197</v>
      </c>
      <c r="T133" s="32">
        <v>7.5077900000000003E-2</v>
      </c>
      <c r="U133" s="32">
        <v>0.17059299999999999</v>
      </c>
      <c r="V133" s="32">
        <v>2.08236</v>
      </c>
      <c r="W133" s="32"/>
      <c r="X133" s="32"/>
      <c r="Y133" s="32">
        <v>1208.3333333333301</v>
      </c>
      <c r="Z133" s="32">
        <v>1325</v>
      </c>
      <c r="AA133" s="32">
        <v>1758.3333333333301</v>
      </c>
      <c r="AB133" s="32">
        <v>566.66666666666697</v>
      </c>
      <c r="AC133" s="32">
        <v>891.66666666666697</v>
      </c>
      <c r="AD133" s="32">
        <v>0</v>
      </c>
      <c r="AE133" s="47"/>
      <c r="AF133" s="39" t="s">
        <v>15</v>
      </c>
      <c r="AG133" s="39"/>
      <c r="AH133" s="39">
        <v>1</v>
      </c>
      <c r="AI133" s="39">
        <v>2</v>
      </c>
      <c r="AJ133" s="39">
        <v>3</v>
      </c>
      <c r="AK133" s="39">
        <v>4</v>
      </c>
      <c r="AL133" s="39">
        <v>5</v>
      </c>
      <c r="AM133" s="39">
        <v>6</v>
      </c>
      <c r="AN133" s="39">
        <v>7</v>
      </c>
      <c r="AO133" s="39">
        <v>8</v>
      </c>
      <c r="AP133" s="39">
        <v>9</v>
      </c>
      <c r="AQ133" s="39">
        <v>10</v>
      </c>
      <c r="AR133" s="39">
        <v>11</v>
      </c>
      <c r="AS133" s="39">
        <v>12</v>
      </c>
      <c r="AT133" s="47"/>
      <c r="DV133" s="37"/>
      <c r="DW133" s="37"/>
      <c r="DX133" s="37"/>
      <c r="DY133" s="37"/>
      <c r="DZ133" s="37"/>
      <c r="EA133" s="37"/>
      <c r="EB133" s="37"/>
      <c r="EC133" s="37"/>
      <c r="ED133" s="37"/>
      <c r="EE133" s="37"/>
      <c r="EF133" s="37"/>
      <c r="EG133" s="37"/>
      <c r="EH133" s="37"/>
      <c r="EI133" s="37"/>
      <c r="EJ133" s="37"/>
      <c r="EK133" s="37"/>
      <c r="IA133" s="47"/>
      <c r="IB133" s="47"/>
    </row>
    <row r="134" spans="1:236">
      <c r="A134" s="47"/>
      <c r="B134" s="28" t="s">
        <v>50</v>
      </c>
      <c r="C134" s="28"/>
      <c r="D134" s="28">
        <v>1.09616</v>
      </c>
      <c r="E134" s="28">
        <v>6102.41</v>
      </c>
      <c r="F134" s="28">
        <v>2.4667599999999998</v>
      </c>
      <c r="G134" s="28">
        <v>12408.7</v>
      </c>
      <c r="H134" s="28">
        <v>8.3349399999999996</v>
      </c>
      <c r="I134" s="28">
        <v>1.15238</v>
      </c>
      <c r="J134" s="28">
        <v>1.39215</v>
      </c>
      <c r="K134" s="28">
        <v>28.560700000000001</v>
      </c>
      <c r="L134" s="28">
        <v>0.43037799999999998</v>
      </c>
      <c r="M134" s="28">
        <v>47.163600000000002</v>
      </c>
      <c r="N134" s="28">
        <v>43.0867</v>
      </c>
      <c r="O134" s="28">
        <v>3.0817299999999999E-2</v>
      </c>
      <c r="P134" s="28">
        <v>0.301062</v>
      </c>
      <c r="Q134" s="28">
        <v>6.8148200000000001</v>
      </c>
      <c r="R134" s="28">
        <v>4.73009E-2</v>
      </c>
      <c r="S134" s="28">
        <v>4.7708199999999999E-2</v>
      </c>
      <c r="T134" s="28">
        <v>2.3973099999999999E-5</v>
      </c>
      <c r="U134" s="28">
        <v>0.14512700000000001</v>
      </c>
      <c r="V134" s="28">
        <v>1.8065199999999999</v>
      </c>
      <c r="W134" s="28"/>
      <c r="X134" s="28"/>
      <c r="Y134" s="28">
        <v>1208.3333333333301</v>
      </c>
      <c r="Z134" s="28">
        <v>1325</v>
      </c>
      <c r="AA134" s="28">
        <v>1758.3333333333301</v>
      </c>
      <c r="AB134" s="28">
        <v>566.66666666666697</v>
      </c>
      <c r="AC134" s="28">
        <v>891.66666666666697</v>
      </c>
      <c r="AD134" s="28">
        <v>0</v>
      </c>
      <c r="AE134" s="47"/>
      <c r="AF134" s="32" t="s">
        <v>14</v>
      </c>
      <c r="AG134" s="32"/>
      <c r="AH134" s="32">
        <v>1</v>
      </c>
      <c r="AI134" s="32">
        <v>2</v>
      </c>
      <c r="AJ134" s="32">
        <v>3</v>
      </c>
      <c r="AK134" s="32">
        <v>4</v>
      </c>
      <c r="AL134" s="32">
        <v>5</v>
      </c>
      <c r="AM134" s="32">
        <v>6</v>
      </c>
      <c r="AN134" s="32">
        <v>7</v>
      </c>
      <c r="AO134" s="32">
        <v>8</v>
      </c>
      <c r="AP134" s="32">
        <v>9</v>
      </c>
      <c r="AQ134" s="32">
        <v>10</v>
      </c>
      <c r="AR134" s="32">
        <v>11</v>
      </c>
      <c r="AS134" s="32">
        <v>12</v>
      </c>
      <c r="AT134" s="47"/>
      <c r="DV134" s="37"/>
      <c r="DW134" s="37"/>
      <c r="DX134" s="37"/>
      <c r="DY134" s="37"/>
      <c r="DZ134" s="37"/>
      <c r="EA134" s="37"/>
      <c r="EB134" s="37"/>
      <c r="EC134" s="37"/>
      <c r="ED134" s="37"/>
      <c r="EE134" s="37"/>
      <c r="EF134" s="37"/>
      <c r="EG134" s="37"/>
      <c r="EH134" s="37"/>
      <c r="EI134" s="37"/>
      <c r="EJ134" s="37"/>
      <c r="EK134" s="37"/>
      <c r="IA134" s="47"/>
      <c r="IB134" s="47"/>
    </row>
    <row r="135" spans="1:236">
      <c r="A135" s="47"/>
      <c r="B135" s="28" t="s">
        <v>49</v>
      </c>
      <c r="C135" s="28"/>
      <c r="D135" s="28">
        <v>1.32925</v>
      </c>
      <c r="E135" s="28">
        <v>10042.799999999999</v>
      </c>
      <c r="F135" s="28">
        <v>7.0597300000000001</v>
      </c>
      <c r="G135" s="28">
        <v>23954</v>
      </c>
      <c r="H135" s="28">
        <v>6.7184600000000003</v>
      </c>
      <c r="I135" s="28">
        <v>1.4215500000000001</v>
      </c>
      <c r="J135" s="28">
        <v>2.6142699999999999</v>
      </c>
      <c r="K135" s="28">
        <v>27.876899999999999</v>
      </c>
      <c r="L135" s="28">
        <v>0.83000600000000002</v>
      </c>
      <c r="M135" s="28">
        <v>68.6708</v>
      </c>
      <c r="N135" s="28">
        <v>57.941400000000002</v>
      </c>
      <c r="O135" s="28">
        <v>5.6931599999999999E-2</v>
      </c>
      <c r="P135" s="28">
        <v>0.29669000000000001</v>
      </c>
      <c r="Q135" s="28">
        <v>10.408799999999999</v>
      </c>
      <c r="R135" s="28">
        <v>1.49943E-2</v>
      </c>
      <c r="S135" s="28">
        <v>3.1519699999999998E-2</v>
      </c>
      <c r="T135" s="28">
        <v>1.3513699999999999E-4</v>
      </c>
      <c r="U135" s="28">
        <v>0.15860299999999999</v>
      </c>
      <c r="V135" s="28">
        <v>2.2814399999999999</v>
      </c>
      <c r="W135" s="28"/>
      <c r="X135" s="28"/>
      <c r="Y135" s="28">
        <v>1208.3333333333301</v>
      </c>
      <c r="Z135" s="28">
        <v>1325</v>
      </c>
      <c r="AA135" s="28">
        <v>1758.3333333333301</v>
      </c>
      <c r="AB135" s="28">
        <v>566.66666666666697</v>
      </c>
      <c r="AC135" s="28">
        <v>891.66666666666697</v>
      </c>
      <c r="AD135" s="28">
        <v>0</v>
      </c>
      <c r="AE135" s="47"/>
      <c r="AF135" s="28" t="s">
        <v>13</v>
      </c>
      <c r="AG135" s="28"/>
      <c r="AH135" s="28">
        <v>1</v>
      </c>
      <c r="AI135" s="28">
        <v>2</v>
      </c>
      <c r="AJ135" s="28">
        <v>3</v>
      </c>
      <c r="AK135" s="28">
        <v>4</v>
      </c>
      <c r="AL135" s="28">
        <v>5</v>
      </c>
      <c r="AM135" s="28">
        <v>6</v>
      </c>
      <c r="AN135" s="28">
        <v>7</v>
      </c>
      <c r="AO135" s="28">
        <v>8</v>
      </c>
      <c r="AP135" s="28">
        <v>9</v>
      </c>
      <c r="AQ135" s="28">
        <v>10</v>
      </c>
      <c r="AR135" s="28">
        <v>11</v>
      </c>
      <c r="AS135" s="28">
        <v>12</v>
      </c>
      <c r="AT135" s="47"/>
      <c r="DV135" s="37"/>
      <c r="DW135" s="37"/>
      <c r="DX135" s="37"/>
      <c r="DY135" s="37"/>
      <c r="DZ135" s="37"/>
      <c r="EA135" s="37"/>
      <c r="EB135" s="37"/>
      <c r="EC135" s="37"/>
      <c r="ED135" s="37"/>
      <c r="EE135" s="37"/>
      <c r="EF135" s="37"/>
      <c r="EG135" s="37"/>
      <c r="EH135" s="37"/>
      <c r="EI135" s="37"/>
      <c r="EJ135" s="37"/>
      <c r="EK135" s="37"/>
      <c r="IA135" s="47"/>
      <c r="IB135" s="47"/>
    </row>
    <row r="136" spans="1:236">
      <c r="A136" s="47"/>
      <c r="B136" s="28" t="s">
        <v>48</v>
      </c>
      <c r="C136" s="28"/>
      <c r="D136" s="28">
        <v>1.29972</v>
      </c>
      <c r="E136" s="28">
        <v>5612.38</v>
      </c>
      <c r="F136" s="28">
        <v>2.9155199999999999</v>
      </c>
      <c r="G136" s="28">
        <v>11625.1</v>
      </c>
      <c r="H136" s="28">
        <v>6.79122</v>
      </c>
      <c r="I136" s="28">
        <v>1.10849</v>
      </c>
      <c r="J136" s="28">
        <v>2.0634800000000002</v>
      </c>
      <c r="K136" s="28">
        <v>24.0716</v>
      </c>
      <c r="L136" s="28">
        <v>0.510826</v>
      </c>
      <c r="M136" s="28">
        <v>51.763800000000003</v>
      </c>
      <c r="N136" s="28">
        <v>53.331000000000003</v>
      </c>
      <c r="O136" s="28">
        <v>5.8857899999999998E-2</v>
      </c>
      <c r="P136" s="28">
        <v>0.27026600000000001</v>
      </c>
      <c r="Q136" s="28">
        <v>6.8666499999999999</v>
      </c>
      <c r="R136" s="28">
        <v>8.0287300000000006E-2</v>
      </c>
      <c r="S136" s="28">
        <v>5.1727799999999997E-2</v>
      </c>
      <c r="T136" s="28">
        <v>6.9377900000000001E-3</v>
      </c>
      <c r="U136" s="28">
        <v>0.13308700000000001</v>
      </c>
      <c r="V136" s="28">
        <v>2.5729500000000001</v>
      </c>
      <c r="W136" s="28"/>
      <c r="X136" s="28"/>
      <c r="Y136" s="28">
        <v>1208.3333333333301</v>
      </c>
      <c r="Z136" s="28">
        <v>1325</v>
      </c>
      <c r="AA136" s="28">
        <v>1758.3333333333301</v>
      </c>
      <c r="AB136" s="28">
        <v>566.66666666666697</v>
      </c>
      <c r="AC136" s="28">
        <v>891.66666666666697</v>
      </c>
      <c r="AD136" s="28">
        <v>0</v>
      </c>
      <c r="AE136" s="47"/>
      <c r="AF136" s="28" t="s">
        <v>12</v>
      </c>
      <c r="AG136" s="28"/>
      <c r="AH136" s="28">
        <v>1</v>
      </c>
      <c r="AI136" s="28">
        <v>2</v>
      </c>
      <c r="AJ136" s="28">
        <v>3</v>
      </c>
      <c r="AK136" s="28">
        <v>4</v>
      </c>
      <c r="AL136" s="28">
        <v>5</v>
      </c>
      <c r="AM136" s="28">
        <v>6</v>
      </c>
      <c r="AN136" s="28">
        <v>7</v>
      </c>
      <c r="AO136" s="28">
        <v>8</v>
      </c>
      <c r="AP136" s="28">
        <v>9</v>
      </c>
      <c r="AQ136" s="28">
        <v>10</v>
      </c>
      <c r="AR136" s="28">
        <v>11</v>
      </c>
      <c r="AS136" s="28">
        <v>12</v>
      </c>
      <c r="AT136" s="47"/>
      <c r="DV136" s="37"/>
      <c r="DW136" s="37"/>
      <c r="DX136" s="37"/>
      <c r="DY136" s="37"/>
      <c r="DZ136" s="37"/>
      <c r="EA136" s="37"/>
      <c r="EB136" s="37"/>
      <c r="EC136" s="37"/>
      <c r="ED136" s="37"/>
      <c r="EE136" s="37"/>
      <c r="EF136" s="37"/>
      <c r="EG136" s="37"/>
      <c r="EH136" s="37"/>
      <c r="EI136" s="37"/>
      <c r="EJ136" s="37"/>
      <c r="EK136" s="37"/>
      <c r="IA136" s="47"/>
      <c r="IB136" s="47"/>
    </row>
    <row r="137" spans="1:236">
      <c r="A137" s="47"/>
      <c r="B137" s="28" t="s">
        <v>47</v>
      </c>
      <c r="C137" s="28"/>
      <c r="D137" s="28">
        <v>1.5623199999999999</v>
      </c>
      <c r="E137" s="28">
        <v>5249.52</v>
      </c>
      <c r="F137" s="28">
        <v>1.6149800000000001</v>
      </c>
      <c r="G137" s="28">
        <v>11618.3</v>
      </c>
      <c r="H137" s="28">
        <v>4.6894400000000003</v>
      </c>
      <c r="I137" s="28">
        <v>0.99960800000000005</v>
      </c>
      <c r="J137" s="28">
        <v>1.6564399999999999</v>
      </c>
      <c r="K137" s="28">
        <v>20.707000000000001</v>
      </c>
      <c r="L137" s="28">
        <v>0.51610800000000001</v>
      </c>
      <c r="M137" s="28">
        <v>52.818800000000003</v>
      </c>
      <c r="N137" s="28">
        <v>48.470100000000002</v>
      </c>
      <c r="O137" s="28">
        <v>4.4155899999999998E-2</v>
      </c>
      <c r="P137" s="28">
        <v>0.272235</v>
      </c>
      <c r="Q137" s="28">
        <v>5.7869700000000002</v>
      </c>
      <c r="R137" s="28">
        <v>3.7338799999999998E-2</v>
      </c>
      <c r="S137" s="28">
        <v>4.1082399999999998E-2</v>
      </c>
      <c r="T137" s="28">
        <v>4.0403999999999999E-4</v>
      </c>
      <c r="U137" s="28">
        <v>0.144453</v>
      </c>
      <c r="V137" s="28">
        <v>1.88245</v>
      </c>
      <c r="W137" s="28"/>
      <c r="X137" s="28"/>
      <c r="Y137" s="28">
        <v>1208.3333333333301</v>
      </c>
      <c r="Z137" s="28">
        <v>1325</v>
      </c>
      <c r="AA137" s="28">
        <v>1758.3333333333301</v>
      </c>
      <c r="AB137" s="28">
        <v>566.66666666666697</v>
      </c>
      <c r="AC137" s="28">
        <v>891.66666666666697</v>
      </c>
      <c r="AD137" s="28">
        <v>0</v>
      </c>
      <c r="AE137" s="47"/>
      <c r="AF137" s="39" t="s">
        <v>11</v>
      </c>
      <c r="AG137" s="39"/>
      <c r="AH137" s="39">
        <v>1</v>
      </c>
      <c r="AI137" s="39">
        <v>2</v>
      </c>
      <c r="AJ137" s="39">
        <v>3</v>
      </c>
      <c r="AK137" s="39">
        <v>4</v>
      </c>
      <c r="AL137" s="39">
        <v>5</v>
      </c>
      <c r="AM137" s="39">
        <v>6</v>
      </c>
      <c r="AN137" s="39">
        <v>7</v>
      </c>
      <c r="AO137" s="39">
        <v>8</v>
      </c>
      <c r="AP137" s="39">
        <v>9</v>
      </c>
      <c r="AQ137" s="39">
        <v>10</v>
      </c>
      <c r="AR137" s="39">
        <v>11</v>
      </c>
      <c r="AS137" s="39">
        <v>12</v>
      </c>
      <c r="AT137" s="47"/>
      <c r="DV137" s="37"/>
      <c r="DW137" s="37"/>
      <c r="DX137" s="37"/>
      <c r="DY137" s="37"/>
      <c r="DZ137" s="37"/>
      <c r="EA137" s="37"/>
      <c r="EB137" s="37"/>
      <c r="EC137" s="37"/>
      <c r="ED137" s="37"/>
      <c r="EE137" s="37"/>
      <c r="EF137" s="37"/>
      <c r="EG137" s="37"/>
      <c r="EH137" s="37"/>
      <c r="EI137" s="37"/>
      <c r="EJ137" s="37"/>
      <c r="EK137" s="37"/>
      <c r="IA137" s="47"/>
      <c r="IB137" s="47"/>
    </row>
    <row r="138" spans="1:236">
      <c r="A138" s="47"/>
      <c r="B138" s="28" t="s">
        <v>46</v>
      </c>
      <c r="C138" s="28"/>
      <c r="D138" s="28">
        <v>1.14886</v>
      </c>
      <c r="E138" s="28">
        <v>6663.37</v>
      </c>
      <c r="F138" s="28">
        <v>2.90205</v>
      </c>
      <c r="G138" s="28">
        <v>14525.4</v>
      </c>
      <c r="H138" s="28">
        <v>4.6752799999999999</v>
      </c>
      <c r="I138" s="28">
        <v>1.50671</v>
      </c>
      <c r="J138" s="28">
        <v>1.71065</v>
      </c>
      <c r="K138" s="28">
        <v>20.474399999999999</v>
      </c>
      <c r="L138" s="28">
        <v>0.43512400000000001</v>
      </c>
      <c r="M138" s="28">
        <v>66.287199999999999</v>
      </c>
      <c r="N138" s="28">
        <v>44.779899999999998</v>
      </c>
      <c r="O138" s="28">
        <v>3.7460899999999998E-2</v>
      </c>
      <c r="P138" s="28">
        <v>0.30581900000000001</v>
      </c>
      <c r="Q138" s="28">
        <v>5.6118100000000002</v>
      </c>
      <c r="R138" s="28">
        <v>3.5770799999999998E-2</v>
      </c>
      <c r="S138" s="28">
        <v>4.5232899999999999E-2</v>
      </c>
      <c r="T138" s="28">
        <v>7.3425399999999998E-3</v>
      </c>
      <c r="U138" s="28">
        <v>7.3250399999999993E-2</v>
      </c>
      <c r="V138" s="28">
        <v>2.5876700000000001</v>
      </c>
      <c r="W138" s="28"/>
      <c r="X138" s="28"/>
      <c r="Y138" s="28">
        <v>1208.3333333333301</v>
      </c>
      <c r="Z138" s="28">
        <v>1325</v>
      </c>
      <c r="AA138" s="28">
        <v>1758.3333333333301</v>
      </c>
      <c r="AB138" s="28">
        <v>566.66666666666697</v>
      </c>
      <c r="AC138" s="28">
        <v>891.66666666666697</v>
      </c>
      <c r="AD138" s="28">
        <v>0</v>
      </c>
      <c r="AE138" s="47"/>
      <c r="AF138" s="39" t="s">
        <v>10</v>
      </c>
      <c r="AG138" s="39"/>
      <c r="AH138" s="39">
        <v>1</v>
      </c>
      <c r="AI138" s="39">
        <v>2</v>
      </c>
      <c r="AJ138" s="39">
        <v>3</v>
      </c>
      <c r="AK138" s="39">
        <v>4</v>
      </c>
      <c r="AL138" s="39">
        <v>5</v>
      </c>
      <c r="AM138" s="39">
        <v>6</v>
      </c>
      <c r="AN138" s="39">
        <v>7</v>
      </c>
      <c r="AO138" s="39">
        <v>8</v>
      </c>
      <c r="AP138" s="39">
        <v>9</v>
      </c>
      <c r="AQ138" s="39">
        <v>10</v>
      </c>
      <c r="AR138" s="39">
        <v>11</v>
      </c>
      <c r="AS138" s="39">
        <v>12</v>
      </c>
      <c r="AT138" s="47"/>
      <c r="DV138" s="37"/>
      <c r="DW138" s="37"/>
      <c r="DX138" s="37"/>
      <c r="DY138" s="37"/>
      <c r="DZ138" s="37"/>
      <c r="EA138" s="37"/>
      <c r="EB138" s="37"/>
      <c r="EC138" s="37"/>
      <c r="ED138" s="37"/>
      <c r="EE138" s="37"/>
      <c r="EF138" s="37"/>
      <c r="EG138" s="37"/>
      <c r="EH138" s="37"/>
      <c r="EI138" s="37"/>
      <c r="EJ138" s="37"/>
      <c r="EK138" s="37"/>
      <c r="IA138" s="47"/>
      <c r="IB138" s="47"/>
    </row>
    <row r="139" spans="1:236">
      <c r="A139" s="47"/>
      <c r="B139" s="39" t="s">
        <v>26</v>
      </c>
      <c r="C139" s="39"/>
      <c r="D139" s="39">
        <v>1.1725399999999999</v>
      </c>
      <c r="E139" s="39">
        <v>7773.81</v>
      </c>
      <c r="F139" s="39">
        <v>3.8102499999999999</v>
      </c>
      <c r="G139" s="39">
        <v>14561.6</v>
      </c>
      <c r="H139" s="39">
        <v>4.9318499999999998</v>
      </c>
      <c r="I139" s="39">
        <v>1.19279</v>
      </c>
      <c r="J139" s="39">
        <v>1.82552</v>
      </c>
      <c r="K139" s="39">
        <v>23.023099999999999</v>
      </c>
      <c r="L139" s="39">
        <v>0.45417400000000002</v>
      </c>
      <c r="M139" s="39">
        <v>62.356499999999997</v>
      </c>
      <c r="N139" s="39">
        <v>48.049100000000003</v>
      </c>
      <c r="O139" s="39">
        <v>0.10721899999999999</v>
      </c>
      <c r="P139" s="39">
        <v>0.25497799999999998</v>
      </c>
      <c r="Q139" s="39">
        <v>4.6262499999999998</v>
      </c>
      <c r="R139" s="39">
        <v>3.7336000000000001E-2</v>
      </c>
      <c r="S139" s="39">
        <v>4.51422E-2</v>
      </c>
      <c r="T139" s="39">
        <v>1.8860100000000001E-2</v>
      </c>
      <c r="U139" s="39">
        <v>0.18410099999999999</v>
      </c>
      <c r="V139" s="39">
        <v>2.99919</v>
      </c>
      <c r="W139" s="39"/>
      <c r="X139" s="39"/>
      <c r="Y139" s="39">
        <v>1208.3333333333301</v>
      </c>
      <c r="Z139" s="39">
        <v>1325</v>
      </c>
      <c r="AA139" s="39">
        <v>1758.3333333333301</v>
      </c>
      <c r="AB139" s="39">
        <v>566.66666666666697</v>
      </c>
      <c r="AC139" s="39">
        <v>891.66666666666697</v>
      </c>
      <c r="AD139" s="39">
        <v>0</v>
      </c>
      <c r="AE139" s="47"/>
      <c r="AF139" s="39" t="s">
        <v>9</v>
      </c>
      <c r="AG139" s="39"/>
      <c r="AH139" s="39">
        <v>1</v>
      </c>
      <c r="AI139" s="39">
        <v>2</v>
      </c>
      <c r="AJ139" s="39">
        <v>3</v>
      </c>
      <c r="AK139" s="39">
        <v>4</v>
      </c>
      <c r="AL139" s="39">
        <v>5</v>
      </c>
      <c r="AM139" s="39">
        <v>6</v>
      </c>
      <c r="AN139" s="39">
        <v>7</v>
      </c>
      <c r="AO139" s="39">
        <v>8</v>
      </c>
      <c r="AP139" s="39">
        <v>9</v>
      </c>
      <c r="AQ139" s="39">
        <v>10</v>
      </c>
      <c r="AR139" s="39">
        <v>11</v>
      </c>
      <c r="AS139" s="39">
        <v>12</v>
      </c>
      <c r="AT139" s="47"/>
      <c r="DV139" s="37"/>
      <c r="DW139" s="37"/>
      <c r="DX139" s="37"/>
      <c r="DY139" s="37"/>
      <c r="DZ139" s="37"/>
      <c r="EA139" s="37"/>
      <c r="EB139" s="37"/>
      <c r="EC139" s="37"/>
      <c r="ED139" s="37"/>
      <c r="EE139" s="37"/>
      <c r="EF139" s="37"/>
      <c r="EG139" s="37"/>
      <c r="EH139" s="37"/>
      <c r="EI139" s="37"/>
      <c r="EJ139" s="37"/>
      <c r="EK139" s="37"/>
      <c r="IA139" s="47"/>
      <c r="IB139" s="47"/>
    </row>
    <row r="140" spans="1:236">
      <c r="A140" s="47"/>
      <c r="B140" s="32" t="s">
        <v>25</v>
      </c>
      <c r="C140" s="32"/>
      <c r="D140" s="32">
        <v>1.3555200000000001</v>
      </c>
      <c r="E140" s="32">
        <v>8478.0400000000009</v>
      </c>
      <c r="F140" s="32">
        <v>4.8126699999999998</v>
      </c>
      <c r="G140" s="32">
        <v>15783</v>
      </c>
      <c r="H140" s="32">
        <v>7.4992799999999997</v>
      </c>
      <c r="I140" s="32">
        <v>1.46173</v>
      </c>
      <c r="J140" s="32">
        <v>1.34589</v>
      </c>
      <c r="K140" s="32">
        <v>23.107700000000001</v>
      </c>
      <c r="L140" s="32">
        <v>0.41376400000000002</v>
      </c>
      <c r="M140" s="32">
        <v>63.423699999999997</v>
      </c>
      <c r="N140" s="32">
        <v>68.852400000000003</v>
      </c>
      <c r="O140" s="32">
        <v>5.2902299999999999E-2</v>
      </c>
      <c r="P140" s="32">
        <v>0.27225199999999999</v>
      </c>
      <c r="Q140" s="32">
        <v>9.7008399999999995</v>
      </c>
      <c r="R140" s="32">
        <v>3.76038E-2</v>
      </c>
      <c r="S140" s="32">
        <v>2.9075699999999999E-2</v>
      </c>
      <c r="T140" s="32">
        <v>1.6366599999999999E-2</v>
      </c>
      <c r="U140" s="32">
        <v>0.157445</v>
      </c>
      <c r="V140" s="32">
        <v>3.0103399999999998</v>
      </c>
      <c r="W140" s="32"/>
      <c r="X140" s="32"/>
      <c r="Y140" s="32">
        <v>1208.3333333333301</v>
      </c>
      <c r="Z140" s="32">
        <v>1325</v>
      </c>
      <c r="AA140" s="32">
        <v>1758.3333333333301</v>
      </c>
      <c r="AB140" s="32">
        <v>566.66666666666697</v>
      </c>
      <c r="AC140" s="32">
        <v>891.66666666666697</v>
      </c>
      <c r="AD140" s="32">
        <v>0</v>
      </c>
      <c r="AE140" s="47"/>
      <c r="AF140" s="32" t="s">
        <v>8</v>
      </c>
      <c r="AG140" s="32"/>
      <c r="AH140" s="32">
        <v>1</v>
      </c>
      <c r="AI140" s="32">
        <v>2</v>
      </c>
      <c r="AJ140" s="32">
        <v>3</v>
      </c>
      <c r="AK140" s="32">
        <v>4</v>
      </c>
      <c r="AL140" s="32">
        <v>5</v>
      </c>
      <c r="AM140" s="32">
        <v>6</v>
      </c>
      <c r="AN140" s="32">
        <v>7</v>
      </c>
      <c r="AO140" s="32">
        <v>8</v>
      </c>
      <c r="AP140" s="32">
        <v>9</v>
      </c>
      <c r="AQ140" s="32">
        <v>10</v>
      </c>
      <c r="AR140" s="32">
        <v>11</v>
      </c>
      <c r="AS140" s="32">
        <v>12</v>
      </c>
      <c r="AT140" s="47"/>
      <c r="DV140" s="37"/>
      <c r="DW140" s="37"/>
      <c r="DX140" s="37"/>
      <c r="DY140" s="37"/>
      <c r="DZ140" s="37"/>
      <c r="EA140" s="37"/>
      <c r="EB140" s="37"/>
      <c r="EC140" s="37"/>
      <c r="ED140" s="37"/>
      <c r="EE140" s="37"/>
      <c r="EF140" s="37"/>
      <c r="EG140" s="37"/>
      <c r="EH140" s="37"/>
      <c r="EI140" s="37"/>
      <c r="EJ140" s="37"/>
      <c r="EK140" s="37"/>
      <c r="IA140" s="47"/>
      <c r="IB140" s="47"/>
    </row>
    <row r="141" spans="1:236">
      <c r="A141" s="47"/>
      <c r="B141" s="32" t="s">
        <v>24</v>
      </c>
      <c r="C141" s="32"/>
      <c r="D141" s="32">
        <v>1.39838</v>
      </c>
      <c r="E141" s="32">
        <v>7309.19</v>
      </c>
      <c r="F141" s="32">
        <v>2.34964</v>
      </c>
      <c r="G141" s="32">
        <v>13515.6</v>
      </c>
      <c r="H141" s="32">
        <v>4.7547199999999998</v>
      </c>
      <c r="I141" s="32">
        <v>1.0822499999999999</v>
      </c>
      <c r="J141" s="32">
        <v>1.56433</v>
      </c>
      <c r="K141" s="32">
        <v>23.127099999999999</v>
      </c>
      <c r="L141" s="32">
        <v>0.41699000000000003</v>
      </c>
      <c r="M141" s="32">
        <v>48.0411</v>
      </c>
      <c r="N141" s="32">
        <v>44.941499999999998</v>
      </c>
      <c r="O141" s="32">
        <v>6.7020499999999997E-2</v>
      </c>
      <c r="P141" s="32">
        <v>0.240788</v>
      </c>
      <c r="Q141" s="32">
        <v>7.5481800000000003</v>
      </c>
      <c r="R141" s="32">
        <v>0.23799999999999999</v>
      </c>
      <c r="S141" s="32">
        <v>0.26248300000000002</v>
      </c>
      <c r="T141" s="32">
        <v>5.6685399999999997E-2</v>
      </c>
      <c r="U141" s="32">
        <v>0.24271699999999999</v>
      </c>
      <c r="V141" s="32">
        <v>2.34219</v>
      </c>
      <c r="W141" s="32"/>
      <c r="X141" s="32"/>
      <c r="Y141" s="32">
        <v>1208.3333333333301</v>
      </c>
      <c r="Z141" s="32">
        <v>1325</v>
      </c>
      <c r="AA141" s="32">
        <v>1758.3333333333301</v>
      </c>
      <c r="AB141" s="32">
        <v>566.66666666666697</v>
      </c>
      <c r="AC141" s="32">
        <v>891.66666666666697</v>
      </c>
      <c r="AD141" s="32">
        <v>0</v>
      </c>
      <c r="AE141" s="47"/>
      <c r="AF141" s="32" t="s">
        <v>7</v>
      </c>
      <c r="AG141" s="32"/>
      <c r="AH141" s="32">
        <v>1</v>
      </c>
      <c r="AI141" s="32">
        <v>2</v>
      </c>
      <c r="AJ141" s="32">
        <v>3</v>
      </c>
      <c r="AK141" s="32">
        <v>4</v>
      </c>
      <c r="AL141" s="32">
        <v>5</v>
      </c>
      <c r="AM141" s="32">
        <v>6</v>
      </c>
      <c r="AN141" s="32">
        <v>7</v>
      </c>
      <c r="AO141" s="32">
        <v>8</v>
      </c>
      <c r="AP141" s="32">
        <v>9</v>
      </c>
      <c r="AQ141" s="32">
        <v>10</v>
      </c>
      <c r="AR141" s="32">
        <v>11</v>
      </c>
      <c r="AS141" s="32">
        <v>12</v>
      </c>
      <c r="AT141" s="47"/>
      <c r="DV141" s="37"/>
      <c r="DW141" s="37"/>
      <c r="DX141" s="37"/>
      <c r="DY141" s="37"/>
      <c r="DZ141" s="37"/>
      <c r="EA141" s="37"/>
      <c r="EB141" s="37"/>
      <c r="EC141" s="37"/>
      <c r="ED141" s="37"/>
      <c r="EE141" s="37"/>
      <c r="EF141" s="37"/>
      <c r="EG141" s="37"/>
      <c r="EH141" s="37"/>
      <c r="EI141" s="37"/>
      <c r="EJ141" s="37"/>
      <c r="EK141" s="37"/>
      <c r="IA141" s="47"/>
      <c r="IB141" s="47"/>
    </row>
    <row r="142" spans="1:236">
      <c r="A142" s="47"/>
      <c r="B142" s="39" t="s">
        <v>23</v>
      </c>
      <c r="C142" s="39"/>
      <c r="D142" s="39">
        <v>1.20496</v>
      </c>
      <c r="E142" s="39">
        <v>6662.66</v>
      </c>
      <c r="F142" s="39">
        <v>3.86347</v>
      </c>
      <c r="G142" s="39">
        <v>11090.2</v>
      </c>
      <c r="H142" s="39">
        <v>6.3491200000000001</v>
      </c>
      <c r="I142" s="39">
        <v>1.0887199999999999</v>
      </c>
      <c r="J142" s="39">
        <v>1.9308000000000001</v>
      </c>
      <c r="K142" s="39">
        <v>24.306799999999999</v>
      </c>
      <c r="L142" s="39">
        <v>0.469335</v>
      </c>
      <c r="M142" s="39">
        <v>42.218600000000002</v>
      </c>
      <c r="N142" s="39">
        <v>40.087899999999998</v>
      </c>
      <c r="O142" s="39">
        <v>4.9056299999999997E-2</v>
      </c>
      <c r="P142" s="39">
        <v>0.25884200000000002</v>
      </c>
      <c r="Q142" s="39">
        <v>7.5177699999999996</v>
      </c>
      <c r="R142" s="39">
        <v>0.238345</v>
      </c>
      <c r="S142" s="39">
        <v>0.30494100000000002</v>
      </c>
      <c r="T142" s="39">
        <v>6.1233099999999999E-2</v>
      </c>
      <c r="U142" s="39">
        <v>0.20320299999999999</v>
      </c>
      <c r="V142" s="39">
        <v>1.61328</v>
      </c>
      <c r="W142" s="39"/>
      <c r="X142" s="39"/>
      <c r="Y142" s="39">
        <v>1208.3333333333301</v>
      </c>
      <c r="Z142" s="39">
        <v>1325</v>
      </c>
      <c r="AA142" s="39">
        <v>1758.3333333333301</v>
      </c>
      <c r="AB142" s="39">
        <v>566.66666666666697</v>
      </c>
      <c r="AC142" s="39">
        <v>891.66666666666697</v>
      </c>
      <c r="AD142" s="39">
        <v>0</v>
      </c>
      <c r="AE142" s="47"/>
      <c r="AF142" s="39" t="s">
        <v>6</v>
      </c>
      <c r="AG142" s="39"/>
      <c r="AH142" s="39">
        <v>1</v>
      </c>
      <c r="AI142" s="39">
        <v>2</v>
      </c>
      <c r="AJ142" s="39">
        <v>3</v>
      </c>
      <c r="AK142" s="39">
        <v>4</v>
      </c>
      <c r="AL142" s="39">
        <v>5</v>
      </c>
      <c r="AM142" s="39">
        <v>6</v>
      </c>
      <c r="AN142" s="39">
        <v>7</v>
      </c>
      <c r="AO142" s="39">
        <v>8</v>
      </c>
      <c r="AP142" s="39">
        <v>9</v>
      </c>
      <c r="AQ142" s="39">
        <v>10</v>
      </c>
      <c r="AR142" s="39">
        <v>11</v>
      </c>
      <c r="AS142" s="39">
        <v>12</v>
      </c>
      <c r="AT142" s="47"/>
      <c r="DV142" s="37"/>
      <c r="DW142" s="37"/>
      <c r="DX142" s="37"/>
      <c r="DY142" s="37"/>
      <c r="DZ142" s="37"/>
      <c r="EA142" s="37"/>
      <c r="EB142" s="37"/>
      <c r="EC142" s="37"/>
      <c r="ED142" s="37"/>
      <c r="EE142" s="37"/>
      <c r="EF142" s="37"/>
      <c r="EG142" s="37"/>
      <c r="EH142" s="37"/>
      <c r="EI142" s="37"/>
      <c r="EJ142" s="37"/>
      <c r="EK142" s="37"/>
      <c r="IA142" s="47"/>
      <c r="IB142" s="47"/>
    </row>
    <row r="143" spans="1:236">
      <c r="A143" s="47"/>
      <c r="B143" s="32" t="s">
        <v>22</v>
      </c>
      <c r="C143" s="32"/>
      <c r="D143" s="32">
        <v>1.20929</v>
      </c>
      <c r="E143" s="32">
        <v>9468.64</v>
      </c>
      <c r="F143" s="32">
        <v>3.2497600000000002</v>
      </c>
      <c r="G143" s="32">
        <v>16577.2</v>
      </c>
      <c r="H143" s="32">
        <v>6.0484099999999996</v>
      </c>
      <c r="I143" s="32">
        <v>1.1095600000000001</v>
      </c>
      <c r="J143" s="32">
        <v>1.6927700000000001</v>
      </c>
      <c r="K143" s="32">
        <v>19.9633</v>
      </c>
      <c r="L143" s="32">
        <v>0.41647200000000001</v>
      </c>
      <c r="M143" s="32">
        <v>75.051299999999998</v>
      </c>
      <c r="N143" s="32">
        <v>64.995800000000003</v>
      </c>
      <c r="O143" s="32">
        <v>8.4017300000000003E-2</v>
      </c>
      <c r="P143" s="32">
        <v>0.24491599999999999</v>
      </c>
      <c r="Q143" s="32">
        <v>5.8535599999999999</v>
      </c>
      <c r="R143" s="32">
        <v>1.63836E-5</v>
      </c>
      <c r="S143" s="32">
        <v>5.1346200000000001E-4</v>
      </c>
      <c r="T143" s="32">
        <v>5.4673600000000003E-4</v>
      </c>
      <c r="U143" s="32">
        <v>1.26749E-3</v>
      </c>
      <c r="V143" s="32">
        <v>3.1686200000000002</v>
      </c>
      <c r="W143" s="32"/>
      <c r="X143" s="32"/>
      <c r="Y143" s="32">
        <v>1208.3333333333301</v>
      </c>
      <c r="Z143" s="32">
        <v>1325</v>
      </c>
      <c r="AA143" s="32">
        <v>1758.3333333333301</v>
      </c>
      <c r="AB143" s="32">
        <v>566.66666666666697</v>
      </c>
      <c r="AC143" s="32">
        <v>891.66666666666697</v>
      </c>
      <c r="AD143" s="32">
        <v>0</v>
      </c>
      <c r="AE143" s="47"/>
      <c r="AF143" s="39" t="s">
        <v>5</v>
      </c>
      <c r="AG143" s="39"/>
      <c r="AH143" s="39">
        <v>1</v>
      </c>
      <c r="AI143" s="39">
        <v>2</v>
      </c>
      <c r="AJ143" s="39">
        <v>3</v>
      </c>
      <c r="AK143" s="39">
        <v>4</v>
      </c>
      <c r="AL143" s="39">
        <v>5</v>
      </c>
      <c r="AM143" s="39">
        <v>6</v>
      </c>
      <c r="AN143" s="39">
        <v>7</v>
      </c>
      <c r="AO143" s="39">
        <v>8</v>
      </c>
      <c r="AP143" s="39">
        <v>9</v>
      </c>
      <c r="AQ143" s="39">
        <v>10</v>
      </c>
      <c r="AR143" s="39">
        <v>11</v>
      </c>
      <c r="AS143" s="39">
        <v>12</v>
      </c>
      <c r="AT143" s="47"/>
      <c r="DV143" s="37"/>
      <c r="DW143" s="37"/>
      <c r="DX143" s="37"/>
      <c r="DY143" s="37"/>
      <c r="DZ143" s="37"/>
      <c r="EA143" s="37"/>
      <c r="EB143" s="37"/>
      <c r="EC143" s="37"/>
      <c r="ED143" s="37"/>
      <c r="EE143" s="37"/>
      <c r="EF143" s="37"/>
      <c r="EG143" s="37"/>
      <c r="EH143" s="37"/>
      <c r="EI143" s="37"/>
      <c r="EJ143" s="37"/>
      <c r="EK143" s="37"/>
      <c r="IA143" s="47"/>
      <c r="IB143" s="47"/>
    </row>
    <row r="144" spans="1:236">
      <c r="A144" s="47"/>
      <c r="B144" s="28" t="s">
        <v>21</v>
      </c>
      <c r="C144" s="28"/>
      <c r="D144" s="28">
        <v>1.1405400000000001</v>
      </c>
      <c r="E144" s="28">
        <v>9101.0400000000009</v>
      </c>
      <c r="F144" s="28">
        <v>2.3214600000000001</v>
      </c>
      <c r="G144" s="28">
        <v>13618.8</v>
      </c>
      <c r="H144" s="28">
        <v>6.42814</v>
      </c>
      <c r="I144" s="28">
        <v>0.99082800000000004</v>
      </c>
      <c r="J144" s="28">
        <v>1.7199599999999999</v>
      </c>
      <c r="K144" s="28">
        <v>22.7559</v>
      </c>
      <c r="L144" s="28">
        <v>0.33199000000000001</v>
      </c>
      <c r="M144" s="28">
        <v>51.441899999999997</v>
      </c>
      <c r="N144" s="28">
        <v>50.194600000000001</v>
      </c>
      <c r="O144" s="28">
        <v>5.06051E-2</v>
      </c>
      <c r="P144" s="28">
        <v>0.29982700000000001</v>
      </c>
      <c r="Q144" s="28">
        <v>7.5633299999999997</v>
      </c>
      <c r="R144" s="28">
        <v>1.0887600000000001E-2</v>
      </c>
      <c r="S144" s="28">
        <v>5.1946100000000003E-4</v>
      </c>
      <c r="T144" s="28">
        <v>1.9479999999999999E-4</v>
      </c>
      <c r="U144" s="28">
        <v>0.10798199999999999</v>
      </c>
      <c r="V144" s="28">
        <v>2.6936300000000002</v>
      </c>
      <c r="W144" s="28"/>
      <c r="X144" s="28"/>
      <c r="Y144" s="28">
        <v>1208.3333333333301</v>
      </c>
      <c r="Z144" s="28">
        <v>1325</v>
      </c>
      <c r="AA144" s="28">
        <v>1758.3333333333301</v>
      </c>
      <c r="AB144" s="28">
        <v>566.66666666666697</v>
      </c>
      <c r="AC144" s="28">
        <v>891.66666666666697</v>
      </c>
      <c r="AD144" s="28">
        <v>0</v>
      </c>
      <c r="AE144" s="47"/>
      <c r="AF144" s="39" t="s">
        <v>4</v>
      </c>
      <c r="AG144" s="39"/>
      <c r="AH144" s="39">
        <v>1</v>
      </c>
      <c r="AI144" s="39">
        <v>2</v>
      </c>
      <c r="AJ144" s="39">
        <v>3</v>
      </c>
      <c r="AK144" s="39">
        <v>4</v>
      </c>
      <c r="AL144" s="39">
        <v>5</v>
      </c>
      <c r="AM144" s="39">
        <v>6</v>
      </c>
      <c r="AN144" s="39">
        <v>7</v>
      </c>
      <c r="AO144" s="39">
        <v>8</v>
      </c>
      <c r="AP144" s="39">
        <v>9</v>
      </c>
      <c r="AQ144" s="39">
        <v>10</v>
      </c>
      <c r="AR144" s="39">
        <v>11</v>
      </c>
      <c r="AS144" s="39">
        <v>12</v>
      </c>
      <c r="AT144" s="47"/>
      <c r="DV144" s="37"/>
      <c r="DW144" s="37"/>
      <c r="DX144" s="37"/>
      <c r="DY144" s="37"/>
      <c r="DZ144" s="37"/>
      <c r="EA144" s="37"/>
      <c r="EB144" s="37"/>
      <c r="EC144" s="37"/>
      <c r="ED144" s="37"/>
      <c r="EE144" s="37"/>
      <c r="EF144" s="37"/>
      <c r="EG144" s="37"/>
      <c r="EH144" s="37"/>
      <c r="EI144" s="37"/>
      <c r="EJ144" s="37"/>
      <c r="EK144" s="37"/>
      <c r="IA144" s="47"/>
      <c r="IB144" s="47"/>
    </row>
    <row r="145" spans="1:236">
      <c r="A145" s="47"/>
      <c r="B145" s="39" t="s">
        <v>20</v>
      </c>
      <c r="C145" s="39"/>
      <c r="D145" s="39">
        <v>1.84019</v>
      </c>
      <c r="E145" s="39">
        <v>11672.3</v>
      </c>
      <c r="F145" s="39">
        <v>6.4988099999999998</v>
      </c>
      <c r="G145" s="39">
        <v>18187.5</v>
      </c>
      <c r="H145" s="39">
        <v>12.4864</v>
      </c>
      <c r="I145" s="39">
        <v>1.8036799999999999</v>
      </c>
      <c r="J145" s="39">
        <v>2.5836399999999999</v>
      </c>
      <c r="K145" s="39">
        <v>27.764299999999999</v>
      </c>
      <c r="L145" s="39">
        <v>0.76698500000000003</v>
      </c>
      <c r="M145" s="39">
        <v>96.287099999999995</v>
      </c>
      <c r="N145" s="39">
        <v>71.860399999999998</v>
      </c>
      <c r="O145" s="39">
        <v>8.0303700000000006E-2</v>
      </c>
      <c r="P145" s="39">
        <v>0.37410500000000002</v>
      </c>
      <c r="Q145" s="39">
        <v>7.6278899999999998</v>
      </c>
      <c r="R145" s="39">
        <v>7.5451000000000004E-2</v>
      </c>
      <c r="S145" s="39">
        <v>0.17135300000000001</v>
      </c>
      <c r="T145" s="39">
        <v>1.49942E-3</v>
      </c>
      <c r="U145" s="39">
        <v>1.14269E-3</v>
      </c>
      <c r="V145" s="39">
        <v>4.6470799999999999</v>
      </c>
      <c r="W145" s="39"/>
      <c r="X145" s="39"/>
      <c r="Y145" s="39">
        <v>1208.3333333333301</v>
      </c>
      <c r="Z145" s="39">
        <v>1325</v>
      </c>
      <c r="AA145" s="39">
        <v>1758.3333333333301</v>
      </c>
      <c r="AB145" s="39">
        <v>566.66666666666697</v>
      </c>
      <c r="AC145" s="39">
        <v>891.66666666666697</v>
      </c>
      <c r="AD145" s="39">
        <v>0</v>
      </c>
      <c r="AE145" s="47"/>
      <c r="AF145" s="39" t="s">
        <v>3</v>
      </c>
      <c r="AG145" s="39"/>
      <c r="AH145" s="39">
        <v>1</v>
      </c>
      <c r="AI145" s="39">
        <v>2</v>
      </c>
      <c r="AJ145" s="39">
        <v>3</v>
      </c>
      <c r="AK145" s="39">
        <v>4</v>
      </c>
      <c r="AL145" s="39">
        <v>5</v>
      </c>
      <c r="AM145" s="39">
        <v>6</v>
      </c>
      <c r="AN145" s="39">
        <v>7</v>
      </c>
      <c r="AO145" s="39">
        <v>8</v>
      </c>
      <c r="AP145" s="39">
        <v>9</v>
      </c>
      <c r="AQ145" s="39">
        <v>10</v>
      </c>
      <c r="AR145" s="39">
        <v>11</v>
      </c>
      <c r="AS145" s="39">
        <v>12</v>
      </c>
      <c r="AT145" s="47"/>
      <c r="DV145" s="37"/>
      <c r="DW145" s="37"/>
      <c r="DX145" s="37"/>
      <c r="DY145" s="37"/>
      <c r="DZ145" s="37"/>
      <c r="EA145" s="37"/>
      <c r="EB145" s="37"/>
      <c r="EC145" s="37"/>
      <c r="ED145" s="37"/>
      <c r="EE145" s="37"/>
      <c r="EF145" s="37"/>
      <c r="EG145" s="37"/>
      <c r="EH145" s="37"/>
      <c r="EI145" s="37"/>
      <c r="EJ145" s="37"/>
      <c r="EK145" s="37"/>
      <c r="IA145" s="47"/>
      <c r="IB145" s="47"/>
    </row>
    <row r="146" spans="1:236">
      <c r="A146" s="47"/>
      <c r="B146" s="32" t="s">
        <v>19</v>
      </c>
      <c r="C146" s="32"/>
      <c r="D146" s="32">
        <v>2.7087500000000002</v>
      </c>
      <c r="E146" s="32">
        <v>18310.5</v>
      </c>
      <c r="F146" s="32">
        <v>7.4216499999999996</v>
      </c>
      <c r="G146" s="32">
        <v>35470.6</v>
      </c>
      <c r="H146" s="32">
        <v>17.0396</v>
      </c>
      <c r="I146" s="32">
        <v>2.3634499999999998</v>
      </c>
      <c r="J146" s="32">
        <v>4.0246399999999998</v>
      </c>
      <c r="K146" s="32">
        <v>48.883400000000002</v>
      </c>
      <c r="L146" s="32">
        <v>0.92483199999999999</v>
      </c>
      <c r="M146" s="32">
        <v>121.05800000000001</v>
      </c>
      <c r="N146" s="32">
        <v>124.38</v>
      </c>
      <c r="O146" s="32">
        <v>9.9596100000000007E-2</v>
      </c>
      <c r="P146" s="32">
        <v>0.63065199999999999</v>
      </c>
      <c r="Q146" s="32">
        <v>12.5273</v>
      </c>
      <c r="R146" s="32">
        <v>5.0996600000000003E-2</v>
      </c>
      <c r="S146" s="32">
        <v>2.6313199999999998E-2</v>
      </c>
      <c r="T146" s="32">
        <v>1.9524799999999999E-3</v>
      </c>
      <c r="U146" s="32">
        <v>5.7344100000000002E-2</v>
      </c>
      <c r="V146" s="32">
        <v>7.4638</v>
      </c>
      <c r="W146" s="32"/>
      <c r="X146" s="32"/>
      <c r="Y146" s="32">
        <v>1208.3333333333301</v>
      </c>
      <c r="Z146" s="32">
        <v>1325</v>
      </c>
      <c r="AA146" s="32">
        <v>1758.3333333333301</v>
      </c>
      <c r="AB146" s="32">
        <v>566.66666666666697</v>
      </c>
      <c r="AC146" s="32">
        <v>891.66666666666697</v>
      </c>
      <c r="AD146" s="32">
        <v>0</v>
      </c>
      <c r="AE146" s="47"/>
      <c r="AF146" s="32" t="s">
        <v>2</v>
      </c>
      <c r="AG146" s="32"/>
      <c r="AH146" s="32">
        <v>1</v>
      </c>
      <c r="AI146" s="32">
        <v>2</v>
      </c>
      <c r="AJ146" s="32">
        <v>3</v>
      </c>
      <c r="AK146" s="32">
        <v>4</v>
      </c>
      <c r="AL146" s="32">
        <v>5</v>
      </c>
      <c r="AM146" s="32">
        <v>6</v>
      </c>
      <c r="AN146" s="32">
        <v>7</v>
      </c>
      <c r="AO146" s="32">
        <v>8</v>
      </c>
      <c r="AP146" s="32">
        <v>9</v>
      </c>
      <c r="AQ146" s="32">
        <v>10</v>
      </c>
      <c r="AR146" s="32">
        <v>11</v>
      </c>
      <c r="AS146" s="32">
        <v>12</v>
      </c>
      <c r="AT146" s="47"/>
      <c r="DV146" s="37"/>
      <c r="DW146" s="37"/>
      <c r="DX146" s="37"/>
      <c r="DY146" s="37"/>
      <c r="DZ146" s="37"/>
      <c r="EA146" s="37"/>
      <c r="EB146" s="37"/>
      <c r="EC146" s="37"/>
      <c r="ED146" s="37"/>
      <c r="EE146" s="37"/>
      <c r="EF146" s="37"/>
      <c r="EG146" s="37"/>
      <c r="EH146" s="37"/>
      <c r="EI146" s="37"/>
      <c r="EJ146" s="37"/>
      <c r="EK146" s="37"/>
      <c r="IA146" s="47"/>
      <c r="IB146" s="47"/>
    </row>
    <row r="147" spans="1:236">
      <c r="A147" s="47"/>
      <c r="B147" s="32" t="s">
        <v>18</v>
      </c>
      <c r="C147" s="32"/>
      <c r="D147" s="32">
        <v>1.44956</v>
      </c>
      <c r="E147" s="32">
        <v>6517.79</v>
      </c>
      <c r="F147" s="32">
        <v>2.20933</v>
      </c>
      <c r="G147" s="32">
        <v>14422.6</v>
      </c>
      <c r="H147" s="32">
        <v>6.3260300000000003</v>
      </c>
      <c r="I147" s="32">
        <v>1.3628499999999999</v>
      </c>
      <c r="J147" s="32">
        <v>1.8460399999999999</v>
      </c>
      <c r="K147" s="32">
        <v>20.9057</v>
      </c>
      <c r="L147" s="32">
        <v>0.41000900000000001</v>
      </c>
      <c r="M147" s="32">
        <v>61.374699999999997</v>
      </c>
      <c r="N147" s="32">
        <v>54.6083</v>
      </c>
      <c r="O147" s="32">
        <v>5.6675799999999998E-2</v>
      </c>
      <c r="P147" s="32">
        <v>0.36823899999999998</v>
      </c>
      <c r="Q147" s="32">
        <v>4.8417500000000002</v>
      </c>
      <c r="R147" s="32">
        <v>6.9268699999999999E-4</v>
      </c>
      <c r="S147" s="32">
        <v>1.5508199999999999E-4</v>
      </c>
      <c r="T147" s="32">
        <v>5.9652399999999997E-4</v>
      </c>
      <c r="U147" s="32">
        <v>2.94034E-2</v>
      </c>
      <c r="V147" s="32">
        <v>3.4785699999999999</v>
      </c>
      <c r="W147" s="32"/>
      <c r="X147" s="32"/>
      <c r="Y147" s="32">
        <v>1208.3333333333301</v>
      </c>
      <c r="Z147" s="32">
        <v>1325</v>
      </c>
      <c r="AA147" s="32">
        <v>1758.3333333333301</v>
      </c>
      <c r="AB147" s="32">
        <v>566.66666666666697</v>
      </c>
      <c r="AC147" s="32">
        <v>891.66666666666697</v>
      </c>
      <c r="AD147" s="32">
        <v>0</v>
      </c>
      <c r="AE147" s="47"/>
      <c r="AF147" s="32" t="s">
        <v>1</v>
      </c>
      <c r="AG147" s="32"/>
      <c r="AH147" s="32">
        <v>1</v>
      </c>
      <c r="AI147" s="32">
        <v>2</v>
      </c>
      <c r="AJ147" s="32">
        <v>3</v>
      </c>
      <c r="AK147" s="32">
        <v>4</v>
      </c>
      <c r="AL147" s="32">
        <v>5</v>
      </c>
      <c r="AM147" s="32">
        <v>6</v>
      </c>
      <c r="AN147" s="32">
        <v>7</v>
      </c>
      <c r="AO147" s="32">
        <v>8</v>
      </c>
      <c r="AP147" s="32">
        <v>9</v>
      </c>
      <c r="AQ147" s="32">
        <v>10</v>
      </c>
      <c r="AR147" s="32">
        <v>11</v>
      </c>
      <c r="AS147" s="32">
        <v>12</v>
      </c>
      <c r="AT147" s="47"/>
      <c r="DV147" s="37"/>
      <c r="DW147" s="37"/>
      <c r="DX147" s="37"/>
      <c r="DY147" s="37"/>
      <c r="DZ147" s="37"/>
      <c r="EA147" s="37"/>
      <c r="EB147" s="37"/>
      <c r="EC147" s="37"/>
      <c r="ED147" s="37"/>
      <c r="EE147" s="37"/>
      <c r="EF147" s="37"/>
      <c r="EG147" s="37"/>
      <c r="EH147" s="37"/>
      <c r="EI147" s="37"/>
      <c r="EJ147" s="37"/>
      <c r="EK147" s="37"/>
      <c r="IA147" s="47"/>
      <c r="IB147" s="47"/>
    </row>
    <row r="148" spans="1:236">
      <c r="A148" s="47"/>
      <c r="B148" s="28" t="s">
        <v>17</v>
      </c>
      <c r="C148" s="28"/>
      <c r="D148" s="28">
        <v>1.5005299999999999</v>
      </c>
      <c r="E148" s="28">
        <v>6822.79</v>
      </c>
      <c r="F148" s="28">
        <v>2.0605600000000002</v>
      </c>
      <c r="G148" s="28">
        <v>15200.3</v>
      </c>
      <c r="H148" s="28">
        <v>6.6834300000000004</v>
      </c>
      <c r="I148" s="28">
        <v>1.0137700000000001</v>
      </c>
      <c r="J148" s="28">
        <v>2.1931799999999999</v>
      </c>
      <c r="K148" s="28">
        <v>17.751100000000001</v>
      </c>
      <c r="L148" s="28">
        <v>0.306898</v>
      </c>
      <c r="M148" s="28">
        <v>38.226599999999998</v>
      </c>
      <c r="N148" s="28">
        <v>51.3765</v>
      </c>
      <c r="O148" s="28">
        <v>2.9709800000000001E-2</v>
      </c>
      <c r="P148" s="28">
        <v>0.21512200000000001</v>
      </c>
      <c r="Q148" s="28">
        <v>5.1215099999999998</v>
      </c>
      <c r="R148" s="28">
        <v>1.05027E-2</v>
      </c>
      <c r="S148" s="28">
        <v>2.60863E-2</v>
      </c>
      <c r="T148" s="28">
        <v>1.60411E-3</v>
      </c>
      <c r="U148" s="28">
        <v>0.100693</v>
      </c>
      <c r="V148" s="28">
        <v>2.7145999999999999</v>
      </c>
      <c r="W148" s="28"/>
      <c r="X148" s="28"/>
      <c r="Y148" s="28">
        <v>1208.3333333333301</v>
      </c>
      <c r="Z148" s="28">
        <v>1325</v>
      </c>
      <c r="AA148" s="28">
        <v>1758.3333333333301</v>
      </c>
      <c r="AB148" s="28">
        <v>566.66666666666697</v>
      </c>
      <c r="AC148" s="28">
        <v>891.66666666666697</v>
      </c>
      <c r="AD148" s="28">
        <v>0</v>
      </c>
      <c r="AE148" s="47"/>
      <c r="AF148" s="32" t="s">
        <v>0</v>
      </c>
      <c r="AG148" s="32"/>
      <c r="AH148" s="32">
        <v>1</v>
      </c>
      <c r="AI148" s="32">
        <v>2</v>
      </c>
      <c r="AJ148" s="32">
        <v>3</v>
      </c>
      <c r="AK148" s="32">
        <v>4</v>
      </c>
      <c r="AL148" s="32">
        <v>5</v>
      </c>
      <c r="AM148" s="32">
        <v>6</v>
      </c>
      <c r="AN148" s="32">
        <v>7</v>
      </c>
      <c r="AO148" s="32">
        <v>8</v>
      </c>
      <c r="AP148" s="32">
        <v>9</v>
      </c>
      <c r="AQ148" s="32">
        <v>10</v>
      </c>
      <c r="AR148" s="32">
        <v>11</v>
      </c>
      <c r="AS148" s="32">
        <v>12</v>
      </c>
      <c r="AT148" s="47"/>
      <c r="DV148" s="37"/>
      <c r="DW148" s="37"/>
      <c r="DX148" s="37"/>
      <c r="DY148" s="37"/>
      <c r="DZ148" s="37"/>
      <c r="EA148" s="37"/>
      <c r="EB148" s="37"/>
      <c r="EC148" s="37"/>
      <c r="ED148" s="37"/>
      <c r="EE148" s="37"/>
      <c r="EF148" s="37"/>
      <c r="EG148" s="37"/>
      <c r="EH148" s="37"/>
      <c r="EI148" s="37"/>
      <c r="EJ148" s="37"/>
      <c r="EK148" s="37"/>
      <c r="IA148" s="47"/>
      <c r="IB148" s="47"/>
    </row>
    <row r="149" spans="1:236">
      <c r="A149" s="47"/>
      <c r="B149" s="39" t="s">
        <v>16</v>
      </c>
      <c r="C149" s="39"/>
      <c r="D149" s="39">
        <v>1.3764799999999999</v>
      </c>
      <c r="E149" s="39">
        <v>7275.21</v>
      </c>
      <c r="F149" s="39">
        <v>2.2296900000000002</v>
      </c>
      <c r="G149" s="39">
        <v>11128.9</v>
      </c>
      <c r="H149" s="39">
        <v>7.6393300000000002</v>
      </c>
      <c r="I149" s="39">
        <v>1.22054</v>
      </c>
      <c r="J149" s="39">
        <v>1.79671</v>
      </c>
      <c r="K149" s="39">
        <v>18.876300000000001</v>
      </c>
      <c r="L149" s="39">
        <v>0.486647</v>
      </c>
      <c r="M149" s="39">
        <v>54.471699999999998</v>
      </c>
      <c r="N149" s="39">
        <v>46.295499999999997</v>
      </c>
      <c r="O149" s="39">
        <v>5.9335100000000002E-2</v>
      </c>
      <c r="P149" s="39">
        <v>0.254797</v>
      </c>
      <c r="Q149" s="39">
        <v>9.2235099999999992</v>
      </c>
      <c r="R149" s="39">
        <v>0.31000499999999998</v>
      </c>
      <c r="S149" s="39">
        <v>0.39477200000000001</v>
      </c>
      <c r="T149" s="39">
        <v>5.9311299999999997E-2</v>
      </c>
      <c r="U149" s="39">
        <v>0.23076199999999999</v>
      </c>
      <c r="V149" s="39">
        <v>1.87158</v>
      </c>
      <c r="W149" s="39"/>
      <c r="X149" s="39"/>
      <c r="Y149" s="39">
        <v>1208.3333333333301</v>
      </c>
      <c r="Z149" s="39">
        <v>1325</v>
      </c>
      <c r="AA149" s="39">
        <v>1758.3333333333301</v>
      </c>
      <c r="AB149" s="39">
        <v>566.66666666666697</v>
      </c>
      <c r="AC149" s="39">
        <v>891.66666666666697</v>
      </c>
      <c r="AD149" s="39">
        <v>0</v>
      </c>
      <c r="AE149" s="47"/>
      <c r="AF149" s="47"/>
      <c r="AG149" s="47"/>
      <c r="AH149" s="47">
        <v>1</v>
      </c>
      <c r="AI149" s="47">
        <v>2</v>
      </c>
      <c r="AJ149" s="47">
        <v>3</v>
      </c>
      <c r="AK149" s="47">
        <v>4</v>
      </c>
      <c r="AL149" s="47">
        <v>5</v>
      </c>
      <c r="AM149" s="47">
        <v>6</v>
      </c>
      <c r="AN149" s="47">
        <v>7</v>
      </c>
      <c r="AO149" s="47">
        <v>8</v>
      </c>
      <c r="AP149" s="47">
        <v>9</v>
      </c>
      <c r="AQ149" s="47">
        <v>10</v>
      </c>
      <c r="AR149" s="47">
        <v>11</v>
      </c>
      <c r="AS149" s="47">
        <v>12</v>
      </c>
      <c r="AT149" s="47"/>
      <c r="DV149" s="37"/>
      <c r="DW149" s="37"/>
      <c r="DX149" s="37"/>
      <c r="DY149" s="37"/>
      <c r="DZ149" s="37"/>
      <c r="EA149" s="37"/>
      <c r="EB149" s="37"/>
      <c r="EC149" s="37"/>
      <c r="ED149" s="37"/>
      <c r="EE149" s="37"/>
      <c r="EF149" s="37"/>
      <c r="EG149" s="37"/>
      <c r="EH149" s="37"/>
      <c r="EI149" s="37"/>
      <c r="EJ149" s="37"/>
      <c r="EK149" s="37"/>
      <c r="IA149" s="47"/>
      <c r="IB149" s="47"/>
    </row>
    <row r="150" spans="1:236">
      <c r="A150" s="47"/>
      <c r="B150" s="39" t="s">
        <v>15</v>
      </c>
      <c r="C150" s="39"/>
      <c r="D150" s="39">
        <v>1.0773699999999999</v>
      </c>
      <c r="E150" s="39">
        <v>4933.5</v>
      </c>
      <c r="F150" s="39">
        <v>2.2965</v>
      </c>
      <c r="G150" s="39">
        <v>10756.9</v>
      </c>
      <c r="H150" s="39">
        <v>7.0549099999999996</v>
      </c>
      <c r="I150" s="39">
        <v>1.1692400000000001</v>
      </c>
      <c r="J150" s="39">
        <v>1.9242300000000001</v>
      </c>
      <c r="K150" s="39">
        <v>17.818999999999999</v>
      </c>
      <c r="L150" s="39">
        <v>0.37364700000000001</v>
      </c>
      <c r="M150" s="39">
        <v>36.953000000000003</v>
      </c>
      <c r="N150" s="39">
        <v>36.925600000000003</v>
      </c>
      <c r="O150" s="39">
        <v>5.5906200000000003E-2</v>
      </c>
      <c r="P150" s="39">
        <v>0.226325</v>
      </c>
      <c r="Q150" s="39">
        <v>5.0928399999999998</v>
      </c>
      <c r="R150" s="39">
        <v>0.24551400000000001</v>
      </c>
      <c r="S150" s="39">
        <v>0.39504400000000001</v>
      </c>
      <c r="T150" s="39">
        <v>5.9858700000000001E-2</v>
      </c>
      <c r="U150" s="39">
        <v>0.19481999999999999</v>
      </c>
      <c r="V150" s="39">
        <v>1.72631</v>
      </c>
      <c r="W150" s="39"/>
      <c r="X150" s="39"/>
      <c r="Y150" s="39">
        <v>1208.3333333333301</v>
      </c>
      <c r="Z150" s="39">
        <v>1325</v>
      </c>
      <c r="AA150" s="39">
        <v>1758.3333333333301</v>
      </c>
      <c r="AB150" s="39">
        <v>566.66666666666697</v>
      </c>
      <c r="AC150" s="39">
        <v>891.66666666666697</v>
      </c>
      <c r="AD150" s="39">
        <v>0</v>
      </c>
      <c r="AE150" s="47"/>
      <c r="AF150" s="84" t="s">
        <v>326</v>
      </c>
      <c r="AG150" s="84"/>
      <c r="AH150" s="60"/>
      <c r="AI150" s="60"/>
      <c r="AJ150" s="60"/>
      <c r="AK150" s="60"/>
      <c r="AL150" s="60"/>
      <c r="AM150" s="60"/>
      <c r="AN150" s="60"/>
      <c r="AO150" s="60"/>
      <c r="AP150" s="60"/>
      <c r="AQ150" s="60"/>
      <c r="AR150" s="60"/>
      <c r="AS150" s="60"/>
      <c r="AT150" s="47"/>
      <c r="DV150" s="37"/>
      <c r="DW150" s="37"/>
      <c r="DX150" s="37"/>
      <c r="DY150" s="37"/>
      <c r="DZ150" s="37"/>
      <c r="EA150" s="37"/>
      <c r="EB150" s="37"/>
      <c r="EC150" s="37"/>
      <c r="ED150" s="37"/>
      <c r="EE150" s="37"/>
      <c r="EF150" s="37"/>
      <c r="EG150" s="37"/>
      <c r="EH150" s="37"/>
      <c r="EI150" s="37"/>
      <c r="EJ150" s="37"/>
      <c r="EK150" s="37"/>
      <c r="IA150" s="47"/>
      <c r="IB150" s="47"/>
    </row>
    <row r="151" spans="1:236">
      <c r="A151" s="47"/>
      <c r="B151" s="32" t="s">
        <v>14</v>
      </c>
      <c r="C151" s="32"/>
      <c r="D151" s="32">
        <v>1.58419</v>
      </c>
      <c r="E151" s="32">
        <v>7696.77</v>
      </c>
      <c r="F151" s="32">
        <v>1.82202</v>
      </c>
      <c r="G151" s="32">
        <v>15184.4</v>
      </c>
      <c r="H151" s="32">
        <v>8.8945100000000004</v>
      </c>
      <c r="I151" s="32">
        <v>1.3428599999999999</v>
      </c>
      <c r="J151" s="32">
        <v>1.8491599999999999</v>
      </c>
      <c r="K151" s="32">
        <v>24.421600000000002</v>
      </c>
      <c r="L151" s="32">
        <v>0.36167100000000002</v>
      </c>
      <c r="M151" s="32">
        <v>68.852599999999995</v>
      </c>
      <c r="N151" s="32">
        <v>55.7727</v>
      </c>
      <c r="O151" s="32">
        <v>7.0474700000000001E-2</v>
      </c>
      <c r="P151" s="32">
        <v>0.27904699999999999</v>
      </c>
      <c r="Q151" s="32">
        <v>5.71509</v>
      </c>
      <c r="R151" s="32">
        <v>0.18986900000000001</v>
      </c>
      <c r="S151" s="32">
        <v>0.28476099999999999</v>
      </c>
      <c r="T151" s="32">
        <v>7.6772300000000002E-2</v>
      </c>
      <c r="U151" s="32">
        <v>0.178596</v>
      </c>
      <c r="V151" s="32">
        <v>3.6712799999999999</v>
      </c>
      <c r="W151" s="32"/>
      <c r="X151" s="32"/>
      <c r="Y151" s="32">
        <v>1208.3333333333301</v>
      </c>
      <c r="Z151" s="32">
        <v>1325</v>
      </c>
      <c r="AA151" s="32">
        <v>1758.3333333333301</v>
      </c>
      <c r="AB151" s="32">
        <v>566.66666666666697</v>
      </c>
      <c r="AC151" s="32">
        <v>891.66666666666697</v>
      </c>
      <c r="AD151" s="32">
        <v>0</v>
      </c>
      <c r="AE151" s="47"/>
      <c r="AF151" s="84"/>
      <c r="AG151" s="84"/>
      <c r="AH151" s="60"/>
      <c r="AI151" s="60"/>
      <c r="AJ151" s="60"/>
      <c r="AK151" s="60"/>
      <c r="AL151" s="60"/>
      <c r="AM151" s="60"/>
      <c r="AN151" s="60"/>
      <c r="AO151" s="60"/>
      <c r="AP151" s="60"/>
      <c r="AQ151" s="60"/>
      <c r="AR151" s="60"/>
      <c r="AS151" s="60"/>
      <c r="AT151" s="47"/>
      <c r="DV151" s="37"/>
      <c r="DW151" s="37"/>
      <c r="DX151" s="37"/>
      <c r="DY151" s="37"/>
      <c r="DZ151" s="37"/>
      <c r="EA151" s="37"/>
      <c r="EB151" s="37"/>
      <c r="EC151" s="37"/>
      <c r="ED151" s="37"/>
      <c r="EE151" s="37"/>
      <c r="EF151" s="37"/>
      <c r="EG151" s="37"/>
      <c r="EH151" s="37"/>
      <c r="EI151" s="37"/>
      <c r="EJ151" s="37"/>
      <c r="EK151" s="37"/>
      <c r="IA151" s="47"/>
      <c r="IB151" s="47"/>
    </row>
    <row r="152" spans="1:236">
      <c r="A152" s="47"/>
      <c r="B152" s="28" t="s">
        <v>13</v>
      </c>
      <c r="C152" s="28"/>
      <c r="D152" s="28">
        <v>1.1042700000000001</v>
      </c>
      <c r="E152" s="28">
        <v>4673.26</v>
      </c>
      <c r="F152" s="28">
        <v>2.6332599999999999</v>
      </c>
      <c r="G152" s="28">
        <v>8515.36</v>
      </c>
      <c r="H152" s="28">
        <v>5.4238900000000001</v>
      </c>
      <c r="I152" s="28">
        <v>1.4533199999999999</v>
      </c>
      <c r="J152" s="28">
        <v>1.1898500000000001</v>
      </c>
      <c r="K152" s="28">
        <v>15.1006</v>
      </c>
      <c r="L152" s="28">
        <v>0.41642299999999999</v>
      </c>
      <c r="M152" s="28">
        <v>41.780200000000001</v>
      </c>
      <c r="N152" s="28">
        <v>35.910400000000003</v>
      </c>
      <c r="O152" s="28">
        <v>7.1503399999999995E-2</v>
      </c>
      <c r="P152" s="28">
        <v>0.28598299999999999</v>
      </c>
      <c r="Q152" s="28">
        <v>4.9388100000000001</v>
      </c>
      <c r="R152" s="28">
        <v>0.18920500000000001</v>
      </c>
      <c r="S152" s="28">
        <v>0.252502</v>
      </c>
      <c r="T152" s="28">
        <v>5.3775299999999998E-2</v>
      </c>
      <c r="U152" s="28">
        <v>0.183864</v>
      </c>
      <c r="V152" s="28">
        <v>1.4330499999999999</v>
      </c>
      <c r="W152" s="28"/>
      <c r="X152" s="28"/>
      <c r="Y152" s="28">
        <v>1208.3333333333301</v>
      </c>
      <c r="Z152" s="28">
        <v>1325</v>
      </c>
      <c r="AA152" s="28">
        <v>1758.3333333333301</v>
      </c>
      <c r="AB152" s="28">
        <v>566.66666666666697</v>
      </c>
      <c r="AC152" s="28">
        <v>891.66666666666697</v>
      </c>
      <c r="AD152" s="28">
        <v>0</v>
      </c>
      <c r="AE152" s="47"/>
      <c r="AF152" s="84"/>
      <c r="AG152" s="84"/>
      <c r="AH152" s="60"/>
      <c r="AI152" s="60"/>
      <c r="AJ152" s="60"/>
      <c r="AK152" s="60"/>
      <c r="AL152" s="60"/>
      <c r="AM152" s="60"/>
      <c r="AN152" s="60"/>
      <c r="AO152" s="60"/>
      <c r="AP152" s="60"/>
      <c r="AQ152" s="60"/>
      <c r="AR152" s="60"/>
      <c r="AS152" s="60"/>
      <c r="AT152" s="47"/>
      <c r="DV152" s="37"/>
      <c r="DW152" s="37"/>
      <c r="DX152" s="37"/>
      <c r="DY152" s="37"/>
      <c r="DZ152" s="37"/>
      <c r="EA152" s="37"/>
      <c r="EB152" s="37"/>
      <c r="EC152" s="37"/>
      <c r="ED152" s="37"/>
      <c r="EE152" s="37"/>
      <c r="EF152" s="37"/>
      <c r="EG152" s="37"/>
      <c r="EH152" s="37"/>
      <c r="EI152" s="37"/>
      <c r="EJ152" s="37"/>
      <c r="EK152" s="37"/>
      <c r="IA152" s="47"/>
      <c r="IB152" s="47"/>
    </row>
    <row r="153" spans="1:236">
      <c r="A153" s="47"/>
      <c r="B153" s="28" t="s">
        <v>12</v>
      </c>
      <c r="C153" s="28"/>
      <c r="D153" s="28">
        <v>1.06166</v>
      </c>
      <c r="E153" s="28">
        <v>5599.26</v>
      </c>
      <c r="F153" s="28">
        <v>2.2302499999999998</v>
      </c>
      <c r="G153" s="28">
        <v>10986.7</v>
      </c>
      <c r="H153" s="28">
        <v>4.6078000000000001</v>
      </c>
      <c r="I153" s="28">
        <v>0.80757400000000001</v>
      </c>
      <c r="J153" s="28">
        <v>1.1628099999999999</v>
      </c>
      <c r="K153" s="28">
        <v>14.8841</v>
      </c>
      <c r="L153" s="28">
        <v>0.36731399999999997</v>
      </c>
      <c r="M153" s="28">
        <v>39.011899999999997</v>
      </c>
      <c r="N153" s="28">
        <v>39.332099999999997</v>
      </c>
      <c r="O153" s="28">
        <v>5.47027E-2</v>
      </c>
      <c r="P153" s="28">
        <v>0.23011799999999999</v>
      </c>
      <c r="Q153" s="28">
        <v>4.5441900000000004</v>
      </c>
      <c r="R153" s="28">
        <v>1.31454E-2</v>
      </c>
      <c r="S153" s="28">
        <v>2.0702399999999999E-2</v>
      </c>
      <c r="T153" s="28">
        <v>3.58752E-4</v>
      </c>
      <c r="U153" s="28">
        <v>9.8516000000000006E-2</v>
      </c>
      <c r="V153" s="28">
        <v>1.7173799999999999</v>
      </c>
      <c r="W153" s="28"/>
      <c r="X153" s="28"/>
      <c r="Y153" s="28">
        <v>1208.3333333333301</v>
      </c>
      <c r="Z153" s="28">
        <v>1325</v>
      </c>
      <c r="AA153" s="28">
        <v>1758.3333333333301</v>
      </c>
      <c r="AB153" s="28">
        <v>566.66666666666697</v>
      </c>
      <c r="AC153" s="28">
        <v>891.66666666666697</v>
      </c>
      <c r="AD153" s="28">
        <v>0</v>
      </c>
      <c r="AE153" s="47"/>
      <c r="AF153" s="84"/>
      <c r="AG153" s="84"/>
      <c r="AH153" s="60"/>
      <c r="AI153" s="60"/>
      <c r="AJ153" s="60"/>
      <c r="AK153" s="60"/>
      <c r="AL153" s="60"/>
      <c r="AM153" s="60"/>
      <c r="AN153" s="60"/>
      <c r="AO153" s="60"/>
      <c r="AP153" s="60"/>
      <c r="AQ153" s="60"/>
      <c r="AR153" s="60"/>
      <c r="AS153" s="60"/>
      <c r="AT153" s="47"/>
      <c r="DV153" s="37"/>
      <c r="DW153" s="37"/>
      <c r="DX153" s="37"/>
      <c r="DY153" s="37"/>
      <c r="DZ153" s="37"/>
      <c r="EA153" s="37"/>
      <c r="EB153" s="37"/>
      <c r="EC153" s="37"/>
      <c r="ED153" s="37"/>
      <c r="EE153" s="37"/>
      <c r="EF153" s="37"/>
      <c r="EG153" s="37"/>
      <c r="EH153" s="37"/>
      <c r="EI153" s="37"/>
      <c r="EJ153" s="37"/>
      <c r="EK153" s="37"/>
      <c r="IA153" s="47"/>
      <c r="IB153" s="47"/>
    </row>
    <row r="154" spans="1:236">
      <c r="A154" s="47"/>
      <c r="B154" s="39" t="s">
        <v>11</v>
      </c>
      <c r="C154" s="39"/>
      <c r="D154" s="39">
        <v>1.8564000000000001</v>
      </c>
      <c r="E154" s="39">
        <v>10578</v>
      </c>
      <c r="F154" s="39">
        <v>3.28904</v>
      </c>
      <c r="G154" s="39">
        <v>23482.5</v>
      </c>
      <c r="H154" s="39">
        <v>8.8698700000000006</v>
      </c>
      <c r="I154" s="39">
        <v>1.9008499999999999</v>
      </c>
      <c r="J154" s="39">
        <v>2.6932</v>
      </c>
      <c r="K154" s="39">
        <v>21.873799999999999</v>
      </c>
      <c r="L154" s="39">
        <v>0.57081499999999996</v>
      </c>
      <c r="M154" s="39">
        <v>105.336</v>
      </c>
      <c r="N154" s="39">
        <v>90.762600000000006</v>
      </c>
      <c r="O154" s="39">
        <v>6.4964099999999997E-2</v>
      </c>
      <c r="P154" s="39">
        <v>0.41963499999999998</v>
      </c>
      <c r="Q154" s="39">
        <v>15.7265</v>
      </c>
      <c r="R154" s="39">
        <v>0.46416400000000002</v>
      </c>
      <c r="S154" s="39">
        <v>0.74615100000000001</v>
      </c>
      <c r="T154" s="39">
        <v>9.5325300000000002E-2</v>
      </c>
      <c r="U154" s="39">
        <v>0.39436700000000002</v>
      </c>
      <c r="V154" s="39">
        <v>4.1452799999999996</v>
      </c>
      <c r="W154" s="39"/>
      <c r="X154" s="39"/>
      <c r="Y154" s="39">
        <v>1208.3333333333301</v>
      </c>
      <c r="Z154" s="39">
        <v>1325</v>
      </c>
      <c r="AA154" s="39">
        <v>1758.3333333333301</v>
      </c>
      <c r="AB154" s="39">
        <v>566.66666666666697</v>
      </c>
      <c r="AC154" s="39">
        <v>891.66666666666697</v>
      </c>
      <c r="AD154" s="39">
        <v>0</v>
      </c>
      <c r="AE154" s="47"/>
      <c r="AF154" s="39" t="s">
        <v>247</v>
      </c>
      <c r="AG154" s="39"/>
      <c r="AH154" s="39">
        <v>1</v>
      </c>
      <c r="AI154" s="39">
        <v>2</v>
      </c>
      <c r="AJ154" s="39">
        <v>3</v>
      </c>
      <c r="AK154" s="39">
        <v>4</v>
      </c>
      <c r="AL154" s="39">
        <v>5</v>
      </c>
      <c r="AM154" s="39">
        <v>6</v>
      </c>
      <c r="AN154" s="39">
        <v>7</v>
      </c>
      <c r="AO154" s="39">
        <v>8</v>
      </c>
      <c r="AP154" s="39">
        <v>9</v>
      </c>
      <c r="AQ154" s="39">
        <v>10</v>
      </c>
      <c r="AR154" s="39">
        <v>11</v>
      </c>
      <c r="AS154" s="39">
        <v>12</v>
      </c>
      <c r="AT154" s="47"/>
      <c r="DV154" s="37"/>
      <c r="DW154" s="37"/>
      <c r="DX154" s="37"/>
      <c r="DY154" s="37"/>
      <c r="DZ154" s="37"/>
      <c r="EA154" s="37"/>
      <c r="EB154" s="37"/>
      <c r="EC154" s="37"/>
      <c r="ED154" s="37"/>
      <c r="EE154" s="37"/>
      <c r="EF154" s="37"/>
      <c r="EG154" s="37"/>
      <c r="EH154" s="37"/>
      <c r="EI154" s="37"/>
      <c r="EJ154" s="37"/>
      <c r="EK154" s="37"/>
      <c r="IA154" s="47"/>
      <c r="IB154" s="47"/>
    </row>
    <row r="155" spans="1:236">
      <c r="A155" s="47"/>
      <c r="B155" s="39" t="s">
        <v>10</v>
      </c>
      <c r="C155" s="39"/>
      <c r="D155" s="39">
        <v>1.1154200000000001</v>
      </c>
      <c r="E155" s="39">
        <v>6332.04</v>
      </c>
      <c r="F155" s="39">
        <v>3.1933600000000002</v>
      </c>
      <c r="G155" s="39">
        <v>13302.4</v>
      </c>
      <c r="H155" s="39">
        <v>5.68893</v>
      </c>
      <c r="I155" s="39">
        <v>1.12358</v>
      </c>
      <c r="J155" s="39">
        <v>1.44459</v>
      </c>
      <c r="K155" s="39">
        <v>20.093499999999999</v>
      </c>
      <c r="L155" s="39">
        <v>0.39217000000000002</v>
      </c>
      <c r="M155" s="39">
        <v>56.126600000000003</v>
      </c>
      <c r="N155" s="39">
        <v>44.4009</v>
      </c>
      <c r="O155" s="39">
        <v>6.0006999999999998E-2</v>
      </c>
      <c r="P155" s="39">
        <v>0.31891999999999998</v>
      </c>
      <c r="Q155" s="39">
        <v>7.2859100000000003</v>
      </c>
      <c r="R155" s="39">
        <v>0.21878800000000001</v>
      </c>
      <c r="S155" s="39">
        <v>0.18162500000000001</v>
      </c>
      <c r="T155" s="39">
        <v>3.9396100000000003E-2</v>
      </c>
      <c r="U155" s="39">
        <v>0.216479</v>
      </c>
      <c r="V155" s="39">
        <v>2.4985400000000002</v>
      </c>
      <c r="W155" s="39"/>
      <c r="X155" s="39"/>
      <c r="Y155" s="39">
        <v>1208.3333333333301</v>
      </c>
      <c r="Z155" s="39">
        <v>1325</v>
      </c>
      <c r="AA155" s="39">
        <v>1758.3333333333301</v>
      </c>
      <c r="AB155" s="39">
        <v>566.66666666666697</v>
      </c>
      <c r="AC155" s="39">
        <v>891.66666666666697</v>
      </c>
      <c r="AD155" s="39">
        <v>0</v>
      </c>
      <c r="AE155" s="47"/>
      <c r="AF155" s="32" t="s">
        <v>249</v>
      </c>
      <c r="AG155" s="32"/>
      <c r="AH155" s="32">
        <v>1</v>
      </c>
      <c r="AI155" s="32">
        <v>2</v>
      </c>
      <c r="AJ155" s="32">
        <v>3</v>
      </c>
      <c r="AK155" s="32">
        <v>4</v>
      </c>
      <c r="AL155" s="32">
        <v>5</v>
      </c>
      <c r="AM155" s="32">
        <v>6</v>
      </c>
      <c r="AN155" s="32">
        <v>7</v>
      </c>
      <c r="AO155" s="32">
        <v>8</v>
      </c>
      <c r="AP155" s="32">
        <v>9</v>
      </c>
      <c r="AQ155" s="32">
        <v>10</v>
      </c>
      <c r="AR155" s="32">
        <v>11</v>
      </c>
      <c r="AS155" s="32">
        <v>12</v>
      </c>
      <c r="AT155" s="47"/>
      <c r="DV155" s="37"/>
      <c r="DW155" s="37"/>
      <c r="DX155" s="37"/>
      <c r="DY155" s="37"/>
      <c r="DZ155" s="37"/>
      <c r="EA155" s="37"/>
      <c r="EB155" s="37"/>
      <c r="EC155" s="37"/>
      <c r="ED155" s="37"/>
      <c r="EE155" s="37"/>
      <c r="EF155" s="37"/>
      <c r="EG155" s="37"/>
      <c r="EH155" s="37"/>
      <c r="EI155" s="37"/>
      <c r="EJ155" s="37"/>
      <c r="EK155" s="37"/>
      <c r="IA155" s="47"/>
      <c r="IB155" s="47"/>
    </row>
    <row r="156" spans="1:236">
      <c r="A156" s="47"/>
      <c r="B156" s="39" t="s">
        <v>9</v>
      </c>
      <c r="C156" s="39"/>
      <c r="D156" s="39">
        <v>0.99209499999999995</v>
      </c>
      <c r="E156" s="39">
        <v>4191.49</v>
      </c>
      <c r="F156" s="39">
        <v>2.6204299999999998</v>
      </c>
      <c r="G156" s="39">
        <v>10716</v>
      </c>
      <c r="H156" s="39">
        <v>6.2300700000000004</v>
      </c>
      <c r="I156" s="39">
        <v>1.0091699999999999</v>
      </c>
      <c r="J156" s="39">
        <v>1.8631500000000001</v>
      </c>
      <c r="K156" s="39">
        <v>25.794599999999999</v>
      </c>
      <c r="L156" s="39">
        <v>0.387515</v>
      </c>
      <c r="M156" s="39">
        <v>45.535600000000002</v>
      </c>
      <c r="N156" s="39">
        <v>43.815100000000001</v>
      </c>
      <c r="O156" s="39">
        <v>6.8498500000000004E-2</v>
      </c>
      <c r="P156" s="39">
        <v>0.29447299999999998</v>
      </c>
      <c r="Q156" s="39">
        <v>6.7975899999999996</v>
      </c>
      <c r="R156" s="39">
        <v>0.33297199999999999</v>
      </c>
      <c r="S156" s="39">
        <v>0.32961000000000001</v>
      </c>
      <c r="T156" s="39">
        <v>7.0699499999999998E-2</v>
      </c>
      <c r="U156" s="39">
        <v>0.18509300000000001</v>
      </c>
      <c r="V156" s="39">
        <v>2.0644999999999998</v>
      </c>
      <c r="W156" s="39"/>
      <c r="X156" s="39"/>
      <c r="Y156" s="39">
        <v>1208.3333333333301</v>
      </c>
      <c r="Z156" s="39">
        <v>1325</v>
      </c>
      <c r="AA156" s="39">
        <v>1758.3333333333301</v>
      </c>
      <c r="AB156" s="39">
        <v>566.66666666666697</v>
      </c>
      <c r="AC156" s="39">
        <v>891.66666666666697</v>
      </c>
      <c r="AD156" s="39">
        <v>0</v>
      </c>
      <c r="AE156" s="47"/>
      <c r="AF156" s="28" t="s">
        <v>251</v>
      </c>
      <c r="AG156" s="28"/>
      <c r="AH156" s="28">
        <v>1</v>
      </c>
      <c r="AI156" s="28">
        <v>2</v>
      </c>
      <c r="AJ156" s="28">
        <v>3</v>
      </c>
      <c r="AK156" s="28">
        <v>4</v>
      </c>
      <c r="AL156" s="28">
        <v>5</v>
      </c>
      <c r="AM156" s="28">
        <v>6</v>
      </c>
      <c r="AN156" s="28">
        <v>7</v>
      </c>
      <c r="AO156" s="28">
        <v>8</v>
      </c>
      <c r="AP156" s="28">
        <v>9</v>
      </c>
      <c r="AQ156" s="28">
        <v>10</v>
      </c>
      <c r="AR156" s="28">
        <v>11</v>
      </c>
      <c r="AS156" s="28">
        <v>12</v>
      </c>
      <c r="AT156" s="47"/>
      <c r="DV156" s="37"/>
      <c r="DW156" s="37"/>
      <c r="DX156" s="37"/>
      <c r="DY156" s="37"/>
      <c r="DZ156" s="37"/>
      <c r="EA156" s="37"/>
      <c r="EB156" s="37"/>
      <c r="EC156" s="37"/>
      <c r="ED156" s="37"/>
      <c r="EE156" s="37"/>
      <c r="EF156" s="37"/>
      <c r="EG156" s="37"/>
      <c r="EH156" s="37"/>
      <c r="EI156" s="37"/>
      <c r="EJ156" s="37"/>
      <c r="EK156" s="37"/>
      <c r="IA156" s="47"/>
      <c r="IB156" s="47"/>
    </row>
    <row r="157" spans="1:236">
      <c r="A157" s="47"/>
      <c r="B157" s="32" t="s">
        <v>8</v>
      </c>
      <c r="C157" s="32"/>
      <c r="D157" s="32">
        <v>1.6781999999999999</v>
      </c>
      <c r="E157" s="32">
        <v>6255.15</v>
      </c>
      <c r="F157" s="32">
        <v>3.0873200000000001</v>
      </c>
      <c r="G157" s="32">
        <v>12819.8</v>
      </c>
      <c r="H157" s="32">
        <v>7.5585000000000004</v>
      </c>
      <c r="I157" s="32">
        <v>1.35388</v>
      </c>
      <c r="J157" s="32">
        <v>1.6758599999999999</v>
      </c>
      <c r="K157" s="32">
        <v>20.3889</v>
      </c>
      <c r="L157" s="32">
        <v>0.467997</v>
      </c>
      <c r="M157" s="32">
        <v>51.882800000000003</v>
      </c>
      <c r="N157" s="32">
        <v>57.703499999999998</v>
      </c>
      <c r="O157" s="32">
        <v>8.4894300000000006E-2</v>
      </c>
      <c r="P157" s="32">
        <v>0.27371200000000001</v>
      </c>
      <c r="Q157" s="32">
        <v>6.8143000000000002</v>
      </c>
      <c r="R157" s="32">
        <v>0.22369</v>
      </c>
      <c r="S157" s="32">
        <v>0.248472</v>
      </c>
      <c r="T157" s="32">
        <v>5.1919100000000003E-2</v>
      </c>
      <c r="U157" s="32">
        <v>0.16184699999999999</v>
      </c>
      <c r="V157" s="32">
        <v>2.3442500000000002</v>
      </c>
      <c r="W157" s="32"/>
      <c r="X157" s="32"/>
      <c r="Y157" s="32">
        <v>1208.3333333333301</v>
      </c>
      <c r="Z157" s="32">
        <v>1325</v>
      </c>
      <c r="AA157" s="32">
        <v>1758.3333333333301</v>
      </c>
      <c r="AB157" s="32">
        <v>566.66666666666697</v>
      </c>
      <c r="AC157" s="32">
        <v>891.66666666666697</v>
      </c>
      <c r="AD157" s="32">
        <v>0</v>
      </c>
      <c r="AE157" s="47"/>
      <c r="AF157" s="39" t="s">
        <v>253</v>
      </c>
      <c r="AG157" s="39"/>
      <c r="AH157" s="39">
        <v>1</v>
      </c>
      <c r="AI157" s="39">
        <v>2</v>
      </c>
      <c r="AJ157" s="39">
        <v>3</v>
      </c>
      <c r="AK157" s="39">
        <v>4</v>
      </c>
      <c r="AL157" s="39">
        <v>5</v>
      </c>
      <c r="AM157" s="39">
        <v>6</v>
      </c>
      <c r="AN157" s="39">
        <v>7</v>
      </c>
      <c r="AO157" s="39">
        <v>8</v>
      </c>
      <c r="AP157" s="39">
        <v>9</v>
      </c>
      <c r="AQ157" s="39">
        <v>10</v>
      </c>
      <c r="AR157" s="39">
        <v>11</v>
      </c>
      <c r="AS157" s="39">
        <v>12</v>
      </c>
      <c r="AT157" s="47"/>
      <c r="DV157" s="37"/>
      <c r="DW157" s="37"/>
      <c r="DX157" s="37"/>
      <c r="DY157" s="37"/>
      <c r="DZ157" s="37"/>
      <c r="EA157" s="37"/>
      <c r="EB157" s="37"/>
      <c r="EC157" s="37"/>
      <c r="ED157" s="37"/>
      <c r="EE157" s="37"/>
      <c r="EF157" s="37"/>
      <c r="EG157" s="37"/>
      <c r="EH157" s="37"/>
      <c r="EI157" s="37"/>
      <c r="EJ157" s="37"/>
      <c r="EK157" s="37"/>
      <c r="IA157" s="47"/>
      <c r="IB157" s="47"/>
    </row>
    <row r="158" spans="1:236">
      <c r="A158" s="47"/>
      <c r="B158" s="32" t="s">
        <v>7</v>
      </c>
      <c r="C158" s="32"/>
      <c r="D158" s="32">
        <v>1.09392</v>
      </c>
      <c r="E158" s="32">
        <v>5633.2</v>
      </c>
      <c r="F158" s="32">
        <v>2.8615599999999999</v>
      </c>
      <c r="G158" s="32">
        <v>11503.2</v>
      </c>
      <c r="H158" s="32">
        <v>5.3697900000000001</v>
      </c>
      <c r="I158" s="32">
        <v>0.70399900000000004</v>
      </c>
      <c r="J158" s="32">
        <v>1.4564699999999999</v>
      </c>
      <c r="K158" s="32">
        <v>20.8629</v>
      </c>
      <c r="L158" s="32">
        <v>0.37901800000000002</v>
      </c>
      <c r="M158" s="32">
        <v>42.5608</v>
      </c>
      <c r="N158" s="32">
        <v>46.648699999999998</v>
      </c>
      <c r="O158" s="32">
        <v>4.55266E-2</v>
      </c>
      <c r="P158" s="32">
        <v>0.21528</v>
      </c>
      <c r="Q158" s="32">
        <v>3.6639200000000001</v>
      </c>
      <c r="R158" s="32">
        <v>2.9142300000000002E-4</v>
      </c>
      <c r="S158" s="32">
        <v>7.1299900000000001E-3</v>
      </c>
      <c r="T158" s="32">
        <v>5.0673099999999996E-4</v>
      </c>
      <c r="U158" s="32">
        <v>3.9610399999999997E-2</v>
      </c>
      <c r="V158" s="32">
        <v>2.5827100000000001</v>
      </c>
      <c r="W158" s="32"/>
      <c r="X158" s="32"/>
      <c r="Y158" s="32">
        <v>1208.3333333333301</v>
      </c>
      <c r="Z158" s="32">
        <v>1325</v>
      </c>
      <c r="AA158" s="32">
        <v>1758.3333333333301</v>
      </c>
      <c r="AB158" s="32">
        <v>566.66666666666697</v>
      </c>
      <c r="AC158" s="32">
        <v>891.66666666666697</v>
      </c>
      <c r="AD158" s="32">
        <v>0</v>
      </c>
      <c r="AE158" s="47"/>
      <c r="AF158" s="32" t="s">
        <v>255</v>
      </c>
      <c r="AG158" s="32"/>
      <c r="AH158" s="32">
        <v>1</v>
      </c>
      <c r="AI158" s="32">
        <v>2</v>
      </c>
      <c r="AJ158" s="32">
        <v>3</v>
      </c>
      <c r="AK158" s="32">
        <v>4</v>
      </c>
      <c r="AL158" s="32">
        <v>5</v>
      </c>
      <c r="AM158" s="32">
        <v>6</v>
      </c>
      <c r="AN158" s="32">
        <v>7</v>
      </c>
      <c r="AO158" s="32">
        <v>8</v>
      </c>
      <c r="AP158" s="32">
        <v>9</v>
      </c>
      <c r="AQ158" s="32">
        <v>10</v>
      </c>
      <c r="AR158" s="32">
        <v>11</v>
      </c>
      <c r="AS158" s="32">
        <v>12</v>
      </c>
      <c r="AT158" s="47"/>
      <c r="DV158" s="37"/>
      <c r="DW158" s="37"/>
      <c r="DX158" s="37"/>
      <c r="DY158" s="37"/>
      <c r="DZ158" s="37"/>
      <c r="EA158" s="37"/>
      <c r="EB158" s="37"/>
      <c r="EC158" s="37"/>
      <c r="ED158" s="37"/>
      <c r="EE158" s="37"/>
      <c r="EF158" s="37"/>
      <c r="EG158" s="37"/>
      <c r="EH158" s="37"/>
      <c r="EI158" s="37"/>
      <c r="EJ158" s="37"/>
      <c r="EK158" s="37"/>
      <c r="IA158" s="47"/>
      <c r="IB158" s="47"/>
    </row>
    <row r="159" spans="1:236">
      <c r="A159" s="47"/>
      <c r="B159" s="39" t="s">
        <v>6</v>
      </c>
      <c r="C159" s="39"/>
      <c r="D159" s="39">
        <v>1.1481699999999999</v>
      </c>
      <c r="E159" s="39">
        <v>7124.28</v>
      </c>
      <c r="F159" s="39">
        <v>3.0249700000000002</v>
      </c>
      <c r="G159" s="39">
        <v>13506.1</v>
      </c>
      <c r="H159" s="39">
        <v>6.28728</v>
      </c>
      <c r="I159" s="39">
        <v>1.53488</v>
      </c>
      <c r="J159" s="39">
        <v>1.9516800000000001</v>
      </c>
      <c r="K159" s="39">
        <v>21.5398</v>
      </c>
      <c r="L159" s="39">
        <v>0.384104</v>
      </c>
      <c r="M159" s="39">
        <v>41.910600000000002</v>
      </c>
      <c r="N159" s="39">
        <v>34.135399999999997</v>
      </c>
      <c r="O159" s="39">
        <v>7.7152799999999994E-2</v>
      </c>
      <c r="P159" s="39">
        <v>0.28173399999999998</v>
      </c>
      <c r="Q159" s="39">
        <v>12.132300000000001</v>
      </c>
      <c r="R159" s="39">
        <v>0.38692300000000002</v>
      </c>
      <c r="S159" s="39">
        <v>0.328185</v>
      </c>
      <c r="T159" s="39">
        <v>9.6520300000000003E-2</v>
      </c>
      <c r="U159" s="39">
        <v>0.247559</v>
      </c>
      <c r="V159" s="39">
        <v>2.1868400000000001</v>
      </c>
      <c r="W159" s="39"/>
      <c r="X159" s="39"/>
      <c r="Y159" s="39">
        <v>1208.3333333333301</v>
      </c>
      <c r="Z159" s="39">
        <v>1325</v>
      </c>
      <c r="AA159" s="39">
        <v>1758.3333333333301</v>
      </c>
      <c r="AB159" s="39">
        <v>566.66666666666697</v>
      </c>
      <c r="AC159" s="39">
        <v>891.66666666666697</v>
      </c>
      <c r="AD159" s="39">
        <v>0</v>
      </c>
      <c r="AE159" s="47"/>
      <c r="AF159" s="28" t="s">
        <v>257</v>
      </c>
      <c r="AG159" s="28"/>
      <c r="AH159" s="28">
        <v>1</v>
      </c>
      <c r="AI159" s="28">
        <v>2</v>
      </c>
      <c r="AJ159" s="28">
        <v>3</v>
      </c>
      <c r="AK159" s="28">
        <v>4</v>
      </c>
      <c r="AL159" s="28">
        <v>5</v>
      </c>
      <c r="AM159" s="28">
        <v>6</v>
      </c>
      <c r="AN159" s="28">
        <v>7</v>
      </c>
      <c r="AO159" s="28">
        <v>8</v>
      </c>
      <c r="AP159" s="28">
        <v>9</v>
      </c>
      <c r="AQ159" s="28">
        <v>10</v>
      </c>
      <c r="AR159" s="28">
        <v>11</v>
      </c>
      <c r="AS159" s="28">
        <v>12</v>
      </c>
      <c r="AT159" s="47"/>
      <c r="DV159" s="37"/>
      <c r="DW159" s="37"/>
      <c r="DX159" s="37"/>
      <c r="DY159" s="37"/>
      <c r="DZ159" s="37"/>
      <c r="EA159" s="37"/>
      <c r="EB159" s="37"/>
      <c r="EC159" s="37"/>
      <c r="ED159" s="37"/>
      <c r="EE159" s="37"/>
      <c r="EF159" s="37"/>
      <c r="EG159" s="37"/>
      <c r="EH159" s="37"/>
      <c r="EI159" s="37"/>
      <c r="EJ159" s="37"/>
      <c r="EK159" s="37"/>
      <c r="IA159" s="47"/>
      <c r="IB159" s="47"/>
    </row>
    <row r="160" spans="1:236">
      <c r="A160" s="47"/>
      <c r="B160" s="39" t="s">
        <v>5</v>
      </c>
      <c r="C160" s="39"/>
      <c r="D160" s="39">
        <v>1.0790299999999999</v>
      </c>
      <c r="E160" s="39">
        <v>5338.25</v>
      </c>
      <c r="F160" s="39">
        <v>3.10582</v>
      </c>
      <c r="G160" s="39">
        <v>9417.82</v>
      </c>
      <c r="H160" s="39">
        <v>5.42896</v>
      </c>
      <c r="I160" s="39">
        <v>1.1331599999999999</v>
      </c>
      <c r="J160" s="39">
        <v>1.58823</v>
      </c>
      <c r="K160" s="39">
        <v>19.288599999999999</v>
      </c>
      <c r="L160" s="39">
        <v>0.455683</v>
      </c>
      <c r="M160" s="39">
        <v>43.641800000000003</v>
      </c>
      <c r="N160" s="39">
        <v>38.785200000000003</v>
      </c>
      <c r="O160" s="39">
        <v>7.4792200000000003E-2</v>
      </c>
      <c r="P160" s="39">
        <v>0.292819</v>
      </c>
      <c r="Q160" s="39">
        <v>10.856</v>
      </c>
      <c r="R160" s="39">
        <v>0.28728599999999999</v>
      </c>
      <c r="S160" s="39">
        <v>0.38023000000000001</v>
      </c>
      <c r="T160" s="39">
        <v>5.4739000000000003E-2</v>
      </c>
      <c r="U160" s="39">
        <v>0.18571399999999999</v>
      </c>
      <c r="V160" s="39">
        <v>2.0060099999999998</v>
      </c>
      <c r="W160" s="39"/>
      <c r="X160" s="39"/>
      <c r="Y160" s="39">
        <v>1208.3333333333301</v>
      </c>
      <c r="Z160" s="39">
        <v>1325</v>
      </c>
      <c r="AA160" s="39">
        <v>1758.3333333333301</v>
      </c>
      <c r="AB160" s="39">
        <v>566.66666666666697</v>
      </c>
      <c r="AC160" s="39">
        <v>891.66666666666697</v>
      </c>
      <c r="AD160" s="39">
        <v>0</v>
      </c>
      <c r="AE160" s="47"/>
      <c r="AF160" s="39" t="s">
        <v>259</v>
      </c>
      <c r="AG160" s="39"/>
      <c r="AH160" s="39">
        <v>1</v>
      </c>
      <c r="AI160" s="39">
        <v>2</v>
      </c>
      <c r="AJ160" s="39">
        <v>3</v>
      </c>
      <c r="AK160" s="39">
        <v>4</v>
      </c>
      <c r="AL160" s="39">
        <v>5</v>
      </c>
      <c r="AM160" s="39">
        <v>6</v>
      </c>
      <c r="AN160" s="39">
        <v>7</v>
      </c>
      <c r="AO160" s="39">
        <v>8</v>
      </c>
      <c r="AP160" s="39">
        <v>9</v>
      </c>
      <c r="AQ160" s="39">
        <v>10</v>
      </c>
      <c r="AR160" s="39">
        <v>11</v>
      </c>
      <c r="AS160" s="39">
        <v>12</v>
      </c>
      <c r="AT160" s="47"/>
      <c r="DV160" s="37"/>
      <c r="DW160" s="37"/>
      <c r="DX160" s="37"/>
      <c r="DY160" s="37"/>
      <c r="DZ160" s="37"/>
      <c r="EA160" s="37"/>
      <c r="EB160" s="37"/>
      <c r="EC160" s="37"/>
      <c r="ED160" s="37"/>
      <c r="EE160" s="37"/>
      <c r="EF160" s="37"/>
      <c r="EG160" s="37"/>
      <c r="EH160" s="37"/>
      <c r="EI160" s="37"/>
      <c r="EJ160" s="37"/>
      <c r="EK160" s="37"/>
      <c r="IA160" s="47"/>
      <c r="IB160" s="47"/>
    </row>
    <row r="161" spans="1:236">
      <c r="A161" s="47"/>
      <c r="B161" s="39" t="s">
        <v>4</v>
      </c>
      <c r="C161" s="39"/>
      <c r="D161" s="39">
        <v>1.3326</v>
      </c>
      <c r="E161" s="39">
        <v>7611.51</v>
      </c>
      <c r="F161" s="39">
        <v>2.5151400000000002</v>
      </c>
      <c r="G161" s="39">
        <v>16974.8</v>
      </c>
      <c r="H161" s="39">
        <v>5.4851599999999996</v>
      </c>
      <c r="I161" s="39">
        <v>1.06847</v>
      </c>
      <c r="J161" s="39">
        <v>2.0035500000000002</v>
      </c>
      <c r="K161" s="39">
        <v>20.923100000000002</v>
      </c>
      <c r="L161" s="39">
        <v>0.40466999999999997</v>
      </c>
      <c r="M161" s="39">
        <v>58.005699999999997</v>
      </c>
      <c r="N161" s="39">
        <v>57.7104</v>
      </c>
      <c r="O161" s="39">
        <v>8.8257699999999994E-2</v>
      </c>
      <c r="P161" s="39">
        <v>0.23153399999999999</v>
      </c>
      <c r="Q161" s="39">
        <v>13.7165</v>
      </c>
      <c r="R161" s="39">
        <v>0.397067</v>
      </c>
      <c r="S161" s="39">
        <v>0.58967700000000001</v>
      </c>
      <c r="T161" s="39">
        <v>9.6642199999999998E-2</v>
      </c>
      <c r="U161" s="39">
        <v>0.21421799999999999</v>
      </c>
      <c r="V161" s="39">
        <v>2.6569099999999999</v>
      </c>
      <c r="W161" s="39"/>
      <c r="X161" s="39"/>
      <c r="Y161" s="39">
        <v>1208.3333333333301</v>
      </c>
      <c r="Z161" s="39">
        <v>1325</v>
      </c>
      <c r="AA161" s="39">
        <v>1758.3333333333301</v>
      </c>
      <c r="AB161" s="39">
        <v>566.66666666666697</v>
      </c>
      <c r="AC161" s="39">
        <v>891.66666666666697</v>
      </c>
      <c r="AD161" s="39">
        <v>0</v>
      </c>
      <c r="AE161" s="47"/>
      <c r="AF161" s="28" t="s">
        <v>261</v>
      </c>
      <c r="AG161" s="28"/>
      <c r="AH161" s="28">
        <v>1</v>
      </c>
      <c r="AI161" s="28">
        <v>2</v>
      </c>
      <c r="AJ161" s="28">
        <v>3</v>
      </c>
      <c r="AK161" s="28">
        <v>4</v>
      </c>
      <c r="AL161" s="28">
        <v>5</v>
      </c>
      <c r="AM161" s="28">
        <v>6</v>
      </c>
      <c r="AN161" s="28">
        <v>7</v>
      </c>
      <c r="AO161" s="28">
        <v>8</v>
      </c>
      <c r="AP161" s="28">
        <v>9</v>
      </c>
      <c r="AQ161" s="28">
        <v>10</v>
      </c>
      <c r="AR161" s="28">
        <v>11</v>
      </c>
      <c r="AS161" s="28">
        <v>12</v>
      </c>
      <c r="AT161" s="47"/>
      <c r="DV161" s="37"/>
      <c r="DW161" s="37"/>
      <c r="DX161" s="37"/>
      <c r="DY161" s="37"/>
      <c r="DZ161" s="37"/>
      <c r="EA161" s="37"/>
      <c r="EB161" s="37"/>
      <c r="EC161" s="37"/>
      <c r="ED161" s="37"/>
      <c r="EE161" s="37"/>
      <c r="EF161" s="37"/>
      <c r="EG161" s="37"/>
      <c r="EH161" s="37"/>
      <c r="EI161" s="37"/>
      <c r="EJ161" s="37"/>
      <c r="EK161" s="37"/>
      <c r="IA161" s="47"/>
      <c r="IB161" s="47"/>
    </row>
    <row r="162" spans="1:236">
      <c r="A162" s="47"/>
      <c r="B162" s="39" t="s">
        <v>3</v>
      </c>
      <c r="C162" s="39"/>
      <c r="D162" s="39">
        <v>2.2301299999999999</v>
      </c>
      <c r="E162" s="39">
        <v>6594.82</v>
      </c>
      <c r="F162" s="39">
        <v>4.9271700000000003</v>
      </c>
      <c r="G162" s="39">
        <v>14089.9</v>
      </c>
      <c r="H162" s="39">
        <v>6.2977299999999996</v>
      </c>
      <c r="I162" s="39">
        <v>1.56793</v>
      </c>
      <c r="J162" s="39">
        <v>2.2066599999999998</v>
      </c>
      <c r="K162" s="39">
        <v>20.518599999999999</v>
      </c>
      <c r="L162" s="39">
        <v>0.49037599999999998</v>
      </c>
      <c r="M162" s="39">
        <v>72.019000000000005</v>
      </c>
      <c r="N162" s="39">
        <v>66.778099999999995</v>
      </c>
      <c r="O162" s="39">
        <v>5.84374E-2</v>
      </c>
      <c r="P162" s="39">
        <v>0.29207100000000003</v>
      </c>
      <c r="Q162" s="39">
        <v>12.1594</v>
      </c>
      <c r="R162" s="39">
        <v>0.205291</v>
      </c>
      <c r="S162" s="39">
        <v>0.108212</v>
      </c>
      <c r="T162" s="39">
        <v>1.8739599999999999E-2</v>
      </c>
      <c r="U162" s="39">
        <v>0.17374300000000001</v>
      </c>
      <c r="V162" s="39">
        <v>4.0654599999999999</v>
      </c>
      <c r="W162" s="39"/>
      <c r="X162" s="39"/>
      <c r="Y162" s="39">
        <v>1208.3333333333301</v>
      </c>
      <c r="Z162" s="39">
        <v>1325</v>
      </c>
      <c r="AA162" s="39">
        <v>1758.3333333333301</v>
      </c>
      <c r="AB162" s="39">
        <v>566.66666666666697</v>
      </c>
      <c r="AC162" s="39">
        <v>891.66666666666697</v>
      </c>
      <c r="AD162" s="39">
        <v>0</v>
      </c>
      <c r="AE162" s="47"/>
      <c r="AF162" s="28" t="s">
        <v>263</v>
      </c>
      <c r="AG162" s="28"/>
      <c r="AH162" s="28">
        <v>1</v>
      </c>
      <c r="AI162" s="28">
        <v>2</v>
      </c>
      <c r="AJ162" s="28">
        <v>3</v>
      </c>
      <c r="AK162" s="28">
        <v>4</v>
      </c>
      <c r="AL162" s="28">
        <v>5</v>
      </c>
      <c r="AM162" s="28">
        <v>6</v>
      </c>
      <c r="AN162" s="28">
        <v>7</v>
      </c>
      <c r="AO162" s="28">
        <v>8</v>
      </c>
      <c r="AP162" s="28">
        <v>9</v>
      </c>
      <c r="AQ162" s="28">
        <v>10</v>
      </c>
      <c r="AR162" s="28">
        <v>11</v>
      </c>
      <c r="AS162" s="28">
        <v>12</v>
      </c>
      <c r="AT162" s="47"/>
      <c r="DV162" s="37"/>
      <c r="DW162" s="37"/>
      <c r="DX162" s="37"/>
      <c r="DY162" s="37"/>
      <c r="DZ162" s="37"/>
      <c r="EA162" s="37"/>
      <c r="EB162" s="37"/>
      <c r="EC162" s="37"/>
      <c r="ED162" s="37"/>
      <c r="EE162" s="37"/>
      <c r="EF162" s="37"/>
      <c r="EG162" s="37"/>
      <c r="EH162" s="37"/>
      <c r="EI162" s="37"/>
      <c r="EJ162" s="37"/>
      <c r="EK162" s="37"/>
      <c r="IA162" s="47"/>
      <c r="IB162" s="47"/>
    </row>
    <row r="163" spans="1:236">
      <c r="A163" s="47"/>
      <c r="B163" s="32" t="s">
        <v>2</v>
      </c>
      <c r="C163" s="32"/>
      <c r="D163" s="32">
        <v>1.1162300000000001</v>
      </c>
      <c r="E163" s="32">
        <v>8822.3700000000008</v>
      </c>
      <c r="F163" s="32">
        <v>3.6045199999999999</v>
      </c>
      <c r="G163" s="32">
        <v>12320.6</v>
      </c>
      <c r="H163" s="32">
        <v>7.1433</v>
      </c>
      <c r="I163" s="32">
        <v>1.24091</v>
      </c>
      <c r="J163" s="32">
        <v>2.0336599999999998</v>
      </c>
      <c r="K163" s="32">
        <v>22.044</v>
      </c>
      <c r="L163" s="32">
        <v>0.51673800000000003</v>
      </c>
      <c r="M163" s="32">
        <v>47.472200000000001</v>
      </c>
      <c r="N163" s="32">
        <v>46.985399999999998</v>
      </c>
      <c r="O163" s="32">
        <v>7.3157100000000003E-2</v>
      </c>
      <c r="P163" s="32">
        <v>0.33324700000000002</v>
      </c>
      <c r="Q163" s="32">
        <v>5.3976800000000003</v>
      </c>
      <c r="R163" s="32">
        <v>7.7140200000000006E-2</v>
      </c>
      <c r="S163" s="32">
        <v>6.0490299999999997E-2</v>
      </c>
      <c r="T163" s="32">
        <v>2.2325399999999999E-2</v>
      </c>
      <c r="U163" s="32">
        <v>0.15334500000000001</v>
      </c>
      <c r="V163" s="32">
        <v>2.5129000000000001</v>
      </c>
      <c r="W163" s="32"/>
      <c r="X163" s="32"/>
      <c r="Y163" s="32">
        <v>1208.3333333333301</v>
      </c>
      <c r="Z163" s="32">
        <v>1325</v>
      </c>
      <c r="AA163" s="32">
        <v>1758.3333333333301</v>
      </c>
      <c r="AB163" s="32">
        <v>566.66666666666697</v>
      </c>
      <c r="AC163" s="32">
        <v>891.66666666666697</v>
      </c>
      <c r="AD163" s="32">
        <v>0</v>
      </c>
      <c r="AE163" s="47"/>
      <c r="AF163" s="39" t="s">
        <v>265</v>
      </c>
      <c r="AG163" s="39"/>
      <c r="AH163" s="39">
        <v>1</v>
      </c>
      <c r="AI163" s="39">
        <v>2</v>
      </c>
      <c r="AJ163" s="39">
        <v>3</v>
      </c>
      <c r="AK163" s="39">
        <v>4</v>
      </c>
      <c r="AL163" s="39">
        <v>5</v>
      </c>
      <c r="AM163" s="39">
        <v>6</v>
      </c>
      <c r="AN163" s="39">
        <v>7</v>
      </c>
      <c r="AO163" s="39">
        <v>8</v>
      </c>
      <c r="AP163" s="39">
        <v>9</v>
      </c>
      <c r="AQ163" s="39">
        <v>10</v>
      </c>
      <c r="AR163" s="39">
        <v>11</v>
      </c>
      <c r="AS163" s="39">
        <v>12</v>
      </c>
      <c r="AT163" s="47"/>
      <c r="DV163" s="37"/>
      <c r="DW163" s="37"/>
      <c r="DX163" s="37"/>
      <c r="DY163" s="37"/>
      <c r="DZ163" s="37"/>
      <c r="EA163" s="37"/>
      <c r="EB163" s="37"/>
      <c r="EC163" s="37"/>
      <c r="ED163" s="37"/>
      <c r="EE163" s="37"/>
      <c r="EF163" s="37"/>
      <c r="EG163" s="37"/>
      <c r="EH163" s="37"/>
      <c r="EI163" s="37"/>
      <c r="EJ163" s="37"/>
      <c r="EK163" s="37"/>
      <c r="IA163" s="47"/>
      <c r="IB163" s="47"/>
    </row>
    <row r="164" spans="1:236">
      <c r="A164" s="47"/>
      <c r="B164" s="32" t="s">
        <v>1</v>
      </c>
      <c r="C164" s="32"/>
      <c r="D164" s="32">
        <v>1.23045</v>
      </c>
      <c r="E164" s="32">
        <v>7281.28</v>
      </c>
      <c r="F164" s="32">
        <v>4.7915799999999997</v>
      </c>
      <c r="G164" s="32">
        <v>14452.3</v>
      </c>
      <c r="H164" s="32">
        <v>8.0471299999999992</v>
      </c>
      <c r="I164" s="32">
        <v>1.3185500000000001</v>
      </c>
      <c r="J164" s="32">
        <v>1.8833299999999999</v>
      </c>
      <c r="K164" s="32">
        <v>31.480599999999999</v>
      </c>
      <c r="L164" s="32">
        <v>0.48135299999999998</v>
      </c>
      <c r="M164" s="32">
        <v>67.679299999999998</v>
      </c>
      <c r="N164" s="32">
        <v>56.697600000000001</v>
      </c>
      <c r="O164" s="32">
        <v>6.6562800000000005E-2</v>
      </c>
      <c r="P164" s="32">
        <v>0.36757899999999999</v>
      </c>
      <c r="Q164" s="32">
        <v>8.6006300000000007</v>
      </c>
      <c r="R164" s="32">
        <v>1.6378799999999999E-2</v>
      </c>
      <c r="S164" s="32">
        <v>1.9228499999999999E-2</v>
      </c>
      <c r="T164" s="32">
        <v>2.47352E-4</v>
      </c>
      <c r="U164" s="32">
        <v>0.203152</v>
      </c>
      <c r="V164" s="32">
        <v>2.7583199999999999</v>
      </c>
      <c r="W164" s="32"/>
      <c r="X164" s="32"/>
      <c r="Y164" s="32">
        <v>1208.3333333333301</v>
      </c>
      <c r="Z164" s="32">
        <v>1325</v>
      </c>
      <c r="AA164" s="32">
        <v>1758.3333333333301</v>
      </c>
      <c r="AB164" s="32">
        <v>566.66666666666697</v>
      </c>
      <c r="AC164" s="32">
        <v>891.66666666666697</v>
      </c>
      <c r="AD164" s="32">
        <v>0</v>
      </c>
      <c r="AE164" s="47"/>
      <c r="AF164" s="32" t="s">
        <v>267</v>
      </c>
      <c r="AG164" s="32"/>
      <c r="AH164" s="32">
        <v>1</v>
      </c>
      <c r="AI164" s="32">
        <v>2</v>
      </c>
      <c r="AJ164" s="32">
        <v>3</v>
      </c>
      <c r="AK164" s="32">
        <v>4</v>
      </c>
      <c r="AL164" s="32">
        <v>5</v>
      </c>
      <c r="AM164" s="32">
        <v>6</v>
      </c>
      <c r="AN164" s="32">
        <v>7</v>
      </c>
      <c r="AO164" s="32">
        <v>8</v>
      </c>
      <c r="AP164" s="32">
        <v>9</v>
      </c>
      <c r="AQ164" s="32">
        <v>10</v>
      </c>
      <c r="AR164" s="32">
        <v>11</v>
      </c>
      <c r="AS164" s="32">
        <v>12</v>
      </c>
      <c r="AT164" s="47"/>
      <c r="DV164" s="37"/>
      <c r="DW164" s="37"/>
      <c r="DX164" s="37"/>
      <c r="DY164" s="37"/>
      <c r="DZ164" s="37"/>
      <c r="EA164" s="37"/>
      <c r="EB164" s="37"/>
      <c r="EC164" s="37"/>
      <c r="ED164" s="37"/>
      <c r="EE164" s="37"/>
      <c r="EF164" s="37"/>
      <c r="EG164" s="37"/>
      <c r="EH164" s="37"/>
      <c r="EI164" s="37"/>
      <c r="EJ164" s="37"/>
      <c r="EK164" s="37"/>
      <c r="IA164" s="47"/>
      <c r="IB164" s="47"/>
    </row>
    <row r="165" spans="1:236">
      <c r="A165" s="47"/>
      <c r="B165" s="32" t="s">
        <v>0</v>
      </c>
      <c r="C165" s="32"/>
      <c r="D165" s="32">
        <v>2.3668999999999998</v>
      </c>
      <c r="E165" s="32">
        <v>14464.6</v>
      </c>
      <c r="F165" s="32">
        <v>8.4452700000000007</v>
      </c>
      <c r="G165" s="32">
        <v>36515.599999999999</v>
      </c>
      <c r="H165" s="32">
        <v>17.445699999999999</v>
      </c>
      <c r="I165" s="32">
        <v>7.2826599999999999</v>
      </c>
      <c r="J165" s="32">
        <v>4.3704999999999998</v>
      </c>
      <c r="K165" s="32">
        <v>49.853099999999998</v>
      </c>
      <c r="L165" s="32">
        <v>1.0505800000000001</v>
      </c>
      <c r="M165" s="32">
        <v>165.233</v>
      </c>
      <c r="N165" s="32">
        <v>151.13900000000001</v>
      </c>
      <c r="O165" s="32">
        <v>0.32630700000000001</v>
      </c>
      <c r="P165" s="32">
        <v>0.546292</v>
      </c>
      <c r="Q165" s="32">
        <v>15.626099999999999</v>
      </c>
      <c r="R165" s="32">
        <v>6.2318400000000003E-2</v>
      </c>
      <c r="S165" s="32">
        <v>8.9112200000000003E-2</v>
      </c>
      <c r="T165" s="32">
        <v>1.31191E-2</v>
      </c>
      <c r="U165" s="32">
        <v>0.425348</v>
      </c>
      <c r="V165" s="32">
        <v>10.112299999999999</v>
      </c>
      <c r="W165" s="32"/>
      <c r="X165" s="32"/>
      <c r="Y165" s="32">
        <v>1208.3333333333301</v>
      </c>
      <c r="Z165" s="32">
        <v>1325</v>
      </c>
      <c r="AA165" s="32">
        <v>1758.3333333333301</v>
      </c>
      <c r="AB165" s="32">
        <v>566.66666666666697</v>
      </c>
      <c r="AC165" s="32">
        <v>891.66666666666697</v>
      </c>
      <c r="AD165" s="32">
        <v>0</v>
      </c>
      <c r="AE165" s="47"/>
      <c r="AF165" s="39" t="s">
        <v>269</v>
      </c>
      <c r="AG165" s="39"/>
      <c r="AH165" s="39">
        <v>1</v>
      </c>
      <c r="AI165" s="39">
        <v>2</v>
      </c>
      <c r="AJ165" s="39">
        <v>3</v>
      </c>
      <c r="AK165" s="39">
        <v>4</v>
      </c>
      <c r="AL165" s="39">
        <v>5</v>
      </c>
      <c r="AM165" s="39">
        <v>6</v>
      </c>
      <c r="AN165" s="39">
        <v>7</v>
      </c>
      <c r="AO165" s="39">
        <v>8</v>
      </c>
      <c r="AP165" s="39">
        <v>9</v>
      </c>
      <c r="AQ165" s="39">
        <v>10</v>
      </c>
      <c r="AR165" s="39">
        <v>11</v>
      </c>
      <c r="AS165" s="39">
        <v>12</v>
      </c>
      <c r="AT165" s="47"/>
      <c r="DV165" s="37"/>
      <c r="DW165" s="37"/>
      <c r="DX165" s="37"/>
      <c r="DY165" s="37"/>
      <c r="DZ165" s="37"/>
      <c r="EA165" s="37"/>
      <c r="EB165" s="37"/>
      <c r="EC165" s="37"/>
      <c r="ED165" s="37"/>
      <c r="EE165" s="37"/>
      <c r="EF165" s="37"/>
      <c r="EG165" s="37"/>
      <c r="EH165" s="37"/>
      <c r="EI165" s="37"/>
      <c r="EJ165" s="37"/>
      <c r="EK165" s="37"/>
      <c r="IA165" s="47"/>
      <c r="IB165" s="47"/>
    </row>
    <row r="166" spans="1:236">
      <c r="A166" s="47"/>
      <c r="B166" s="47"/>
      <c r="C166" s="9" t="s">
        <v>393</v>
      </c>
      <c r="D166" s="9">
        <f>AVERAGE(D122:D165)</f>
        <v>1.387512159090909</v>
      </c>
      <c r="E166" s="9">
        <f t="shared" ref="E166:AD166" si="268">AVERAGE(E122:E165)</f>
        <v>7198.465227272728</v>
      </c>
      <c r="F166" s="9">
        <f t="shared" si="268"/>
        <v>3.5667547727272724</v>
      </c>
      <c r="G166" s="9">
        <f t="shared" si="268"/>
        <v>14250.207045454548</v>
      </c>
      <c r="H166" s="9">
        <f t="shared" si="268"/>
        <v>7.1193704545454555</v>
      </c>
      <c r="I166" s="9">
        <f t="shared" si="268"/>
        <v>1.3969571363636362</v>
      </c>
      <c r="J166" s="9">
        <f t="shared" si="268"/>
        <v>1.8964543181818179</v>
      </c>
      <c r="K166" s="9">
        <f t="shared" si="268"/>
        <v>23.107497727272726</v>
      </c>
      <c r="L166" s="9">
        <f t="shared" si="268"/>
        <v>0.46551090909090909</v>
      </c>
      <c r="M166" s="9">
        <f t="shared" si="268"/>
        <v>59.679679545454562</v>
      </c>
      <c r="N166" s="9">
        <f t="shared" si="268"/>
        <v>54.223425000000013</v>
      </c>
      <c r="O166" s="9">
        <f t="shared" si="268"/>
        <v>6.7680397727272731E-2</v>
      </c>
      <c r="P166" s="9">
        <f t="shared" si="268"/>
        <v>0.29895172727272717</v>
      </c>
      <c r="Q166" s="9">
        <f t="shared" si="268"/>
        <v>7.5323529545454537</v>
      </c>
      <c r="R166" s="9">
        <f t="shared" si="268"/>
        <v>0.15257626360454546</v>
      </c>
      <c r="S166" s="9">
        <f t="shared" si="268"/>
        <v>0.18209430727499998</v>
      </c>
      <c r="T166" s="9">
        <f t="shared" si="268"/>
        <v>3.4639118115909091E-2</v>
      </c>
      <c r="U166" s="9">
        <f t="shared" si="268"/>
        <v>0.16003252204545451</v>
      </c>
      <c r="V166" s="9">
        <f t="shared" si="268"/>
        <v>2.7583763636363643</v>
      </c>
      <c r="W166" s="9" t="e">
        <f t="shared" si="268"/>
        <v>#DIV/0!</v>
      </c>
      <c r="X166" s="9" t="e">
        <f t="shared" si="268"/>
        <v>#DIV/0!</v>
      </c>
      <c r="Y166" s="9">
        <f t="shared" si="268"/>
        <v>1208.3333333333292</v>
      </c>
      <c r="Z166" s="9">
        <f t="shared" si="268"/>
        <v>1325</v>
      </c>
      <c r="AA166" s="9">
        <f t="shared" si="268"/>
        <v>1758.3333333333292</v>
      </c>
      <c r="AB166" s="9">
        <f t="shared" si="268"/>
        <v>566.66666666666754</v>
      </c>
      <c r="AC166" s="9">
        <f t="shared" si="268"/>
        <v>891.66666666666708</v>
      </c>
      <c r="AD166" s="9">
        <f t="shared" si="268"/>
        <v>0</v>
      </c>
      <c r="AE166" s="47"/>
      <c r="AF166" s="32" t="s">
        <v>271</v>
      </c>
      <c r="AG166" s="32"/>
      <c r="AH166" s="32">
        <v>1</v>
      </c>
      <c r="AI166" s="32">
        <v>2</v>
      </c>
      <c r="AJ166" s="32">
        <v>3</v>
      </c>
      <c r="AK166" s="32">
        <v>4</v>
      </c>
      <c r="AL166" s="32">
        <v>5</v>
      </c>
      <c r="AM166" s="32">
        <v>6</v>
      </c>
      <c r="AN166" s="32">
        <v>7</v>
      </c>
      <c r="AO166" s="32">
        <v>8</v>
      </c>
      <c r="AP166" s="32">
        <v>9</v>
      </c>
      <c r="AQ166" s="32">
        <v>10</v>
      </c>
      <c r="AR166" s="32">
        <v>11</v>
      </c>
      <c r="AS166" s="32">
        <v>12</v>
      </c>
      <c r="AT166" s="47"/>
      <c r="DV166" s="37"/>
      <c r="DW166" s="37"/>
      <c r="DX166" s="37"/>
      <c r="DY166" s="37"/>
      <c r="DZ166" s="37"/>
      <c r="EA166" s="37"/>
      <c r="EB166" s="37"/>
      <c r="EC166" s="37"/>
      <c r="ED166" s="37"/>
      <c r="EE166" s="37"/>
      <c r="EF166" s="37"/>
      <c r="EG166" s="37"/>
      <c r="EH166" s="37"/>
      <c r="EI166" s="37"/>
      <c r="EJ166" s="37"/>
      <c r="EK166" s="37"/>
      <c r="IA166" s="47"/>
      <c r="IB166" s="47"/>
    </row>
    <row r="167" spans="1:236">
      <c r="A167" s="47"/>
      <c r="B167" s="75" t="s">
        <v>327</v>
      </c>
      <c r="C167" s="75"/>
      <c r="D167" s="75"/>
      <c r="E167" s="75"/>
      <c r="F167" s="75"/>
      <c r="G167" s="75"/>
      <c r="H167" s="75"/>
      <c r="I167" s="75"/>
      <c r="J167" s="75"/>
      <c r="K167" s="75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5"/>
      <c r="Y167" s="75"/>
      <c r="Z167" s="75"/>
      <c r="AA167" s="75"/>
      <c r="AB167" s="75"/>
      <c r="AC167" s="75"/>
      <c r="AD167" s="75"/>
      <c r="AE167" s="47"/>
      <c r="AF167" s="32" t="s">
        <v>273</v>
      </c>
      <c r="AG167" s="32"/>
      <c r="AH167" s="32">
        <v>1</v>
      </c>
      <c r="AI167" s="32">
        <v>2</v>
      </c>
      <c r="AJ167" s="32">
        <v>3</v>
      </c>
      <c r="AK167" s="32">
        <v>4</v>
      </c>
      <c r="AL167" s="32">
        <v>5</v>
      </c>
      <c r="AM167" s="32">
        <v>6</v>
      </c>
      <c r="AN167" s="32">
        <v>7</v>
      </c>
      <c r="AO167" s="32">
        <v>8</v>
      </c>
      <c r="AP167" s="32">
        <v>9</v>
      </c>
      <c r="AQ167" s="32">
        <v>10</v>
      </c>
      <c r="AR167" s="32">
        <v>11</v>
      </c>
      <c r="AS167" s="32">
        <v>12</v>
      </c>
      <c r="AT167" s="47"/>
      <c r="DV167" s="37"/>
      <c r="DW167" s="37"/>
      <c r="DX167" s="37"/>
      <c r="DY167" s="37"/>
      <c r="DZ167" s="37"/>
      <c r="EA167" s="37"/>
      <c r="EB167" s="37"/>
      <c r="EC167" s="37"/>
      <c r="ED167" s="37"/>
      <c r="EE167" s="37"/>
      <c r="EF167" s="37"/>
      <c r="EG167" s="37"/>
      <c r="EH167" s="37"/>
      <c r="EI167" s="37"/>
      <c r="EJ167" s="37"/>
      <c r="EK167" s="37"/>
      <c r="IA167" s="47"/>
      <c r="IB167" s="47"/>
    </row>
    <row r="168" spans="1:236">
      <c r="A168" s="47"/>
      <c r="B168" s="75"/>
      <c r="C168" s="75"/>
      <c r="D168" s="75"/>
      <c r="E168" s="75"/>
      <c r="F168" s="75"/>
      <c r="G168" s="75"/>
      <c r="H168" s="75"/>
      <c r="I168" s="75"/>
      <c r="J168" s="75"/>
      <c r="K168" s="75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5"/>
      <c r="Y168" s="75"/>
      <c r="Z168" s="75"/>
      <c r="AA168" s="75"/>
      <c r="AB168" s="75"/>
      <c r="AC168" s="75"/>
      <c r="AD168" s="75"/>
      <c r="AE168" s="47"/>
      <c r="AF168" s="32" t="s">
        <v>275</v>
      </c>
      <c r="AG168" s="32"/>
      <c r="AH168" s="32">
        <v>1</v>
      </c>
      <c r="AI168" s="32">
        <v>2</v>
      </c>
      <c r="AJ168" s="32">
        <v>3</v>
      </c>
      <c r="AK168" s="32">
        <v>4</v>
      </c>
      <c r="AL168" s="32">
        <v>5</v>
      </c>
      <c r="AM168" s="32">
        <v>6</v>
      </c>
      <c r="AN168" s="32">
        <v>7</v>
      </c>
      <c r="AO168" s="32">
        <v>8</v>
      </c>
      <c r="AP168" s="32">
        <v>9</v>
      </c>
      <c r="AQ168" s="32">
        <v>10</v>
      </c>
      <c r="AR168" s="32">
        <v>11</v>
      </c>
      <c r="AS168" s="32">
        <v>12</v>
      </c>
      <c r="AT168" s="47"/>
      <c r="DV168" s="37"/>
      <c r="DW168" s="37"/>
      <c r="DX168" s="37"/>
      <c r="DY168" s="37"/>
      <c r="DZ168" s="37"/>
      <c r="EA168" s="37"/>
      <c r="EB168" s="37"/>
      <c r="EC168" s="37"/>
      <c r="ED168" s="37"/>
      <c r="EE168" s="37"/>
      <c r="EF168" s="37"/>
      <c r="EG168" s="37"/>
      <c r="EH168" s="37"/>
      <c r="EI168" s="37"/>
      <c r="EJ168" s="37"/>
      <c r="EK168" s="37"/>
      <c r="IA168" s="47"/>
      <c r="IB168" s="47"/>
    </row>
    <row r="169" spans="1:236">
      <c r="A169" s="47"/>
      <c r="B169" s="75"/>
      <c r="C169" s="75"/>
      <c r="D169" s="75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5"/>
      <c r="Y169" s="75"/>
      <c r="Z169" s="75"/>
      <c r="AA169" s="75"/>
      <c r="AB169" s="75"/>
      <c r="AC169" s="75"/>
      <c r="AD169" s="75"/>
      <c r="AE169" s="47"/>
      <c r="AF169" s="32" t="s">
        <v>277</v>
      </c>
      <c r="AG169" s="32"/>
      <c r="AH169" s="32">
        <v>1</v>
      </c>
      <c r="AI169" s="32">
        <v>2</v>
      </c>
      <c r="AJ169" s="32">
        <v>3</v>
      </c>
      <c r="AK169" s="32">
        <v>4</v>
      </c>
      <c r="AL169" s="32">
        <v>5</v>
      </c>
      <c r="AM169" s="32">
        <v>6</v>
      </c>
      <c r="AN169" s="32">
        <v>7</v>
      </c>
      <c r="AO169" s="32">
        <v>8</v>
      </c>
      <c r="AP169" s="32">
        <v>9</v>
      </c>
      <c r="AQ169" s="32">
        <v>10</v>
      </c>
      <c r="AR169" s="32">
        <v>11</v>
      </c>
      <c r="AS169" s="32">
        <v>12</v>
      </c>
      <c r="AT169" s="47"/>
      <c r="DV169" s="37"/>
      <c r="DW169" s="37"/>
      <c r="DX169" s="37"/>
      <c r="DY169" s="37"/>
      <c r="DZ169" s="37"/>
      <c r="EA169" s="37"/>
      <c r="EB169" s="37"/>
      <c r="EC169" s="37"/>
      <c r="ED169" s="37"/>
      <c r="EE169" s="37"/>
      <c r="EF169" s="37"/>
      <c r="EG169" s="37"/>
      <c r="EH169" s="37"/>
      <c r="EI169" s="37"/>
      <c r="EJ169" s="37"/>
      <c r="EK169" s="37"/>
      <c r="IA169" s="47"/>
      <c r="IB169" s="47"/>
    </row>
    <row r="170" spans="1:236">
      <c r="A170" s="47"/>
      <c r="B170" s="75"/>
      <c r="C170" s="75"/>
      <c r="D170" s="75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5"/>
      <c r="Y170" s="75"/>
      <c r="Z170" s="75"/>
      <c r="AA170" s="75"/>
      <c r="AB170" s="75"/>
      <c r="AC170" s="75"/>
      <c r="AD170" s="75"/>
      <c r="AE170" s="47"/>
      <c r="AF170" s="39" t="s">
        <v>279</v>
      </c>
      <c r="AG170" s="39"/>
      <c r="AH170" s="39">
        <v>1</v>
      </c>
      <c r="AI170" s="39">
        <v>2</v>
      </c>
      <c r="AJ170" s="39">
        <v>3</v>
      </c>
      <c r="AK170" s="39">
        <v>4</v>
      </c>
      <c r="AL170" s="39">
        <v>5</v>
      </c>
      <c r="AM170" s="39">
        <v>6</v>
      </c>
      <c r="AN170" s="39">
        <v>7</v>
      </c>
      <c r="AO170" s="39">
        <v>8</v>
      </c>
      <c r="AP170" s="39">
        <v>9</v>
      </c>
      <c r="AQ170" s="39">
        <v>10</v>
      </c>
      <c r="AR170" s="39">
        <v>11</v>
      </c>
      <c r="AS170" s="39">
        <v>12</v>
      </c>
      <c r="AT170" s="47"/>
      <c r="DV170" s="37"/>
      <c r="DW170" s="37"/>
      <c r="DX170" s="37"/>
      <c r="DY170" s="37"/>
      <c r="DZ170" s="37"/>
      <c r="EA170" s="37"/>
      <c r="EB170" s="37"/>
      <c r="EC170" s="37"/>
      <c r="ED170" s="37"/>
      <c r="EE170" s="37"/>
      <c r="EF170" s="37"/>
      <c r="EG170" s="37"/>
      <c r="EH170" s="37"/>
      <c r="EI170" s="37"/>
      <c r="EJ170" s="37"/>
      <c r="EK170" s="37"/>
      <c r="IA170" s="47"/>
      <c r="IB170" s="47"/>
    </row>
    <row r="171" spans="1:236">
      <c r="A171" s="47"/>
      <c r="B171" s="75"/>
      <c r="C171" s="75"/>
      <c r="D171" s="75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5"/>
      <c r="Y171" s="75"/>
      <c r="Z171" s="75"/>
      <c r="AA171" s="75"/>
      <c r="AB171" s="75"/>
      <c r="AC171" s="75"/>
      <c r="AD171" s="75"/>
      <c r="AE171" s="47"/>
      <c r="AF171" s="39" t="s">
        <v>281</v>
      </c>
      <c r="AG171" s="39"/>
      <c r="AH171" s="39">
        <v>1</v>
      </c>
      <c r="AI171" s="39">
        <v>2</v>
      </c>
      <c r="AJ171" s="39">
        <v>3</v>
      </c>
      <c r="AK171" s="39">
        <v>4</v>
      </c>
      <c r="AL171" s="39">
        <v>5</v>
      </c>
      <c r="AM171" s="39">
        <v>6</v>
      </c>
      <c r="AN171" s="39">
        <v>7</v>
      </c>
      <c r="AO171" s="39">
        <v>8</v>
      </c>
      <c r="AP171" s="39">
        <v>9</v>
      </c>
      <c r="AQ171" s="39">
        <v>10</v>
      </c>
      <c r="AR171" s="39">
        <v>11</v>
      </c>
      <c r="AS171" s="39">
        <v>12</v>
      </c>
      <c r="AT171" s="47"/>
      <c r="DV171" s="37"/>
      <c r="DW171" s="37"/>
      <c r="DX171" s="37"/>
      <c r="DY171" s="37"/>
      <c r="DZ171" s="37"/>
      <c r="EA171" s="37"/>
      <c r="EB171" s="37"/>
      <c r="EC171" s="37"/>
      <c r="ED171" s="37"/>
      <c r="EE171" s="37"/>
      <c r="EF171" s="37"/>
      <c r="EG171" s="37"/>
      <c r="EH171" s="37"/>
      <c r="EI171" s="37"/>
      <c r="EJ171" s="37"/>
      <c r="EK171" s="37"/>
      <c r="IA171" s="47"/>
      <c r="IB171" s="47"/>
    </row>
    <row r="172" spans="1:236">
      <c r="A172" s="47"/>
      <c r="C172" t="s">
        <v>134</v>
      </c>
      <c r="D172" t="s">
        <v>192</v>
      </c>
      <c r="E172" t="s">
        <v>193</v>
      </c>
      <c r="F172" t="s">
        <v>194</v>
      </c>
      <c r="G172" t="s">
        <v>195</v>
      </c>
      <c r="H172" t="s">
        <v>196</v>
      </c>
      <c r="I172" t="s">
        <v>197</v>
      </c>
      <c r="J172" t="s">
        <v>198</v>
      </c>
      <c r="K172" t="s">
        <v>199</v>
      </c>
      <c r="L172" t="s">
        <v>200</v>
      </c>
      <c r="M172" t="s">
        <v>201</v>
      </c>
      <c r="N172" t="s">
        <v>202</v>
      </c>
      <c r="O172" t="s">
        <v>203</v>
      </c>
      <c r="P172" t="s">
        <v>204</v>
      </c>
      <c r="Q172" t="s">
        <v>205</v>
      </c>
      <c r="R172" t="s">
        <v>206</v>
      </c>
      <c r="S172" t="s">
        <v>207</v>
      </c>
      <c r="T172" t="s">
        <v>208</v>
      </c>
      <c r="U172" t="s">
        <v>209</v>
      </c>
      <c r="V172" t="s">
        <v>210</v>
      </c>
      <c r="W172" s="11" t="s">
        <v>328</v>
      </c>
      <c r="X172" t="s">
        <v>106</v>
      </c>
      <c r="Y172" t="s">
        <v>105</v>
      </c>
      <c r="Z172" t="s">
        <v>103</v>
      </c>
      <c r="AA172" t="s">
        <v>102</v>
      </c>
      <c r="AB172" t="s">
        <v>101</v>
      </c>
      <c r="AC172" t="s">
        <v>100</v>
      </c>
      <c r="AD172" t="s">
        <v>99</v>
      </c>
      <c r="AE172" s="47"/>
      <c r="AF172" s="39" t="s">
        <v>283</v>
      </c>
      <c r="AG172" s="39"/>
      <c r="AH172" s="39">
        <v>1</v>
      </c>
      <c r="AI172" s="39">
        <v>2</v>
      </c>
      <c r="AJ172" s="39">
        <v>3</v>
      </c>
      <c r="AK172" s="39">
        <v>4</v>
      </c>
      <c r="AL172" s="39">
        <v>5</v>
      </c>
      <c r="AM172" s="39">
        <v>6</v>
      </c>
      <c r="AN172" s="39">
        <v>7</v>
      </c>
      <c r="AO172" s="39">
        <v>8</v>
      </c>
      <c r="AP172" s="39">
        <v>9</v>
      </c>
      <c r="AQ172" s="39">
        <v>10</v>
      </c>
      <c r="AR172" s="39">
        <v>11</v>
      </c>
      <c r="AS172" s="39">
        <v>12</v>
      </c>
      <c r="AT172" s="47"/>
      <c r="DV172" s="37"/>
      <c r="DW172" s="37"/>
      <c r="DX172" s="37"/>
      <c r="DY172" s="37"/>
      <c r="DZ172" s="37"/>
      <c r="EA172" s="37"/>
      <c r="EB172" s="37"/>
      <c r="EC172" s="37"/>
      <c r="ED172" s="37"/>
      <c r="EE172" s="37"/>
      <c r="EF172" s="37"/>
      <c r="EG172" s="37"/>
      <c r="EH172" s="37"/>
      <c r="EI172" s="37"/>
      <c r="EJ172" s="37"/>
      <c r="EK172" s="37"/>
      <c r="IA172" s="47"/>
      <c r="IB172" s="47"/>
    </row>
    <row r="173" spans="1:236">
      <c r="A173" s="47"/>
      <c r="B173" s="39" t="s">
        <v>247</v>
      </c>
      <c r="C173" s="39"/>
      <c r="D173" s="39">
        <v>1.6518299999999999</v>
      </c>
      <c r="E173" s="39">
        <v>7862.31</v>
      </c>
      <c r="F173" s="39">
        <v>4.0810100000000002E-2</v>
      </c>
      <c r="G173" s="39">
        <v>14684.4</v>
      </c>
      <c r="H173" s="39">
        <v>9.8473900000000008</v>
      </c>
      <c r="I173" s="39">
        <v>0.92817099999999997</v>
      </c>
      <c r="J173" s="39">
        <v>1.32023</v>
      </c>
      <c r="K173" s="39">
        <v>7.9325599999999996</v>
      </c>
      <c r="L173" s="39">
        <v>0.30277999999999999</v>
      </c>
      <c r="M173" s="39">
        <v>103.01900000000001</v>
      </c>
      <c r="N173" s="39">
        <v>114.244</v>
      </c>
      <c r="O173" s="41">
        <v>2.1311800000000001E-9</v>
      </c>
      <c r="P173" s="39">
        <v>0.148424</v>
      </c>
      <c r="Q173" s="39">
        <v>2.5714299999999999</v>
      </c>
      <c r="R173" s="41">
        <v>2.56193E-10</v>
      </c>
      <c r="S173" s="41">
        <v>1.6872199999999999E-7</v>
      </c>
      <c r="T173" s="41">
        <v>5.3915300000000003E-9</v>
      </c>
      <c r="U173" s="41">
        <v>3.6030799999999999E-9</v>
      </c>
      <c r="V173" s="39">
        <v>5.3428500000000003</v>
      </c>
      <c r="W173" s="39"/>
      <c r="X173" s="39"/>
      <c r="Y173" s="39">
        <v>600.00000000000023</v>
      </c>
      <c r="Z173" s="39">
        <v>600.00000000000023</v>
      </c>
      <c r="AA173" s="39">
        <v>799.99999999999989</v>
      </c>
      <c r="AB173" s="39"/>
      <c r="AC173" s="39">
        <v>391.66666666666663</v>
      </c>
      <c r="AD173" s="39"/>
      <c r="AE173" s="47"/>
      <c r="AF173" s="39" t="s">
        <v>285</v>
      </c>
      <c r="AG173" s="39"/>
      <c r="AH173" s="39">
        <v>1</v>
      </c>
      <c r="AI173" s="39">
        <v>2</v>
      </c>
      <c r="AJ173" s="39">
        <v>3</v>
      </c>
      <c r="AK173" s="39">
        <v>4</v>
      </c>
      <c r="AL173" s="39">
        <v>5</v>
      </c>
      <c r="AM173" s="39">
        <v>6</v>
      </c>
      <c r="AN173" s="39">
        <v>7</v>
      </c>
      <c r="AO173" s="39">
        <v>8</v>
      </c>
      <c r="AP173" s="39">
        <v>9</v>
      </c>
      <c r="AQ173" s="39">
        <v>10</v>
      </c>
      <c r="AR173" s="39">
        <v>11</v>
      </c>
      <c r="AS173" s="39">
        <v>12</v>
      </c>
      <c r="AT173" s="47"/>
      <c r="DV173" s="37"/>
      <c r="DW173" s="37"/>
      <c r="DX173" s="37"/>
      <c r="DY173" s="37"/>
      <c r="DZ173" s="37"/>
      <c r="EA173" s="37"/>
      <c r="EB173" s="37"/>
      <c r="EC173" s="37"/>
      <c r="ED173" s="37"/>
      <c r="EE173" s="37"/>
      <c r="EF173" s="37"/>
      <c r="EG173" s="37"/>
      <c r="EH173" s="37"/>
      <c r="EI173" s="37"/>
      <c r="EJ173" s="37"/>
      <c r="EK173" s="37"/>
      <c r="IA173" s="47"/>
      <c r="IB173" s="47"/>
    </row>
    <row r="174" spans="1:236">
      <c r="A174" s="47"/>
      <c r="B174" s="32" t="s">
        <v>249</v>
      </c>
      <c r="C174" s="32"/>
      <c r="D174" s="32">
        <v>0.99073</v>
      </c>
      <c r="E174" s="32">
        <v>7142.34</v>
      </c>
      <c r="F174" s="32">
        <v>3.7342300000000002</v>
      </c>
      <c r="G174" s="32">
        <v>13344.2</v>
      </c>
      <c r="H174" s="32">
        <v>8.2732700000000001</v>
      </c>
      <c r="I174" s="32">
        <v>0.86272899999999997</v>
      </c>
      <c r="J174" s="32">
        <v>1.2357800000000001</v>
      </c>
      <c r="K174" s="32">
        <v>9.1924499999999991</v>
      </c>
      <c r="L174" s="32">
        <v>0.29871900000000001</v>
      </c>
      <c r="M174" s="32">
        <v>94.992900000000006</v>
      </c>
      <c r="N174" s="32">
        <v>104.422</v>
      </c>
      <c r="O174" s="35">
        <v>5.9146999999999999E-9</v>
      </c>
      <c r="P174" s="32">
        <v>0.113868</v>
      </c>
      <c r="Q174" s="32">
        <v>4.08352</v>
      </c>
      <c r="R174" s="35">
        <v>8.2460699999999998E-10</v>
      </c>
      <c r="S174" s="35">
        <v>5.42393E-7</v>
      </c>
      <c r="T174" s="35">
        <v>1.4527199999999999E-8</v>
      </c>
      <c r="U174" s="32">
        <v>1.5272900000000001E-2</v>
      </c>
      <c r="V174" s="32">
        <v>5.4414600000000002</v>
      </c>
      <c r="W174" s="32"/>
      <c r="X174" s="32"/>
      <c r="Y174" s="32">
        <v>600.00000000000023</v>
      </c>
      <c r="Z174" s="32">
        <v>600.00000000000023</v>
      </c>
      <c r="AA174" s="32">
        <v>799.99999999999989</v>
      </c>
      <c r="AB174" s="32"/>
      <c r="AC174" s="32">
        <v>391.66666666666663</v>
      </c>
      <c r="AD174" s="32"/>
      <c r="AE174" s="47"/>
      <c r="AF174" s="32" t="s">
        <v>287</v>
      </c>
      <c r="AG174" s="32"/>
      <c r="AH174" s="32">
        <v>1</v>
      </c>
      <c r="AI174" s="32">
        <v>2</v>
      </c>
      <c r="AJ174" s="32">
        <v>3</v>
      </c>
      <c r="AK174" s="32">
        <v>4</v>
      </c>
      <c r="AL174" s="32">
        <v>5</v>
      </c>
      <c r="AM174" s="32">
        <v>6</v>
      </c>
      <c r="AN174" s="32">
        <v>7</v>
      </c>
      <c r="AO174" s="32">
        <v>8</v>
      </c>
      <c r="AP174" s="32">
        <v>9</v>
      </c>
      <c r="AQ174" s="32">
        <v>10</v>
      </c>
      <c r="AR174" s="32">
        <v>11</v>
      </c>
      <c r="AS174" s="32">
        <v>12</v>
      </c>
      <c r="AT174" s="47"/>
      <c r="DV174" s="37"/>
      <c r="DW174" s="37"/>
      <c r="DX174" s="37"/>
      <c r="DY174" s="37"/>
      <c r="DZ174" s="37"/>
      <c r="EA174" s="37"/>
      <c r="EB174" s="37"/>
      <c r="EC174" s="37"/>
      <c r="ED174" s="37"/>
      <c r="EE174" s="37"/>
      <c r="EF174" s="37"/>
      <c r="EG174" s="37"/>
      <c r="EH174" s="37"/>
      <c r="EI174" s="37"/>
      <c r="EJ174" s="37"/>
      <c r="EK174" s="37"/>
      <c r="IA174" s="47"/>
      <c r="IB174" s="47"/>
    </row>
    <row r="175" spans="1:236">
      <c r="A175" s="47"/>
      <c r="B175" s="28" t="s">
        <v>251</v>
      </c>
      <c r="C175" s="28"/>
      <c r="D175" s="28">
        <v>1.4374100000000001</v>
      </c>
      <c r="E175" s="28">
        <v>6361.48</v>
      </c>
      <c r="F175" s="28">
        <v>2.4005200000000002</v>
      </c>
      <c r="G175" s="28">
        <v>16131.8</v>
      </c>
      <c r="H175" s="28">
        <v>12.8537</v>
      </c>
      <c r="I175" s="28">
        <v>1.4110799999999999</v>
      </c>
      <c r="J175" s="28">
        <v>1.33413</v>
      </c>
      <c r="K175" s="28">
        <v>8.1559600000000003</v>
      </c>
      <c r="L175" s="28">
        <v>0.29332999999999998</v>
      </c>
      <c r="M175" s="28">
        <v>92.129499999999993</v>
      </c>
      <c r="N175" s="28">
        <v>87.323400000000007</v>
      </c>
      <c r="O175" s="44">
        <v>1.69787E-8</v>
      </c>
      <c r="P175" s="28">
        <v>0.18923400000000001</v>
      </c>
      <c r="Q175" s="28">
        <v>3.4445700000000001</v>
      </c>
      <c r="R175" s="44">
        <v>2.3737100000000001E-9</v>
      </c>
      <c r="S175" s="44">
        <v>1.5596099999999999E-6</v>
      </c>
      <c r="T175" s="44">
        <v>4.1826400000000002E-8</v>
      </c>
      <c r="U175" s="44">
        <v>3.3926399999999997E-8</v>
      </c>
      <c r="V175" s="28">
        <v>4.3473899999999999</v>
      </c>
      <c r="W175" s="28"/>
      <c r="X175" s="28"/>
      <c r="Y175" s="28">
        <v>600</v>
      </c>
      <c r="Z175" s="28">
        <v>600</v>
      </c>
      <c r="AA175" s="28">
        <v>800</v>
      </c>
      <c r="AB175" s="28"/>
      <c r="AC175" s="28">
        <v>391.66666666666697</v>
      </c>
      <c r="AD175" s="28"/>
      <c r="AE175" s="47"/>
      <c r="AF175" s="32" t="s">
        <v>289</v>
      </c>
      <c r="AG175" s="32"/>
      <c r="AH175" s="32">
        <v>1</v>
      </c>
      <c r="AI175" s="32">
        <v>2</v>
      </c>
      <c r="AJ175" s="32">
        <v>3</v>
      </c>
      <c r="AK175" s="32">
        <v>4</v>
      </c>
      <c r="AL175" s="32">
        <v>5</v>
      </c>
      <c r="AM175" s="32">
        <v>6</v>
      </c>
      <c r="AN175" s="32">
        <v>7</v>
      </c>
      <c r="AO175" s="32">
        <v>8</v>
      </c>
      <c r="AP175" s="32">
        <v>9</v>
      </c>
      <c r="AQ175" s="32">
        <v>10</v>
      </c>
      <c r="AR175" s="32">
        <v>11</v>
      </c>
      <c r="AS175" s="32">
        <v>12</v>
      </c>
      <c r="AT175" s="47"/>
      <c r="DV175" s="37"/>
      <c r="DW175" s="37"/>
      <c r="DX175" s="37"/>
      <c r="DY175" s="37"/>
      <c r="DZ175" s="37"/>
      <c r="EA175" s="37"/>
      <c r="EB175" s="37"/>
      <c r="EC175" s="37"/>
      <c r="ED175" s="37"/>
      <c r="EE175" s="37"/>
      <c r="EF175" s="37"/>
      <c r="EG175" s="37"/>
      <c r="EH175" s="37"/>
      <c r="EI175" s="37"/>
      <c r="EJ175" s="37"/>
      <c r="EK175" s="37"/>
      <c r="IA175" s="47"/>
      <c r="IB175" s="47"/>
    </row>
    <row r="176" spans="1:236">
      <c r="A176" s="47"/>
      <c r="B176" s="39" t="s">
        <v>253</v>
      </c>
      <c r="C176" s="39"/>
      <c r="D176" s="39">
        <v>1.0336000000000001</v>
      </c>
      <c r="E176" s="39">
        <v>3564.3</v>
      </c>
      <c r="F176" s="39">
        <v>4.04162</v>
      </c>
      <c r="G176" s="39">
        <v>7319.58</v>
      </c>
      <c r="H176" s="39">
        <v>3.5739700000000001</v>
      </c>
      <c r="I176" s="39">
        <v>1.2230799999999999</v>
      </c>
      <c r="J176" s="39">
        <v>1.2196800000000001</v>
      </c>
      <c r="K176" s="39">
        <v>7.7818300000000002</v>
      </c>
      <c r="L176" s="39">
        <v>0.25228699999999998</v>
      </c>
      <c r="M176" s="39">
        <v>81.471299999999999</v>
      </c>
      <c r="N176" s="39">
        <v>69.111400000000003</v>
      </c>
      <c r="O176" s="41">
        <v>4.2408700000000003E-8</v>
      </c>
      <c r="P176" s="39">
        <v>0.1187</v>
      </c>
      <c r="Q176" s="39">
        <v>1.7658499999999999</v>
      </c>
      <c r="R176" s="41">
        <v>5.9349800000000001E-9</v>
      </c>
      <c r="S176" s="41">
        <v>3.9415999999999997E-6</v>
      </c>
      <c r="T176" s="41">
        <v>1.05061E-7</v>
      </c>
      <c r="U176" s="39">
        <v>1.8502500000000002E-2</v>
      </c>
      <c r="V176" s="39">
        <v>4.5000799999999996</v>
      </c>
      <c r="W176" s="39"/>
      <c r="X176" s="39"/>
      <c r="Y176" s="39">
        <v>600</v>
      </c>
      <c r="Z176" s="39">
        <v>600</v>
      </c>
      <c r="AA176" s="39">
        <v>800</v>
      </c>
      <c r="AB176" s="39"/>
      <c r="AC176" s="39">
        <v>391.66666666666697</v>
      </c>
      <c r="AD176" s="39"/>
      <c r="AE176" s="47"/>
      <c r="AF176" s="28" t="s">
        <v>291</v>
      </c>
      <c r="AG176" s="28"/>
      <c r="AH176" s="28">
        <v>1</v>
      </c>
      <c r="AI176" s="28">
        <v>2</v>
      </c>
      <c r="AJ176" s="28">
        <v>3</v>
      </c>
      <c r="AK176" s="28">
        <v>4</v>
      </c>
      <c r="AL176" s="28">
        <v>5</v>
      </c>
      <c r="AM176" s="28">
        <v>6</v>
      </c>
      <c r="AN176" s="28">
        <v>7</v>
      </c>
      <c r="AO176" s="28">
        <v>8</v>
      </c>
      <c r="AP176" s="28">
        <v>9</v>
      </c>
      <c r="AQ176" s="28">
        <v>10</v>
      </c>
      <c r="AR176" s="28">
        <v>11</v>
      </c>
      <c r="AS176" s="28">
        <v>12</v>
      </c>
      <c r="AT176" s="47"/>
      <c r="DV176" s="37"/>
      <c r="DW176" s="37"/>
      <c r="DX176" s="37"/>
      <c r="DY176" s="37"/>
      <c r="DZ176" s="37"/>
      <c r="EA176" s="37"/>
      <c r="EB176" s="37"/>
      <c r="EC176" s="37"/>
      <c r="ED176" s="37"/>
      <c r="EE176" s="37"/>
      <c r="EF176" s="37"/>
      <c r="EG176" s="37"/>
      <c r="EH176" s="37"/>
      <c r="EI176" s="37"/>
      <c r="EJ176" s="37"/>
      <c r="EK176" s="37"/>
      <c r="IA176" s="47"/>
      <c r="IB176" s="47"/>
    </row>
    <row r="177" spans="1:238">
      <c r="A177" s="47"/>
      <c r="B177" s="32" t="s">
        <v>255</v>
      </c>
      <c r="C177" s="32"/>
      <c r="D177" s="32">
        <v>1.0819300000000001</v>
      </c>
      <c r="E177" s="32">
        <v>3729.18</v>
      </c>
      <c r="F177" s="32">
        <v>2.41757</v>
      </c>
      <c r="G177" s="32">
        <v>14286.3</v>
      </c>
      <c r="H177" s="32">
        <v>6.2300399999999998</v>
      </c>
      <c r="I177" s="32">
        <v>0.87018899999999999</v>
      </c>
      <c r="J177" s="32">
        <v>1.39394</v>
      </c>
      <c r="K177" s="32">
        <v>5.5427400000000002</v>
      </c>
      <c r="L177" s="32">
        <v>0.26368399999999997</v>
      </c>
      <c r="M177" s="32">
        <v>80.862399999999994</v>
      </c>
      <c r="N177" s="32">
        <v>89.690600000000003</v>
      </c>
      <c r="O177" s="35">
        <v>2.1787100000000001E-7</v>
      </c>
      <c r="P177" s="32">
        <v>0.103379</v>
      </c>
      <c r="Q177" s="32">
        <v>2.5144500000000001</v>
      </c>
      <c r="R177" s="35">
        <v>3.0530999999999997E-8</v>
      </c>
      <c r="S177" s="35">
        <v>2.0076800000000001E-5</v>
      </c>
      <c r="T177" s="35">
        <v>5.3821000000000005E-7</v>
      </c>
      <c r="U177" s="32">
        <v>4.1055700000000001E-2</v>
      </c>
      <c r="V177" s="32">
        <v>4.2891300000000001</v>
      </c>
      <c r="W177" s="32"/>
      <c r="X177" s="32"/>
      <c r="Y177" s="32">
        <v>600</v>
      </c>
      <c r="Z177" s="32">
        <v>600</v>
      </c>
      <c r="AA177" s="32">
        <v>800</v>
      </c>
      <c r="AB177" s="32"/>
      <c r="AC177" s="32">
        <v>391.66666666666697</v>
      </c>
      <c r="AD177" s="32"/>
      <c r="AE177" s="47"/>
      <c r="AF177" s="28" t="s">
        <v>293</v>
      </c>
      <c r="AG177" s="28"/>
      <c r="AH177" s="28">
        <v>1</v>
      </c>
      <c r="AI177" s="28">
        <v>2</v>
      </c>
      <c r="AJ177" s="28">
        <v>3</v>
      </c>
      <c r="AK177" s="28">
        <v>4</v>
      </c>
      <c r="AL177" s="28">
        <v>5</v>
      </c>
      <c r="AM177" s="28">
        <v>6</v>
      </c>
      <c r="AN177" s="28">
        <v>7</v>
      </c>
      <c r="AO177" s="28">
        <v>8</v>
      </c>
      <c r="AP177" s="28">
        <v>9</v>
      </c>
      <c r="AQ177" s="28">
        <v>10</v>
      </c>
      <c r="AR177" s="28">
        <v>11</v>
      </c>
      <c r="AS177" s="28">
        <v>12</v>
      </c>
      <c r="AT177" s="47"/>
      <c r="DV177" s="37"/>
      <c r="DW177" s="37"/>
      <c r="DX177" s="37"/>
      <c r="DY177" s="37"/>
      <c r="DZ177" s="37"/>
      <c r="EA177" s="37"/>
      <c r="EB177" s="37"/>
      <c r="EC177" s="37"/>
      <c r="ED177" s="37"/>
      <c r="EE177" s="37"/>
      <c r="EF177" s="37"/>
      <c r="EG177" s="37"/>
      <c r="EH177" s="37"/>
      <c r="EI177" s="37"/>
      <c r="EJ177" s="37"/>
      <c r="EK177" s="37"/>
      <c r="IA177" s="47"/>
      <c r="IB177" s="47"/>
    </row>
    <row r="178" spans="1:238">
      <c r="A178" s="47"/>
      <c r="B178" s="28" t="s">
        <v>257</v>
      </c>
      <c r="C178" s="28"/>
      <c r="D178" s="28">
        <v>1.29382</v>
      </c>
      <c r="E178" s="28">
        <v>6183.22</v>
      </c>
      <c r="F178" s="28">
        <v>0.37451699999999999</v>
      </c>
      <c r="G178" s="28">
        <v>14015.1</v>
      </c>
      <c r="H178" s="28">
        <v>3.9599000000000002</v>
      </c>
      <c r="I178" s="28">
        <v>1.6579600000000001</v>
      </c>
      <c r="J178" s="28">
        <v>1.37524</v>
      </c>
      <c r="K178" s="28">
        <v>6.7404999999999999</v>
      </c>
      <c r="L178" s="28">
        <v>0.39743099999999998</v>
      </c>
      <c r="M178" s="28">
        <v>99.013800000000003</v>
      </c>
      <c r="N178" s="28">
        <v>71.686400000000006</v>
      </c>
      <c r="O178" s="44">
        <v>9.888510000000001E-7</v>
      </c>
      <c r="P178" s="28">
        <v>0.121641</v>
      </c>
      <c r="Q178" s="28">
        <v>2.54311</v>
      </c>
      <c r="R178" s="44">
        <v>1.3872399999999999E-7</v>
      </c>
      <c r="S178" s="44">
        <v>9.0843399999999998E-5</v>
      </c>
      <c r="T178" s="44">
        <v>2.4459900000000001E-6</v>
      </c>
      <c r="U178" s="44">
        <v>2.7502599999999999E-6</v>
      </c>
      <c r="V178" s="28">
        <v>3.8437899999999998</v>
      </c>
      <c r="W178" s="28"/>
      <c r="X178" s="28"/>
      <c r="Y178" s="28">
        <v>600</v>
      </c>
      <c r="Z178" s="28">
        <v>600</v>
      </c>
      <c r="AA178" s="28">
        <v>800</v>
      </c>
      <c r="AB178" s="28"/>
      <c r="AC178" s="28">
        <v>391.66666666666697</v>
      </c>
      <c r="AD178" s="28"/>
      <c r="AE178" s="47"/>
      <c r="AF178" s="28" t="s">
        <v>295</v>
      </c>
      <c r="AG178" s="28"/>
      <c r="AH178" s="28">
        <v>1</v>
      </c>
      <c r="AI178" s="28">
        <v>2</v>
      </c>
      <c r="AJ178" s="28">
        <v>3</v>
      </c>
      <c r="AK178" s="28">
        <v>4</v>
      </c>
      <c r="AL178" s="28">
        <v>5</v>
      </c>
      <c r="AM178" s="28">
        <v>6</v>
      </c>
      <c r="AN178" s="28">
        <v>7</v>
      </c>
      <c r="AO178" s="28">
        <v>8</v>
      </c>
      <c r="AP178" s="28">
        <v>9</v>
      </c>
      <c r="AQ178" s="28">
        <v>10</v>
      </c>
      <c r="AR178" s="28">
        <v>11</v>
      </c>
      <c r="AS178" s="28">
        <v>12</v>
      </c>
      <c r="AT178" s="47"/>
      <c r="DV178" s="37"/>
      <c r="DW178" s="37"/>
      <c r="DX178" s="37"/>
      <c r="DY178" s="37"/>
      <c r="DZ178" s="37"/>
      <c r="EA178" s="37"/>
      <c r="EB178" s="37"/>
      <c r="EC178" s="37"/>
      <c r="ED178" s="37"/>
      <c r="EE178" s="37"/>
      <c r="EF178" s="37"/>
      <c r="EG178" s="37"/>
      <c r="EH178" s="37"/>
      <c r="EI178" s="37"/>
      <c r="EJ178" s="37"/>
      <c r="EK178" s="37"/>
      <c r="IA178" s="47"/>
      <c r="IB178" s="47"/>
    </row>
    <row r="179" spans="1:238">
      <c r="A179" s="47"/>
      <c r="B179" s="39" t="s">
        <v>259</v>
      </c>
      <c r="C179" s="39"/>
      <c r="D179" s="39">
        <v>1.2829299999999999</v>
      </c>
      <c r="E179" s="39">
        <v>4706.2299999999996</v>
      </c>
      <c r="F179" s="39">
        <v>0.17690900000000001</v>
      </c>
      <c r="G179" s="39">
        <v>12313.8</v>
      </c>
      <c r="H179" s="39">
        <v>9.8178599999999996</v>
      </c>
      <c r="I179" s="39">
        <v>3.27495</v>
      </c>
      <c r="J179" s="39">
        <v>1.39459</v>
      </c>
      <c r="K179" s="39">
        <v>7.26884</v>
      </c>
      <c r="L179" s="39">
        <v>0.32392199999999999</v>
      </c>
      <c r="M179" s="39">
        <v>154.51599999999999</v>
      </c>
      <c r="N179" s="39">
        <v>129.30000000000001</v>
      </c>
      <c r="O179" s="41">
        <v>4.7376500000000003E-6</v>
      </c>
      <c r="P179" s="39">
        <v>0.151392</v>
      </c>
      <c r="Q179" s="39">
        <v>3.4076599999999999</v>
      </c>
      <c r="R179" s="39">
        <v>1.5468900000000001E-2</v>
      </c>
      <c r="S179" s="39">
        <v>2.3373000000000001E-2</v>
      </c>
      <c r="T179" s="41">
        <v>1.01744E-5</v>
      </c>
      <c r="U179" s="39">
        <v>4.9848299999999998E-2</v>
      </c>
      <c r="V179" s="39">
        <v>6.2748400000000002</v>
      </c>
      <c r="W179" s="39"/>
      <c r="X179" s="39"/>
      <c r="Y179" s="39">
        <v>600</v>
      </c>
      <c r="Z179" s="39">
        <v>600</v>
      </c>
      <c r="AA179" s="39">
        <v>800</v>
      </c>
      <c r="AB179" s="39"/>
      <c r="AC179" s="39">
        <v>391.66666666666697</v>
      </c>
      <c r="AD179" s="39"/>
      <c r="AE179" s="47"/>
      <c r="AF179" s="28" t="s">
        <v>297</v>
      </c>
      <c r="AG179" s="28"/>
      <c r="AH179" s="28">
        <v>1</v>
      </c>
      <c r="AI179" s="28">
        <v>2</v>
      </c>
      <c r="AJ179" s="28">
        <v>3</v>
      </c>
      <c r="AK179" s="28">
        <v>4</v>
      </c>
      <c r="AL179" s="28">
        <v>5</v>
      </c>
      <c r="AM179" s="28">
        <v>6</v>
      </c>
      <c r="AN179" s="28">
        <v>7</v>
      </c>
      <c r="AO179" s="28">
        <v>8</v>
      </c>
      <c r="AP179" s="28">
        <v>9</v>
      </c>
      <c r="AQ179" s="28">
        <v>10</v>
      </c>
      <c r="AR179" s="28">
        <v>11</v>
      </c>
      <c r="AS179" s="28">
        <v>12</v>
      </c>
      <c r="AT179" s="47"/>
      <c r="DV179" s="37"/>
      <c r="DW179" s="37"/>
      <c r="DX179" s="37"/>
      <c r="DY179" s="37"/>
      <c r="DZ179" s="37"/>
      <c r="EA179" s="37"/>
      <c r="EB179" s="37"/>
      <c r="EC179" s="37"/>
      <c r="ED179" s="37"/>
      <c r="EE179" s="37"/>
      <c r="EF179" s="37"/>
      <c r="EG179" s="37"/>
      <c r="EH179" s="37"/>
      <c r="EI179" s="37"/>
      <c r="EJ179" s="37"/>
      <c r="EK179" s="37"/>
      <c r="IA179" s="47"/>
      <c r="IB179" s="47"/>
    </row>
    <row r="180" spans="1:238">
      <c r="A180" s="47"/>
      <c r="B180" s="28" t="s">
        <v>261</v>
      </c>
      <c r="C180" s="28"/>
      <c r="D180" s="28">
        <v>0.71250199999999997</v>
      </c>
      <c r="E180" s="28">
        <v>3173.4</v>
      </c>
      <c r="F180" s="28">
        <v>2.7797200000000001E-2</v>
      </c>
      <c r="G180" s="28">
        <v>11751</v>
      </c>
      <c r="H180" s="28">
        <v>7.0017100000000001</v>
      </c>
      <c r="I180" s="28">
        <v>1.1854899999999999</v>
      </c>
      <c r="J180" s="28">
        <v>1.0330299999999999</v>
      </c>
      <c r="K180" s="28">
        <v>6.2464300000000001</v>
      </c>
      <c r="L180" s="28">
        <v>0.27875</v>
      </c>
      <c r="M180" s="28">
        <v>78.567899999999995</v>
      </c>
      <c r="N180" s="28">
        <v>66.391999999999996</v>
      </c>
      <c r="O180" s="44">
        <v>8.2276200000000003E-6</v>
      </c>
      <c r="P180" s="28">
        <v>0.113133</v>
      </c>
      <c r="Q180" s="28">
        <v>2.2648000000000001</v>
      </c>
      <c r="R180" s="44">
        <v>1.1570000000000001E-6</v>
      </c>
      <c r="S180" s="28">
        <v>3.47201E-4</v>
      </c>
      <c r="T180" s="44">
        <v>2.04104E-5</v>
      </c>
      <c r="U180" s="28">
        <v>3.9107700000000002E-2</v>
      </c>
      <c r="V180" s="28">
        <v>3.11904</v>
      </c>
      <c r="W180" s="28"/>
      <c r="X180" s="28"/>
      <c r="Y180" s="28">
        <v>600</v>
      </c>
      <c r="Z180" s="28">
        <v>600</v>
      </c>
      <c r="AA180" s="28">
        <v>800</v>
      </c>
      <c r="AB180" s="28"/>
      <c r="AC180" s="28">
        <v>391.66666666666697</v>
      </c>
      <c r="AD180" s="28"/>
      <c r="AE180" s="47"/>
      <c r="AF180" s="39" t="s">
        <v>299</v>
      </c>
      <c r="AG180" s="39"/>
      <c r="AH180" s="39">
        <v>1</v>
      </c>
      <c r="AI180" s="39">
        <v>2</v>
      </c>
      <c r="AJ180" s="39">
        <v>3</v>
      </c>
      <c r="AK180" s="39">
        <v>4</v>
      </c>
      <c r="AL180" s="39">
        <v>5</v>
      </c>
      <c r="AM180" s="39">
        <v>6</v>
      </c>
      <c r="AN180" s="39">
        <v>7</v>
      </c>
      <c r="AO180" s="39">
        <v>8</v>
      </c>
      <c r="AP180" s="39">
        <v>9</v>
      </c>
      <c r="AQ180" s="39">
        <v>10</v>
      </c>
      <c r="AR180" s="39">
        <v>11</v>
      </c>
      <c r="AS180" s="39">
        <v>12</v>
      </c>
      <c r="AT180" s="47"/>
      <c r="DV180" s="37"/>
      <c r="DW180" s="37"/>
      <c r="DX180" s="37"/>
      <c r="DY180" s="37"/>
      <c r="DZ180" s="37"/>
      <c r="EA180" s="37"/>
      <c r="EB180" s="37"/>
      <c r="EC180" s="37"/>
      <c r="ED180" s="37"/>
      <c r="EE180" s="37"/>
      <c r="EF180" s="37"/>
      <c r="EG180" s="37"/>
      <c r="EH180" s="37"/>
      <c r="EI180" s="37"/>
      <c r="EJ180" s="37"/>
      <c r="EK180" s="37"/>
      <c r="IA180" s="47"/>
      <c r="IB180" s="47"/>
    </row>
    <row r="181" spans="1:238">
      <c r="A181" s="47"/>
      <c r="B181" s="28" t="s">
        <v>263</v>
      </c>
      <c r="C181" s="28"/>
      <c r="D181" s="28">
        <v>1.23865</v>
      </c>
      <c r="E181" s="28">
        <v>8063.37</v>
      </c>
      <c r="F181" s="28">
        <v>0.103786</v>
      </c>
      <c r="G181" s="28">
        <v>14811.9</v>
      </c>
      <c r="H181" s="28">
        <v>10.548</v>
      </c>
      <c r="I181" s="28">
        <v>1.3134699999999999</v>
      </c>
      <c r="J181" s="28">
        <v>1.3203100000000001</v>
      </c>
      <c r="K181" s="28">
        <v>7.5756699999999997</v>
      </c>
      <c r="L181" s="28">
        <v>0.296732</v>
      </c>
      <c r="M181" s="28">
        <v>128.65899999999999</v>
      </c>
      <c r="N181" s="28">
        <v>127.929</v>
      </c>
      <c r="O181" s="44">
        <v>7.1944299999999995E-5</v>
      </c>
      <c r="P181" s="28">
        <v>0.15734999999999999</v>
      </c>
      <c r="Q181" s="28">
        <v>2.8358500000000002</v>
      </c>
      <c r="R181" s="44">
        <v>8.2833900000000003E-6</v>
      </c>
      <c r="S181" s="28">
        <v>1.01828E-4</v>
      </c>
      <c r="T181" s="28">
        <v>1.4616499999999999E-4</v>
      </c>
      <c r="U181" s="28">
        <v>3.1239400000000001E-2</v>
      </c>
      <c r="V181" s="28">
        <v>6.5311300000000001</v>
      </c>
      <c r="W181" s="28"/>
      <c r="X181" s="28"/>
      <c r="Y181" s="28">
        <v>600</v>
      </c>
      <c r="Z181" s="28">
        <v>600</v>
      </c>
      <c r="AA181" s="28">
        <v>800</v>
      </c>
      <c r="AB181" s="28"/>
      <c r="AC181" s="28">
        <v>391.66666666666697</v>
      </c>
      <c r="AD181" s="28"/>
      <c r="AE181" s="47"/>
      <c r="AF181" s="32" t="s">
        <v>301</v>
      </c>
      <c r="AG181" s="32"/>
      <c r="AH181" s="32">
        <v>1</v>
      </c>
      <c r="AI181" s="32">
        <v>2</v>
      </c>
      <c r="AJ181" s="32">
        <v>3</v>
      </c>
      <c r="AK181" s="32">
        <v>4</v>
      </c>
      <c r="AL181" s="32">
        <v>5</v>
      </c>
      <c r="AM181" s="32">
        <v>6</v>
      </c>
      <c r="AN181" s="32">
        <v>7</v>
      </c>
      <c r="AO181" s="32">
        <v>8</v>
      </c>
      <c r="AP181" s="32">
        <v>9</v>
      </c>
      <c r="AQ181" s="32">
        <v>10</v>
      </c>
      <c r="AR181" s="32">
        <v>11</v>
      </c>
      <c r="AS181" s="32">
        <v>12</v>
      </c>
      <c r="AT181" s="47"/>
      <c r="DV181" s="37"/>
      <c r="DW181" s="37"/>
      <c r="DX181" s="37"/>
      <c r="DY181" s="37"/>
      <c r="DZ181" s="37"/>
      <c r="EA181" s="37"/>
      <c r="EB181" s="37"/>
      <c r="EC181" s="37"/>
      <c r="ED181" s="37"/>
      <c r="EE181" s="37"/>
      <c r="EF181" s="37"/>
      <c r="EG181" s="37"/>
      <c r="EH181" s="37"/>
      <c r="EI181" s="37"/>
      <c r="EJ181" s="37"/>
      <c r="EK181" s="37"/>
      <c r="IA181" s="47"/>
      <c r="IB181" s="47"/>
    </row>
    <row r="182" spans="1:238">
      <c r="A182" s="47"/>
      <c r="B182" s="39" t="s">
        <v>265</v>
      </c>
      <c r="C182" s="39"/>
      <c r="D182" s="39">
        <v>0.80715899999999996</v>
      </c>
      <c r="E182" s="39">
        <v>4941.6499999999996</v>
      </c>
      <c r="F182" s="39">
        <v>2.3889999999999998</v>
      </c>
      <c r="G182" s="39">
        <v>12957.7</v>
      </c>
      <c r="H182" s="39">
        <v>7.7860300000000002</v>
      </c>
      <c r="I182" s="39">
        <v>0.84567000000000003</v>
      </c>
      <c r="J182" s="39">
        <v>7.0192699999999997</v>
      </c>
      <c r="K182" s="39">
        <v>6.2778900000000002</v>
      </c>
      <c r="L182" s="39">
        <v>0.226799</v>
      </c>
      <c r="M182" s="39">
        <v>76.197699999999998</v>
      </c>
      <c r="N182" s="39">
        <v>68.628900000000002</v>
      </c>
      <c r="O182" s="41">
        <v>2.80467E-5</v>
      </c>
      <c r="P182" s="39">
        <v>0.109828</v>
      </c>
      <c r="Q182" s="39">
        <v>2.66228</v>
      </c>
      <c r="R182" s="41">
        <v>1.18655E-5</v>
      </c>
      <c r="S182" s="41">
        <v>1.79064E-8</v>
      </c>
      <c r="T182" s="41">
        <v>1.2618299999999999E-6</v>
      </c>
      <c r="U182" s="39">
        <v>2.9035100000000001E-2</v>
      </c>
      <c r="V182" s="39">
        <v>3.2043499999999998</v>
      </c>
      <c r="W182" s="39"/>
      <c r="X182" s="39"/>
      <c r="Y182" s="39">
        <v>600</v>
      </c>
      <c r="Z182" s="39">
        <v>600</v>
      </c>
      <c r="AA182" s="39">
        <v>800</v>
      </c>
      <c r="AB182" s="39"/>
      <c r="AC182" s="39">
        <v>391.66666666666697</v>
      </c>
      <c r="AD182" s="39"/>
      <c r="AE182" s="47"/>
      <c r="AF182" s="28" t="s">
        <v>303</v>
      </c>
      <c r="AG182" s="28"/>
      <c r="AH182" s="28">
        <v>1</v>
      </c>
      <c r="AI182" s="28">
        <v>2</v>
      </c>
      <c r="AJ182" s="28">
        <v>3</v>
      </c>
      <c r="AK182" s="28">
        <v>4</v>
      </c>
      <c r="AL182" s="28">
        <v>5</v>
      </c>
      <c r="AM182" s="28">
        <v>6</v>
      </c>
      <c r="AN182" s="28">
        <v>7</v>
      </c>
      <c r="AO182" s="28">
        <v>8</v>
      </c>
      <c r="AP182" s="28">
        <v>9</v>
      </c>
      <c r="AQ182" s="28">
        <v>10</v>
      </c>
      <c r="AR182" s="28">
        <v>11</v>
      </c>
      <c r="AS182" s="28">
        <v>12</v>
      </c>
      <c r="AT182" s="47"/>
      <c r="DV182" s="37"/>
      <c r="DW182" s="37"/>
      <c r="DX182" s="37"/>
      <c r="DY182" s="37"/>
      <c r="DZ182" s="37"/>
      <c r="EA182" s="37"/>
      <c r="EB182" s="37"/>
      <c r="EC182" s="37"/>
      <c r="ED182" s="37"/>
      <c r="EE182" s="37"/>
      <c r="EF182" s="37"/>
      <c r="EG182" s="37"/>
      <c r="EH182" s="37"/>
      <c r="EI182" s="37"/>
      <c r="EJ182" s="37"/>
      <c r="EK182" s="37"/>
      <c r="IA182" s="47"/>
      <c r="IB182" s="47"/>
    </row>
    <row r="183" spans="1:238">
      <c r="A183" s="47"/>
      <c r="B183" s="32" t="s">
        <v>267</v>
      </c>
      <c r="C183" s="32"/>
      <c r="D183" s="32">
        <v>2.66797</v>
      </c>
      <c r="E183" s="32">
        <v>4624.62</v>
      </c>
      <c r="F183" s="32">
        <v>9.4716999999999996E-2</v>
      </c>
      <c r="G183" s="32">
        <v>10143</v>
      </c>
      <c r="H183" s="32">
        <v>9.5777699999999992</v>
      </c>
      <c r="I183" s="32">
        <v>0.86510900000000002</v>
      </c>
      <c r="J183" s="32">
        <v>2.9746199999999998</v>
      </c>
      <c r="K183" s="32">
        <v>7.3510600000000004</v>
      </c>
      <c r="L183" s="32">
        <v>0.30635099999999998</v>
      </c>
      <c r="M183" s="32">
        <v>84.507599999999996</v>
      </c>
      <c r="N183" s="32">
        <v>53.011299999999999</v>
      </c>
      <c r="O183" s="32">
        <v>1.2726299999999999E-4</v>
      </c>
      <c r="P183" s="32">
        <v>9.3498800000000007E-2</v>
      </c>
      <c r="Q183" s="32">
        <v>2.5800100000000001</v>
      </c>
      <c r="R183" s="35">
        <v>1.3317599999999999E-5</v>
      </c>
      <c r="S183" s="35">
        <v>1.29212E-8</v>
      </c>
      <c r="T183" s="35">
        <v>5.2962E-7</v>
      </c>
      <c r="U183" s="32">
        <v>4.7754400000000002E-2</v>
      </c>
      <c r="V183" s="32">
        <v>3.0693700000000002</v>
      </c>
      <c r="W183" s="32"/>
      <c r="X183" s="32"/>
      <c r="Y183" s="32">
        <v>600</v>
      </c>
      <c r="Z183" s="32">
        <v>600</v>
      </c>
      <c r="AA183" s="32">
        <v>800</v>
      </c>
      <c r="AB183" s="32"/>
      <c r="AC183" s="32">
        <v>391.66666666666697</v>
      </c>
      <c r="AD183" s="32"/>
      <c r="AE183" s="47"/>
      <c r="AF183" s="28" t="s">
        <v>305</v>
      </c>
      <c r="AG183" s="28"/>
      <c r="AH183" s="28">
        <v>1</v>
      </c>
      <c r="AI183" s="28">
        <v>2</v>
      </c>
      <c r="AJ183" s="28">
        <v>3</v>
      </c>
      <c r="AK183" s="28">
        <v>4</v>
      </c>
      <c r="AL183" s="28">
        <v>5</v>
      </c>
      <c r="AM183" s="28">
        <v>6</v>
      </c>
      <c r="AN183" s="28">
        <v>7</v>
      </c>
      <c r="AO183" s="28">
        <v>8</v>
      </c>
      <c r="AP183" s="28">
        <v>9</v>
      </c>
      <c r="AQ183" s="28">
        <v>10</v>
      </c>
      <c r="AR183" s="28">
        <v>11</v>
      </c>
      <c r="AS183" s="28">
        <v>12</v>
      </c>
      <c r="AT183" s="47"/>
      <c r="DV183" s="37"/>
      <c r="DW183" s="37"/>
      <c r="DX183" s="37"/>
      <c r="DY183" s="37"/>
      <c r="DZ183" s="37"/>
      <c r="EA183" s="37"/>
      <c r="EB183" s="37"/>
      <c r="EC183" s="37"/>
      <c r="ED183" s="37"/>
      <c r="EE183" s="37"/>
      <c r="EF183" s="37"/>
      <c r="EG183" s="37"/>
      <c r="EH183" s="37"/>
      <c r="EI183" s="37"/>
      <c r="EJ183" s="37"/>
      <c r="EK183" s="37"/>
      <c r="IA183" s="47"/>
      <c r="IB183" s="47"/>
    </row>
    <row r="184" spans="1:238">
      <c r="A184" s="47"/>
      <c r="B184" s="39" t="s">
        <v>269</v>
      </c>
      <c r="C184" s="39"/>
      <c r="D184" s="39">
        <v>0.71152000000000004</v>
      </c>
      <c r="E184" s="39">
        <v>3330.78</v>
      </c>
      <c r="F184" s="39">
        <v>0.116031</v>
      </c>
      <c r="G184" s="39">
        <v>9957.67</v>
      </c>
      <c r="H184" s="39">
        <v>4.0044000000000004</v>
      </c>
      <c r="I184" s="39">
        <v>0.97153599999999996</v>
      </c>
      <c r="J184" s="39">
        <v>1.0147900000000001</v>
      </c>
      <c r="K184" s="39">
        <v>7.8604599999999998</v>
      </c>
      <c r="L184" s="39">
        <v>0.217113</v>
      </c>
      <c r="M184" s="39">
        <v>77.011700000000005</v>
      </c>
      <c r="N184" s="39">
        <v>64.136899999999997</v>
      </c>
      <c r="O184" s="39">
        <v>5.9184899999999998E-4</v>
      </c>
      <c r="P184" s="39">
        <v>9.7914299999999996E-2</v>
      </c>
      <c r="Q184" s="39">
        <v>2.4756100000000001</v>
      </c>
      <c r="R184" s="39">
        <v>1.36484E-2</v>
      </c>
      <c r="S184" s="41">
        <v>1.7963399999999999E-8</v>
      </c>
      <c r="T184" s="41">
        <v>6.7508699999999996E-8</v>
      </c>
      <c r="U184" s="41">
        <v>7.9163200000000003E-8</v>
      </c>
      <c r="V184" s="39">
        <v>3.42441</v>
      </c>
      <c r="W184" s="39"/>
      <c r="X184" s="39"/>
      <c r="Y184" s="39">
        <v>600</v>
      </c>
      <c r="Z184" s="39">
        <v>600</v>
      </c>
      <c r="AA184" s="39">
        <v>800</v>
      </c>
      <c r="AB184" s="39"/>
      <c r="AC184" s="39">
        <v>391.66666666666697</v>
      </c>
      <c r="AD184" s="39"/>
      <c r="AE184" s="47"/>
      <c r="AF184" s="28" t="s">
        <v>307</v>
      </c>
      <c r="AG184" s="28"/>
      <c r="AH184" s="28">
        <v>1</v>
      </c>
      <c r="AI184" s="28">
        <v>2</v>
      </c>
      <c r="AJ184" s="28">
        <v>3</v>
      </c>
      <c r="AK184" s="28">
        <v>4</v>
      </c>
      <c r="AL184" s="28">
        <v>5</v>
      </c>
      <c r="AM184" s="28">
        <v>6</v>
      </c>
      <c r="AN184" s="28">
        <v>7</v>
      </c>
      <c r="AO184" s="28">
        <v>8</v>
      </c>
      <c r="AP184" s="28">
        <v>9</v>
      </c>
      <c r="AQ184" s="28">
        <v>10</v>
      </c>
      <c r="AR184" s="28">
        <v>11</v>
      </c>
      <c r="AS184" s="28">
        <v>12</v>
      </c>
      <c r="AT184" s="47"/>
      <c r="DV184" s="37"/>
      <c r="DW184" s="37"/>
      <c r="DX184" s="37"/>
      <c r="DY184" s="37"/>
      <c r="DZ184" s="37"/>
      <c r="EA184" s="37"/>
      <c r="EB184" s="37"/>
      <c r="EC184" s="37"/>
      <c r="ED184" s="37"/>
      <c r="EE184" s="37"/>
      <c r="EF184" s="37"/>
      <c r="EG184" s="37"/>
      <c r="EH184" s="37"/>
      <c r="EI184" s="37"/>
      <c r="EJ184" s="37"/>
      <c r="EK184" s="37"/>
      <c r="IA184" s="47"/>
      <c r="IB184" s="47"/>
    </row>
    <row r="185" spans="1:238">
      <c r="A185" s="47"/>
      <c r="B185" s="32" t="s">
        <v>271</v>
      </c>
      <c r="C185" s="32"/>
      <c r="D185" s="32">
        <v>0.91745100000000002</v>
      </c>
      <c r="E185" s="32">
        <v>3662.62</v>
      </c>
      <c r="F185" s="32">
        <v>5.9802099999999997E-2</v>
      </c>
      <c r="G185" s="32">
        <v>10991.6</v>
      </c>
      <c r="H185" s="32">
        <v>4.3765799999999997</v>
      </c>
      <c r="I185" s="32">
        <v>0.87011799999999995</v>
      </c>
      <c r="J185" s="32">
        <v>1.10453</v>
      </c>
      <c r="K185" s="32">
        <v>6.0718800000000002</v>
      </c>
      <c r="L185" s="32">
        <v>0.20122300000000001</v>
      </c>
      <c r="M185" s="32">
        <v>71.207800000000006</v>
      </c>
      <c r="N185" s="32">
        <v>60.047600000000003</v>
      </c>
      <c r="O185" s="32">
        <v>5.1777599999999996E-4</v>
      </c>
      <c r="P185" s="32">
        <v>9.2667600000000003E-2</v>
      </c>
      <c r="Q185" s="32">
        <v>2.8672</v>
      </c>
      <c r="R185" s="32">
        <v>3.3204399999999998E-4</v>
      </c>
      <c r="S185" s="35">
        <v>7.3031500000000001E-8</v>
      </c>
      <c r="T185" s="35">
        <v>9.0862400000000005E-8</v>
      </c>
      <c r="U185" s="32">
        <v>2.6681300000000002E-2</v>
      </c>
      <c r="V185" s="32">
        <v>3.2437299999999998</v>
      </c>
      <c r="W185" s="32"/>
      <c r="X185" s="32"/>
      <c r="Y185" s="32">
        <v>600</v>
      </c>
      <c r="Z185" s="32">
        <v>600</v>
      </c>
      <c r="AA185" s="32">
        <v>800</v>
      </c>
      <c r="AB185" s="32"/>
      <c r="AC185" s="32">
        <v>391.66666666666697</v>
      </c>
      <c r="AD185" s="32"/>
      <c r="AE185" s="47"/>
      <c r="AF185" s="32" t="s">
        <v>309</v>
      </c>
      <c r="AG185" s="32"/>
      <c r="AH185" s="32">
        <v>1</v>
      </c>
      <c r="AI185" s="32">
        <v>2</v>
      </c>
      <c r="AJ185" s="32">
        <v>3</v>
      </c>
      <c r="AK185" s="32">
        <v>4</v>
      </c>
      <c r="AL185" s="32">
        <v>5</v>
      </c>
      <c r="AM185" s="32">
        <v>6</v>
      </c>
      <c r="AN185" s="32">
        <v>7</v>
      </c>
      <c r="AO185" s="32">
        <v>8</v>
      </c>
      <c r="AP185" s="32">
        <v>9</v>
      </c>
      <c r="AQ185" s="32">
        <v>10</v>
      </c>
      <c r="AR185" s="32">
        <v>11</v>
      </c>
      <c r="AS185" s="32">
        <v>12</v>
      </c>
      <c r="AT185" s="47"/>
      <c r="DV185" s="37"/>
      <c r="DW185" s="37"/>
      <c r="DX185" s="37"/>
      <c r="DY185" s="37"/>
      <c r="DZ185" s="37"/>
      <c r="EA185" s="37"/>
      <c r="EB185" s="37"/>
      <c r="EC185" s="37"/>
      <c r="ED185" s="37"/>
      <c r="EE185" s="37"/>
      <c r="EF185" s="37"/>
      <c r="EG185" s="37"/>
      <c r="EH185" s="37"/>
      <c r="EI185" s="37"/>
      <c r="EJ185" s="37"/>
      <c r="EK185" s="37"/>
      <c r="IA185" s="47"/>
      <c r="IB185" s="47"/>
    </row>
    <row r="186" spans="1:238">
      <c r="A186" s="47"/>
      <c r="B186" s="32" t="s">
        <v>273</v>
      </c>
      <c r="C186" s="32"/>
      <c r="D186" s="32">
        <v>0.74969300000000005</v>
      </c>
      <c r="E186" s="32">
        <v>6438.89</v>
      </c>
      <c r="F186" s="32">
        <v>1.83308</v>
      </c>
      <c r="G186" s="32">
        <v>12616.9</v>
      </c>
      <c r="H186" s="32">
        <v>6.7231699999999996</v>
      </c>
      <c r="I186" s="32">
        <v>0.969109</v>
      </c>
      <c r="J186" s="32">
        <v>0.99461100000000002</v>
      </c>
      <c r="K186" s="32">
        <v>8.4201800000000002</v>
      </c>
      <c r="L186" s="32">
        <v>0.23529600000000001</v>
      </c>
      <c r="M186" s="32">
        <v>79.430800000000005</v>
      </c>
      <c r="N186" s="32">
        <v>68.965500000000006</v>
      </c>
      <c r="O186" s="32">
        <v>1.1526799999999999E-4</v>
      </c>
      <c r="P186" s="32">
        <v>0.11605</v>
      </c>
      <c r="Q186" s="32">
        <v>2.5115699999999999</v>
      </c>
      <c r="R186" s="32">
        <v>3.9553199999999998E-4</v>
      </c>
      <c r="S186" s="35">
        <v>2.5420399999999999E-7</v>
      </c>
      <c r="T186" s="35">
        <v>3.8450199999999998E-7</v>
      </c>
      <c r="U186" s="32">
        <v>1.2385999999999999E-2</v>
      </c>
      <c r="V186" s="32">
        <v>3.7609499999999998</v>
      </c>
      <c r="W186" s="32"/>
      <c r="X186" s="32"/>
      <c r="Y186" s="32">
        <v>600</v>
      </c>
      <c r="Z186" s="32">
        <v>600</v>
      </c>
      <c r="AA186" s="32">
        <v>800</v>
      </c>
      <c r="AB186" s="32"/>
      <c r="AC186" s="32">
        <v>391.66666666666697</v>
      </c>
      <c r="AD186" s="32"/>
      <c r="AE186" s="47"/>
      <c r="AF186" s="28" t="s">
        <v>311</v>
      </c>
      <c r="AG186" s="28"/>
      <c r="AH186" s="28">
        <v>1</v>
      </c>
      <c r="AI186" s="28">
        <v>2</v>
      </c>
      <c r="AJ186" s="28">
        <v>3</v>
      </c>
      <c r="AK186" s="28">
        <v>4</v>
      </c>
      <c r="AL186" s="28">
        <v>5</v>
      </c>
      <c r="AM186" s="28">
        <v>6</v>
      </c>
      <c r="AN186" s="28">
        <v>7</v>
      </c>
      <c r="AO186" s="28">
        <v>8</v>
      </c>
      <c r="AP186" s="28">
        <v>9</v>
      </c>
      <c r="AQ186" s="28">
        <v>10</v>
      </c>
      <c r="AR186" s="28">
        <v>11</v>
      </c>
      <c r="AS186" s="28">
        <v>12</v>
      </c>
      <c r="AT186" s="47"/>
      <c r="DV186" s="37"/>
      <c r="DW186" s="37"/>
      <c r="DX186" s="37"/>
      <c r="DY186" s="37"/>
      <c r="DZ186" s="37"/>
      <c r="EA186" s="37"/>
      <c r="EB186" s="37"/>
      <c r="EC186" s="37"/>
      <c r="ED186" s="37"/>
      <c r="EE186" s="37"/>
      <c r="EF186" s="37"/>
      <c r="EG186" s="37"/>
      <c r="EH186" s="37"/>
      <c r="EI186" s="37"/>
      <c r="EJ186" s="37"/>
      <c r="EK186" s="37"/>
      <c r="IA186" s="47"/>
      <c r="IB186" s="47"/>
    </row>
    <row r="187" spans="1:238">
      <c r="A187" s="47"/>
      <c r="B187" s="32" t="s">
        <v>275</v>
      </c>
      <c r="C187" s="32"/>
      <c r="D187" s="32">
        <v>1.05735</v>
      </c>
      <c r="E187" s="32">
        <v>6331.08</v>
      </c>
      <c r="F187" s="32">
        <v>3.7044700000000002</v>
      </c>
      <c r="G187" s="32">
        <v>11526</v>
      </c>
      <c r="H187" s="32">
        <v>9.8834300000000006</v>
      </c>
      <c r="I187" s="32">
        <v>1.4899800000000001</v>
      </c>
      <c r="J187" s="32">
        <v>1.0984100000000001</v>
      </c>
      <c r="K187" s="32">
        <v>9.3015699999999999</v>
      </c>
      <c r="L187" s="32">
        <v>0.341561</v>
      </c>
      <c r="M187" s="32">
        <v>115.179</v>
      </c>
      <c r="N187" s="32">
        <v>86.433599999999998</v>
      </c>
      <c r="O187" s="32">
        <v>1.14176E-4</v>
      </c>
      <c r="P187" s="32">
        <v>0.128968</v>
      </c>
      <c r="Q187" s="32">
        <v>2.8394900000000001</v>
      </c>
      <c r="R187" s="35">
        <v>9.4264299999999998E-5</v>
      </c>
      <c r="S187" s="35">
        <v>1.47404E-6</v>
      </c>
      <c r="T187" s="35">
        <v>2.2646599999999998E-6</v>
      </c>
      <c r="U187" s="32">
        <v>1.7740200000000001E-2</v>
      </c>
      <c r="V187" s="32">
        <v>3.78084</v>
      </c>
      <c r="W187" s="32"/>
      <c r="X187" s="32"/>
      <c r="Y187" s="32">
        <v>600</v>
      </c>
      <c r="Z187" s="32">
        <v>600</v>
      </c>
      <c r="AA187" s="32">
        <v>800</v>
      </c>
      <c r="AB187" s="32"/>
      <c r="AC187" s="32">
        <v>391.66666666666697</v>
      </c>
      <c r="AD187" s="32"/>
      <c r="AE187" s="47"/>
      <c r="AF187" s="28" t="s">
        <v>313</v>
      </c>
      <c r="AG187" s="28"/>
      <c r="AH187" s="28">
        <v>1</v>
      </c>
      <c r="AI187" s="28">
        <v>2</v>
      </c>
      <c r="AJ187" s="28">
        <v>3</v>
      </c>
      <c r="AK187" s="28">
        <v>4</v>
      </c>
      <c r="AL187" s="28">
        <v>5</v>
      </c>
      <c r="AM187" s="28">
        <v>6</v>
      </c>
      <c r="AN187" s="28">
        <v>7</v>
      </c>
      <c r="AO187" s="28">
        <v>8</v>
      </c>
      <c r="AP187" s="28">
        <v>9</v>
      </c>
      <c r="AQ187" s="28">
        <v>10</v>
      </c>
      <c r="AR187" s="28">
        <v>11</v>
      </c>
      <c r="AS187" s="28">
        <v>12</v>
      </c>
      <c r="AT187" s="47"/>
      <c r="DV187" s="37"/>
      <c r="DW187" s="37"/>
      <c r="DX187" s="37"/>
      <c r="DY187" s="37"/>
      <c r="DZ187" s="37"/>
      <c r="EA187" s="37"/>
      <c r="EB187" s="37"/>
      <c r="EC187" s="37"/>
      <c r="ED187" s="37"/>
      <c r="EE187" s="37"/>
      <c r="EF187" s="37"/>
      <c r="EG187" s="37"/>
      <c r="EH187" s="37"/>
      <c r="EI187" s="37"/>
      <c r="EJ187" s="37"/>
      <c r="EK187" s="37"/>
      <c r="IA187" s="47"/>
      <c r="IB187" s="47"/>
    </row>
    <row r="188" spans="1:238">
      <c r="A188" s="47"/>
      <c r="B188" s="32" t="s">
        <v>277</v>
      </c>
      <c r="C188" s="32"/>
      <c r="D188" s="32">
        <v>0.84677100000000005</v>
      </c>
      <c r="E188" s="32">
        <v>3979.78</v>
      </c>
      <c r="F188" s="32">
        <v>1.91204</v>
      </c>
      <c r="G188" s="32">
        <v>12157.2</v>
      </c>
      <c r="H188" s="32">
        <v>6.7997899999999998</v>
      </c>
      <c r="I188" s="32">
        <v>1.1221300000000001</v>
      </c>
      <c r="J188" s="32">
        <v>1.05105</v>
      </c>
      <c r="K188" s="32">
        <v>7.1888699999999996</v>
      </c>
      <c r="L188" s="32">
        <v>0.21378</v>
      </c>
      <c r="M188" s="32">
        <v>82.491699999999994</v>
      </c>
      <c r="N188" s="32">
        <v>73.47</v>
      </c>
      <c r="O188" s="32">
        <v>1.2468200000000001E-4</v>
      </c>
      <c r="P188" s="32">
        <v>0.107407</v>
      </c>
      <c r="Q188" s="32">
        <v>2.3221599999999998</v>
      </c>
      <c r="R188" s="35">
        <v>1.63898E-5</v>
      </c>
      <c r="S188" s="32">
        <v>2.3535899999999998E-2</v>
      </c>
      <c r="T188" s="35">
        <v>5.4547700000000003E-6</v>
      </c>
      <c r="U188" s="32">
        <v>3.7451600000000002E-2</v>
      </c>
      <c r="V188" s="32">
        <v>3.1327600000000002</v>
      </c>
      <c r="W188" s="32"/>
      <c r="X188" s="32"/>
      <c r="Y188" s="32">
        <v>600</v>
      </c>
      <c r="Z188" s="32">
        <v>600</v>
      </c>
      <c r="AA188" s="32">
        <v>800</v>
      </c>
      <c r="AB188" s="32"/>
      <c r="AC188" s="32">
        <v>391.66666666666697</v>
      </c>
      <c r="AD188" s="32"/>
      <c r="AE188" s="47"/>
      <c r="AF188" s="28" t="s">
        <v>315</v>
      </c>
      <c r="AG188" s="28"/>
      <c r="AH188" s="28">
        <v>1</v>
      </c>
      <c r="AI188" s="28">
        <v>2</v>
      </c>
      <c r="AJ188" s="28">
        <v>3</v>
      </c>
      <c r="AK188" s="28">
        <v>4</v>
      </c>
      <c r="AL188" s="28">
        <v>5</v>
      </c>
      <c r="AM188" s="28">
        <v>6</v>
      </c>
      <c r="AN188" s="28">
        <v>7</v>
      </c>
      <c r="AO188" s="28">
        <v>8</v>
      </c>
      <c r="AP188" s="28">
        <v>9</v>
      </c>
      <c r="AQ188" s="28">
        <v>10</v>
      </c>
      <c r="AR188" s="28">
        <v>11</v>
      </c>
      <c r="AS188" s="28">
        <v>12</v>
      </c>
      <c r="AT188" s="47"/>
      <c r="DV188" s="37"/>
      <c r="DW188" s="37"/>
      <c r="DX188" s="37"/>
      <c r="DY188" s="37"/>
      <c r="DZ188" s="37"/>
      <c r="EA188" s="37"/>
      <c r="EB188" s="37"/>
      <c r="EC188" s="37"/>
      <c r="ED188" s="37"/>
      <c r="EE188" s="37"/>
      <c r="EF188" s="37"/>
      <c r="EG188" s="37"/>
      <c r="EH188" s="37"/>
      <c r="EI188" s="37"/>
      <c r="EJ188" s="37"/>
      <c r="EK188" s="37"/>
      <c r="IA188" s="47"/>
      <c r="IB188" s="47"/>
      <c r="IC188" s="37"/>
      <c r="ID188" s="37"/>
    </row>
    <row r="189" spans="1:238">
      <c r="A189" s="47"/>
      <c r="B189" s="39" t="s">
        <v>279</v>
      </c>
      <c r="C189" s="39"/>
      <c r="D189" s="39">
        <v>1.1347700000000001</v>
      </c>
      <c r="E189" s="39">
        <v>8717.99</v>
      </c>
      <c r="F189" s="39">
        <v>1.7285200000000001</v>
      </c>
      <c r="G189" s="39">
        <v>18593.2</v>
      </c>
      <c r="H189" s="39">
        <v>6.7082699999999997</v>
      </c>
      <c r="I189" s="39">
        <v>1.3753299999999999</v>
      </c>
      <c r="J189" s="39">
        <v>1.4838199999999999</v>
      </c>
      <c r="K189" s="39">
        <v>9.0823699999999992</v>
      </c>
      <c r="L189" s="39">
        <v>0.37469599999999997</v>
      </c>
      <c r="M189" s="39">
        <v>134.667</v>
      </c>
      <c r="N189" s="39">
        <v>146.02699999999999</v>
      </c>
      <c r="O189" s="39">
        <v>1.7032E-3</v>
      </c>
      <c r="P189" s="39">
        <v>0.14294699999999999</v>
      </c>
      <c r="Q189" s="39">
        <v>3.0592899999999998</v>
      </c>
      <c r="R189" s="41">
        <v>1.05302E-5</v>
      </c>
      <c r="S189" s="41">
        <v>3.7048100000000002E-5</v>
      </c>
      <c r="T189" s="41">
        <v>4.8945600000000001E-5</v>
      </c>
      <c r="U189" s="41">
        <v>2.6829899999999999E-10</v>
      </c>
      <c r="V189" s="39">
        <v>6.5628599999999997</v>
      </c>
      <c r="W189" s="39"/>
      <c r="X189" s="39"/>
      <c r="Y189" s="39">
        <v>600</v>
      </c>
      <c r="Z189" s="39">
        <v>600</v>
      </c>
      <c r="AA189" s="39">
        <v>800</v>
      </c>
      <c r="AB189" s="39"/>
      <c r="AC189" s="39">
        <v>391.66666666666697</v>
      </c>
      <c r="AD189" s="39"/>
      <c r="AE189" s="47"/>
      <c r="AF189" s="47"/>
      <c r="AG189" s="47"/>
      <c r="AH189" s="47"/>
      <c r="AI189" s="47"/>
      <c r="AJ189" s="47"/>
      <c r="AK189" s="47"/>
      <c r="AL189" s="47"/>
      <c r="AM189" s="47"/>
      <c r="AN189" s="47"/>
      <c r="AO189" s="47"/>
      <c r="AP189" s="47"/>
      <c r="AQ189" s="47"/>
      <c r="AR189" s="47"/>
      <c r="AS189" s="47"/>
      <c r="AT189" s="47"/>
      <c r="DV189" s="37"/>
      <c r="DW189" s="37"/>
      <c r="DX189" s="37"/>
      <c r="DY189" s="37"/>
      <c r="DZ189" s="37"/>
      <c r="EA189" s="37"/>
      <c r="EB189" s="37"/>
      <c r="EC189" s="37"/>
      <c r="ED189" s="37"/>
      <c r="EE189" s="37"/>
      <c r="EF189" s="37"/>
      <c r="EG189" s="37"/>
      <c r="EH189" s="37"/>
      <c r="EI189" s="37"/>
      <c r="EJ189" s="37"/>
      <c r="EK189" s="37"/>
      <c r="IA189" s="47"/>
      <c r="IB189" s="47"/>
      <c r="IC189" s="37"/>
      <c r="ID189" s="37"/>
    </row>
    <row r="190" spans="1:238">
      <c r="A190" s="47"/>
      <c r="B190" s="39" t="s">
        <v>281</v>
      </c>
      <c r="C190" s="39"/>
      <c r="D190" s="39">
        <v>1.9021699999999999</v>
      </c>
      <c r="E190" s="39">
        <v>6733.56</v>
      </c>
      <c r="F190" s="39">
        <v>0.39317800000000003</v>
      </c>
      <c r="G190" s="39">
        <v>13519.8</v>
      </c>
      <c r="H190" s="39">
        <v>8.2033699999999996</v>
      </c>
      <c r="I190" s="39">
        <v>1.4452100000000001</v>
      </c>
      <c r="J190" s="39">
        <v>1.4199900000000001</v>
      </c>
      <c r="K190" s="39">
        <v>6.4649000000000001</v>
      </c>
      <c r="L190" s="39">
        <v>0.29027199999999997</v>
      </c>
      <c r="M190" s="39">
        <v>105.985</v>
      </c>
      <c r="N190" s="39">
        <v>93.058700000000002</v>
      </c>
      <c r="O190" s="39">
        <v>8.2973599999999997E-4</v>
      </c>
      <c r="P190" s="39">
        <v>0.13594100000000001</v>
      </c>
      <c r="Q190" s="39">
        <v>3.5977899999999998</v>
      </c>
      <c r="R190" s="41">
        <v>2.1877900000000002E-6</v>
      </c>
      <c r="S190" s="39">
        <v>1.14558E-4</v>
      </c>
      <c r="T190" s="39">
        <v>1.34585E-4</v>
      </c>
      <c r="U190" s="39">
        <v>4.7259900000000001E-2</v>
      </c>
      <c r="V190" s="39">
        <v>4.7904200000000001</v>
      </c>
      <c r="W190" s="39"/>
      <c r="X190" s="39"/>
      <c r="Y190" s="39">
        <v>600</v>
      </c>
      <c r="Z190" s="39">
        <v>600</v>
      </c>
      <c r="AA190" s="39">
        <v>800</v>
      </c>
      <c r="AB190" s="39"/>
      <c r="AC190" s="39">
        <v>391.66666666666697</v>
      </c>
      <c r="AD190" s="39"/>
      <c r="AE190" s="47"/>
      <c r="AF190" s="87" t="s">
        <v>337</v>
      </c>
      <c r="AG190" s="87"/>
      <c r="AH190" s="87"/>
      <c r="AI190" s="47"/>
      <c r="AJ190" s="47"/>
      <c r="AK190" s="47"/>
      <c r="AL190" s="47"/>
      <c r="AM190" s="47"/>
      <c r="AN190" s="47"/>
      <c r="AO190" s="47"/>
      <c r="AP190" s="47"/>
      <c r="AQ190" s="47"/>
      <c r="AR190" s="47"/>
      <c r="AS190" s="47"/>
      <c r="AT190" s="47"/>
      <c r="DV190" s="37"/>
      <c r="DW190" s="37"/>
      <c r="DX190" s="37"/>
      <c r="DY190" s="37"/>
      <c r="DZ190" s="37"/>
      <c r="EA190" s="37"/>
      <c r="EB190" s="37"/>
      <c r="EC190" s="37"/>
      <c r="ED190" s="37"/>
      <c r="EE190" s="37"/>
      <c r="EF190" s="37"/>
      <c r="EG190" s="37"/>
      <c r="EH190" s="37"/>
      <c r="EI190" s="37"/>
      <c r="EJ190" s="37"/>
      <c r="EK190" s="37"/>
      <c r="IA190" s="47"/>
      <c r="IB190" s="47"/>
      <c r="IC190" s="37"/>
      <c r="ID190" s="37"/>
    </row>
    <row r="191" spans="1:238">
      <c r="A191" s="47"/>
      <c r="B191" s="39" t="s">
        <v>283</v>
      </c>
      <c r="C191" s="39"/>
      <c r="D191" s="39">
        <v>1.27915</v>
      </c>
      <c r="E191" s="39">
        <v>9747.5300000000007</v>
      </c>
      <c r="F191" s="39">
        <v>3.9322699999999999</v>
      </c>
      <c r="G191" s="39">
        <v>21916.799999999999</v>
      </c>
      <c r="H191" s="39">
        <v>12.603300000000001</v>
      </c>
      <c r="I191" s="39">
        <v>1.39273</v>
      </c>
      <c r="J191" s="39">
        <v>1.52959</v>
      </c>
      <c r="K191" s="39">
        <v>9.0448500000000003</v>
      </c>
      <c r="L191" s="39">
        <v>0.47420000000000001</v>
      </c>
      <c r="M191" s="39">
        <v>115.458</v>
      </c>
      <c r="N191" s="39">
        <v>122.05800000000001</v>
      </c>
      <c r="O191" s="41">
        <v>4.5834199999999997E-6</v>
      </c>
      <c r="P191" s="39">
        <v>0.17624799999999999</v>
      </c>
      <c r="Q191" s="39">
        <v>4.1366899999999998</v>
      </c>
      <c r="R191" s="39">
        <v>1.5532299999999999E-4</v>
      </c>
      <c r="S191" s="41">
        <v>2.00269E-6</v>
      </c>
      <c r="T191" s="41">
        <v>3.1041699999999999E-6</v>
      </c>
      <c r="U191" s="39">
        <v>3.1522000000000001E-2</v>
      </c>
      <c r="V191" s="39">
        <v>5.9711499999999997</v>
      </c>
      <c r="W191" s="39"/>
      <c r="X191" s="39"/>
      <c r="Y191" s="39">
        <v>600</v>
      </c>
      <c r="Z191" s="39">
        <v>600</v>
      </c>
      <c r="AA191" s="39">
        <v>800</v>
      </c>
      <c r="AB191" s="39"/>
      <c r="AC191" s="39">
        <v>391.66666666666697</v>
      </c>
      <c r="AD191" s="39"/>
      <c r="AE191" s="47"/>
      <c r="AF191" s="87"/>
      <c r="AG191" s="87"/>
      <c r="AH191" s="87"/>
      <c r="AI191" s="47"/>
      <c r="AJ191" s="10"/>
      <c r="AK191" s="10"/>
      <c r="AL191" s="10" t="s">
        <v>348</v>
      </c>
      <c r="AM191" s="10" t="s">
        <v>193</v>
      </c>
      <c r="AN191" s="10" t="s">
        <v>195</v>
      </c>
      <c r="AO191" s="10" t="s">
        <v>349</v>
      </c>
      <c r="AP191" s="10" t="s">
        <v>105</v>
      </c>
      <c r="AQ191" s="10" t="s">
        <v>103</v>
      </c>
      <c r="AR191" s="10" t="s">
        <v>102</v>
      </c>
      <c r="AS191" s="10" t="s">
        <v>100</v>
      </c>
      <c r="AT191" s="47"/>
      <c r="DX191" s="37"/>
      <c r="DY191" s="37"/>
      <c r="DZ191" s="37"/>
      <c r="EA191" s="37"/>
      <c r="EB191" s="37"/>
      <c r="EC191" s="37"/>
      <c r="ED191" s="37"/>
      <c r="EE191" s="37"/>
      <c r="EF191" s="37"/>
      <c r="EG191" s="37"/>
      <c r="EH191" s="37"/>
      <c r="EI191" s="37"/>
      <c r="EJ191" s="37"/>
      <c r="EK191" s="37"/>
      <c r="EL191" s="37"/>
      <c r="EM191" s="37"/>
      <c r="IA191" s="47"/>
      <c r="IB191" s="47"/>
      <c r="IC191" s="37"/>
      <c r="ID191" s="37"/>
    </row>
    <row r="192" spans="1:238">
      <c r="A192" s="47"/>
      <c r="B192" s="39" t="s">
        <v>285</v>
      </c>
      <c r="C192" s="39"/>
      <c r="D192" s="39">
        <v>1.0928</v>
      </c>
      <c r="E192" s="39">
        <v>6056.28</v>
      </c>
      <c r="F192" s="39">
        <v>2.6085600000000002</v>
      </c>
      <c r="G192" s="39">
        <v>11123.5</v>
      </c>
      <c r="H192" s="39">
        <v>9.4923199999999994</v>
      </c>
      <c r="I192" s="39">
        <v>1.2906599999999999</v>
      </c>
      <c r="J192" s="39">
        <v>1.14513</v>
      </c>
      <c r="K192" s="39">
        <v>7.0497800000000002</v>
      </c>
      <c r="L192" s="39">
        <v>0.36065000000000003</v>
      </c>
      <c r="M192" s="39">
        <v>105.188</v>
      </c>
      <c r="N192" s="39">
        <v>93.612799999999993</v>
      </c>
      <c r="O192" s="41">
        <v>1.1691200000000001E-6</v>
      </c>
      <c r="P192" s="39">
        <v>0.120963</v>
      </c>
      <c r="Q192" s="39">
        <v>2.6624400000000001</v>
      </c>
      <c r="R192" s="39">
        <v>5.6646400000000003E-4</v>
      </c>
      <c r="S192" s="41">
        <v>5.1977999999999996E-7</v>
      </c>
      <c r="T192" s="41">
        <v>8.0599899999999996E-7</v>
      </c>
      <c r="U192" s="39">
        <v>5.1168699999999998E-2</v>
      </c>
      <c r="V192" s="39">
        <v>5.1713199999999997</v>
      </c>
      <c r="W192" s="39"/>
      <c r="X192" s="39"/>
      <c r="Y192" s="39">
        <v>600</v>
      </c>
      <c r="Z192" s="39">
        <v>600</v>
      </c>
      <c r="AA192" s="39">
        <v>800</v>
      </c>
      <c r="AB192" s="39"/>
      <c r="AC192" s="39">
        <v>391.66666666666697</v>
      </c>
      <c r="AD192" s="39"/>
      <c r="AE192" s="47"/>
      <c r="AF192" s="87"/>
      <c r="AG192" s="87"/>
      <c r="AH192" s="87"/>
      <c r="AI192" s="47"/>
      <c r="AJ192" s="74" t="s">
        <v>338</v>
      </c>
      <c r="AK192" s="74"/>
      <c r="AM192">
        <f>AVERAGE(E3,E5:E6,E9:E10,E15,E19:E20,E24,E26,E28,E30,E35)</f>
        <v>50922.853846153841</v>
      </c>
      <c r="AN192">
        <f>AVERAGE(G3,G5:G6,G9:G10,G15,G19:G20,G24,G26,G28,G30,G35)</f>
        <v>135588.38461538462</v>
      </c>
      <c r="AP192">
        <f>AVERAGE(Y3,Y5:Y6,Y9:Y10,Y15,Y19:Y20,Y24,Y26,Y28,Y30,Y35)</f>
        <v>57807.692307692305</v>
      </c>
      <c r="AQ192">
        <f t="shared" ref="AQ192:AR192" si="269">AVERAGE(Z3,Z5:Z6,Z9:Z10,Z15,Z19:Z20,Z24,Z26,Z28,Z30,Z35)</f>
        <v>140369.23076923078</v>
      </c>
      <c r="AR192">
        <f t="shared" si="269"/>
        <v>274330.76923076925</v>
      </c>
      <c r="AS192">
        <f>AVERAGE(AC3,AC5:AC6,AC9:AC10,AC15,AC19:AC20,AC24,AC26,AC28,AC30,AC35)</f>
        <v>47607.692307692305</v>
      </c>
      <c r="AT192" s="47"/>
      <c r="DV192" s="37"/>
      <c r="DW192" s="37"/>
      <c r="DX192" s="37"/>
      <c r="DY192" s="37"/>
      <c r="DZ192" s="37"/>
      <c r="EA192" s="37"/>
      <c r="EB192" s="37"/>
      <c r="EC192" s="37"/>
      <c r="ED192" s="37"/>
      <c r="EE192" s="37"/>
      <c r="EF192" s="37"/>
      <c r="EG192" s="37"/>
      <c r="EH192" s="37"/>
      <c r="EI192" s="37"/>
      <c r="EJ192" s="37"/>
      <c r="EK192" s="37"/>
      <c r="IA192" s="47"/>
      <c r="IB192" s="47"/>
      <c r="IC192" s="37"/>
      <c r="ID192" s="37"/>
    </row>
    <row r="193" spans="1:238">
      <c r="A193" s="47"/>
      <c r="B193" s="32" t="s">
        <v>287</v>
      </c>
      <c r="C193" s="32"/>
      <c r="D193" s="32">
        <v>0.81674199999999997</v>
      </c>
      <c r="E193" s="32">
        <v>6109.25</v>
      </c>
      <c r="F193" s="32">
        <v>0.28022799999999998</v>
      </c>
      <c r="G193" s="32">
        <v>16209.9</v>
      </c>
      <c r="H193" s="32">
        <v>6.7469200000000003</v>
      </c>
      <c r="I193" s="32">
        <v>1.1716200000000001</v>
      </c>
      <c r="J193" s="32">
        <v>1.1851700000000001</v>
      </c>
      <c r="K193" s="32">
        <v>8.1153099999999991</v>
      </c>
      <c r="L193" s="32">
        <v>0.28949000000000003</v>
      </c>
      <c r="M193" s="32">
        <v>109.97199999999999</v>
      </c>
      <c r="N193" s="32">
        <v>124.72</v>
      </c>
      <c r="O193" s="35">
        <v>4.14444E-7</v>
      </c>
      <c r="P193" s="32">
        <v>0.15337899999999999</v>
      </c>
      <c r="Q193" s="32">
        <v>4.3279199999999998</v>
      </c>
      <c r="R193" s="32">
        <v>5.2729100000000004E-4</v>
      </c>
      <c r="S193" s="35">
        <v>1.26146E-7</v>
      </c>
      <c r="T193" s="35">
        <v>1.9595600000000001E-7</v>
      </c>
      <c r="U193" s="32">
        <v>3.2199400000000003E-2</v>
      </c>
      <c r="V193" s="32">
        <v>5.1651300000000004</v>
      </c>
      <c r="W193" s="32"/>
      <c r="X193" s="32"/>
      <c r="Y193" s="32">
        <v>600</v>
      </c>
      <c r="Z193" s="32">
        <v>600</v>
      </c>
      <c r="AA193" s="32">
        <v>800</v>
      </c>
      <c r="AB193" s="32"/>
      <c r="AC193" s="32">
        <v>391.66666666666697</v>
      </c>
      <c r="AD193" s="32"/>
      <c r="AE193" s="47"/>
      <c r="AF193" s="87"/>
      <c r="AG193" s="87"/>
      <c r="AH193" s="87"/>
      <c r="AI193" s="47"/>
      <c r="AJ193" s="74" t="s">
        <v>339</v>
      </c>
      <c r="AK193" s="74"/>
      <c r="AM193">
        <f>AVERAGE(E2,E4,E7,E11,E16,E21,E25,E27,E29,E31,E34)</f>
        <v>58034.645454545454</v>
      </c>
      <c r="AN193">
        <v>136431</v>
      </c>
      <c r="AP193">
        <v>64145.454545454544</v>
      </c>
      <c r="AQ193">
        <v>134090.90909090909</v>
      </c>
      <c r="AR193">
        <v>281927.27272727271</v>
      </c>
      <c r="AS193">
        <v>38963.63636363636</v>
      </c>
      <c r="AT193" s="47"/>
      <c r="DW193" s="37"/>
      <c r="DX193" s="37"/>
      <c r="DY193" s="37"/>
      <c r="DZ193" s="37"/>
      <c r="EA193" s="37"/>
      <c r="EB193" s="37"/>
      <c r="EC193" s="37"/>
      <c r="ED193" s="37"/>
      <c r="EE193" s="37"/>
      <c r="EF193" s="37"/>
      <c r="EG193" s="37"/>
      <c r="EH193" s="37"/>
      <c r="EI193" s="37"/>
      <c r="EJ193" s="37"/>
      <c r="EK193" s="37"/>
      <c r="EL193" s="37"/>
      <c r="IA193" s="47"/>
      <c r="IB193" s="47"/>
      <c r="IC193" s="37"/>
      <c r="ID193" s="37"/>
    </row>
    <row r="194" spans="1:238">
      <c r="A194" s="47"/>
      <c r="B194" s="32" t="s">
        <v>289</v>
      </c>
      <c r="C194" s="32"/>
      <c r="D194" s="32">
        <v>1.1412599999999999</v>
      </c>
      <c r="E194" s="32">
        <v>6863.36</v>
      </c>
      <c r="F194" s="32">
        <v>6.24946</v>
      </c>
      <c r="G194" s="32">
        <v>13094.4</v>
      </c>
      <c r="H194" s="32">
        <v>6.6707700000000001</v>
      </c>
      <c r="I194" s="32">
        <v>1.857</v>
      </c>
      <c r="J194" s="32">
        <v>1.3868199999999999</v>
      </c>
      <c r="K194" s="32">
        <v>9.18065</v>
      </c>
      <c r="L194" s="32">
        <v>0.36228199999999999</v>
      </c>
      <c r="M194" s="32">
        <v>82.476799999999997</v>
      </c>
      <c r="N194" s="32">
        <v>83.822900000000004</v>
      </c>
      <c r="O194" s="35">
        <v>4.6414900000000001E-7</v>
      </c>
      <c r="P194" s="32">
        <v>0.13872300000000001</v>
      </c>
      <c r="Q194" s="32">
        <v>3.5071599999999998</v>
      </c>
      <c r="R194" s="35">
        <v>4.7288099999999999E-5</v>
      </c>
      <c r="S194" s="35">
        <v>2.9247399999999999E-8</v>
      </c>
      <c r="T194" s="35">
        <v>3.8256799999999999E-8</v>
      </c>
      <c r="U194" s="35">
        <v>2.2244000000000001E-10</v>
      </c>
      <c r="V194" s="32">
        <v>5.6131099999999998</v>
      </c>
      <c r="W194" s="32"/>
      <c r="X194" s="32"/>
      <c r="Y194" s="32">
        <v>600</v>
      </c>
      <c r="Z194" s="32">
        <v>600</v>
      </c>
      <c r="AA194" s="32">
        <v>800</v>
      </c>
      <c r="AB194" s="32"/>
      <c r="AC194" s="32">
        <v>391.66666666666697</v>
      </c>
      <c r="AD194" s="32"/>
      <c r="AE194" s="47"/>
      <c r="AF194" s="87"/>
      <c r="AG194" s="87"/>
      <c r="AH194" s="87"/>
      <c r="AI194" s="47"/>
      <c r="AJ194" s="74" t="s">
        <v>340</v>
      </c>
      <c r="AK194" s="74"/>
      <c r="AM194">
        <v>62956.037499999991</v>
      </c>
      <c r="AN194">
        <v>134050</v>
      </c>
      <c r="AP194">
        <v>66212.5</v>
      </c>
      <c r="AQ194">
        <v>128562.5</v>
      </c>
      <c r="AR194">
        <v>288762.5</v>
      </c>
      <c r="AS194">
        <v>34562.5</v>
      </c>
      <c r="AT194" s="47"/>
      <c r="DW194" s="37"/>
      <c r="DX194" s="37"/>
      <c r="DY194" s="37"/>
      <c r="DZ194" s="37"/>
      <c r="EA194" s="37"/>
      <c r="EB194" s="37"/>
      <c r="EC194" s="37"/>
      <c r="ED194" s="37"/>
      <c r="EE194" s="37"/>
      <c r="EF194" s="37"/>
      <c r="EG194" s="37"/>
      <c r="EH194" s="37"/>
      <c r="EI194" s="37"/>
      <c r="EJ194" s="37"/>
      <c r="EK194" s="37"/>
      <c r="EL194" s="37"/>
      <c r="IA194" s="47"/>
      <c r="IB194" s="47"/>
      <c r="IC194" s="37"/>
      <c r="ID194" s="37"/>
    </row>
    <row r="195" spans="1:238">
      <c r="A195" s="47"/>
      <c r="B195" s="28" t="s">
        <v>291</v>
      </c>
      <c r="C195" s="28"/>
      <c r="D195" s="28">
        <v>0.99976600000000004</v>
      </c>
      <c r="E195" s="28">
        <v>7941.79</v>
      </c>
      <c r="F195" s="28">
        <v>1.86514</v>
      </c>
      <c r="G195" s="28">
        <v>16309.4</v>
      </c>
      <c r="H195" s="28">
        <v>7.9935099999999997</v>
      </c>
      <c r="I195" s="28">
        <v>1.5589599999999999</v>
      </c>
      <c r="J195" s="28">
        <v>1.5226999999999999</v>
      </c>
      <c r="K195" s="28">
        <v>7.6413200000000003</v>
      </c>
      <c r="L195" s="28">
        <v>0.31864700000000001</v>
      </c>
      <c r="M195" s="28">
        <v>130.30799999999999</v>
      </c>
      <c r="N195" s="28">
        <v>119.113</v>
      </c>
      <c r="O195" s="44">
        <v>2.3783000000000002E-6</v>
      </c>
      <c r="P195" s="28">
        <v>0.15886500000000001</v>
      </c>
      <c r="Q195" s="28">
        <v>3.1387100000000001</v>
      </c>
      <c r="R195" s="28">
        <v>2.7707399999999998E-4</v>
      </c>
      <c r="S195" s="44">
        <v>1.02438E-8</v>
      </c>
      <c r="T195" s="44">
        <v>1.5901499999999998E-8</v>
      </c>
      <c r="U195" s="44">
        <v>9.9792099999999991E-10</v>
      </c>
      <c r="V195" s="28">
        <v>6.2983599999999997</v>
      </c>
      <c r="W195" s="28"/>
      <c r="X195" s="28"/>
      <c r="Y195" s="28">
        <v>600</v>
      </c>
      <c r="Z195" s="28">
        <v>600</v>
      </c>
      <c r="AA195" s="28">
        <v>800</v>
      </c>
      <c r="AB195" s="28"/>
      <c r="AC195" s="28">
        <v>391.66666666666697</v>
      </c>
      <c r="AD195" s="28"/>
      <c r="AE195" s="47"/>
      <c r="AF195" s="87"/>
      <c r="AG195" s="87"/>
      <c r="AH195" s="87"/>
      <c r="AI195" s="47"/>
      <c r="AJ195" s="74" t="s">
        <v>341</v>
      </c>
      <c r="AK195" s="74"/>
      <c r="AM195">
        <v>47444.1</v>
      </c>
      <c r="AN195">
        <v>131510</v>
      </c>
      <c r="AP195">
        <v>57875</v>
      </c>
      <c r="AQ195">
        <v>140650</v>
      </c>
      <c r="AR195">
        <v>271900</v>
      </c>
      <c r="AS195">
        <v>47475</v>
      </c>
      <c r="AT195" s="47"/>
      <c r="DW195" s="37"/>
      <c r="DX195" s="37"/>
      <c r="DY195" s="37"/>
      <c r="DZ195" s="37"/>
      <c r="EA195" s="37"/>
      <c r="EB195" s="37"/>
      <c r="EC195" s="37"/>
      <c r="ED195" s="37"/>
      <c r="EE195" s="37"/>
      <c r="EF195" s="37"/>
      <c r="EG195" s="37"/>
      <c r="EH195" s="37"/>
      <c r="EI195" s="37"/>
      <c r="EJ195" s="37"/>
      <c r="EK195" s="37"/>
      <c r="EL195" s="37"/>
      <c r="IA195" s="47"/>
      <c r="IB195" s="47"/>
      <c r="IC195" s="37"/>
      <c r="ID195" s="37"/>
    </row>
    <row r="196" spans="1:238">
      <c r="A196" s="47"/>
      <c r="B196" s="28" t="s">
        <v>293</v>
      </c>
      <c r="C196" s="28"/>
      <c r="D196" s="28">
        <v>1.2270700000000001</v>
      </c>
      <c r="E196" s="28">
        <v>7634.84</v>
      </c>
      <c r="F196" s="28">
        <v>3.3851800000000001</v>
      </c>
      <c r="G196" s="28">
        <v>18733.400000000001</v>
      </c>
      <c r="H196" s="28">
        <v>5.9607299999999999</v>
      </c>
      <c r="I196" s="28">
        <v>1.62656</v>
      </c>
      <c r="J196" s="28">
        <v>1.6050800000000001</v>
      </c>
      <c r="K196" s="28">
        <v>9.6823399999999999</v>
      </c>
      <c r="L196" s="28">
        <v>0.33773999999999998</v>
      </c>
      <c r="M196" s="28">
        <v>126.098</v>
      </c>
      <c r="N196" s="28">
        <v>79.496200000000002</v>
      </c>
      <c r="O196" s="44">
        <v>5.5947199999999997E-6</v>
      </c>
      <c r="P196" s="28">
        <v>0.133605</v>
      </c>
      <c r="Q196" s="28">
        <v>3.1214400000000002</v>
      </c>
      <c r="R196" s="28">
        <v>1.3675700000000001E-2</v>
      </c>
      <c r="S196" s="44">
        <v>2.2987399999999999E-9</v>
      </c>
      <c r="T196" s="44">
        <v>3.5691499999999998E-9</v>
      </c>
      <c r="U196" s="28">
        <v>4.1860300000000003E-2</v>
      </c>
      <c r="V196" s="28">
        <v>5.3181099999999999</v>
      </c>
      <c r="W196" s="28"/>
      <c r="X196" s="28"/>
      <c r="Y196" s="28">
        <v>600</v>
      </c>
      <c r="Z196" s="28">
        <v>600</v>
      </c>
      <c r="AA196" s="28">
        <v>800</v>
      </c>
      <c r="AB196" s="28"/>
      <c r="AC196" s="28">
        <v>391.66666666666697</v>
      </c>
      <c r="AD196" s="28"/>
      <c r="AE196" s="47"/>
      <c r="AF196" s="87"/>
      <c r="AG196" s="87"/>
      <c r="AH196" s="87"/>
      <c r="AI196" s="47"/>
      <c r="AJ196" s="47"/>
      <c r="AK196" s="47"/>
      <c r="AL196" s="47"/>
      <c r="AM196" s="47"/>
      <c r="AN196" s="47"/>
      <c r="AO196" s="47"/>
      <c r="AP196" s="47"/>
      <c r="AQ196" s="47"/>
      <c r="AR196" s="47"/>
      <c r="AS196" s="47"/>
      <c r="AT196" s="47"/>
      <c r="DV196" s="37"/>
      <c r="DW196" s="37"/>
      <c r="DX196" s="37"/>
      <c r="DY196" s="37"/>
      <c r="DZ196" s="37"/>
      <c r="EA196" s="37"/>
      <c r="EB196" s="37"/>
      <c r="EC196" s="37"/>
      <c r="ED196" s="37"/>
      <c r="EE196" s="37"/>
      <c r="EF196" s="37"/>
      <c r="EG196" s="37"/>
      <c r="EH196" s="37"/>
      <c r="EI196" s="37"/>
      <c r="EJ196" s="37"/>
      <c r="EK196" s="37"/>
      <c r="IA196" s="47"/>
      <c r="IB196" s="47"/>
      <c r="IC196" s="37"/>
      <c r="ID196" s="37"/>
    </row>
    <row r="197" spans="1:238">
      <c r="A197" s="47"/>
      <c r="B197" s="28" t="s">
        <v>295</v>
      </c>
      <c r="C197" s="28"/>
      <c r="D197" s="28">
        <v>0.71369499999999997</v>
      </c>
      <c r="E197" s="28">
        <v>5905.14</v>
      </c>
      <c r="F197" s="28">
        <v>2.0537000000000001</v>
      </c>
      <c r="G197" s="28">
        <v>11557.9</v>
      </c>
      <c r="H197" s="28">
        <v>9.0029199999999996</v>
      </c>
      <c r="I197" s="28">
        <v>0.94975500000000002</v>
      </c>
      <c r="J197" s="28">
        <v>1.3309599999999999</v>
      </c>
      <c r="K197" s="28">
        <v>7.7328599999999996</v>
      </c>
      <c r="L197" s="28">
        <v>0.244202</v>
      </c>
      <c r="M197" s="28">
        <v>101.167</v>
      </c>
      <c r="N197" s="28">
        <v>76.064400000000006</v>
      </c>
      <c r="O197" s="44">
        <v>1.5368800000000001E-5</v>
      </c>
      <c r="P197" s="28">
        <v>0.13546</v>
      </c>
      <c r="Q197" s="28">
        <v>2.7028300000000001</v>
      </c>
      <c r="R197" s="28">
        <v>7.4917799999999998E-4</v>
      </c>
      <c r="S197" s="44">
        <v>4.1694600000000001E-10</v>
      </c>
      <c r="T197" s="44">
        <v>6.4747499999999998E-10</v>
      </c>
      <c r="U197" s="28">
        <v>4.1678600000000003E-2</v>
      </c>
      <c r="V197" s="28">
        <v>3.3540399999999999</v>
      </c>
      <c r="W197" s="28"/>
      <c r="X197" s="28"/>
      <c r="Y197" s="28">
        <v>600</v>
      </c>
      <c r="Z197" s="28">
        <v>600</v>
      </c>
      <c r="AA197" s="28">
        <v>800</v>
      </c>
      <c r="AB197" s="28"/>
      <c r="AC197" s="28">
        <v>391.66666666666697</v>
      </c>
      <c r="AD197" s="28"/>
      <c r="AE197" s="47"/>
      <c r="AF197" s="87"/>
      <c r="AG197" s="87"/>
      <c r="AH197" s="87"/>
      <c r="AI197" s="47"/>
      <c r="AJ197" s="10"/>
      <c r="AK197" s="10"/>
      <c r="AL197" s="10" t="s">
        <v>348</v>
      </c>
      <c r="AM197" s="10" t="s">
        <v>193</v>
      </c>
      <c r="AN197" s="10" t="s">
        <v>195</v>
      </c>
      <c r="AO197" s="10" t="s">
        <v>349</v>
      </c>
      <c r="AP197" s="10" t="s">
        <v>105</v>
      </c>
      <c r="AQ197" s="10" t="s">
        <v>103</v>
      </c>
      <c r="AR197" s="10" t="s">
        <v>102</v>
      </c>
      <c r="AS197" s="10" t="s">
        <v>100</v>
      </c>
      <c r="AT197" s="47"/>
      <c r="DV197" s="37"/>
      <c r="DW197" s="37"/>
      <c r="DX197" s="37"/>
      <c r="DY197" s="37"/>
      <c r="DZ197" s="37"/>
      <c r="EA197" s="37"/>
      <c r="EB197" s="37"/>
      <c r="EC197" s="37"/>
      <c r="ED197" s="37"/>
      <c r="EE197" s="37"/>
      <c r="EF197" s="37"/>
      <c r="EG197" s="37"/>
      <c r="EH197" s="37"/>
      <c r="EI197" s="37"/>
      <c r="EJ197" s="37"/>
      <c r="EK197" s="37"/>
      <c r="IA197" s="47"/>
      <c r="IB197" s="47"/>
      <c r="IC197" s="37"/>
      <c r="ID197" s="37"/>
    </row>
    <row r="198" spans="1:238">
      <c r="A198" s="47"/>
      <c r="B198" s="28" t="s">
        <v>297</v>
      </c>
      <c r="C198" s="28"/>
      <c r="D198" s="28">
        <v>1.24803</v>
      </c>
      <c r="E198" s="28">
        <v>4558.62</v>
      </c>
      <c r="F198" s="28">
        <v>1.46943E-2</v>
      </c>
      <c r="G198" s="28">
        <v>15829.3</v>
      </c>
      <c r="H198" s="28">
        <v>5.25535</v>
      </c>
      <c r="I198" s="28">
        <v>0.94781000000000004</v>
      </c>
      <c r="J198" s="28">
        <v>1.1419699999999999</v>
      </c>
      <c r="K198" s="28">
        <v>6.9612100000000003</v>
      </c>
      <c r="L198" s="28">
        <v>0.223221</v>
      </c>
      <c r="M198" s="28">
        <v>87.418000000000006</v>
      </c>
      <c r="N198" s="28">
        <v>84.569100000000006</v>
      </c>
      <c r="O198" s="44">
        <v>6.0462599999999999E-5</v>
      </c>
      <c r="P198" s="28">
        <v>0.10778</v>
      </c>
      <c r="Q198" s="28">
        <v>2.4577100000000001</v>
      </c>
      <c r="R198" s="28">
        <v>1.5774800000000001E-4</v>
      </c>
      <c r="S198" s="28">
        <v>1.00946E-2</v>
      </c>
      <c r="T198" s="44">
        <v>2.1896000000000001E-10</v>
      </c>
      <c r="U198" s="28">
        <v>5.5565200000000002E-2</v>
      </c>
      <c r="V198" s="28">
        <v>4.0125299999999999</v>
      </c>
      <c r="W198" s="28"/>
      <c r="X198" s="28"/>
      <c r="Y198" s="28">
        <v>600</v>
      </c>
      <c r="Z198" s="28">
        <v>600</v>
      </c>
      <c r="AA198" s="28">
        <v>800</v>
      </c>
      <c r="AB198" s="28"/>
      <c r="AC198" s="28">
        <v>391.66666666666697</v>
      </c>
      <c r="AD198" s="28"/>
      <c r="AE198" s="47"/>
      <c r="AF198" s="87"/>
      <c r="AG198" s="87"/>
      <c r="AH198" s="87"/>
      <c r="AI198" s="47"/>
      <c r="AJ198" s="74" t="s">
        <v>342</v>
      </c>
      <c r="AK198" s="74"/>
      <c r="AM198">
        <v>59805.076470588239</v>
      </c>
      <c r="AN198">
        <v>123570.71764705883</v>
      </c>
      <c r="AP198">
        <v>72529.411764705888</v>
      </c>
      <c r="AQ198">
        <v>128088.23529411765</v>
      </c>
      <c r="AR198">
        <v>289494.1176470588</v>
      </c>
      <c r="AS198">
        <v>28800</v>
      </c>
      <c r="AT198" s="47"/>
      <c r="DW198" s="37"/>
      <c r="DX198" s="37"/>
      <c r="DY198" s="37"/>
      <c r="DZ198" s="37"/>
      <c r="EA198" s="37"/>
      <c r="EB198" s="37"/>
      <c r="EC198" s="37"/>
      <c r="ED198" s="37"/>
      <c r="EE198" s="37"/>
      <c r="EF198" s="37"/>
      <c r="EG198" s="37"/>
      <c r="EH198" s="37"/>
      <c r="EI198" s="37"/>
      <c r="EJ198" s="37"/>
      <c r="EK198" s="37"/>
      <c r="EL198" s="37"/>
      <c r="IA198" s="47"/>
      <c r="IB198" s="47"/>
      <c r="IC198" s="37"/>
      <c r="ID198" s="37"/>
    </row>
    <row r="199" spans="1:238">
      <c r="A199" s="47"/>
      <c r="B199" s="39" t="s">
        <v>299</v>
      </c>
      <c r="C199" s="39"/>
      <c r="D199" s="39">
        <v>1.35002</v>
      </c>
      <c r="E199" s="39">
        <v>7330.13</v>
      </c>
      <c r="F199" s="39">
        <v>2.01769</v>
      </c>
      <c r="G199" s="39">
        <v>13051</v>
      </c>
      <c r="H199" s="39">
        <v>5.6188900000000004</v>
      </c>
      <c r="I199" s="39">
        <v>1.4379599999999999</v>
      </c>
      <c r="J199" s="39">
        <v>1.42811</v>
      </c>
      <c r="K199" s="39">
        <v>7.1467099999999997</v>
      </c>
      <c r="L199" s="39">
        <v>0.29028300000000001</v>
      </c>
      <c r="M199" s="39">
        <v>92.528800000000004</v>
      </c>
      <c r="N199" s="39">
        <v>85.429900000000004</v>
      </c>
      <c r="O199" s="39">
        <v>5.5629699999999998E-4</v>
      </c>
      <c r="P199" s="39">
        <v>0.143072</v>
      </c>
      <c r="Q199" s="39">
        <v>3.08385</v>
      </c>
      <c r="R199" s="41">
        <v>6.4067100000000002E-5</v>
      </c>
      <c r="S199" s="41">
        <v>4.7921300000000002E-11</v>
      </c>
      <c r="T199" s="41">
        <v>7.5375399999999996E-11</v>
      </c>
      <c r="U199" s="39">
        <v>4.74727E-2</v>
      </c>
      <c r="V199" s="39">
        <v>4.40944</v>
      </c>
      <c r="W199" s="39"/>
      <c r="X199" s="39"/>
      <c r="Y199" s="39">
        <v>600</v>
      </c>
      <c r="Z199" s="39">
        <v>600</v>
      </c>
      <c r="AA199" s="39">
        <v>800</v>
      </c>
      <c r="AB199" s="39"/>
      <c r="AC199" s="39">
        <v>391.66666666666697</v>
      </c>
      <c r="AD199" s="39"/>
      <c r="AE199" s="47"/>
      <c r="AF199" s="87"/>
      <c r="AG199" s="87"/>
      <c r="AH199" s="87"/>
      <c r="AI199" s="47"/>
      <c r="AJ199" s="74" t="s">
        <v>343</v>
      </c>
      <c r="AK199" s="74"/>
      <c r="AM199">
        <v>60580.052941176473</v>
      </c>
      <c r="AN199">
        <v>125649.88235294117</v>
      </c>
      <c r="AP199">
        <v>73705.882352941175</v>
      </c>
      <c r="AQ199">
        <v>127000</v>
      </c>
      <c r="AR199">
        <v>290470.5882352941</v>
      </c>
      <c r="AS199">
        <v>27876.470588235294</v>
      </c>
      <c r="AT199" s="47"/>
      <c r="DW199" s="37"/>
      <c r="DX199" s="37"/>
      <c r="DY199" s="37"/>
      <c r="DZ199" s="37"/>
      <c r="EA199" s="37"/>
      <c r="EB199" s="37"/>
      <c r="EC199" s="37"/>
      <c r="ED199" s="37"/>
      <c r="EE199" s="37"/>
      <c r="EF199" s="37"/>
      <c r="EG199" s="37"/>
      <c r="EH199" s="37"/>
      <c r="EI199" s="37"/>
      <c r="EJ199" s="37"/>
      <c r="EK199" s="37"/>
      <c r="EL199" s="37"/>
      <c r="IA199" s="47"/>
      <c r="IB199" s="47"/>
      <c r="IC199" s="37"/>
      <c r="ID199" s="37"/>
    </row>
    <row r="200" spans="1:238">
      <c r="A200" s="47"/>
      <c r="B200" s="32" t="s">
        <v>301</v>
      </c>
      <c r="C200" s="32"/>
      <c r="D200" s="32">
        <v>1.2519199999999999</v>
      </c>
      <c r="E200" s="32">
        <v>5920.67</v>
      </c>
      <c r="F200" s="32">
        <v>0.38848899999999997</v>
      </c>
      <c r="G200" s="32">
        <v>16580</v>
      </c>
      <c r="H200" s="32">
        <v>3.5988000000000002</v>
      </c>
      <c r="I200" s="32">
        <v>1.3776600000000001</v>
      </c>
      <c r="J200" s="32">
        <v>1.13324</v>
      </c>
      <c r="K200" s="32">
        <v>7.9733099999999997</v>
      </c>
      <c r="L200" s="32">
        <v>0.29499700000000001</v>
      </c>
      <c r="M200" s="32">
        <v>96.458399999999997</v>
      </c>
      <c r="N200" s="32">
        <v>89.004099999999994</v>
      </c>
      <c r="O200" s="32">
        <v>1.04483E-4</v>
      </c>
      <c r="P200" s="32">
        <v>0.111513</v>
      </c>
      <c r="Q200" s="32">
        <v>2.9200499999999998</v>
      </c>
      <c r="R200" s="35">
        <v>3.2755899999999998E-7</v>
      </c>
      <c r="S200" s="35">
        <v>8.1121700000000006E-12</v>
      </c>
      <c r="T200" s="35">
        <v>2.8616299999999998E-13</v>
      </c>
      <c r="U200" s="35">
        <v>8.3171599999999995E-5</v>
      </c>
      <c r="V200" s="32">
        <v>4.5860000000000003</v>
      </c>
      <c r="W200" s="32"/>
      <c r="X200" s="32"/>
      <c r="Y200" s="32">
        <v>600</v>
      </c>
      <c r="Z200" s="32">
        <v>600</v>
      </c>
      <c r="AA200" s="32">
        <v>800</v>
      </c>
      <c r="AB200" s="32"/>
      <c r="AC200" s="32">
        <v>391.66666666666697</v>
      </c>
      <c r="AD200" s="32"/>
      <c r="AE200" s="47"/>
      <c r="AF200" s="87"/>
      <c r="AG200" s="87"/>
      <c r="AH200" s="87"/>
      <c r="AI200" s="47"/>
      <c r="AJ200" s="74" t="s">
        <v>344</v>
      </c>
      <c r="AK200" s="74"/>
      <c r="AM200">
        <v>59033.61</v>
      </c>
      <c r="AN200">
        <v>122963.2</v>
      </c>
      <c r="AP200">
        <v>72570</v>
      </c>
      <c r="AQ200">
        <v>126210</v>
      </c>
      <c r="AR200">
        <v>292030</v>
      </c>
      <c r="AS200">
        <v>27540</v>
      </c>
      <c r="AT200" s="47"/>
      <c r="DW200" s="37"/>
      <c r="DX200" s="37"/>
      <c r="DY200" s="37"/>
      <c r="DZ200" s="37"/>
      <c r="EA200" s="37"/>
      <c r="EB200" s="37"/>
      <c r="EC200" s="37"/>
      <c r="ED200" s="37"/>
      <c r="EE200" s="37"/>
      <c r="EF200" s="37"/>
      <c r="EG200" s="37"/>
      <c r="EH200" s="37"/>
      <c r="EI200" s="37"/>
      <c r="EJ200" s="37"/>
      <c r="EK200" s="37"/>
      <c r="EL200" s="37"/>
      <c r="IA200" s="47"/>
      <c r="IB200" s="47"/>
      <c r="IC200" s="37"/>
      <c r="ID200" s="37"/>
    </row>
    <row r="201" spans="1:238">
      <c r="A201" s="47"/>
      <c r="B201" s="28" t="s">
        <v>303</v>
      </c>
      <c r="C201" s="28"/>
      <c r="D201" s="28">
        <v>0.90639800000000004</v>
      </c>
      <c r="E201" s="28">
        <v>3844.12</v>
      </c>
      <c r="F201" s="28">
        <v>3.0705100000000001</v>
      </c>
      <c r="G201" s="28">
        <v>13393.3</v>
      </c>
      <c r="H201" s="28">
        <v>7.8419600000000003</v>
      </c>
      <c r="I201" s="28">
        <v>1.0015000000000001</v>
      </c>
      <c r="J201" s="28">
        <v>1.22915</v>
      </c>
      <c r="K201" s="28">
        <v>7.15205</v>
      </c>
      <c r="L201" s="28">
        <v>0.317415</v>
      </c>
      <c r="M201" s="28">
        <v>76.903999999999996</v>
      </c>
      <c r="N201" s="28">
        <v>76.024699999999996</v>
      </c>
      <c r="O201" s="44">
        <v>2.1395699999999999E-5</v>
      </c>
      <c r="P201" s="28">
        <v>0.12515399999999999</v>
      </c>
      <c r="Q201" s="28">
        <v>2.9550700000000001</v>
      </c>
      <c r="R201" s="44">
        <v>3.6292399999999997E-7</v>
      </c>
      <c r="S201" s="28">
        <v>2.2866000000000001E-2</v>
      </c>
      <c r="T201" s="44">
        <v>6.1766799999999994E-14</v>
      </c>
      <c r="U201" s="28">
        <v>1.4086E-2</v>
      </c>
      <c r="V201" s="28">
        <v>3.9013900000000001</v>
      </c>
      <c r="W201" s="28"/>
      <c r="X201" s="28"/>
      <c r="Y201" s="28">
        <v>600</v>
      </c>
      <c r="Z201" s="28">
        <v>600</v>
      </c>
      <c r="AA201" s="28">
        <v>800</v>
      </c>
      <c r="AB201" s="28"/>
      <c r="AC201" s="28">
        <v>391.66666666666697</v>
      </c>
      <c r="AD201" s="28"/>
      <c r="AE201" s="47"/>
      <c r="AF201" s="87"/>
      <c r="AG201" s="87"/>
      <c r="AH201" s="87"/>
      <c r="AI201" s="47"/>
      <c r="AJ201" s="47"/>
      <c r="AK201" s="47"/>
      <c r="AL201" s="47"/>
      <c r="AM201" s="47"/>
      <c r="AN201" s="47"/>
      <c r="AO201" s="47"/>
      <c r="AP201" s="47"/>
      <c r="AQ201" s="47"/>
      <c r="AR201" s="47"/>
      <c r="AS201" s="47"/>
      <c r="AT201" s="47"/>
      <c r="AU201" s="37"/>
      <c r="DV201" s="37"/>
      <c r="DW201" s="37"/>
      <c r="DX201" s="37"/>
      <c r="DY201" s="37"/>
      <c r="DZ201" s="37"/>
      <c r="EA201" s="37"/>
      <c r="EB201" s="37"/>
      <c r="EC201" s="37"/>
      <c r="ED201" s="37"/>
      <c r="EE201" s="37"/>
      <c r="EF201" s="37"/>
      <c r="EG201" s="37"/>
      <c r="EH201" s="37"/>
      <c r="EI201" s="37"/>
      <c r="EJ201" s="37"/>
      <c r="EK201" s="37"/>
      <c r="IA201" s="47"/>
      <c r="IB201" s="47"/>
      <c r="IC201" s="37"/>
      <c r="ID201" s="37"/>
    </row>
    <row r="202" spans="1:238">
      <c r="A202" s="47"/>
      <c r="B202" s="28" t="s">
        <v>305</v>
      </c>
      <c r="C202" s="28"/>
      <c r="D202" s="28">
        <v>1.77763</v>
      </c>
      <c r="E202" s="28">
        <v>4593.24</v>
      </c>
      <c r="F202" s="28">
        <v>258.84100000000001</v>
      </c>
      <c r="G202" s="28">
        <v>13863.2</v>
      </c>
      <c r="H202" s="28">
        <v>91.07</v>
      </c>
      <c r="I202" s="28">
        <v>2.7882500000000001</v>
      </c>
      <c r="J202" s="28">
        <v>3.9451100000000001</v>
      </c>
      <c r="K202" s="28">
        <v>11.3346</v>
      </c>
      <c r="L202" s="28">
        <v>2.3170999999999999</v>
      </c>
      <c r="M202" s="28">
        <v>72.260300000000001</v>
      </c>
      <c r="N202" s="28">
        <v>52.522599999999997</v>
      </c>
      <c r="O202" s="44">
        <v>3.4187000000000003E-5</v>
      </c>
      <c r="P202" s="28">
        <v>0.17147299999999999</v>
      </c>
      <c r="Q202" s="28">
        <v>6.5574300000000001</v>
      </c>
      <c r="R202" s="44">
        <v>1.2530900000000001E-6</v>
      </c>
      <c r="S202" s="44">
        <v>8.8069400000000002E-11</v>
      </c>
      <c r="T202" s="44">
        <v>1.31709E-14</v>
      </c>
      <c r="U202" s="28">
        <v>4.4529100000000002E-2</v>
      </c>
      <c r="V202" s="28">
        <v>3.9661499999999998</v>
      </c>
      <c r="W202" s="28"/>
      <c r="X202" s="28"/>
      <c r="Y202" s="28">
        <v>600</v>
      </c>
      <c r="Z202" s="28">
        <v>600</v>
      </c>
      <c r="AA202" s="28">
        <v>800</v>
      </c>
      <c r="AB202" s="28"/>
      <c r="AC202" s="28">
        <v>391.66666666666697</v>
      </c>
      <c r="AD202" s="28"/>
      <c r="AE202" s="47"/>
      <c r="AF202" s="87"/>
      <c r="AG202" s="87"/>
      <c r="AH202" s="87"/>
      <c r="AI202" s="47"/>
      <c r="AJ202" s="10"/>
      <c r="AK202" s="10"/>
      <c r="AL202" s="10" t="s">
        <v>348</v>
      </c>
      <c r="AM202" s="10" t="s">
        <v>193</v>
      </c>
      <c r="AN202" s="10" t="s">
        <v>195</v>
      </c>
      <c r="AO202" s="10" t="s">
        <v>349</v>
      </c>
      <c r="AP202" s="10" t="s">
        <v>105</v>
      </c>
      <c r="AQ202" s="10" t="s">
        <v>103</v>
      </c>
      <c r="AR202" s="10" t="s">
        <v>102</v>
      </c>
      <c r="AS202" s="10" t="s">
        <v>100</v>
      </c>
      <c r="AT202" s="47"/>
      <c r="AU202" s="37"/>
      <c r="DV202" s="37"/>
      <c r="DW202" s="37"/>
      <c r="DX202" s="37"/>
      <c r="DY202" s="37"/>
      <c r="DZ202" s="37"/>
      <c r="EA202" s="37"/>
      <c r="EB202" s="37"/>
      <c r="EC202" s="37"/>
      <c r="ED202" s="37"/>
      <c r="EE202" s="37"/>
      <c r="EF202" s="37"/>
      <c r="EG202" s="37"/>
      <c r="EH202" s="37"/>
      <c r="EI202" s="37"/>
      <c r="EJ202" s="37"/>
      <c r="EK202" s="37"/>
      <c r="IA202" s="47"/>
      <c r="IB202" s="47"/>
      <c r="IC202" s="37"/>
      <c r="ID202" s="37"/>
    </row>
    <row r="203" spans="1:238">
      <c r="A203" s="47"/>
      <c r="B203" s="28" t="s">
        <v>307</v>
      </c>
      <c r="C203" s="28"/>
      <c r="D203" s="28">
        <v>1.09531</v>
      </c>
      <c r="E203" s="28">
        <v>8910.3700000000008</v>
      </c>
      <c r="F203" s="28">
        <v>3.5392100000000002</v>
      </c>
      <c r="G203" s="28">
        <v>15861.4</v>
      </c>
      <c r="H203" s="28">
        <v>5.9861899999999997</v>
      </c>
      <c r="I203" s="28">
        <v>1.35131</v>
      </c>
      <c r="J203" s="28">
        <v>1.50187</v>
      </c>
      <c r="K203" s="28">
        <v>7.8023999999999996</v>
      </c>
      <c r="L203" s="28">
        <v>0.26251200000000002</v>
      </c>
      <c r="M203" s="28">
        <v>107.468</v>
      </c>
      <c r="N203" s="28">
        <v>118.711</v>
      </c>
      <c r="O203" s="28">
        <v>8.83909E-4</v>
      </c>
      <c r="P203" s="28">
        <v>0.18489700000000001</v>
      </c>
      <c r="Q203" s="28">
        <v>3.5514800000000002</v>
      </c>
      <c r="R203" s="28">
        <v>4.66086E-4</v>
      </c>
      <c r="S203" s="44">
        <v>1.14268E-7</v>
      </c>
      <c r="T203" s="44">
        <v>3.4054599999999998E-17</v>
      </c>
      <c r="U203" s="28">
        <v>1.5414600000000001E-2</v>
      </c>
      <c r="V203" s="28">
        <v>5.32559</v>
      </c>
      <c r="W203" s="28"/>
      <c r="X203" s="28"/>
      <c r="Y203" s="28">
        <v>600</v>
      </c>
      <c r="Z203" s="28">
        <v>600</v>
      </c>
      <c r="AA203" s="28">
        <v>800</v>
      </c>
      <c r="AB203" s="28"/>
      <c r="AC203" s="28">
        <v>391.66666666666697</v>
      </c>
      <c r="AD203" s="28"/>
      <c r="AE203" s="47"/>
      <c r="AF203" s="87"/>
      <c r="AG203" s="87"/>
      <c r="AH203" s="87"/>
      <c r="AI203" s="47"/>
      <c r="AJ203" s="74" t="s">
        <v>345</v>
      </c>
      <c r="AK203" s="74"/>
      <c r="AM203">
        <v>54322.819999999992</v>
      </c>
      <c r="AN203">
        <v>143084.6</v>
      </c>
      <c r="AP203">
        <v>67670</v>
      </c>
      <c r="AQ203">
        <v>131390</v>
      </c>
      <c r="AR203">
        <v>286450</v>
      </c>
      <c r="AS203">
        <v>34130</v>
      </c>
      <c r="AT203" s="47"/>
      <c r="AU203" s="37"/>
      <c r="DW203" s="37"/>
      <c r="DX203" s="37"/>
      <c r="DY203" s="37"/>
      <c r="DZ203" s="37"/>
      <c r="EA203" s="37"/>
      <c r="EB203" s="37"/>
      <c r="EC203" s="37"/>
      <c r="ED203" s="37"/>
      <c r="EE203" s="37"/>
      <c r="EF203" s="37"/>
      <c r="EG203" s="37"/>
      <c r="EH203" s="37"/>
      <c r="EI203" s="37"/>
      <c r="EJ203" s="37"/>
      <c r="EK203" s="37"/>
      <c r="EL203" s="37"/>
      <c r="IA203" s="47"/>
      <c r="IB203" s="47"/>
      <c r="IC203" s="37"/>
      <c r="ID203" s="37"/>
    </row>
    <row r="204" spans="1:238">
      <c r="A204" s="47"/>
      <c r="B204" s="32" t="s">
        <v>309</v>
      </c>
      <c r="C204" s="32"/>
      <c r="D204" s="32">
        <v>1.07209</v>
      </c>
      <c r="E204" s="32">
        <v>6184.91</v>
      </c>
      <c r="F204" s="32">
        <v>5.0338099999999997E-2</v>
      </c>
      <c r="G204" s="32">
        <v>15495.8</v>
      </c>
      <c r="H204" s="32">
        <v>5.3353900000000003</v>
      </c>
      <c r="I204" s="32">
        <v>0.907833</v>
      </c>
      <c r="J204" s="32">
        <v>1.3188899999999999</v>
      </c>
      <c r="K204" s="32">
        <v>7.6450300000000002</v>
      </c>
      <c r="L204" s="32">
        <v>0.188889</v>
      </c>
      <c r="M204" s="32">
        <v>89.729100000000003</v>
      </c>
      <c r="N204" s="32">
        <v>71.535399999999996</v>
      </c>
      <c r="O204" s="32">
        <v>6.0607800000000002E-4</v>
      </c>
      <c r="P204" s="32">
        <v>0.12565000000000001</v>
      </c>
      <c r="Q204" s="32">
        <v>3.6341299999999999</v>
      </c>
      <c r="R204" s="32">
        <v>1.0017E-4</v>
      </c>
      <c r="S204" s="35">
        <v>5.6335499999999998E-9</v>
      </c>
      <c r="T204" s="35">
        <v>3.5430900000000001E-16</v>
      </c>
      <c r="U204" s="32">
        <v>2.51387E-2</v>
      </c>
      <c r="V204" s="32">
        <v>5.3551900000000003</v>
      </c>
      <c r="W204" s="32"/>
      <c r="X204" s="32"/>
      <c r="Y204" s="32">
        <v>600</v>
      </c>
      <c r="Z204" s="32">
        <v>600</v>
      </c>
      <c r="AA204" s="32">
        <v>800</v>
      </c>
      <c r="AB204" s="32"/>
      <c r="AC204" s="32">
        <v>391.66666666666697</v>
      </c>
      <c r="AD204" s="32"/>
      <c r="AE204" s="47"/>
      <c r="AF204" s="87"/>
      <c r="AG204" s="87"/>
      <c r="AH204" s="87"/>
      <c r="AI204" s="47"/>
      <c r="AJ204" s="74" t="s">
        <v>346</v>
      </c>
      <c r="AK204" s="74"/>
      <c r="AM204">
        <v>51661.63636363636</v>
      </c>
      <c r="AN204">
        <v>141373.72727272726</v>
      </c>
      <c r="AP204">
        <v>67909.090909090912</v>
      </c>
      <c r="AQ204">
        <v>131363.63636363635</v>
      </c>
      <c r="AR204">
        <v>286290.90909090912</v>
      </c>
      <c r="AS204">
        <v>34181.818181818184</v>
      </c>
      <c r="AT204" s="47"/>
      <c r="AU204" s="37"/>
      <c r="DW204" s="37"/>
      <c r="DX204" s="37"/>
      <c r="DY204" s="37"/>
      <c r="DZ204" s="37"/>
      <c r="EA204" s="37"/>
      <c r="EB204" s="37"/>
      <c r="EC204" s="37"/>
      <c r="ED204" s="37"/>
      <c r="EE204" s="37"/>
      <c r="EF204" s="37"/>
      <c r="EG204" s="37"/>
      <c r="EH204" s="37"/>
      <c r="EI204" s="37"/>
      <c r="EJ204" s="37"/>
      <c r="EK204" s="37"/>
      <c r="EL204" s="37"/>
      <c r="IA204" s="47"/>
      <c r="IB204" s="47"/>
      <c r="IC204" s="37"/>
      <c r="ID204" s="37"/>
    </row>
    <row r="205" spans="1:238">
      <c r="A205" s="47"/>
      <c r="B205" s="28" t="s">
        <v>311</v>
      </c>
      <c r="C205" s="28"/>
      <c r="D205" s="28">
        <v>1.1943699999999999</v>
      </c>
      <c r="E205" s="28">
        <v>6499.1</v>
      </c>
      <c r="F205" s="28">
        <v>2.8661400000000001</v>
      </c>
      <c r="G205" s="28">
        <v>14172</v>
      </c>
      <c r="H205" s="28">
        <v>6.1614100000000001</v>
      </c>
      <c r="I205" s="28">
        <v>0.88459600000000005</v>
      </c>
      <c r="J205" s="28">
        <v>1.32039</v>
      </c>
      <c r="K205" s="28">
        <v>8.2006300000000003</v>
      </c>
      <c r="L205" s="28">
        <v>0.28546300000000002</v>
      </c>
      <c r="M205" s="28">
        <v>115.45399999999999</v>
      </c>
      <c r="N205" s="28">
        <v>92.139700000000005</v>
      </c>
      <c r="O205" s="28">
        <v>8.4319799999999997E-4</v>
      </c>
      <c r="P205" s="28">
        <v>0.114869</v>
      </c>
      <c r="Q205" s="28">
        <v>2.88062</v>
      </c>
      <c r="R205" s="28">
        <v>5.2277400000000005E-4</v>
      </c>
      <c r="S205" s="44">
        <v>2.76549E-8</v>
      </c>
      <c r="T205" s="44">
        <v>1.02115E-16</v>
      </c>
      <c r="U205" s="28">
        <v>2.6218100000000001E-2</v>
      </c>
      <c r="V205" s="28">
        <v>3.8885700000000001</v>
      </c>
      <c r="W205" s="28"/>
      <c r="X205" s="28"/>
      <c r="Y205" s="28">
        <v>600</v>
      </c>
      <c r="Z205" s="28">
        <v>600</v>
      </c>
      <c r="AA205" s="28">
        <v>800</v>
      </c>
      <c r="AB205" s="28"/>
      <c r="AC205" s="28">
        <v>391.66666666666697</v>
      </c>
      <c r="AD205" s="28"/>
      <c r="AE205" s="47"/>
      <c r="AF205" s="87"/>
      <c r="AG205" s="87"/>
      <c r="AH205" s="87"/>
      <c r="AI205" s="47"/>
      <c r="AJ205" s="74" t="s">
        <v>347</v>
      </c>
      <c r="AK205" s="74"/>
      <c r="AM205">
        <v>55445.692857142865</v>
      </c>
      <c r="AN205">
        <v>145044.42857142858</v>
      </c>
      <c r="AP205">
        <v>67364.28571428571</v>
      </c>
      <c r="AQ205">
        <v>131514.28571428571</v>
      </c>
      <c r="AR205">
        <v>286185.71428571426</v>
      </c>
      <c r="AS205">
        <v>34657.142857142855</v>
      </c>
      <c r="AT205" s="47"/>
      <c r="AU205" s="37"/>
      <c r="DW205" s="37"/>
      <c r="DX205" s="37"/>
      <c r="DY205" s="37"/>
      <c r="DZ205" s="37"/>
      <c r="EA205" s="37"/>
      <c r="EB205" s="37"/>
      <c r="EC205" s="37"/>
      <c r="ED205" s="37"/>
      <c r="EE205" s="37"/>
      <c r="EF205" s="37"/>
      <c r="EG205" s="37"/>
      <c r="EH205" s="37"/>
      <c r="EI205" s="37"/>
      <c r="EJ205" s="37"/>
      <c r="EK205" s="37"/>
      <c r="EL205" s="37"/>
      <c r="IA205" s="47"/>
      <c r="IB205" s="47"/>
      <c r="IC205" s="37"/>
      <c r="ID205" s="37"/>
    </row>
    <row r="206" spans="1:238">
      <c r="A206" s="47"/>
      <c r="B206" s="28" t="s">
        <v>313</v>
      </c>
      <c r="C206" s="28"/>
      <c r="D206" s="28">
        <v>1.0259799999999999</v>
      </c>
      <c r="E206" s="28">
        <v>4615.24</v>
      </c>
      <c r="F206" s="28">
        <v>3.9922499999999999</v>
      </c>
      <c r="G206" s="28">
        <v>9386.23</v>
      </c>
      <c r="H206" s="28">
        <v>4.4061899999999996</v>
      </c>
      <c r="I206" s="28">
        <v>1.11551</v>
      </c>
      <c r="J206" s="28">
        <v>1.07369</v>
      </c>
      <c r="K206" s="28">
        <v>6.8244499999999997</v>
      </c>
      <c r="L206" s="28">
        <v>0.22867699999999999</v>
      </c>
      <c r="M206" s="28">
        <v>59.818899999999999</v>
      </c>
      <c r="N206" s="28">
        <v>64.363500000000002</v>
      </c>
      <c r="O206" s="28">
        <v>6.9917500000000001E-4</v>
      </c>
      <c r="P206" s="28">
        <v>0.10229000000000001</v>
      </c>
      <c r="Q206" s="28">
        <v>1.71577</v>
      </c>
      <c r="R206" s="44">
        <v>1.31875E-5</v>
      </c>
      <c r="S206" s="44">
        <v>1.1011099999999999E-9</v>
      </c>
      <c r="T206" s="44">
        <v>1.1243899999999999E-15</v>
      </c>
      <c r="U206" s="44">
        <v>6.3868599999999994E-5</v>
      </c>
      <c r="V206" s="28">
        <v>3.0895999999999999</v>
      </c>
      <c r="W206" s="28"/>
      <c r="X206" s="28"/>
      <c r="Y206" s="28">
        <v>600</v>
      </c>
      <c r="Z206" s="28">
        <v>600</v>
      </c>
      <c r="AA206" s="28">
        <v>800</v>
      </c>
      <c r="AB206" s="28"/>
      <c r="AC206" s="28">
        <v>391.66666666666697</v>
      </c>
      <c r="AD206" s="28"/>
      <c r="AE206" s="47"/>
      <c r="AF206" s="87"/>
      <c r="AG206" s="87"/>
      <c r="AH206" s="87"/>
      <c r="AI206" s="47"/>
      <c r="AT206" s="47"/>
      <c r="DV206" s="37"/>
      <c r="DW206" s="37"/>
      <c r="DX206" s="37"/>
      <c r="DY206" s="37"/>
      <c r="DZ206" s="37"/>
      <c r="EA206" s="37"/>
      <c r="EB206" s="37"/>
      <c r="EC206" s="37"/>
      <c r="ED206" s="37"/>
      <c r="EE206" s="37"/>
      <c r="EF206" s="37"/>
      <c r="EG206" s="37"/>
      <c r="EH206" s="37"/>
      <c r="EI206" s="37"/>
      <c r="EJ206" s="37"/>
      <c r="EK206" s="37"/>
      <c r="IA206" s="47"/>
      <c r="IB206" s="47"/>
      <c r="IC206" s="37"/>
      <c r="ID206" s="37"/>
    </row>
    <row r="207" spans="1:238">
      <c r="A207" s="47"/>
      <c r="B207" s="28" t="s">
        <v>315</v>
      </c>
      <c r="C207" s="28"/>
      <c r="D207" s="28">
        <v>1.4369799999999999</v>
      </c>
      <c r="E207" s="28">
        <v>6274.2</v>
      </c>
      <c r="F207" s="28">
        <v>1.4645699999999999</v>
      </c>
      <c r="G207" s="28">
        <v>17869.8</v>
      </c>
      <c r="H207" s="28">
        <v>4.8200599999999998</v>
      </c>
      <c r="I207" s="28">
        <v>1.12442</v>
      </c>
      <c r="J207" s="28">
        <v>1.2523500000000001</v>
      </c>
      <c r="K207" s="28">
        <v>8.7992299999999997</v>
      </c>
      <c r="L207" s="28">
        <v>0.265874</v>
      </c>
      <c r="M207" s="28">
        <v>132.26</v>
      </c>
      <c r="N207" s="28">
        <v>133.51499999999999</v>
      </c>
      <c r="O207" s="28">
        <v>3.6079500000000002E-4</v>
      </c>
      <c r="P207" s="28">
        <v>0.11690200000000001</v>
      </c>
      <c r="Q207" s="28">
        <v>4.1254799999999996</v>
      </c>
      <c r="R207" s="44">
        <v>8.6552300000000001E-6</v>
      </c>
      <c r="S207" s="44">
        <v>7.2177899999999995E-10</v>
      </c>
      <c r="T207" s="44">
        <v>5.7799200000000003E-15</v>
      </c>
      <c r="U207" s="28">
        <v>6.0015700000000003E-4</v>
      </c>
      <c r="V207" s="28">
        <v>9.9124700000000008</v>
      </c>
      <c r="W207" s="28"/>
      <c r="X207" s="28"/>
      <c r="Y207" s="28">
        <v>600</v>
      </c>
      <c r="Z207" s="28">
        <v>600</v>
      </c>
      <c r="AA207" s="28">
        <v>800</v>
      </c>
      <c r="AB207" s="28"/>
      <c r="AC207" s="28">
        <v>391.66666666666697</v>
      </c>
      <c r="AD207" s="28"/>
      <c r="AE207" s="47"/>
      <c r="AF207" s="87"/>
      <c r="AG207" s="87"/>
      <c r="AH207" s="87"/>
      <c r="AI207" s="47"/>
      <c r="AT207" s="47"/>
      <c r="DV207" s="37"/>
      <c r="DW207" s="37"/>
      <c r="DX207" s="37"/>
      <c r="DY207" s="37"/>
      <c r="DZ207" s="37"/>
      <c r="EA207" s="37"/>
      <c r="EB207" s="37"/>
      <c r="EC207" s="37"/>
      <c r="ED207" s="37"/>
      <c r="EE207" s="37"/>
      <c r="EF207" s="37"/>
      <c r="EG207" s="37"/>
      <c r="EH207" s="37"/>
      <c r="EI207" s="37"/>
      <c r="EJ207" s="37"/>
      <c r="EK207" s="37"/>
      <c r="IA207" s="47"/>
      <c r="IB207" s="47"/>
      <c r="IC207" s="37"/>
      <c r="ID207" s="37"/>
    </row>
    <row r="208" spans="1:238">
      <c r="A208" s="47"/>
      <c r="B208" s="47"/>
      <c r="C208" s="9" t="s">
        <v>393</v>
      </c>
      <c r="D208" s="9">
        <f>AVERAGE(D173:D207)</f>
        <v>1.1756419142857144</v>
      </c>
      <c r="E208" s="9">
        <f t="shared" ref="E208:AD208" si="270">AVERAGE(E173:E207)</f>
        <v>5958.1597142857154</v>
      </c>
      <c r="F208" s="9">
        <f t="shared" si="270"/>
        <v>9.2048007657142836</v>
      </c>
      <c r="G208" s="9">
        <f t="shared" si="270"/>
        <v>13873.385142857145</v>
      </c>
      <c r="H208" s="9">
        <f t="shared" si="270"/>
        <v>9.5638102857142862</v>
      </c>
      <c r="I208" s="9">
        <f t="shared" si="270"/>
        <v>1.299012714285714</v>
      </c>
      <c r="J208" s="9">
        <f t="shared" si="270"/>
        <v>1.5668068857142854</v>
      </c>
      <c r="K208" s="9">
        <f t="shared" si="270"/>
        <v>7.7926540000000015</v>
      </c>
      <c r="L208" s="9">
        <f t="shared" si="270"/>
        <v>0.34789622857142855</v>
      </c>
      <c r="M208" s="9">
        <f t="shared" si="270"/>
        <v>98.310782857142868</v>
      </c>
      <c r="N208" s="9">
        <f t="shared" si="270"/>
        <v>89.730874285714307</v>
      </c>
      <c r="O208" s="9">
        <f t="shared" si="270"/>
        <v>2.4108953366514286E-4</v>
      </c>
      <c r="P208" s="9">
        <f t="shared" si="270"/>
        <v>0.13037673428571431</v>
      </c>
      <c r="Q208" s="9">
        <f t="shared" si="270"/>
        <v>3.0807262857142863</v>
      </c>
      <c r="R208" s="9">
        <f t="shared" si="270"/>
        <v>1.3524571350711427E-3</v>
      </c>
      <c r="S208" s="9">
        <f t="shared" si="270"/>
        <v>2.3026273725093678E-3</v>
      </c>
      <c r="T208" s="9">
        <f t="shared" si="270"/>
        <v>1.0789998681682729E-5</v>
      </c>
      <c r="U208" s="9">
        <f t="shared" si="270"/>
        <v>2.4026813304038285E-2</v>
      </c>
      <c r="V208" s="9">
        <f t="shared" si="270"/>
        <v>4.685644285714285</v>
      </c>
      <c r="W208" s="9" t="e">
        <f t="shared" si="270"/>
        <v>#DIV/0!</v>
      </c>
      <c r="X208" s="9" t="e">
        <f t="shared" si="270"/>
        <v>#DIV/0!</v>
      </c>
      <c r="Y208" s="9">
        <f t="shared" si="270"/>
        <v>600</v>
      </c>
      <c r="Z208" s="9">
        <f t="shared" si="270"/>
        <v>600</v>
      </c>
      <c r="AA208" s="9">
        <f t="shared" si="270"/>
        <v>800</v>
      </c>
      <c r="AB208" s="9" t="e">
        <f t="shared" si="270"/>
        <v>#DIV/0!</v>
      </c>
      <c r="AC208" s="9">
        <f t="shared" si="270"/>
        <v>391.66666666666725</v>
      </c>
      <c r="AD208" s="9" t="e">
        <f t="shared" si="270"/>
        <v>#DIV/0!</v>
      </c>
      <c r="AE208" s="47"/>
      <c r="AF208" s="47"/>
      <c r="AG208" s="47"/>
      <c r="AH208" s="47"/>
      <c r="AI208" s="47"/>
      <c r="AJ208" s="47"/>
      <c r="AK208" s="47"/>
      <c r="AL208" s="47"/>
      <c r="AM208" s="47"/>
      <c r="AN208" s="47"/>
      <c r="AO208" s="47"/>
      <c r="AP208" s="47"/>
      <c r="AQ208" s="47"/>
      <c r="AR208" s="47"/>
      <c r="AS208" s="47"/>
      <c r="AT208" s="47"/>
      <c r="AU208" s="47"/>
      <c r="AV208" s="47"/>
      <c r="AW208" s="47"/>
      <c r="AX208" s="47"/>
      <c r="AY208" s="47"/>
      <c r="AZ208" s="47"/>
      <c r="BA208" s="47"/>
      <c r="BB208" s="47"/>
      <c r="BC208" s="47"/>
      <c r="BD208" s="47"/>
      <c r="BE208" s="47"/>
      <c r="BF208" s="47"/>
      <c r="BG208" s="47"/>
      <c r="BH208" s="47"/>
      <c r="BI208" s="47"/>
      <c r="BJ208" s="47"/>
      <c r="BK208" s="47"/>
      <c r="BL208" s="47"/>
      <c r="BM208" s="47"/>
      <c r="BN208" s="47"/>
      <c r="BO208" s="47"/>
      <c r="BP208" s="47"/>
      <c r="BQ208" s="47"/>
      <c r="BR208" s="47"/>
      <c r="BS208" s="47"/>
      <c r="BT208" s="47"/>
      <c r="BU208" s="47"/>
      <c r="BV208" s="47"/>
      <c r="BW208" s="47"/>
      <c r="BX208" s="47"/>
      <c r="BY208" s="47"/>
      <c r="BZ208" s="47"/>
      <c r="CA208" s="47"/>
      <c r="CB208" s="47"/>
      <c r="CC208" s="47"/>
      <c r="CD208" s="47"/>
      <c r="CE208" s="47"/>
      <c r="CF208" s="47"/>
      <c r="CG208" s="47"/>
      <c r="CH208" s="47"/>
      <c r="CI208" s="47"/>
      <c r="CJ208" s="47"/>
      <c r="CK208" s="47"/>
      <c r="CL208" s="47"/>
      <c r="CM208" s="47"/>
      <c r="CN208" s="47"/>
      <c r="CO208" s="47"/>
      <c r="CP208" s="47"/>
      <c r="CQ208" s="47"/>
      <c r="CR208" s="47"/>
      <c r="CS208" s="47"/>
      <c r="CT208" s="47"/>
      <c r="CU208" s="47"/>
      <c r="CV208" s="47"/>
      <c r="CW208" s="47"/>
      <c r="CX208" s="47"/>
      <c r="CY208" s="47"/>
      <c r="CZ208" s="47"/>
      <c r="DA208" s="47"/>
      <c r="DB208" s="47"/>
      <c r="DC208" s="47"/>
      <c r="DD208" s="47"/>
      <c r="DE208" s="47"/>
      <c r="DF208" s="47"/>
      <c r="DG208" s="47"/>
      <c r="DH208" s="47"/>
      <c r="DI208" s="47"/>
      <c r="DJ208" s="47"/>
      <c r="DK208" s="47"/>
      <c r="DL208" s="47"/>
      <c r="DM208" s="47"/>
      <c r="DN208" s="47"/>
      <c r="DO208" s="47"/>
      <c r="DP208" s="47"/>
      <c r="DQ208" s="47"/>
      <c r="DR208" s="47"/>
      <c r="DS208" s="47"/>
      <c r="DT208" s="47"/>
      <c r="DU208" s="47"/>
      <c r="DV208" s="47"/>
      <c r="DW208" s="47"/>
      <c r="DX208" s="47"/>
      <c r="DY208" s="47"/>
      <c r="DZ208" s="47"/>
      <c r="EA208" s="47"/>
      <c r="EB208" s="47"/>
      <c r="EC208" s="47"/>
      <c r="ED208" s="47"/>
      <c r="EE208" s="47"/>
      <c r="EF208" s="47"/>
      <c r="EG208" s="47"/>
      <c r="EH208" s="47"/>
      <c r="EI208" s="47"/>
      <c r="EJ208" s="47"/>
      <c r="EK208" s="47"/>
      <c r="EL208" s="47"/>
      <c r="EM208" s="47"/>
      <c r="EN208" s="47"/>
      <c r="EO208" s="47"/>
      <c r="EP208" s="47"/>
      <c r="EQ208" s="47"/>
      <c r="ER208" s="47"/>
      <c r="ES208" s="47"/>
      <c r="ET208" s="47"/>
      <c r="EU208" s="47"/>
      <c r="EV208" s="47"/>
      <c r="EW208" s="47"/>
      <c r="EX208" s="47"/>
      <c r="EY208" s="47"/>
      <c r="EZ208" s="47"/>
      <c r="FA208" s="47"/>
      <c r="FB208" s="47"/>
      <c r="FC208" s="47"/>
      <c r="FD208" s="47"/>
      <c r="FE208" s="47"/>
      <c r="FF208" s="47"/>
      <c r="FG208" s="47"/>
      <c r="FH208" s="47"/>
      <c r="FI208" s="47"/>
      <c r="FJ208" s="47"/>
      <c r="FK208" s="47"/>
      <c r="FL208" s="47"/>
      <c r="FM208" s="47"/>
      <c r="FN208" s="47"/>
      <c r="FO208" s="47"/>
      <c r="FP208" s="47"/>
      <c r="FQ208" s="47"/>
      <c r="FR208" s="47"/>
      <c r="FS208" s="47"/>
      <c r="FT208" s="47"/>
      <c r="FU208" s="47"/>
      <c r="FV208" s="47"/>
      <c r="FW208" s="47"/>
      <c r="FX208" s="47"/>
      <c r="FY208" s="47"/>
      <c r="FZ208" s="47"/>
      <c r="GA208" s="47"/>
      <c r="GB208" s="47"/>
      <c r="GC208" s="47"/>
      <c r="GD208" s="47"/>
      <c r="GE208" s="47"/>
      <c r="GF208" s="47"/>
      <c r="GG208" s="47"/>
      <c r="GH208" s="47"/>
      <c r="GI208" s="47"/>
      <c r="GJ208" s="47"/>
      <c r="GK208" s="47"/>
      <c r="GL208" s="47"/>
      <c r="GM208" s="47"/>
      <c r="GN208" s="47"/>
      <c r="GO208" s="47"/>
      <c r="GP208" s="47"/>
      <c r="GQ208" s="47"/>
      <c r="GR208" s="47"/>
      <c r="GS208" s="47"/>
      <c r="GT208" s="47"/>
      <c r="GU208" s="47"/>
      <c r="GV208" s="47"/>
      <c r="GW208" s="47"/>
      <c r="GX208" s="47"/>
      <c r="GY208" s="47"/>
      <c r="GZ208" s="47"/>
      <c r="HA208" s="47"/>
      <c r="HB208" s="47"/>
      <c r="HC208" s="47"/>
      <c r="HD208" s="47"/>
      <c r="HE208" s="47"/>
      <c r="HF208" s="47"/>
      <c r="HG208" s="47"/>
      <c r="HH208" s="47"/>
      <c r="HI208" s="47"/>
      <c r="HJ208" s="47"/>
      <c r="HK208" s="47"/>
      <c r="HL208" s="47"/>
      <c r="HM208" s="47"/>
      <c r="HN208" s="47"/>
      <c r="HO208" s="47"/>
      <c r="HP208" s="47"/>
      <c r="HQ208" s="47"/>
      <c r="HR208" s="47"/>
      <c r="HS208" s="47"/>
      <c r="HT208" s="47"/>
      <c r="HU208" s="47"/>
      <c r="HV208" s="47"/>
      <c r="HW208" s="47"/>
      <c r="HX208" s="47"/>
      <c r="HY208" s="47"/>
      <c r="HZ208" s="47"/>
      <c r="IA208" s="47"/>
      <c r="IB208" s="47"/>
      <c r="IC208" s="37"/>
      <c r="ID208" s="37"/>
    </row>
  </sheetData>
  <mergeCells count="33">
    <mergeCell ref="AF190:AH207"/>
    <mergeCell ref="AJ192:AK192"/>
    <mergeCell ref="AJ193:AK193"/>
    <mergeCell ref="AJ194:AK194"/>
    <mergeCell ref="AJ195:AK195"/>
    <mergeCell ref="AJ198:AK198"/>
    <mergeCell ref="AJ199:AK199"/>
    <mergeCell ref="AJ200:AK200"/>
    <mergeCell ref="AJ203:AK203"/>
    <mergeCell ref="AJ204:AK204"/>
    <mergeCell ref="AJ205:AK205"/>
    <mergeCell ref="A2:A37"/>
    <mergeCell ref="AG2:AG45"/>
    <mergeCell ref="BM2:BM36"/>
    <mergeCell ref="A51:B58"/>
    <mergeCell ref="AF51:AG58"/>
    <mergeCell ref="BK51:BL58"/>
    <mergeCell ref="B73:AD77"/>
    <mergeCell ref="B167:AD171"/>
    <mergeCell ref="AF60:AG63"/>
    <mergeCell ref="AF101:AG104"/>
    <mergeCell ref="AF150:AG153"/>
    <mergeCell ref="A60:B65"/>
    <mergeCell ref="B116:AD120"/>
    <mergeCell ref="CS2:DK9"/>
    <mergeCell ref="AU64:BM71"/>
    <mergeCell ref="IF3:IF38"/>
    <mergeCell ref="JK3:JK46"/>
    <mergeCell ref="KP3:KP37"/>
    <mergeCell ref="IC52:ID59"/>
    <mergeCell ref="JH52:JI59"/>
    <mergeCell ref="KM52:KN59"/>
    <mergeCell ref="IC61:ID66"/>
  </mergeCells>
  <conditionalFormatting sqref="B79:B114">
    <cfRule type="containsText" dxfId="861" priority="313" operator="containsText" text="Negative">
      <formula>NOT(ISERROR(SEARCH("Negative",B79)))</formula>
    </cfRule>
  </conditionalFormatting>
  <conditionalFormatting sqref="B122:B165">
    <cfRule type="containsText" dxfId="860" priority="312" operator="containsText" text="Negative">
      <formula>NOT(ISERROR(SEARCH("Negative",B122)))</formula>
    </cfRule>
  </conditionalFormatting>
  <conditionalFormatting sqref="B1:V1 B2:W37 BC2:BC45">
    <cfRule type="containsText" dxfId="859" priority="624" operator="containsText" text="Negative">
      <formula>NOT(ISERROR(SEARCH("Negative",B1)))</formula>
    </cfRule>
  </conditionalFormatting>
  <conditionalFormatting sqref="D50:V50">
    <cfRule type="containsText" dxfId="858" priority="325" operator="containsText" text="Negative">
      <formula>NOT(ISERROR(SEARCH("Negative",D50)))</formula>
    </cfRule>
  </conditionalFormatting>
  <conditionalFormatting sqref="D61:V61">
    <cfRule type="containsText" dxfId="857" priority="315" operator="containsText" text="Negative">
      <formula>NOT(ISERROR(SEARCH("Negative",D61)))</formula>
    </cfRule>
  </conditionalFormatting>
  <conditionalFormatting sqref="D51:AD51">
    <cfRule type="cellIs" dxfId="856" priority="327" operator="greaterThan">
      <formula>$D$105</formula>
    </cfRule>
    <cfRule type="cellIs" dxfId="855" priority="326" operator="lessThan">
      <formula>$D$105</formula>
    </cfRule>
  </conditionalFormatting>
  <conditionalFormatting sqref="D62:AD64">
    <cfRule type="expression" dxfId="854" priority="316">
      <formula>D62=MIN(D$62:D$64)</formula>
    </cfRule>
    <cfRule type="expression" dxfId="853" priority="314">
      <formula>D62=MAX(D$62:D$64)</formula>
    </cfRule>
  </conditionalFormatting>
  <conditionalFormatting sqref="AF64:AF99">
    <cfRule type="containsText" dxfId="852" priority="311" operator="containsText" text="Negative">
      <formula>NOT(ISERROR(SEARCH("Negative",AF64)))</formula>
    </cfRule>
  </conditionalFormatting>
  <conditionalFormatting sqref="AF105:AF148">
    <cfRule type="containsText" dxfId="851" priority="310" operator="containsText" text="Negative">
      <formula>NOT(ISERROR(SEARCH("Negative",AF105)))</formula>
    </cfRule>
  </conditionalFormatting>
  <conditionalFormatting sqref="AH21:AJ35">
    <cfRule type="containsText" dxfId="850" priority="606" operator="containsText" text="Negative">
      <formula>NOT(ISERROR(SEARCH("Negative",AH21)))</formula>
    </cfRule>
  </conditionalFormatting>
  <conditionalFormatting sqref="AH37:AJ40">
    <cfRule type="containsText" dxfId="849" priority="604" operator="containsText" text="Negative">
      <formula>NOT(ISERROR(SEARCH("Negative",AH37)))</formula>
    </cfRule>
  </conditionalFormatting>
  <conditionalFormatting sqref="AH2:AK3">
    <cfRule type="containsText" dxfId="848" priority="620" operator="containsText" text="Negative">
      <formula>NOT(ISERROR(SEARCH("Negative",AH2)))</formula>
    </cfRule>
  </conditionalFormatting>
  <conditionalFormatting sqref="AH15:AK15">
    <cfRule type="containsText" dxfId="847" priority="612" operator="containsText" text="Negative">
      <formula>NOT(ISERROR(SEARCH("Negative",AH15)))</formula>
    </cfRule>
  </conditionalFormatting>
  <conditionalFormatting sqref="AH43:AK45">
    <cfRule type="containsText" dxfId="846" priority="600" operator="containsText" text="Negative">
      <formula>NOT(ISERROR(SEARCH("Negative",AH43)))</formula>
    </cfRule>
  </conditionalFormatting>
  <conditionalFormatting sqref="AH20:AM20">
    <cfRule type="containsText" dxfId="845" priority="588" operator="containsText" text="Negative">
      <formula>NOT(ISERROR(SEARCH("Negative",AH20)))</formula>
    </cfRule>
  </conditionalFormatting>
  <conditionalFormatting sqref="AH4:AN4">
    <cfRule type="containsText" dxfId="844" priority="570" operator="containsText" text="Negative">
      <formula>NOT(ISERROR(SEARCH("Negative",AH4)))</formula>
    </cfRule>
  </conditionalFormatting>
  <conditionalFormatting sqref="AH5:AN5">
    <cfRule type="containsText" dxfId="843" priority="618" operator="containsText" text="Negative">
      <formula>NOT(ISERROR(SEARCH("Negative",AH5)))</formula>
    </cfRule>
  </conditionalFormatting>
  <conditionalFormatting sqref="AH6:AN6">
    <cfRule type="containsText" dxfId="842" priority="560" operator="containsText" text="Negative">
      <formula>NOT(ISERROR(SEARCH("Negative",AH6)))</formula>
    </cfRule>
  </conditionalFormatting>
  <conditionalFormatting sqref="AH41:AN41">
    <cfRule type="containsText" dxfId="841" priority="528" operator="containsText" text="Negative">
      <formula>NOT(ISERROR(SEARCH("Negative",AH41)))</formula>
    </cfRule>
  </conditionalFormatting>
  <conditionalFormatting sqref="AH42:AN42">
    <cfRule type="containsText" dxfId="840" priority="576" operator="containsText" text="Negative">
      <formula>NOT(ISERROR(SEARCH("Negative",AH42)))</formula>
    </cfRule>
  </conditionalFormatting>
  <conditionalFormatting sqref="AH13:AO13">
    <cfRule type="containsText" dxfId="839" priority="592" operator="containsText" text="Negative">
      <formula>NOT(ISERROR(SEARCH("Negative",AH13)))</formula>
    </cfRule>
  </conditionalFormatting>
  <conditionalFormatting sqref="AH16:AO16">
    <cfRule type="containsText" dxfId="838" priority="546" operator="containsText" text="Negative">
      <formula>NOT(ISERROR(SEARCH("Negative",AH16)))</formula>
    </cfRule>
  </conditionalFormatting>
  <conditionalFormatting sqref="AH17:AO17">
    <cfRule type="containsText" dxfId="837" priority="610" operator="containsText" text="Negative">
      <formula>NOT(ISERROR(SEARCH("Negative",AH17)))</formula>
    </cfRule>
  </conditionalFormatting>
  <conditionalFormatting sqref="AH18:AO18">
    <cfRule type="containsText" dxfId="836" priority="484" operator="containsText" text="Negative">
      <formula>NOT(ISERROR(SEARCH("Negative",AH18)))</formula>
    </cfRule>
  </conditionalFormatting>
  <conditionalFormatting sqref="AH19:AO19">
    <cfRule type="containsText" dxfId="835" priority="608" operator="containsText" text="Negative">
      <formula>NOT(ISERROR(SEARCH("Negative",AH19)))</formula>
    </cfRule>
  </conditionalFormatting>
  <conditionalFormatting sqref="AH14:AQ14">
    <cfRule type="containsText" dxfId="834" priority="550" operator="containsText" text="Negative">
      <formula>NOT(ISERROR(SEARCH("Negative",AH14)))</formula>
    </cfRule>
  </conditionalFormatting>
  <conditionalFormatting sqref="AH1:BB1 AR6:AT6 AQ7:AT7 AH7:AI12 AR9:BB10 AQ15 AQ18:BB18 AS20:BB20 AK21:AO21 AS21:AT22 AW21:BB22 AK23:AN24 AQ27:BB28 AQ29:AT30 AH36:AP36 AK38:AP38 AK39:AM40 AM43:AM44">
    <cfRule type="containsText" dxfId="833" priority="623" operator="containsText" text="Negative">
      <formula>NOT(ISERROR(SEARCH("Negative",AH1)))</formula>
    </cfRule>
  </conditionalFormatting>
  <conditionalFormatting sqref="AI50:BA50">
    <cfRule type="containsText" dxfId="832" priority="322" operator="containsText" text="Negative">
      <formula>NOT(ISERROR(SEARCH("Negative",AI50)))</formula>
    </cfRule>
  </conditionalFormatting>
  <conditionalFormatting sqref="AI51:BI51">
    <cfRule type="cellIs" dxfId="831" priority="324" operator="greaterThan">
      <formula>$D$105</formula>
    </cfRule>
    <cfRule type="cellIs" dxfId="830" priority="323" operator="lessThan">
      <formula>$D$105</formula>
    </cfRule>
  </conditionalFormatting>
  <conditionalFormatting sqref="AJ2:AJ3">
    <cfRule type="containsText" dxfId="829" priority="619" operator="containsText" text="LOD">
      <formula>NOT(ISERROR(SEARCH("LOD",AJ2)))</formula>
    </cfRule>
  </conditionalFormatting>
  <conditionalFormatting sqref="AJ5">
    <cfRule type="containsText" dxfId="828" priority="617" operator="containsText" text="LOD">
      <formula>NOT(ISERROR(SEARCH("LOD",AJ5)))</formula>
    </cfRule>
  </conditionalFormatting>
  <conditionalFormatting sqref="AJ7:AJ12">
    <cfRule type="containsText" dxfId="827" priority="613" operator="containsText" text="LOD">
      <formula>NOT(ISERROR(SEARCH("LOD",AJ7)))</formula>
    </cfRule>
  </conditionalFormatting>
  <conditionalFormatting sqref="AJ8:AJ12">
    <cfRule type="containsText" dxfId="826" priority="614" operator="containsText" text="Negative">
      <formula>NOT(ISERROR(SEARCH("Negative",AJ8)))</formula>
    </cfRule>
  </conditionalFormatting>
  <conditionalFormatting sqref="AJ15">
    <cfRule type="containsText" dxfId="825" priority="611" operator="containsText" text="LOD">
      <formula>NOT(ISERROR(SEARCH("LOD",AJ15)))</formula>
    </cfRule>
  </conditionalFormatting>
  <conditionalFormatting sqref="AJ17">
    <cfRule type="containsText" dxfId="824" priority="609" operator="containsText" text="LOD">
      <formula>NOT(ISERROR(SEARCH("LOD",AJ17)))</formula>
    </cfRule>
  </conditionalFormatting>
  <conditionalFormatting sqref="AJ19">
    <cfRule type="containsText" dxfId="823" priority="607" operator="containsText" text="LOD">
      <formula>NOT(ISERROR(SEARCH("LOD",AJ19)))</formula>
    </cfRule>
  </conditionalFormatting>
  <conditionalFormatting sqref="AJ21:AJ35">
    <cfRule type="containsText" dxfId="822" priority="605" operator="containsText" text="LOD">
      <formula>NOT(ISERROR(SEARCH("LOD",AJ21)))</formula>
    </cfRule>
  </conditionalFormatting>
  <conditionalFormatting sqref="AJ37:AJ40">
    <cfRule type="containsText" dxfId="821" priority="603" operator="containsText" text="LOD">
      <formula>NOT(ISERROR(SEARCH("LOD",AJ37)))</formula>
    </cfRule>
  </conditionalFormatting>
  <conditionalFormatting sqref="AJ43:AJ44">
    <cfRule type="containsText" dxfId="820" priority="599" operator="containsText" text="LOD">
      <formula>NOT(ISERROR(SEARCH("LOD",AJ43)))</formula>
    </cfRule>
  </conditionalFormatting>
  <conditionalFormatting sqref="AJ7:AM7">
    <cfRule type="containsText" dxfId="819" priority="616" operator="containsText" text="Negative">
      <formula>NOT(ISERROR(SEARCH("Negative",AJ7)))</formula>
    </cfRule>
  </conditionalFormatting>
  <conditionalFormatting sqref="AK8:AM8">
    <cfRule type="containsText" dxfId="818" priority="594" operator="containsText" text="Negative">
      <formula>NOT(ISERROR(SEARCH("Negative",AK8)))</formula>
    </cfRule>
  </conditionalFormatting>
  <conditionalFormatting sqref="AK22:AM22">
    <cfRule type="containsText" dxfId="817" priority="586" operator="containsText" text="Negative">
      <formula>NOT(ISERROR(SEARCH("Negative",AK22)))</formula>
    </cfRule>
  </conditionalFormatting>
  <conditionalFormatting sqref="AK29:AM33">
    <cfRule type="containsText" dxfId="816" priority="582" operator="containsText" text="Negative">
      <formula>NOT(ISERROR(SEARCH("Negative",AK29)))</formula>
    </cfRule>
  </conditionalFormatting>
  <conditionalFormatting sqref="AK37:AN37">
    <cfRule type="containsText" dxfId="815" priority="534" operator="containsText" text="Negative">
      <formula>NOT(ISERROR(SEARCH("Negative",AK37)))</formula>
    </cfRule>
  </conditionalFormatting>
  <conditionalFormatting sqref="AK9:AO12">
    <cfRule type="containsText" dxfId="814" priority="552" operator="containsText" text="Negative">
      <formula>NOT(ISERROR(SEARCH("Negative",AK9)))</formula>
    </cfRule>
  </conditionalFormatting>
  <conditionalFormatting sqref="AK25:AO25">
    <cfRule type="containsText" dxfId="813" priority="584" operator="containsText" text="Negative">
      <formula>NOT(ISERROR(SEARCH("Negative",AK25)))</formula>
    </cfRule>
  </conditionalFormatting>
  <conditionalFormatting sqref="AK26:AO26">
    <cfRule type="containsText" dxfId="812" priority="490" operator="containsText" text="Negative">
      <formula>NOT(ISERROR(SEARCH("Negative",AK26)))</formula>
    </cfRule>
  </conditionalFormatting>
  <conditionalFormatting sqref="AK27:AO28">
    <cfRule type="containsText" dxfId="811" priority="492" operator="containsText" text="Negative">
      <formula>NOT(ISERROR(SEARCH("Negative",AK27)))</formula>
    </cfRule>
  </conditionalFormatting>
  <conditionalFormatting sqref="AK34:AO35">
    <cfRule type="containsText" dxfId="810" priority="580" operator="containsText" text="Negative">
      <formula>NOT(ISERROR(SEARCH("Negative",AK34)))</formula>
    </cfRule>
  </conditionalFormatting>
  <conditionalFormatting sqref="AL2:AL3">
    <cfRule type="containsText" dxfId="809" priority="595" operator="containsText" text="LOD">
      <formula>NOT(ISERROR(SEARCH("LOD",AL2)))</formula>
    </cfRule>
  </conditionalFormatting>
  <conditionalFormatting sqref="AL8">
    <cfRule type="containsText" dxfId="808" priority="593" operator="containsText" text="LOD">
      <formula>NOT(ISERROR(SEARCH("LOD",AL8)))</formula>
    </cfRule>
  </conditionalFormatting>
  <conditionalFormatting sqref="AL13">
    <cfRule type="containsText" dxfId="807" priority="591" operator="containsText" text="LOD">
      <formula>NOT(ISERROR(SEARCH("LOD",AL13)))</formula>
    </cfRule>
  </conditionalFormatting>
  <conditionalFormatting sqref="AL15">
    <cfRule type="containsText" dxfId="806" priority="589" operator="containsText" text="LOD">
      <formula>NOT(ISERROR(SEARCH("LOD",AL15)))</formula>
    </cfRule>
  </conditionalFormatting>
  <conditionalFormatting sqref="AL20">
    <cfRule type="containsText" dxfId="805" priority="587" operator="containsText" text="LOD">
      <formula>NOT(ISERROR(SEARCH("LOD",AL20)))</formula>
    </cfRule>
  </conditionalFormatting>
  <conditionalFormatting sqref="AL22">
    <cfRule type="containsText" dxfId="804" priority="585" operator="containsText" text="LOD">
      <formula>NOT(ISERROR(SEARCH("LOD",AL22)))</formula>
    </cfRule>
  </conditionalFormatting>
  <conditionalFormatting sqref="AL25">
    <cfRule type="containsText" dxfId="803" priority="583" operator="containsText" text="LOD">
      <formula>NOT(ISERROR(SEARCH("LOD",AL25)))</formula>
    </cfRule>
  </conditionalFormatting>
  <conditionalFormatting sqref="AL29">
    <cfRule type="containsText" dxfId="802" priority="581" operator="containsText" text="LOD">
      <formula>NOT(ISERROR(SEARCH("LOD",AL29)))</formula>
    </cfRule>
  </conditionalFormatting>
  <conditionalFormatting sqref="AL35">
    <cfRule type="containsText" dxfId="801" priority="579" operator="containsText" text="LOD">
      <formula>NOT(ISERROR(SEARCH("LOD",AL35)))</formula>
    </cfRule>
  </conditionalFormatting>
  <conditionalFormatting sqref="AL42:AL45">
    <cfRule type="containsText" dxfId="800" priority="575" operator="containsText" text="LOD">
      <formula>NOT(ISERROR(SEARCH("LOD",AL42)))</formula>
    </cfRule>
  </conditionalFormatting>
  <conditionalFormatting sqref="AL43:AL45">
    <cfRule type="containsText" dxfId="799" priority="578" operator="containsText" text="Negative">
      <formula>NOT(ISERROR(SEARCH("Negative",AL43)))</formula>
    </cfRule>
  </conditionalFormatting>
  <conditionalFormatting sqref="AL3:AM3">
    <cfRule type="containsText" dxfId="798" priority="596" operator="containsText" text="Negative">
      <formula>NOT(ISERROR(SEARCH("Negative",AL3)))</formula>
    </cfRule>
  </conditionalFormatting>
  <conditionalFormatting sqref="AL2:AN2">
    <cfRule type="containsText" dxfId="797" priority="598" operator="containsText" text="Negative">
      <formula>NOT(ISERROR(SEARCH("Negative",AL2)))</formula>
    </cfRule>
  </conditionalFormatting>
  <conditionalFormatting sqref="AL15:AO15">
    <cfRule type="containsText" dxfId="796" priority="590" operator="containsText" text="Negative">
      <formula>NOT(ISERROR(SEARCH("Negative",AL15)))</formula>
    </cfRule>
  </conditionalFormatting>
  <conditionalFormatting sqref="AM45:AP45">
    <cfRule type="containsText" dxfId="795" priority="506" operator="containsText" text="Negative">
      <formula>NOT(ISERROR(SEARCH("Negative",AM45)))</formula>
    </cfRule>
  </conditionalFormatting>
  <conditionalFormatting sqref="AN3">
    <cfRule type="containsText" dxfId="794" priority="572" operator="containsText" text="Negative">
      <formula>NOT(ISERROR(SEARCH("Negative",AN3)))</formula>
    </cfRule>
  </conditionalFormatting>
  <conditionalFormatting sqref="AN3:AN4">
    <cfRule type="containsText" dxfId="793" priority="569" operator="containsText" text="LOD">
      <formula>NOT(ISERROR(SEARCH("LOD",AN3)))</formula>
    </cfRule>
  </conditionalFormatting>
  <conditionalFormatting sqref="AN6:AN8">
    <cfRule type="containsText" dxfId="792" priority="555" operator="containsText" text="LOD">
      <formula>NOT(ISERROR(SEARCH("LOD",AN6)))</formula>
    </cfRule>
  </conditionalFormatting>
  <conditionalFormatting sqref="AN7:AN8">
    <cfRule type="containsText" dxfId="791" priority="556" operator="containsText" text="Negative">
      <formula>NOT(ISERROR(SEARCH("Negative",AN7)))</formula>
    </cfRule>
  </conditionalFormatting>
  <conditionalFormatting sqref="AN14">
    <cfRule type="containsText" dxfId="790" priority="549" operator="containsText" text="LOD">
      <formula>NOT(ISERROR(SEARCH("LOD",AN14)))</formula>
    </cfRule>
  </conditionalFormatting>
  <conditionalFormatting sqref="AN20">
    <cfRule type="containsText" dxfId="789" priority="481" operator="containsText" text="LOD">
      <formula>NOT(ISERROR(SEARCH("LOD",AN20)))</formula>
    </cfRule>
  </conditionalFormatting>
  <conditionalFormatting sqref="AN22">
    <cfRule type="containsText" dxfId="788" priority="479" operator="containsText" text="LOD">
      <formula>NOT(ISERROR(SEARCH("LOD",AN22)))</formula>
    </cfRule>
    <cfRule type="containsText" dxfId="787" priority="480" operator="containsText" text="Negative">
      <formula>NOT(ISERROR(SEARCH("Negative",AN22)))</formula>
    </cfRule>
  </conditionalFormatting>
  <conditionalFormatting sqref="AN29:AN32">
    <cfRule type="containsText" dxfId="786" priority="496" operator="containsText" text="Negative">
      <formula>NOT(ISERROR(SEARCH("Negative",AN29)))</formula>
    </cfRule>
  </conditionalFormatting>
  <conditionalFormatting sqref="AN29:AN33">
    <cfRule type="containsText" dxfId="785" priority="495" operator="containsText" text="LOD">
      <formula>NOT(ISERROR(SEARCH("LOD",AN29)))</formula>
    </cfRule>
  </conditionalFormatting>
  <conditionalFormatting sqref="AN37">
    <cfRule type="containsText" dxfId="784" priority="533" operator="containsText" text="LOD">
      <formula>NOT(ISERROR(SEARCH("LOD",AN37)))</formula>
    </cfRule>
  </conditionalFormatting>
  <conditionalFormatting sqref="AN39:AN41">
    <cfRule type="containsText" dxfId="783" priority="527" operator="containsText" text="LOD">
      <formula>NOT(ISERROR(SEARCH("LOD",AN39)))</formula>
    </cfRule>
  </conditionalFormatting>
  <conditionalFormatting sqref="AN40">
    <cfRule type="containsText" dxfId="782" priority="530" operator="containsText" text="Negative">
      <formula>NOT(ISERROR(SEARCH("Negative",AN40)))</formula>
    </cfRule>
  </conditionalFormatting>
  <conditionalFormatting sqref="AN43">
    <cfRule type="containsText" dxfId="781" priority="526" operator="containsText" text="Negative">
      <formula>NOT(ISERROR(SEARCH("Negative",AN43)))</formula>
    </cfRule>
  </conditionalFormatting>
  <conditionalFormatting sqref="AN43:AN44">
    <cfRule type="containsText" dxfId="780" priority="523" operator="containsText" text="LOD">
      <formula>NOT(ISERROR(SEARCH("LOD",AN43)))</formula>
    </cfRule>
  </conditionalFormatting>
  <conditionalFormatting sqref="AN16:AO16">
    <cfRule type="containsText" dxfId="779" priority="545" operator="containsText" text="LOD">
      <formula>NOT(ISERROR(SEARCH("LOD",AN16)))</formula>
    </cfRule>
  </conditionalFormatting>
  <conditionalFormatting sqref="AN39:AO39">
    <cfRule type="containsText" dxfId="778" priority="532" operator="containsText" text="Negative">
      <formula>NOT(ISERROR(SEARCH("Negative",AN39)))</formula>
    </cfRule>
  </conditionalFormatting>
  <conditionalFormatting sqref="AN44:AO44">
    <cfRule type="containsText" dxfId="777" priority="524" operator="containsText" text="Negative">
      <formula>NOT(ISERROR(SEARCH("Negative",AN44)))</formula>
    </cfRule>
  </conditionalFormatting>
  <conditionalFormatting sqref="AN20:AP20">
    <cfRule type="containsText" dxfId="776" priority="482" operator="containsText" text="Negative">
      <formula>NOT(ISERROR(SEARCH("Negative",AN20)))</formula>
    </cfRule>
  </conditionalFormatting>
  <conditionalFormatting sqref="AN33:AP33">
    <cfRule type="containsText" dxfId="775" priority="504" operator="containsText" text="Negative">
      <formula>NOT(ISERROR(SEARCH("Negative",AN33)))</formula>
    </cfRule>
  </conditionalFormatting>
  <conditionalFormatting sqref="AO2:AO5">
    <cfRule type="containsText" dxfId="774" priority="563" operator="containsText" text="LOD">
      <formula>NOT(ISERROR(SEARCH("LOD",AO2)))</formula>
    </cfRule>
  </conditionalFormatting>
  <conditionalFormatting sqref="AO2:AO6">
    <cfRule type="containsText" dxfId="773" priority="564" operator="containsText" text="Negative">
      <formula>NOT(ISERROR(SEARCH("Negative",AO2)))</formula>
    </cfRule>
  </conditionalFormatting>
  <conditionalFormatting sqref="AO7">
    <cfRule type="containsText" dxfId="772" priority="561" operator="containsText" text="LOD">
      <formula>NOT(ISERROR(SEARCH("LOD",AO7)))</formula>
    </cfRule>
  </conditionalFormatting>
  <conditionalFormatting sqref="AO7:AO8">
    <cfRule type="containsText" dxfId="771" priority="562" operator="containsText" text="Negative">
      <formula>NOT(ISERROR(SEARCH("Negative",AO7)))</formula>
    </cfRule>
  </conditionalFormatting>
  <conditionalFormatting sqref="AO11">
    <cfRule type="containsText" dxfId="770" priority="551" operator="containsText" text="LOD">
      <formula>NOT(ISERROR(SEARCH("LOD",AO11)))</formula>
    </cfRule>
  </conditionalFormatting>
  <conditionalFormatting sqref="AO18">
    <cfRule type="containsText" dxfId="769" priority="483" operator="containsText" text="LOD">
      <formula>NOT(ISERROR(SEARCH("LOD",AO18)))</formula>
    </cfRule>
  </conditionalFormatting>
  <conditionalFormatting sqref="AO22:AO24">
    <cfRule type="containsText" dxfId="768" priority="486" operator="containsText" text="Negative">
      <formula>NOT(ISERROR(SEARCH("Negative",AO22)))</formula>
    </cfRule>
  </conditionalFormatting>
  <conditionalFormatting sqref="AO23:AO24">
    <cfRule type="containsText" dxfId="767" priority="485" operator="containsText" text="LOD">
      <formula>NOT(ISERROR(SEARCH("LOD",AO23)))</formula>
    </cfRule>
  </conditionalFormatting>
  <conditionalFormatting sqref="AO26">
    <cfRule type="containsText" dxfId="766" priority="489" operator="containsText" text="LOD">
      <formula>NOT(ISERROR(SEARCH("LOD",AO26)))</formula>
    </cfRule>
  </conditionalFormatting>
  <conditionalFormatting sqref="AO28:AO29">
    <cfRule type="containsText" dxfId="765" priority="491" operator="containsText" text="LOD">
      <formula>NOT(ISERROR(SEARCH("LOD",AO28)))</formula>
    </cfRule>
  </conditionalFormatting>
  <conditionalFormatting sqref="AO29:AO32">
    <cfRule type="containsText" dxfId="764" priority="494" operator="containsText" text="Negative">
      <formula>NOT(ISERROR(SEARCH("Negative",AO29)))</formula>
    </cfRule>
  </conditionalFormatting>
  <conditionalFormatting sqref="AO40:AO41">
    <cfRule type="containsText" dxfId="763" priority="516" operator="containsText" text="Negative">
      <formula>NOT(ISERROR(SEARCH("Negative",AO40)))</formula>
    </cfRule>
  </conditionalFormatting>
  <conditionalFormatting sqref="AO40:AO43">
    <cfRule type="containsText" dxfId="762" priority="515" operator="containsText" text="LOD">
      <formula>NOT(ISERROR(SEARCH("LOD",AO40)))</formula>
    </cfRule>
  </conditionalFormatting>
  <conditionalFormatting sqref="AO37:AP37">
    <cfRule type="containsText" dxfId="761" priority="536" operator="containsText" text="Negative">
      <formula>NOT(ISERROR(SEARCH("Negative",AO37)))</formula>
    </cfRule>
  </conditionalFormatting>
  <conditionalFormatting sqref="AO43:AP43">
    <cfRule type="containsText" dxfId="760" priority="522" operator="containsText" text="Negative">
      <formula>NOT(ISERROR(SEARCH("Negative",AO43)))</formula>
    </cfRule>
  </conditionalFormatting>
  <conditionalFormatting sqref="AO42:AQ42">
    <cfRule type="containsText" dxfId="759" priority="520" operator="containsText" text="Negative">
      <formula>NOT(ISERROR(SEARCH("Negative",AO42)))</formula>
    </cfRule>
  </conditionalFormatting>
  <conditionalFormatting sqref="AP2:AP13">
    <cfRule type="containsText" dxfId="758" priority="554" operator="containsText" text="Negative">
      <formula>NOT(ISERROR(SEARCH("Negative",AP2)))</formula>
    </cfRule>
  </conditionalFormatting>
  <conditionalFormatting sqref="AP4:AP13">
    <cfRule type="containsText" dxfId="757" priority="553" operator="containsText" text="LOD">
      <formula>NOT(ISERROR(SEARCH("LOD",AP4)))</formula>
    </cfRule>
  </conditionalFormatting>
  <conditionalFormatting sqref="AP15:AP19">
    <cfRule type="containsText" dxfId="756" priority="544" operator="containsText" text="Negative">
      <formula>NOT(ISERROR(SEARCH("Negative",AP15)))</formula>
    </cfRule>
    <cfRule type="containsText" dxfId="755" priority="543" operator="containsText" text="LOD">
      <formula>NOT(ISERROR(SEARCH("LOD",AP15)))</formula>
    </cfRule>
  </conditionalFormatting>
  <conditionalFormatting sqref="AP21:AP32">
    <cfRule type="containsText" dxfId="754" priority="541" operator="containsText" text="LOD">
      <formula>NOT(ISERROR(SEARCH("LOD",AP21)))</formula>
    </cfRule>
    <cfRule type="containsText" dxfId="753" priority="542" operator="containsText" text="Negative">
      <formula>NOT(ISERROR(SEARCH("Negative",AP21)))</formula>
    </cfRule>
  </conditionalFormatting>
  <conditionalFormatting sqref="AP34:AP35">
    <cfRule type="containsText" dxfId="752" priority="537" operator="containsText" text="LOD">
      <formula>NOT(ISERROR(SEARCH("LOD",AP34)))</formula>
    </cfRule>
    <cfRule type="containsText" dxfId="751" priority="538" operator="containsText" text="Negative">
      <formula>NOT(ISERROR(SEARCH("Negative",AP34)))</formula>
    </cfRule>
  </conditionalFormatting>
  <conditionalFormatting sqref="AP37">
    <cfRule type="containsText" dxfId="750" priority="535" operator="containsText" text="LOD">
      <formula>NOT(ISERROR(SEARCH("LOD",AP37)))</formula>
    </cfRule>
  </conditionalFormatting>
  <conditionalFormatting sqref="AP39:AP41">
    <cfRule type="containsText" dxfId="749" priority="509" operator="containsText" text="LOD">
      <formula>NOT(ISERROR(SEARCH("LOD",AP39)))</formula>
    </cfRule>
  </conditionalFormatting>
  <conditionalFormatting sqref="AP40:AP41">
    <cfRule type="containsText" dxfId="748" priority="510" operator="containsText" text="Negative">
      <formula>NOT(ISERROR(SEARCH("Negative",AP40)))</formula>
    </cfRule>
  </conditionalFormatting>
  <conditionalFormatting sqref="AP44:AP45">
    <cfRule type="containsText" dxfId="747" priority="505" operator="containsText" text="LOD">
      <formula>NOT(ISERROR(SEARCH("LOD",AP44)))</formula>
    </cfRule>
  </conditionalFormatting>
  <conditionalFormatting sqref="AP44:AT44">
    <cfRule type="containsText" dxfId="746" priority="508" operator="containsText" text="Negative">
      <formula>NOT(ISERROR(SEARCH("Negative",AP44)))</formula>
    </cfRule>
  </conditionalFormatting>
  <conditionalFormatting sqref="AP39:AU39">
    <cfRule type="containsText" dxfId="745" priority="514" operator="containsText" text="Negative">
      <formula>NOT(ISERROR(SEARCH("Negative",AP39)))</formula>
    </cfRule>
  </conditionalFormatting>
  <conditionalFormatting sqref="AQ2:AQ6">
    <cfRule type="containsText" dxfId="744" priority="478" operator="containsText" text="Negative">
      <formula>NOT(ISERROR(SEARCH("Negative",AQ2)))</formula>
    </cfRule>
    <cfRule type="containsText" dxfId="743" priority="477" operator="containsText" text="LOD">
      <formula>NOT(ISERROR(SEARCH("LOD",AQ2)))</formula>
    </cfRule>
  </conditionalFormatting>
  <conditionalFormatting sqref="AQ8:AQ13">
    <cfRule type="containsText" dxfId="742" priority="476" operator="containsText" text="Negative">
      <formula>NOT(ISERROR(SEARCH("Negative",AQ8)))</formula>
    </cfRule>
  </conditionalFormatting>
  <conditionalFormatting sqref="AQ9:AQ13">
    <cfRule type="containsText" dxfId="741" priority="475" operator="containsText" text="LOD">
      <formula>NOT(ISERROR(SEARCH("LOD",AQ9)))</formula>
    </cfRule>
  </conditionalFormatting>
  <conditionalFormatting sqref="AQ19:AQ23">
    <cfRule type="containsText" dxfId="740" priority="471" operator="containsText" text="LOD">
      <formula>NOT(ISERROR(SEARCH("LOD",AQ19)))</formula>
    </cfRule>
  </conditionalFormatting>
  <conditionalFormatting sqref="AQ19:AQ24">
    <cfRule type="containsText" dxfId="739" priority="472" operator="containsText" text="Negative">
      <formula>NOT(ISERROR(SEARCH("Negative",AQ19)))</formula>
    </cfRule>
  </conditionalFormatting>
  <conditionalFormatting sqref="AQ25">
    <cfRule type="containsText" dxfId="738" priority="469" operator="containsText" text="LOD">
      <formula>NOT(ISERROR(SEARCH("LOD",AQ25)))</formula>
    </cfRule>
  </conditionalFormatting>
  <conditionalFormatting sqref="AQ25:AQ26">
    <cfRule type="containsText" dxfId="737" priority="470" operator="containsText" text="Negative">
      <formula>NOT(ISERROR(SEARCH("Negative",AQ25)))</formula>
    </cfRule>
  </conditionalFormatting>
  <conditionalFormatting sqref="AQ31:AQ34 AQ36:AQ38">
    <cfRule type="containsText" dxfId="736" priority="468" operator="containsText" text="Negative">
      <formula>NOT(ISERROR(SEARCH("Negative",AQ31)))</formula>
    </cfRule>
    <cfRule type="containsText" dxfId="735" priority="467" operator="containsText" text="LOD">
      <formula>NOT(ISERROR(SEARCH("LOD",AQ31)))</formula>
    </cfRule>
  </conditionalFormatting>
  <conditionalFormatting sqref="AQ40:AQ41">
    <cfRule type="containsText" dxfId="734" priority="458" operator="containsText" text="LOD">
      <formula>NOT(ISERROR(SEARCH("LOD",AQ40)))</formula>
    </cfRule>
  </conditionalFormatting>
  <conditionalFormatting sqref="AQ41">
    <cfRule type="containsText" dxfId="733" priority="459" operator="containsText" text="Negative">
      <formula>NOT(ISERROR(SEARCH("Negative",AQ41)))</formula>
    </cfRule>
  </conditionalFormatting>
  <conditionalFormatting sqref="AQ43">
    <cfRule type="containsText" dxfId="732" priority="462" operator="containsText" text="LOD">
      <formula>NOT(ISERROR(SEARCH("LOD",AQ43)))</formula>
    </cfRule>
    <cfRule type="containsText" dxfId="731" priority="463" operator="containsText" text="Negative">
      <formula>NOT(ISERROR(SEARCH("Negative",AQ43)))</formula>
    </cfRule>
  </conditionalFormatting>
  <conditionalFormatting sqref="AQ45">
    <cfRule type="containsText" dxfId="730" priority="464" operator="containsText" text="LOD">
      <formula>NOT(ISERROR(SEARCH("LOD",AQ45)))</formula>
    </cfRule>
  </conditionalFormatting>
  <conditionalFormatting sqref="AQ17:AR17">
    <cfRule type="containsText" dxfId="729" priority="448" operator="containsText" text="LOD">
      <formula>NOT(ISERROR(SEARCH("LOD",AQ17)))</formula>
    </cfRule>
  </conditionalFormatting>
  <conditionalFormatting sqref="AQ17:AT17">
    <cfRule type="containsText" dxfId="728" priority="449" operator="containsText" text="Negative">
      <formula>NOT(ISERROR(SEARCH("Negative",AQ17)))</formula>
    </cfRule>
  </conditionalFormatting>
  <conditionalFormatting sqref="AQ35:AT35">
    <cfRule type="containsText" dxfId="727" priority="435" operator="containsText" text="Negative">
      <formula>NOT(ISERROR(SEARCH("Negative",AQ35)))</formula>
    </cfRule>
  </conditionalFormatting>
  <conditionalFormatting sqref="AQ16:AU16">
    <cfRule type="containsText" dxfId="726" priority="415" operator="containsText" text="Negative">
      <formula>NOT(ISERROR(SEARCH("Negative",AQ16)))</formula>
    </cfRule>
  </conditionalFormatting>
  <conditionalFormatting sqref="AQ40:AU40">
    <cfRule type="containsText" dxfId="725" priority="461" operator="containsText" text="Negative">
      <formula>NOT(ISERROR(SEARCH("Negative",AQ40)))</formula>
    </cfRule>
  </conditionalFormatting>
  <conditionalFormatting sqref="AQ45:BB45">
    <cfRule type="containsText" dxfId="724" priority="465" operator="containsText" text="Negative">
      <formula>NOT(ISERROR(SEARCH("Negative",AQ45)))</formula>
    </cfRule>
  </conditionalFormatting>
  <conditionalFormatting sqref="AR3">
    <cfRule type="containsText" dxfId="723" priority="456" operator="containsText" text="LOD">
      <formula>NOT(ISERROR(SEARCH("LOD",AR3)))</formula>
    </cfRule>
  </conditionalFormatting>
  <conditionalFormatting sqref="AR5">
    <cfRule type="containsText" dxfId="722" priority="454" operator="containsText" text="LOD">
      <formula>NOT(ISERROR(SEARCH("LOD",AR5)))</formula>
    </cfRule>
  </conditionalFormatting>
  <conditionalFormatting sqref="AR8">
    <cfRule type="containsText" dxfId="721" priority="452" operator="containsText" text="LOD">
      <formula>NOT(ISERROR(SEARCH("LOD",AR8)))</formula>
    </cfRule>
  </conditionalFormatting>
  <conditionalFormatting sqref="AR11:AR15">
    <cfRule type="containsText" dxfId="720" priority="451" operator="containsText" text="Negative">
      <formula>NOT(ISERROR(SEARCH("Negative",AR11)))</formula>
    </cfRule>
    <cfRule type="containsText" dxfId="719" priority="450" operator="containsText" text="LOD">
      <formula>NOT(ISERROR(SEARCH("LOD",AR11)))</formula>
    </cfRule>
  </conditionalFormatting>
  <conditionalFormatting sqref="AR19:AR22">
    <cfRule type="containsText" dxfId="718" priority="446" operator="containsText" text="LOD">
      <formula>NOT(ISERROR(SEARCH("LOD",AR19)))</formula>
    </cfRule>
    <cfRule type="containsText" dxfId="717" priority="447" operator="containsText" text="Negative">
      <formula>NOT(ISERROR(SEARCH("Negative",AR19)))</formula>
    </cfRule>
  </conditionalFormatting>
  <conditionalFormatting sqref="AR24">
    <cfRule type="containsText" dxfId="716" priority="444" operator="containsText" text="LOD">
      <formula>NOT(ISERROR(SEARCH("LOD",AR24)))</formula>
    </cfRule>
  </conditionalFormatting>
  <conditionalFormatting sqref="AR26">
    <cfRule type="containsText" dxfId="715" priority="442" operator="containsText" text="LOD">
      <formula>NOT(ISERROR(SEARCH("LOD",AR26)))</formula>
    </cfRule>
  </conditionalFormatting>
  <conditionalFormatting sqref="AR32:AR35">
    <cfRule type="containsText" dxfId="714" priority="434" operator="containsText" text="LOD">
      <formula>NOT(ISERROR(SEARCH("LOD",AR32)))</formula>
    </cfRule>
  </conditionalFormatting>
  <conditionalFormatting sqref="AR37">
    <cfRule type="containsText" dxfId="713" priority="432" operator="containsText" text="LOD">
      <formula>NOT(ISERROR(SEARCH("LOD",AR37)))</formula>
    </cfRule>
  </conditionalFormatting>
  <conditionalFormatting sqref="AR41:AR43">
    <cfRule type="containsText" dxfId="712" priority="426" operator="containsText" text="LOD">
      <formula>NOT(ISERROR(SEARCH("LOD",AR41)))</formula>
    </cfRule>
  </conditionalFormatting>
  <conditionalFormatting sqref="AR2:AT4">
    <cfRule type="containsText" dxfId="711" priority="457" operator="containsText" text="Negative">
      <formula>NOT(ISERROR(SEARCH("Negative",AR2)))</formula>
    </cfRule>
  </conditionalFormatting>
  <conditionalFormatting sqref="AR8:AT8">
    <cfRule type="containsText" dxfId="710" priority="453" operator="containsText" text="Negative">
      <formula>NOT(ISERROR(SEARCH("Negative",AR8)))</formula>
    </cfRule>
  </conditionalFormatting>
  <conditionalFormatting sqref="AR32:AT33">
    <cfRule type="containsText" dxfId="709" priority="439" operator="containsText" text="Negative">
      <formula>NOT(ISERROR(SEARCH("Negative",AR32)))</formula>
    </cfRule>
  </conditionalFormatting>
  <conditionalFormatting sqref="AR36:AT38">
    <cfRule type="containsText" dxfId="708" priority="433" operator="containsText" text="Negative">
      <formula>NOT(ISERROR(SEARCH("Negative",AR36)))</formula>
    </cfRule>
  </conditionalFormatting>
  <conditionalFormatting sqref="AR5:AU5">
    <cfRule type="containsText" dxfId="707" priority="455" operator="containsText" text="Negative">
      <formula>NOT(ISERROR(SEARCH("Negative",AR5)))</formula>
    </cfRule>
  </conditionalFormatting>
  <conditionalFormatting sqref="AR24:AU25">
    <cfRule type="containsText" dxfId="706" priority="445" operator="containsText" text="Negative">
      <formula>NOT(ISERROR(SEARCH("Negative",AR24)))</formula>
    </cfRule>
  </conditionalFormatting>
  <conditionalFormatting sqref="AR26:AU26">
    <cfRule type="containsText" dxfId="705" priority="443" operator="containsText" text="Negative">
      <formula>NOT(ISERROR(SEARCH("Negative",AR26)))</formula>
    </cfRule>
  </conditionalFormatting>
  <conditionalFormatting sqref="AR31:AU31">
    <cfRule type="containsText" dxfId="704" priority="373" operator="containsText" text="Negative">
      <formula>NOT(ISERROR(SEARCH("Negative",AR31)))</formula>
    </cfRule>
  </conditionalFormatting>
  <conditionalFormatting sqref="AR41:AU41">
    <cfRule type="containsText" dxfId="703" priority="431" operator="containsText" text="Negative">
      <formula>NOT(ISERROR(SEARCH("Negative",AR41)))</formula>
    </cfRule>
  </conditionalFormatting>
  <conditionalFormatting sqref="AR42:AY42">
    <cfRule type="containsText" dxfId="702" priority="429" operator="containsText" text="Negative">
      <formula>NOT(ISERROR(SEARCH("Negative",AR42)))</formula>
    </cfRule>
  </conditionalFormatting>
  <conditionalFormatting sqref="AR23:BB23">
    <cfRule type="containsText" dxfId="701" priority="353" operator="containsText" text="Negative">
      <formula>NOT(ISERROR(SEARCH("Negative",AR23)))</formula>
    </cfRule>
  </conditionalFormatting>
  <conditionalFormatting sqref="AR34:BB34">
    <cfRule type="containsText" dxfId="700" priority="437" operator="containsText" text="Negative">
      <formula>NOT(ISERROR(SEARCH("Negative",AR34)))</formula>
    </cfRule>
  </conditionalFormatting>
  <conditionalFormatting sqref="AR43:BB43">
    <cfRule type="containsText" dxfId="699" priority="427" operator="containsText" text="Negative">
      <formula>NOT(ISERROR(SEARCH("Negative",AR43)))</formula>
    </cfRule>
  </conditionalFormatting>
  <conditionalFormatting sqref="AS19:AY19">
    <cfRule type="containsText" dxfId="698" priority="343" operator="containsText" text="Negative">
      <formula>NOT(ISERROR(SEARCH("Negative",AS19)))</formula>
    </cfRule>
  </conditionalFormatting>
  <conditionalFormatting sqref="AS11:BB12">
    <cfRule type="containsText" dxfId="697" priority="419" operator="containsText" text="Negative">
      <formula>NOT(ISERROR(SEARCH("Negative",AS11)))</formula>
    </cfRule>
  </conditionalFormatting>
  <conditionalFormatting sqref="AS13:BB15">
    <cfRule type="containsText" dxfId="696" priority="417" operator="containsText" text="Negative">
      <formula>NOT(ISERROR(SEARCH("Negative",AS13)))</formula>
    </cfRule>
  </conditionalFormatting>
  <conditionalFormatting sqref="AU2:AU4">
    <cfRule type="containsText" dxfId="695" priority="425" operator="containsText" text="Negative">
      <formula>NOT(ISERROR(SEARCH("Negative",AU2)))</formula>
    </cfRule>
    <cfRule type="containsText" dxfId="694" priority="424" operator="containsText" text="LOD">
      <formula>NOT(ISERROR(SEARCH("LOD",AU2)))</formula>
    </cfRule>
  </conditionalFormatting>
  <conditionalFormatting sqref="AU6:AU8">
    <cfRule type="containsText" dxfId="693" priority="423" operator="containsText" text="Negative">
      <formula>NOT(ISERROR(SEARCH("Negative",AU6)))</formula>
    </cfRule>
    <cfRule type="containsText" dxfId="692" priority="422" operator="containsText" text="LOD">
      <formula>NOT(ISERROR(SEARCH("LOD",AU6)))</formula>
    </cfRule>
  </conditionalFormatting>
  <conditionalFormatting sqref="AU11:AU12">
    <cfRule type="containsText" dxfId="691" priority="418" operator="containsText" text="LOD">
      <formula>NOT(ISERROR(SEARCH("LOD",AU11)))</formula>
    </cfRule>
  </conditionalFormatting>
  <conditionalFormatting sqref="AU14">
    <cfRule type="containsText" dxfId="690" priority="416" operator="containsText" text="LOD">
      <formula>NOT(ISERROR(SEARCH("LOD",AU14)))</formula>
    </cfRule>
  </conditionalFormatting>
  <conditionalFormatting sqref="AU16:AU17">
    <cfRule type="containsText" dxfId="689" priority="412" operator="containsText" text="LOD">
      <formula>NOT(ISERROR(SEARCH("LOD",AU16)))</formula>
    </cfRule>
  </conditionalFormatting>
  <conditionalFormatting sqref="AU21">
    <cfRule type="containsText" dxfId="688" priority="345" operator="containsText" text="Negative">
      <formula>NOT(ISERROR(SEARCH("Negative",AU21)))</formula>
    </cfRule>
  </conditionalFormatting>
  <conditionalFormatting sqref="AU21:AU23">
    <cfRule type="containsText" dxfId="687" priority="344" operator="containsText" text="LOD">
      <formula>NOT(ISERROR(SEARCH("LOD",AU21)))</formula>
    </cfRule>
  </conditionalFormatting>
  <conditionalFormatting sqref="AU29">
    <cfRule type="containsText" dxfId="686" priority="369" operator="containsText" text="Negative">
      <formula>NOT(ISERROR(SEARCH("Negative",AU29)))</formula>
    </cfRule>
  </conditionalFormatting>
  <conditionalFormatting sqref="AU29:AU33">
    <cfRule type="containsText" dxfId="685" priority="368" operator="containsText" text="LOD">
      <formula>NOT(ISERROR(SEARCH("LOD",AU29)))</formula>
    </cfRule>
  </conditionalFormatting>
  <conditionalFormatting sqref="AU32:AU33">
    <cfRule type="containsText" dxfId="684" priority="375" operator="containsText" text="Negative">
      <formula>NOT(ISERROR(SEARCH("Negative",AU32)))</formula>
    </cfRule>
  </conditionalFormatting>
  <conditionalFormatting sqref="AU35:AU38">
    <cfRule type="containsText" dxfId="683" priority="378" operator="containsText" text="LOD">
      <formula>NOT(ISERROR(SEARCH("LOD",AU35)))</formula>
    </cfRule>
  </conditionalFormatting>
  <conditionalFormatting sqref="AU36:AU37">
    <cfRule type="containsText" dxfId="682" priority="381" operator="containsText" text="Negative">
      <formula>NOT(ISERROR(SEARCH("Negative",AU36)))</formula>
    </cfRule>
  </conditionalFormatting>
  <conditionalFormatting sqref="AU22:AV22">
    <cfRule type="containsText" dxfId="681" priority="349" operator="containsText" text="Negative">
      <formula>NOT(ISERROR(SEARCH("Negative",AU22)))</formula>
    </cfRule>
  </conditionalFormatting>
  <conditionalFormatting sqref="AU44:AV44">
    <cfRule type="containsText" dxfId="680" priority="396" operator="containsText" text="LOD">
      <formula>NOT(ISERROR(SEARCH("LOD",AU44)))</formula>
    </cfRule>
  </conditionalFormatting>
  <conditionalFormatting sqref="AU44:AW44">
    <cfRule type="containsText" dxfId="679" priority="397" operator="containsText" text="Negative">
      <formula>NOT(ISERROR(SEARCH("Negative",AU44)))</formula>
    </cfRule>
  </conditionalFormatting>
  <conditionalFormatting sqref="AU17:BB17">
    <cfRule type="containsText" dxfId="678" priority="413" operator="containsText" text="Negative">
      <formula>NOT(ISERROR(SEARCH("Negative",AU17)))</formula>
    </cfRule>
  </conditionalFormatting>
  <conditionalFormatting sqref="AU30:BB30">
    <cfRule type="containsText" dxfId="677" priority="371" operator="containsText" text="Negative">
      <formula>NOT(ISERROR(SEARCH("Negative",AU30)))</formula>
    </cfRule>
  </conditionalFormatting>
  <conditionalFormatting sqref="AU35:BB35">
    <cfRule type="containsText" dxfId="676" priority="379" operator="containsText" text="Negative">
      <formula>NOT(ISERROR(SEARCH("Negative",AU35)))</formula>
    </cfRule>
  </conditionalFormatting>
  <conditionalFormatting sqref="AU38:BB38">
    <cfRule type="containsText" dxfId="675" priority="395" operator="containsText" text="Negative">
      <formula>NOT(ISERROR(SEARCH("Negative",AU38)))</formula>
    </cfRule>
  </conditionalFormatting>
  <conditionalFormatting sqref="AV2:AV3">
    <cfRule type="containsText" dxfId="674" priority="406" operator="containsText" text="LOD">
      <formula>NOT(ISERROR(SEARCH("LOD",AV2)))</formula>
    </cfRule>
  </conditionalFormatting>
  <conditionalFormatting sqref="AV5">
    <cfRule type="containsText" dxfId="673" priority="404" operator="containsText" text="LOD">
      <formula>NOT(ISERROR(SEARCH("LOD",AV5)))</formula>
    </cfRule>
  </conditionalFormatting>
  <conditionalFormatting sqref="AV7:AV8">
    <cfRule type="containsText" dxfId="672" priority="400" operator="containsText" text="LOD">
      <formula>NOT(ISERROR(SEARCH("LOD",AV7)))</formula>
    </cfRule>
  </conditionalFormatting>
  <conditionalFormatting sqref="AV16">
    <cfRule type="containsText" dxfId="671" priority="410" operator="containsText" text="LOD">
      <formula>NOT(ISERROR(SEARCH("LOD",AV16)))</formula>
    </cfRule>
  </conditionalFormatting>
  <conditionalFormatting sqref="AV19">
    <cfRule type="containsText" dxfId="670" priority="342" operator="containsText" text="LOD">
      <formula>NOT(ISERROR(SEARCH("LOD",AV19)))</formula>
    </cfRule>
  </conditionalFormatting>
  <conditionalFormatting sqref="AV21">
    <cfRule type="containsText" dxfId="669" priority="347" operator="containsText" text="Negative">
      <formula>NOT(ISERROR(SEARCH("Negative",AV21)))</formula>
    </cfRule>
  </conditionalFormatting>
  <conditionalFormatting sqref="AV21:AV22">
    <cfRule type="containsText" dxfId="668" priority="346" operator="containsText" text="LOD">
      <formula>NOT(ISERROR(SEARCH("LOD",AV21)))</formula>
    </cfRule>
  </conditionalFormatting>
  <conditionalFormatting sqref="AV24:AV26">
    <cfRule type="containsText" dxfId="667" priority="354" operator="containsText" text="LOD">
      <formula>NOT(ISERROR(SEARCH("LOD",AV24)))</formula>
    </cfRule>
  </conditionalFormatting>
  <conditionalFormatting sqref="AV29">
    <cfRule type="containsText" dxfId="666" priority="366" operator="containsText" text="LOD">
      <formula>NOT(ISERROR(SEARCH("LOD",AV29)))</formula>
    </cfRule>
  </conditionalFormatting>
  <conditionalFormatting sqref="AV31:AV33">
    <cfRule type="containsText" dxfId="665" priority="360" operator="containsText" text="LOD">
      <formula>NOT(ISERROR(SEARCH("LOD",AV31)))</formula>
    </cfRule>
  </conditionalFormatting>
  <conditionalFormatting sqref="AV36:AV37">
    <cfRule type="containsText" dxfId="664" priority="384" operator="containsText" text="LOD">
      <formula>NOT(ISERROR(SEARCH("LOD",AV36)))</formula>
    </cfRule>
  </conditionalFormatting>
  <conditionalFormatting sqref="AV39:AV41">
    <cfRule type="containsText" dxfId="663" priority="388" operator="containsText" text="LOD">
      <formula>NOT(ISERROR(SEARCH("LOD",AV39)))</formula>
    </cfRule>
  </conditionalFormatting>
  <conditionalFormatting sqref="AV2:AY2">
    <cfRule type="containsText" dxfId="662" priority="409" operator="containsText" text="Negative">
      <formula>NOT(ISERROR(SEARCH("Negative",AV2)))</formula>
    </cfRule>
  </conditionalFormatting>
  <conditionalFormatting sqref="AV7:AZ7">
    <cfRule type="containsText" dxfId="661" priority="403" operator="containsText" text="Negative">
      <formula>NOT(ISERROR(SEARCH("Negative",AV7)))</formula>
    </cfRule>
  </conditionalFormatting>
  <conditionalFormatting sqref="AV26:AZ26">
    <cfRule type="containsText" dxfId="660" priority="359" operator="containsText" text="Negative">
      <formula>NOT(ISERROR(SEARCH("Negative",AV26)))</formula>
    </cfRule>
  </conditionalFormatting>
  <conditionalFormatting sqref="AV3:BB4">
    <cfRule type="containsText" dxfId="659" priority="407" operator="containsText" text="Negative">
      <formula>NOT(ISERROR(SEARCH("Negative",AV3)))</formula>
    </cfRule>
  </conditionalFormatting>
  <conditionalFormatting sqref="AV5:BB6">
    <cfRule type="containsText" dxfId="658" priority="405" operator="containsText" text="Negative">
      <formula>NOT(ISERROR(SEARCH("Negative",AV5)))</formula>
    </cfRule>
  </conditionalFormatting>
  <conditionalFormatting sqref="AV8:BB8">
    <cfRule type="containsText" dxfId="657" priority="401" operator="containsText" text="Negative">
      <formula>NOT(ISERROR(SEARCH("Negative",AV8)))</formula>
    </cfRule>
  </conditionalFormatting>
  <conditionalFormatting sqref="AV16:BB16">
    <cfRule type="containsText" dxfId="656" priority="411" operator="containsText" text="Negative">
      <formula>NOT(ISERROR(SEARCH("Negative",AV16)))</formula>
    </cfRule>
  </conditionalFormatting>
  <conditionalFormatting sqref="AV24:BB25">
    <cfRule type="containsText" dxfId="655" priority="355" operator="containsText" text="Negative">
      <formula>NOT(ISERROR(SEARCH("Negative",AV24)))</formula>
    </cfRule>
  </conditionalFormatting>
  <conditionalFormatting sqref="AV29:BB29">
    <cfRule type="containsText" dxfId="654" priority="367" operator="containsText" text="Negative">
      <formula>NOT(ISERROR(SEARCH("Negative",AV29)))</formula>
    </cfRule>
  </conditionalFormatting>
  <conditionalFormatting sqref="AV31:BB33">
    <cfRule type="containsText" dxfId="653" priority="361" operator="containsText" text="Negative">
      <formula>NOT(ISERROR(SEARCH("Negative",AV31)))</formula>
    </cfRule>
  </conditionalFormatting>
  <conditionalFormatting sqref="AV36:BB37">
    <cfRule type="containsText" dxfId="652" priority="385" operator="containsText" text="Negative">
      <formula>NOT(ISERROR(SEARCH("Negative",AV36)))</formula>
    </cfRule>
  </conditionalFormatting>
  <conditionalFormatting sqref="AV39:BB41">
    <cfRule type="containsText" dxfId="651" priority="389" operator="containsText" text="Negative">
      <formula>NOT(ISERROR(SEARCH("Negative",AV39)))</formula>
    </cfRule>
  </conditionalFormatting>
  <conditionalFormatting sqref="AX44">
    <cfRule type="containsText" dxfId="650" priority="330" operator="containsText" text="LOD">
      <formula>NOT(ISERROR(SEARCH("LOD",AX44)))</formula>
    </cfRule>
  </conditionalFormatting>
  <conditionalFormatting sqref="AX44:BB44">
    <cfRule type="containsText" dxfId="649" priority="331" operator="containsText" text="Negative">
      <formula>NOT(ISERROR(SEARCH("Negative",AX44)))</formula>
    </cfRule>
  </conditionalFormatting>
  <conditionalFormatting sqref="AZ2">
    <cfRule type="containsText" dxfId="648" priority="340" operator="containsText" text="LOD">
      <formula>NOT(ISERROR(SEARCH("LOD",AZ2)))</formula>
    </cfRule>
  </conditionalFormatting>
  <conditionalFormatting sqref="AZ19">
    <cfRule type="containsText" dxfId="647" priority="336" operator="containsText" text="LOD">
      <formula>NOT(ISERROR(SEARCH("LOD",AZ19)))</formula>
    </cfRule>
  </conditionalFormatting>
  <conditionalFormatting sqref="AZ42">
    <cfRule type="containsText" dxfId="646" priority="332" operator="containsText" text="LOD">
      <formula>NOT(ISERROR(SEARCH("LOD",AZ42)))</formula>
    </cfRule>
  </conditionalFormatting>
  <conditionalFormatting sqref="AZ2:BB2">
    <cfRule type="containsText" dxfId="645" priority="341" operator="containsText" text="Negative">
      <formula>NOT(ISERROR(SEARCH("Negative",AZ2)))</formula>
    </cfRule>
  </conditionalFormatting>
  <conditionalFormatting sqref="AZ19:BB19">
    <cfRule type="containsText" dxfId="644" priority="337" operator="containsText" text="Negative">
      <formula>NOT(ISERROR(SEARCH("Negative",AZ19)))</formula>
    </cfRule>
  </conditionalFormatting>
  <conditionalFormatting sqref="AZ42:BB42">
    <cfRule type="containsText" dxfId="643" priority="333" operator="containsText" text="Negative">
      <formula>NOT(ISERROR(SEARCH("Negative",AZ42)))</formula>
    </cfRule>
  </conditionalFormatting>
  <conditionalFormatting sqref="BA7">
    <cfRule type="containsText" dxfId="642" priority="338" operator="containsText" text="LOD">
      <formula>NOT(ISERROR(SEARCH("LOD",BA7)))</formula>
    </cfRule>
  </conditionalFormatting>
  <conditionalFormatting sqref="BA26">
    <cfRule type="containsText" dxfId="641" priority="334" operator="containsText" text="LOD">
      <formula>NOT(ISERROR(SEARCH("LOD",BA26)))</formula>
    </cfRule>
  </conditionalFormatting>
  <conditionalFormatting sqref="BA7:BB7">
    <cfRule type="containsText" dxfId="640" priority="339" operator="containsText" text="Negative">
      <formula>NOT(ISERROR(SEARCH("Negative",BA7)))</formula>
    </cfRule>
  </conditionalFormatting>
  <conditionalFormatting sqref="BA26:BB26">
    <cfRule type="containsText" dxfId="639" priority="335" operator="containsText" text="Negative">
      <formula>NOT(ISERROR(SEARCH("Negative",BA26)))</formula>
    </cfRule>
  </conditionalFormatting>
  <conditionalFormatting sqref="BN50:CF50">
    <cfRule type="containsText" dxfId="638" priority="319" operator="containsText" text="Negative">
      <formula>NOT(ISERROR(SEARCH("Negative",BN50)))</formula>
    </cfRule>
  </conditionalFormatting>
  <conditionalFormatting sqref="BN51:CN51">
    <cfRule type="cellIs" dxfId="637" priority="321" operator="greaterThan">
      <formula>$D$105</formula>
    </cfRule>
    <cfRule type="cellIs" dxfId="636" priority="320" operator="lessThan">
      <formula>$D$105</formula>
    </cfRule>
  </conditionalFormatting>
  <conditionalFormatting sqref="BP2:CG36">
    <cfRule type="cellIs" dxfId="635" priority="328" operator="lessThan">
      <formula>0</formula>
    </cfRule>
  </conditionalFormatting>
  <conditionalFormatting sqref="BP2:CI36">
    <cfRule type="cellIs" dxfId="634" priority="329" operator="lessThan">
      <formula>0</formula>
    </cfRule>
  </conditionalFormatting>
  <conditionalFormatting sqref="IF51:IX51">
    <cfRule type="containsText" dxfId="633" priority="10" operator="containsText" text="Negative">
      <formula>NOT(ISERROR(SEARCH("Negative",IF51)))</formula>
    </cfRule>
  </conditionalFormatting>
  <conditionalFormatting sqref="IF62:IX62">
    <cfRule type="containsText" dxfId="632" priority="2" operator="containsText" text="Negative">
      <formula>NOT(ISERROR(SEARCH("Negative",IF62)))</formula>
    </cfRule>
  </conditionalFormatting>
  <conditionalFormatting sqref="IF52:JF52">
    <cfRule type="cellIs" dxfId="631" priority="11" operator="lessThan">
      <formula>$D$105</formula>
    </cfRule>
    <cfRule type="cellIs" dxfId="630" priority="12" operator="greaterThan">
      <formula>$D$105</formula>
    </cfRule>
  </conditionalFormatting>
  <conditionalFormatting sqref="IF63:JF65">
    <cfRule type="expression" dxfId="629" priority="3">
      <formula>IF63=MIN(IF$62:IF$64)</formula>
    </cfRule>
    <cfRule type="expression" dxfId="628" priority="1">
      <formula>IF63=MAX(IF$62:IF$64)</formula>
    </cfRule>
  </conditionalFormatting>
  <conditionalFormatting sqref="IG2:JA2 IG3:JB38 KG3:KG46">
    <cfRule type="containsText" dxfId="627" priority="309" operator="containsText" text="Negative">
      <formula>NOT(ISERROR(SEARCH("Negative",IG2)))</formula>
    </cfRule>
  </conditionalFormatting>
  <conditionalFormatting sqref="JK51:KC51">
    <cfRule type="containsText" dxfId="626" priority="7" operator="containsText" text="Negative">
      <formula>NOT(ISERROR(SEARCH("Negative",JK51)))</formula>
    </cfRule>
  </conditionalFormatting>
  <conditionalFormatting sqref="JK52:KK52">
    <cfRule type="cellIs" dxfId="625" priority="8" operator="lessThan">
      <formula>$D$105</formula>
    </cfRule>
    <cfRule type="cellIs" dxfId="624" priority="9" operator="greaterThan">
      <formula>$D$105</formula>
    </cfRule>
  </conditionalFormatting>
  <conditionalFormatting sqref="JL22:JN36">
    <cfRule type="containsText" dxfId="623" priority="291" operator="containsText" text="Negative">
      <formula>NOT(ISERROR(SEARCH("Negative",JL22)))</formula>
    </cfRule>
  </conditionalFormatting>
  <conditionalFormatting sqref="JL38:JN41">
    <cfRule type="containsText" dxfId="622" priority="289" operator="containsText" text="Negative">
      <formula>NOT(ISERROR(SEARCH("Negative",JL38)))</formula>
    </cfRule>
  </conditionalFormatting>
  <conditionalFormatting sqref="JL3:JO4">
    <cfRule type="containsText" dxfId="621" priority="305" operator="containsText" text="Negative">
      <formula>NOT(ISERROR(SEARCH("Negative",JL3)))</formula>
    </cfRule>
  </conditionalFormatting>
  <conditionalFormatting sqref="JL16:JO16">
    <cfRule type="containsText" dxfId="620" priority="297" operator="containsText" text="Negative">
      <formula>NOT(ISERROR(SEARCH("Negative",JL16)))</formula>
    </cfRule>
  </conditionalFormatting>
  <conditionalFormatting sqref="JL44:JO46">
    <cfRule type="containsText" dxfId="619" priority="285" operator="containsText" text="Negative">
      <formula>NOT(ISERROR(SEARCH("Negative",JL44)))</formula>
    </cfRule>
  </conditionalFormatting>
  <conditionalFormatting sqref="JL21:JQ21">
    <cfRule type="containsText" dxfId="618" priority="273" operator="containsText" text="Negative">
      <formula>NOT(ISERROR(SEARCH("Negative",JL21)))</formula>
    </cfRule>
  </conditionalFormatting>
  <conditionalFormatting sqref="JL5:JR5">
    <cfRule type="containsText" dxfId="617" priority="255" operator="containsText" text="Negative">
      <formula>NOT(ISERROR(SEARCH("Negative",JL5)))</formula>
    </cfRule>
  </conditionalFormatting>
  <conditionalFormatting sqref="JL6:JR6">
    <cfRule type="containsText" dxfId="616" priority="303" operator="containsText" text="Negative">
      <formula>NOT(ISERROR(SEARCH("Negative",JL6)))</formula>
    </cfRule>
  </conditionalFormatting>
  <conditionalFormatting sqref="JL7:JR7">
    <cfRule type="containsText" dxfId="615" priority="245" operator="containsText" text="Negative">
      <formula>NOT(ISERROR(SEARCH("Negative",JL7)))</formula>
    </cfRule>
  </conditionalFormatting>
  <conditionalFormatting sqref="JL42:JR42">
    <cfRule type="containsText" dxfId="614" priority="213" operator="containsText" text="Negative">
      <formula>NOT(ISERROR(SEARCH("Negative",JL42)))</formula>
    </cfRule>
  </conditionalFormatting>
  <conditionalFormatting sqref="JL43:JR43">
    <cfRule type="containsText" dxfId="613" priority="261" operator="containsText" text="Negative">
      <formula>NOT(ISERROR(SEARCH("Negative",JL43)))</formula>
    </cfRule>
  </conditionalFormatting>
  <conditionalFormatting sqref="JL14:JS14">
    <cfRule type="containsText" dxfId="612" priority="277" operator="containsText" text="Negative">
      <formula>NOT(ISERROR(SEARCH("Negative",JL14)))</formula>
    </cfRule>
  </conditionalFormatting>
  <conditionalFormatting sqref="JL17:JS17">
    <cfRule type="containsText" dxfId="611" priority="231" operator="containsText" text="Negative">
      <formula>NOT(ISERROR(SEARCH("Negative",JL17)))</formula>
    </cfRule>
  </conditionalFormatting>
  <conditionalFormatting sqref="JL18:JS18">
    <cfRule type="containsText" dxfId="610" priority="295" operator="containsText" text="Negative">
      <formula>NOT(ISERROR(SEARCH("Negative",JL18)))</formula>
    </cfRule>
  </conditionalFormatting>
  <conditionalFormatting sqref="JL19:JS19">
    <cfRule type="containsText" dxfId="609" priority="169" operator="containsText" text="Negative">
      <formula>NOT(ISERROR(SEARCH("Negative",JL19)))</formula>
    </cfRule>
  </conditionalFormatting>
  <conditionalFormatting sqref="JL20:JS20">
    <cfRule type="containsText" dxfId="608" priority="293" operator="containsText" text="Negative">
      <formula>NOT(ISERROR(SEARCH("Negative",JL20)))</formula>
    </cfRule>
  </conditionalFormatting>
  <conditionalFormatting sqref="JL15:JU15">
    <cfRule type="containsText" dxfId="607" priority="235" operator="containsText" text="Negative">
      <formula>NOT(ISERROR(SEARCH("Negative",JL15)))</formula>
    </cfRule>
  </conditionalFormatting>
  <conditionalFormatting sqref="JL2:KF2 JV7:JX7 JU8:JX8 JL8:JM13 JV10:KF11 JU16 JU19:KF19 JW21:KF21 JO22:JS22 JW22:JX23 KA22:KF23 JO24:JR25 JU28:KF29 JU30:JX31 JL37:JT37 JO39:JT39 JO40:JQ41 JQ44:JQ45">
    <cfRule type="containsText" dxfId="606" priority="308" operator="containsText" text="Negative">
      <formula>NOT(ISERROR(SEARCH("Negative",JL2)))</formula>
    </cfRule>
  </conditionalFormatting>
  <conditionalFormatting sqref="JN3:JN4">
    <cfRule type="containsText" dxfId="605" priority="304" operator="containsText" text="LOD">
      <formula>NOT(ISERROR(SEARCH("LOD",JN3)))</formula>
    </cfRule>
  </conditionalFormatting>
  <conditionalFormatting sqref="JN6">
    <cfRule type="containsText" dxfId="604" priority="302" operator="containsText" text="LOD">
      <formula>NOT(ISERROR(SEARCH("LOD",JN6)))</formula>
    </cfRule>
  </conditionalFormatting>
  <conditionalFormatting sqref="JN8:JN13">
    <cfRule type="containsText" dxfId="603" priority="298" operator="containsText" text="LOD">
      <formula>NOT(ISERROR(SEARCH("LOD",JN8)))</formula>
    </cfRule>
  </conditionalFormatting>
  <conditionalFormatting sqref="JN9:JN13">
    <cfRule type="containsText" dxfId="602" priority="299" operator="containsText" text="Negative">
      <formula>NOT(ISERROR(SEARCH("Negative",JN9)))</formula>
    </cfRule>
  </conditionalFormatting>
  <conditionalFormatting sqref="JN16">
    <cfRule type="containsText" dxfId="601" priority="296" operator="containsText" text="LOD">
      <formula>NOT(ISERROR(SEARCH("LOD",JN16)))</formula>
    </cfRule>
  </conditionalFormatting>
  <conditionalFormatting sqref="JN18">
    <cfRule type="containsText" dxfId="600" priority="294" operator="containsText" text="LOD">
      <formula>NOT(ISERROR(SEARCH("LOD",JN18)))</formula>
    </cfRule>
  </conditionalFormatting>
  <conditionalFormatting sqref="JN20">
    <cfRule type="containsText" dxfId="599" priority="292" operator="containsText" text="LOD">
      <formula>NOT(ISERROR(SEARCH("LOD",JN20)))</formula>
    </cfRule>
  </conditionalFormatting>
  <conditionalFormatting sqref="JN22:JN36">
    <cfRule type="containsText" dxfId="598" priority="290" operator="containsText" text="LOD">
      <formula>NOT(ISERROR(SEARCH("LOD",JN22)))</formula>
    </cfRule>
  </conditionalFormatting>
  <conditionalFormatting sqref="JN38:JN41">
    <cfRule type="containsText" dxfId="597" priority="288" operator="containsText" text="LOD">
      <formula>NOT(ISERROR(SEARCH("LOD",JN38)))</formula>
    </cfRule>
  </conditionalFormatting>
  <conditionalFormatting sqref="JN44:JN45">
    <cfRule type="containsText" dxfId="596" priority="284" operator="containsText" text="LOD">
      <formula>NOT(ISERROR(SEARCH("LOD",JN44)))</formula>
    </cfRule>
  </conditionalFormatting>
  <conditionalFormatting sqref="JN8:JQ8">
    <cfRule type="containsText" dxfId="595" priority="301" operator="containsText" text="Negative">
      <formula>NOT(ISERROR(SEARCH("Negative",JN8)))</formula>
    </cfRule>
  </conditionalFormatting>
  <conditionalFormatting sqref="JO9:JQ9">
    <cfRule type="containsText" dxfId="594" priority="279" operator="containsText" text="Negative">
      <formula>NOT(ISERROR(SEARCH("Negative",JO9)))</formula>
    </cfRule>
  </conditionalFormatting>
  <conditionalFormatting sqref="JO23:JQ23">
    <cfRule type="containsText" dxfId="593" priority="271" operator="containsText" text="Negative">
      <formula>NOT(ISERROR(SEARCH("Negative",JO23)))</formula>
    </cfRule>
  </conditionalFormatting>
  <conditionalFormatting sqref="JO30:JQ34">
    <cfRule type="containsText" dxfId="592" priority="267" operator="containsText" text="Negative">
      <formula>NOT(ISERROR(SEARCH("Negative",JO30)))</formula>
    </cfRule>
  </conditionalFormatting>
  <conditionalFormatting sqref="JO38:JR38">
    <cfRule type="containsText" dxfId="591" priority="219" operator="containsText" text="Negative">
      <formula>NOT(ISERROR(SEARCH("Negative",JO38)))</formula>
    </cfRule>
  </conditionalFormatting>
  <conditionalFormatting sqref="JO10:JS13">
    <cfRule type="containsText" dxfId="590" priority="237" operator="containsText" text="Negative">
      <formula>NOT(ISERROR(SEARCH("Negative",JO10)))</formula>
    </cfRule>
  </conditionalFormatting>
  <conditionalFormatting sqref="JO26:JS26">
    <cfRule type="containsText" dxfId="589" priority="269" operator="containsText" text="Negative">
      <formula>NOT(ISERROR(SEARCH("Negative",JO26)))</formula>
    </cfRule>
  </conditionalFormatting>
  <conditionalFormatting sqref="JO27:JS27">
    <cfRule type="containsText" dxfId="588" priority="175" operator="containsText" text="Negative">
      <formula>NOT(ISERROR(SEARCH("Negative",JO27)))</formula>
    </cfRule>
  </conditionalFormatting>
  <conditionalFormatting sqref="JO28:JS29">
    <cfRule type="containsText" dxfId="587" priority="177" operator="containsText" text="Negative">
      <formula>NOT(ISERROR(SEARCH("Negative",JO28)))</formula>
    </cfRule>
  </conditionalFormatting>
  <conditionalFormatting sqref="JO35:JS36">
    <cfRule type="containsText" dxfId="586" priority="265" operator="containsText" text="Negative">
      <formula>NOT(ISERROR(SEARCH("Negative",JO35)))</formula>
    </cfRule>
  </conditionalFormatting>
  <conditionalFormatting sqref="JP3:JP4">
    <cfRule type="containsText" dxfId="585" priority="280" operator="containsText" text="LOD">
      <formula>NOT(ISERROR(SEARCH("LOD",JP3)))</formula>
    </cfRule>
  </conditionalFormatting>
  <conditionalFormatting sqref="JP9">
    <cfRule type="containsText" dxfId="584" priority="278" operator="containsText" text="LOD">
      <formula>NOT(ISERROR(SEARCH("LOD",JP9)))</formula>
    </cfRule>
  </conditionalFormatting>
  <conditionalFormatting sqref="JP14">
    <cfRule type="containsText" dxfId="583" priority="276" operator="containsText" text="LOD">
      <formula>NOT(ISERROR(SEARCH("LOD",JP14)))</formula>
    </cfRule>
  </conditionalFormatting>
  <conditionalFormatting sqref="JP16">
    <cfRule type="containsText" dxfId="582" priority="274" operator="containsText" text="LOD">
      <formula>NOT(ISERROR(SEARCH("LOD",JP16)))</formula>
    </cfRule>
  </conditionalFormatting>
  <conditionalFormatting sqref="JP21">
    <cfRule type="containsText" dxfId="581" priority="272" operator="containsText" text="LOD">
      <formula>NOT(ISERROR(SEARCH("LOD",JP21)))</formula>
    </cfRule>
  </conditionalFormatting>
  <conditionalFormatting sqref="JP23">
    <cfRule type="containsText" dxfId="580" priority="270" operator="containsText" text="LOD">
      <formula>NOT(ISERROR(SEARCH("LOD",JP23)))</formula>
    </cfRule>
  </conditionalFormatting>
  <conditionalFormatting sqref="JP26">
    <cfRule type="containsText" dxfId="579" priority="268" operator="containsText" text="LOD">
      <formula>NOT(ISERROR(SEARCH("LOD",JP26)))</formula>
    </cfRule>
  </conditionalFormatting>
  <conditionalFormatting sqref="JP30">
    <cfRule type="containsText" dxfId="578" priority="266" operator="containsText" text="LOD">
      <formula>NOT(ISERROR(SEARCH("LOD",JP30)))</formula>
    </cfRule>
  </conditionalFormatting>
  <conditionalFormatting sqref="JP36">
    <cfRule type="containsText" dxfId="577" priority="264" operator="containsText" text="LOD">
      <formula>NOT(ISERROR(SEARCH("LOD",JP36)))</formula>
    </cfRule>
  </conditionalFormatting>
  <conditionalFormatting sqref="JP43:JP46">
    <cfRule type="containsText" dxfId="576" priority="260" operator="containsText" text="LOD">
      <formula>NOT(ISERROR(SEARCH("LOD",JP43)))</formula>
    </cfRule>
  </conditionalFormatting>
  <conditionalFormatting sqref="JP44:JP46">
    <cfRule type="containsText" dxfId="575" priority="263" operator="containsText" text="Negative">
      <formula>NOT(ISERROR(SEARCH("Negative",JP44)))</formula>
    </cfRule>
  </conditionalFormatting>
  <conditionalFormatting sqref="JP4:JQ4">
    <cfRule type="containsText" dxfId="574" priority="281" operator="containsText" text="Negative">
      <formula>NOT(ISERROR(SEARCH("Negative",JP4)))</formula>
    </cfRule>
  </conditionalFormatting>
  <conditionalFormatting sqref="JP3:JR3">
    <cfRule type="containsText" dxfId="573" priority="283" operator="containsText" text="Negative">
      <formula>NOT(ISERROR(SEARCH("Negative",JP3)))</formula>
    </cfRule>
  </conditionalFormatting>
  <conditionalFormatting sqref="JP16:JS16">
    <cfRule type="containsText" dxfId="572" priority="275" operator="containsText" text="Negative">
      <formula>NOT(ISERROR(SEARCH("Negative",JP16)))</formula>
    </cfRule>
  </conditionalFormatting>
  <conditionalFormatting sqref="JQ46:JT46">
    <cfRule type="containsText" dxfId="571" priority="191" operator="containsText" text="Negative">
      <formula>NOT(ISERROR(SEARCH("Negative",JQ46)))</formula>
    </cfRule>
  </conditionalFormatting>
  <conditionalFormatting sqref="JR4">
    <cfRule type="containsText" dxfId="570" priority="257" operator="containsText" text="Negative">
      <formula>NOT(ISERROR(SEARCH("Negative",JR4)))</formula>
    </cfRule>
  </conditionalFormatting>
  <conditionalFormatting sqref="JR4:JR5">
    <cfRule type="containsText" dxfId="569" priority="254" operator="containsText" text="LOD">
      <formula>NOT(ISERROR(SEARCH("LOD",JR4)))</formula>
    </cfRule>
  </conditionalFormatting>
  <conditionalFormatting sqref="JR7:JR9">
    <cfRule type="containsText" dxfId="568" priority="240" operator="containsText" text="LOD">
      <formula>NOT(ISERROR(SEARCH("LOD",JR7)))</formula>
    </cfRule>
  </conditionalFormatting>
  <conditionalFormatting sqref="JR8:JR9">
    <cfRule type="containsText" dxfId="567" priority="241" operator="containsText" text="Negative">
      <formula>NOT(ISERROR(SEARCH("Negative",JR8)))</formula>
    </cfRule>
  </conditionalFormatting>
  <conditionalFormatting sqref="JR15">
    <cfRule type="containsText" dxfId="566" priority="234" operator="containsText" text="LOD">
      <formula>NOT(ISERROR(SEARCH("LOD",JR15)))</formula>
    </cfRule>
  </conditionalFormatting>
  <conditionalFormatting sqref="JR21">
    <cfRule type="containsText" dxfId="565" priority="166" operator="containsText" text="LOD">
      <formula>NOT(ISERROR(SEARCH("LOD",JR21)))</formula>
    </cfRule>
  </conditionalFormatting>
  <conditionalFormatting sqref="JR23">
    <cfRule type="containsText" dxfId="564" priority="164" operator="containsText" text="LOD">
      <formula>NOT(ISERROR(SEARCH("LOD",JR23)))</formula>
    </cfRule>
    <cfRule type="containsText" dxfId="563" priority="165" operator="containsText" text="Negative">
      <formula>NOT(ISERROR(SEARCH("Negative",JR23)))</formula>
    </cfRule>
  </conditionalFormatting>
  <conditionalFormatting sqref="JR30:JR33">
    <cfRule type="containsText" dxfId="562" priority="181" operator="containsText" text="Negative">
      <formula>NOT(ISERROR(SEARCH("Negative",JR30)))</formula>
    </cfRule>
  </conditionalFormatting>
  <conditionalFormatting sqref="JR30:JR34">
    <cfRule type="containsText" dxfId="561" priority="180" operator="containsText" text="LOD">
      <formula>NOT(ISERROR(SEARCH("LOD",JR30)))</formula>
    </cfRule>
  </conditionalFormatting>
  <conditionalFormatting sqref="JR38">
    <cfRule type="containsText" dxfId="560" priority="218" operator="containsText" text="LOD">
      <formula>NOT(ISERROR(SEARCH("LOD",JR38)))</formula>
    </cfRule>
  </conditionalFormatting>
  <conditionalFormatting sqref="JR40:JR42">
    <cfRule type="containsText" dxfId="559" priority="212" operator="containsText" text="LOD">
      <formula>NOT(ISERROR(SEARCH("LOD",JR40)))</formula>
    </cfRule>
  </conditionalFormatting>
  <conditionalFormatting sqref="JR41">
    <cfRule type="containsText" dxfId="558" priority="215" operator="containsText" text="Negative">
      <formula>NOT(ISERROR(SEARCH("Negative",JR41)))</formula>
    </cfRule>
  </conditionalFormatting>
  <conditionalFormatting sqref="JR44">
    <cfRule type="containsText" dxfId="557" priority="211" operator="containsText" text="Negative">
      <formula>NOT(ISERROR(SEARCH("Negative",JR44)))</formula>
    </cfRule>
  </conditionalFormatting>
  <conditionalFormatting sqref="JR44:JR45">
    <cfRule type="containsText" dxfId="556" priority="208" operator="containsText" text="LOD">
      <formula>NOT(ISERROR(SEARCH("LOD",JR44)))</formula>
    </cfRule>
  </conditionalFormatting>
  <conditionalFormatting sqref="JR17:JS17">
    <cfRule type="containsText" dxfId="555" priority="230" operator="containsText" text="LOD">
      <formula>NOT(ISERROR(SEARCH("LOD",JR17)))</formula>
    </cfRule>
  </conditionalFormatting>
  <conditionalFormatting sqref="JR40:JS40">
    <cfRule type="containsText" dxfId="554" priority="217" operator="containsText" text="Negative">
      <formula>NOT(ISERROR(SEARCH("Negative",JR40)))</formula>
    </cfRule>
  </conditionalFormatting>
  <conditionalFormatting sqref="JR45:JS45">
    <cfRule type="containsText" dxfId="553" priority="209" operator="containsText" text="Negative">
      <formula>NOT(ISERROR(SEARCH("Negative",JR45)))</formula>
    </cfRule>
  </conditionalFormatting>
  <conditionalFormatting sqref="JR21:JT21">
    <cfRule type="containsText" dxfId="552" priority="167" operator="containsText" text="Negative">
      <formula>NOT(ISERROR(SEARCH("Negative",JR21)))</formula>
    </cfRule>
  </conditionalFormatting>
  <conditionalFormatting sqref="JR34:JT34">
    <cfRule type="containsText" dxfId="551" priority="189" operator="containsText" text="Negative">
      <formula>NOT(ISERROR(SEARCH("Negative",JR34)))</formula>
    </cfRule>
  </conditionalFormatting>
  <conditionalFormatting sqref="JS3:JS6">
    <cfRule type="containsText" dxfId="550" priority="248" operator="containsText" text="LOD">
      <formula>NOT(ISERROR(SEARCH("LOD",JS3)))</formula>
    </cfRule>
  </conditionalFormatting>
  <conditionalFormatting sqref="JS3:JS7">
    <cfRule type="containsText" dxfId="549" priority="249" operator="containsText" text="Negative">
      <formula>NOT(ISERROR(SEARCH("Negative",JS3)))</formula>
    </cfRule>
  </conditionalFormatting>
  <conditionalFormatting sqref="JS8">
    <cfRule type="containsText" dxfId="548" priority="246" operator="containsText" text="LOD">
      <formula>NOT(ISERROR(SEARCH("LOD",JS8)))</formula>
    </cfRule>
  </conditionalFormatting>
  <conditionalFormatting sqref="JS8:JS9">
    <cfRule type="containsText" dxfId="547" priority="247" operator="containsText" text="Negative">
      <formula>NOT(ISERROR(SEARCH("Negative",JS8)))</formula>
    </cfRule>
  </conditionalFormatting>
  <conditionalFormatting sqref="JS12">
    <cfRule type="containsText" dxfId="546" priority="236" operator="containsText" text="LOD">
      <formula>NOT(ISERROR(SEARCH("LOD",JS12)))</formula>
    </cfRule>
  </conditionalFormatting>
  <conditionalFormatting sqref="JS19">
    <cfRule type="containsText" dxfId="545" priority="168" operator="containsText" text="LOD">
      <formula>NOT(ISERROR(SEARCH("LOD",JS19)))</formula>
    </cfRule>
  </conditionalFormatting>
  <conditionalFormatting sqref="JS23:JS25">
    <cfRule type="containsText" dxfId="544" priority="171" operator="containsText" text="Negative">
      <formula>NOT(ISERROR(SEARCH("Negative",JS23)))</formula>
    </cfRule>
  </conditionalFormatting>
  <conditionalFormatting sqref="JS24:JS25">
    <cfRule type="containsText" dxfId="543" priority="170" operator="containsText" text="LOD">
      <formula>NOT(ISERROR(SEARCH("LOD",JS24)))</formula>
    </cfRule>
  </conditionalFormatting>
  <conditionalFormatting sqref="JS27">
    <cfRule type="containsText" dxfId="542" priority="174" operator="containsText" text="LOD">
      <formula>NOT(ISERROR(SEARCH("LOD",JS27)))</formula>
    </cfRule>
  </conditionalFormatting>
  <conditionalFormatting sqref="JS29:JS30">
    <cfRule type="containsText" dxfId="541" priority="176" operator="containsText" text="LOD">
      <formula>NOT(ISERROR(SEARCH("LOD",JS29)))</formula>
    </cfRule>
  </conditionalFormatting>
  <conditionalFormatting sqref="JS30:JS33">
    <cfRule type="containsText" dxfId="540" priority="179" operator="containsText" text="Negative">
      <formula>NOT(ISERROR(SEARCH("Negative",JS30)))</formula>
    </cfRule>
  </conditionalFormatting>
  <conditionalFormatting sqref="JS41:JS42">
    <cfRule type="containsText" dxfId="539" priority="201" operator="containsText" text="Negative">
      <formula>NOT(ISERROR(SEARCH("Negative",JS41)))</formula>
    </cfRule>
  </conditionalFormatting>
  <conditionalFormatting sqref="JS41:JS44">
    <cfRule type="containsText" dxfId="538" priority="200" operator="containsText" text="LOD">
      <formula>NOT(ISERROR(SEARCH("LOD",JS41)))</formula>
    </cfRule>
  </conditionalFormatting>
  <conditionalFormatting sqref="JS38:JT38">
    <cfRule type="containsText" dxfId="537" priority="221" operator="containsText" text="Negative">
      <formula>NOT(ISERROR(SEARCH("Negative",JS38)))</formula>
    </cfRule>
  </conditionalFormatting>
  <conditionalFormatting sqref="JS44:JT44">
    <cfRule type="containsText" dxfId="536" priority="207" operator="containsText" text="Negative">
      <formula>NOT(ISERROR(SEARCH("Negative",JS44)))</formula>
    </cfRule>
  </conditionalFormatting>
  <conditionalFormatting sqref="JS43:JU43">
    <cfRule type="containsText" dxfId="535" priority="205" operator="containsText" text="Negative">
      <formula>NOT(ISERROR(SEARCH("Negative",JS43)))</formula>
    </cfRule>
  </conditionalFormatting>
  <conditionalFormatting sqref="JT3:JT14">
    <cfRule type="containsText" dxfId="534" priority="239" operator="containsText" text="Negative">
      <formula>NOT(ISERROR(SEARCH("Negative",JT3)))</formula>
    </cfRule>
  </conditionalFormatting>
  <conditionalFormatting sqref="JT5:JT14">
    <cfRule type="containsText" dxfId="533" priority="238" operator="containsText" text="LOD">
      <formula>NOT(ISERROR(SEARCH("LOD",JT5)))</formula>
    </cfRule>
  </conditionalFormatting>
  <conditionalFormatting sqref="JT16:JT20">
    <cfRule type="containsText" dxfId="532" priority="229" operator="containsText" text="Negative">
      <formula>NOT(ISERROR(SEARCH("Negative",JT16)))</formula>
    </cfRule>
    <cfRule type="containsText" dxfId="531" priority="228" operator="containsText" text="LOD">
      <formula>NOT(ISERROR(SEARCH("LOD",JT16)))</formula>
    </cfRule>
  </conditionalFormatting>
  <conditionalFormatting sqref="JT22:JT33">
    <cfRule type="containsText" dxfId="530" priority="227" operator="containsText" text="Negative">
      <formula>NOT(ISERROR(SEARCH("Negative",JT22)))</formula>
    </cfRule>
    <cfRule type="containsText" dxfId="529" priority="226" operator="containsText" text="LOD">
      <formula>NOT(ISERROR(SEARCH("LOD",JT22)))</formula>
    </cfRule>
  </conditionalFormatting>
  <conditionalFormatting sqref="JT35:JT36">
    <cfRule type="containsText" dxfId="528" priority="223" operator="containsText" text="Negative">
      <formula>NOT(ISERROR(SEARCH("Negative",JT35)))</formula>
    </cfRule>
    <cfRule type="containsText" dxfId="527" priority="222" operator="containsText" text="LOD">
      <formula>NOT(ISERROR(SEARCH("LOD",JT35)))</formula>
    </cfRule>
  </conditionalFormatting>
  <conditionalFormatting sqref="JT38">
    <cfRule type="containsText" dxfId="526" priority="220" operator="containsText" text="LOD">
      <formula>NOT(ISERROR(SEARCH("LOD",JT38)))</formula>
    </cfRule>
  </conditionalFormatting>
  <conditionalFormatting sqref="JT40:JT42">
    <cfRule type="containsText" dxfId="525" priority="194" operator="containsText" text="LOD">
      <formula>NOT(ISERROR(SEARCH("LOD",JT40)))</formula>
    </cfRule>
  </conditionalFormatting>
  <conditionalFormatting sqref="JT41:JT42">
    <cfRule type="containsText" dxfId="524" priority="195" operator="containsText" text="Negative">
      <formula>NOT(ISERROR(SEARCH("Negative",JT41)))</formula>
    </cfRule>
  </conditionalFormatting>
  <conditionalFormatting sqref="JT45:JT46">
    <cfRule type="containsText" dxfId="523" priority="190" operator="containsText" text="LOD">
      <formula>NOT(ISERROR(SEARCH("LOD",JT45)))</formula>
    </cfRule>
  </conditionalFormatting>
  <conditionalFormatting sqref="JT45:JX45">
    <cfRule type="containsText" dxfId="522" priority="193" operator="containsText" text="Negative">
      <formula>NOT(ISERROR(SEARCH("Negative",JT45)))</formula>
    </cfRule>
  </conditionalFormatting>
  <conditionalFormatting sqref="JT40:JY40">
    <cfRule type="containsText" dxfId="521" priority="199" operator="containsText" text="Negative">
      <formula>NOT(ISERROR(SEARCH("Negative",JT40)))</formula>
    </cfRule>
  </conditionalFormatting>
  <conditionalFormatting sqref="JU3:JU7">
    <cfRule type="containsText" dxfId="520" priority="163" operator="containsText" text="Negative">
      <formula>NOT(ISERROR(SEARCH("Negative",JU3)))</formula>
    </cfRule>
    <cfRule type="containsText" dxfId="519" priority="162" operator="containsText" text="LOD">
      <formula>NOT(ISERROR(SEARCH("LOD",JU3)))</formula>
    </cfRule>
  </conditionalFormatting>
  <conditionalFormatting sqref="JU9:JU14">
    <cfRule type="containsText" dxfId="518" priority="161" operator="containsText" text="Negative">
      <formula>NOT(ISERROR(SEARCH("Negative",JU9)))</formula>
    </cfRule>
  </conditionalFormatting>
  <conditionalFormatting sqref="JU10:JU14">
    <cfRule type="containsText" dxfId="517" priority="160" operator="containsText" text="LOD">
      <formula>NOT(ISERROR(SEARCH("LOD",JU10)))</formula>
    </cfRule>
  </conditionalFormatting>
  <conditionalFormatting sqref="JU20:JU24">
    <cfRule type="containsText" dxfId="516" priority="156" operator="containsText" text="LOD">
      <formula>NOT(ISERROR(SEARCH("LOD",JU20)))</formula>
    </cfRule>
  </conditionalFormatting>
  <conditionalFormatting sqref="JU20:JU25">
    <cfRule type="containsText" dxfId="515" priority="157" operator="containsText" text="Negative">
      <formula>NOT(ISERROR(SEARCH("Negative",JU20)))</formula>
    </cfRule>
  </conditionalFormatting>
  <conditionalFormatting sqref="JU26">
    <cfRule type="containsText" dxfId="514" priority="154" operator="containsText" text="LOD">
      <formula>NOT(ISERROR(SEARCH("LOD",JU26)))</formula>
    </cfRule>
  </conditionalFormatting>
  <conditionalFormatting sqref="JU26:JU27">
    <cfRule type="containsText" dxfId="513" priority="155" operator="containsText" text="Negative">
      <formula>NOT(ISERROR(SEARCH("Negative",JU26)))</formula>
    </cfRule>
  </conditionalFormatting>
  <conditionalFormatting sqref="JU32:JU35 JU37:JU39">
    <cfRule type="containsText" dxfId="512" priority="153" operator="containsText" text="Negative">
      <formula>NOT(ISERROR(SEARCH("Negative",JU32)))</formula>
    </cfRule>
    <cfRule type="containsText" dxfId="511" priority="152" operator="containsText" text="LOD">
      <formula>NOT(ISERROR(SEARCH("LOD",JU32)))</formula>
    </cfRule>
  </conditionalFormatting>
  <conditionalFormatting sqref="JU41:JU42">
    <cfRule type="containsText" dxfId="510" priority="143" operator="containsText" text="LOD">
      <formula>NOT(ISERROR(SEARCH("LOD",JU41)))</formula>
    </cfRule>
  </conditionalFormatting>
  <conditionalFormatting sqref="JU42">
    <cfRule type="containsText" dxfId="509" priority="144" operator="containsText" text="Negative">
      <formula>NOT(ISERROR(SEARCH("Negative",JU42)))</formula>
    </cfRule>
  </conditionalFormatting>
  <conditionalFormatting sqref="JU44">
    <cfRule type="containsText" dxfId="508" priority="148" operator="containsText" text="Negative">
      <formula>NOT(ISERROR(SEARCH("Negative",JU44)))</formula>
    </cfRule>
    <cfRule type="containsText" dxfId="507" priority="147" operator="containsText" text="LOD">
      <formula>NOT(ISERROR(SEARCH("LOD",JU44)))</formula>
    </cfRule>
  </conditionalFormatting>
  <conditionalFormatting sqref="JU46">
    <cfRule type="containsText" dxfId="506" priority="149" operator="containsText" text="LOD">
      <formula>NOT(ISERROR(SEARCH("LOD",JU46)))</formula>
    </cfRule>
  </conditionalFormatting>
  <conditionalFormatting sqref="JU18:JV18">
    <cfRule type="containsText" dxfId="505" priority="133" operator="containsText" text="LOD">
      <formula>NOT(ISERROR(SEARCH("LOD",JU18)))</formula>
    </cfRule>
  </conditionalFormatting>
  <conditionalFormatting sqref="JU18:JX18">
    <cfRule type="containsText" dxfId="504" priority="134" operator="containsText" text="Negative">
      <formula>NOT(ISERROR(SEARCH("Negative",JU18)))</formula>
    </cfRule>
  </conditionalFormatting>
  <conditionalFormatting sqref="JU36:JX36">
    <cfRule type="containsText" dxfId="503" priority="120" operator="containsText" text="Negative">
      <formula>NOT(ISERROR(SEARCH("Negative",JU36)))</formula>
    </cfRule>
  </conditionalFormatting>
  <conditionalFormatting sqref="JU17:JY17">
    <cfRule type="containsText" dxfId="502" priority="100" operator="containsText" text="Negative">
      <formula>NOT(ISERROR(SEARCH("Negative",JU17)))</formula>
    </cfRule>
  </conditionalFormatting>
  <conditionalFormatting sqref="JU41:JY41">
    <cfRule type="containsText" dxfId="501" priority="146" operator="containsText" text="Negative">
      <formula>NOT(ISERROR(SEARCH("Negative",JU41)))</formula>
    </cfRule>
  </conditionalFormatting>
  <conditionalFormatting sqref="JU46:KF46">
    <cfRule type="containsText" dxfId="500" priority="150" operator="containsText" text="Negative">
      <formula>NOT(ISERROR(SEARCH("Negative",JU46)))</formula>
    </cfRule>
  </conditionalFormatting>
  <conditionalFormatting sqref="JV4">
    <cfRule type="containsText" dxfId="499" priority="141" operator="containsText" text="LOD">
      <formula>NOT(ISERROR(SEARCH("LOD",JV4)))</formula>
    </cfRule>
  </conditionalFormatting>
  <conditionalFormatting sqref="JV6">
    <cfRule type="containsText" dxfId="498" priority="139" operator="containsText" text="LOD">
      <formula>NOT(ISERROR(SEARCH("LOD",JV6)))</formula>
    </cfRule>
  </conditionalFormatting>
  <conditionalFormatting sqref="JV9">
    <cfRule type="containsText" dxfId="497" priority="137" operator="containsText" text="LOD">
      <formula>NOT(ISERROR(SEARCH("LOD",JV9)))</formula>
    </cfRule>
  </conditionalFormatting>
  <conditionalFormatting sqref="JV12:JV16">
    <cfRule type="containsText" dxfId="496" priority="136" operator="containsText" text="Negative">
      <formula>NOT(ISERROR(SEARCH("Negative",JV12)))</formula>
    </cfRule>
    <cfRule type="containsText" dxfId="495" priority="135" operator="containsText" text="LOD">
      <formula>NOT(ISERROR(SEARCH("LOD",JV12)))</formula>
    </cfRule>
  </conditionalFormatting>
  <conditionalFormatting sqref="JV20:JV23">
    <cfRule type="containsText" dxfId="494" priority="132" operator="containsText" text="Negative">
      <formula>NOT(ISERROR(SEARCH("Negative",JV20)))</formula>
    </cfRule>
    <cfRule type="containsText" dxfId="493" priority="131" operator="containsText" text="LOD">
      <formula>NOT(ISERROR(SEARCH("LOD",JV20)))</formula>
    </cfRule>
  </conditionalFormatting>
  <conditionalFormatting sqref="JV25">
    <cfRule type="containsText" dxfId="492" priority="129" operator="containsText" text="LOD">
      <formula>NOT(ISERROR(SEARCH("LOD",JV25)))</formula>
    </cfRule>
  </conditionalFormatting>
  <conditionalFormatting sqref="JV27">
    <cfRule type="containsText" dxfId="491" priority="127" operator="containsText" text="LOD">
      <formula>NOT(ISERROR(SEARCH("LOD",JV27)))</formula>
    </cfRule>
  </conditionalFormatting>
  <conditionalFormatting sqref="JV33:JV36">
    <cfRule type="containsText" dxfId="490" priority="119" operator="containsText" text="LOD">
      <formula>NOT(ISERROR(SEARCH("LOD",JV33)))</formula>
    </cfRule>
  </conditionalFormatting>
  <conditionalFormatting sqref="JV38">
    <cfRule type="containsText" dxfId="489" priority="117" operator="containsText" text="LOD">
      <formula>NOT(ISERROR(SEARCH("LOD",JV38)))</formula>
    </cfRule>
  </conditionalFormatting>
  <conditionalFormatting sqref="JV42:JV44">
    <cfRule type="containsText" dxfId="488" priority="111" operator="containsText" text="LOD">
      <formula>NOT(ISERROR(SEARCH("LOD",JV42)))</formula>
    </cfRule>
  </conditionalFormatting>
  <conditionalFormatting sqref="JV3:JX5">
    <cfRule type="containsText" dxfId="487" priority="142" operator="containsText" text="Negative">
      <formula>NOT(ISERROR(SEARCH("Negative",JV3)))</formula>
    </cfRule>
  </conditionalFormatting>
  <conditionalFormatting sqref="JV9:JX9">
    <cfRule type="containsText" dxfId="486" priority="138" operator="containsText" text="Negative">
      <formula>NOT(ISERROR(SEARCH("Negative",JV9)))</formula>
    </cfRule>
  </conditionalFormatting>
  <conditionalFormatting sqref="JV33:JX34">
    <cfRule type="containsText" dxfId="485" priority="124" operator="containsText" text="Negative">
      <formula>NOT(ISERROR(SEARCH("Negative",JV33)))</formula>
    </cfRule>
  </conditionalFormatting>
  <conditionalFormatting sqref="JV37:JX39">
    <cfRule type="containsText" dxfId="484" priority="118" operator="containsText" text="Negative">
      <formula>NOT(ISERROR(SEARCH("Negative",JV37)))</formula>
    </cfRule>
  </conditionalFormatting>
  <conditionalFormatting sqref="JV6:JY6">
    <cfRule type="containsText" dxfId="483" priority="140" operator="containsText" text="Negative">
      <formula>NOT(ISERROR(SEARCH("Negative",JV6)))</formula>
    </cfRule>
  </conditionalFormatting>
  <conditionalFormatting sqref="JV25:JY26">
    <cfRule type="containsText" dxfId="482" priority="130" operator="containsText" text="Negative">
      <formula>NOT(ISERROR(SEARCH("Negative",JV25)))</formula>
    </cfRule>
  </conditionalFormatting>
  <conditionalFormatting sqref="JV27:JY27">
    <cfRule type="containsText" dxfId="481" priority="128" operator="containsText" text="Negative">
      <formula>NOT(ISERROR(SEARCH("Negative",JV27)))</formula>
    </cfRule>
  </conditionalFormatting>
  <conditionalFormatting sqref="JV32:JY32">
    <cfRule type="containsText" dxfId="480" priority="58" operator="containsText" text="Negative">
      <formula>NOT(ISERROR(SEARCH("Negative",JV32)))</formula>
    </cfRule>
  </conditionalFormatting>
  <conditionalFormatting sqref="JV42:JY42">
    <cfRule type="containsText" dxfId="479" priority="116" operator="containsText" text="Negative">
      <formula>NOT(ISERROR(SEARCH("Negative",JV42)))</formula>
    </cfRule>
  </conditionalFormatting>
  <conditionalFormatting sqref="JV43:KC43">
    <cfRule type="containsText" dxfId="478" priority="114" operator="containsText" text="Negative">
      <formula>NOT(ISERROR(SEARCH("Negative",JV43)))</formula>
    </cfRule>
  </conditionalFormatting>
  <conditionalFormatting sqref="JV24:KF24">
    <cfRule type="containsText" dxfId="477" priority="38" operator="containsText" text="Negative">
      <formula>NOT(ISERROR(SEARCH("Negative",JV24)))</formula>
    </cfRule>
  </conditionalFormatting>
  <conditionalFormatting sqref="JV35:KF35">
    <cfRule type="containsText" dxfId="476" priority="122" operator="containsText" text="Negative">
      <formula>NOT(ISERROR(SEARCH("Negative",JV35)))</formula>
    </cfRule>
  </conditionalFormatting>
  <conditionalFormatting sqref="JV44:KF44">
    <cfRule type="containsText" dxfId="475" priority="112" operator="containsText" text="Negative">
      <formula>NOT(ISERROR(SEARCH("Negative",JV44)))</formula>
    </cfRule>
  </conditionalFormatting>
  <conditionalFormatting sqref="JW20:KC20">
    <cfRule type="containsText" dxfId="474" priority="28" operator="containsText" text="Negative">
      <formula>NOT(ISERROR(SEARCH("Negative",JW20)))</formula>
    </cfRule>
  </conditionalFormatting>
  <conditionalFormatting sqref="JW12:KF13">
    <cfRule type="containsText" dxfId="473" priority="104" operator="containsText" text="Negative">
      <formula>NOT(ISERROR(SEARCH("Negative",JW12)))</formula>
    </cfRule>
  </conditionalFormatting>
  <conditionalFormatting sqref="JW14:KF16">
    <cfRule type="containsText" dxfId="472" priority="102" operator="containsText" text="Negative">
      <formula>NOT(ISERROR(SEARCH("Negative",JW14)))</formula>
    </cfRule>
  </conditionalFormatting>
  <conditionalFormatting sqref="JY3:JY5">
    <cfRule type="containsText" dxfId="471" priority="110" operator="containsText" text="Negative">
      <formula>NOT(ISERROR(SEARCH("Negative",JY3)))</formula>
    </cfRule>
    <cfRule type="containsText" dxfId="470" priority="109" operator="containsText" text="LOD">
      <formula>NOT(ISERROR(SEARCH("LOD",JY3)))</formula>
    </cfRule>
  </conditionalFormatting>
  <conditionalFormatting sqref="JY7:JY9">
    <cfRule type="containsText" dxfId="469" priority="108" operator="containsText" text="Negative">
      <formula>NOT(ISERROR(SEARCH("Negative",JY7)))</formula>
    </cfRule>
    <cfRule type="containsText" dxfId="468" priority="107" operator="containsText" text="LOD">
      <formula>NOT(ISERROR(SEARCH("LOD",JY7)))</formula>
    </cfRule>
  </conditionalFormatting>
  <conditionalFormatting sqref="JY12:JY13">
    <cfRule type="containsText" dxfId="467" priority="103" operator="containsText" text="LOD">
      <formula>NOT(ISERROR(SEARCH("LOD",JY12)))</formula>
    </cfRule>
  </conditionalFormatting>
  <conditionalFormatting sqref="JY15">
    <cfRule type="containsText" dxfId="466" priority="101" operator="containsText" text="LOD">
      <formula>NOT(ISERROR(SEARCH("LOD",JY15)))</formula>
    </cfRule>
  </conditionalFormatting>
  <conditionalFormatting sqref="JY17:JY18">
    <cfRule type="containsText" dxfId="465" priority="97" operator="containsText" text="LOD">
      <formula>NOT(ISERROR(SEARCH("LOD",JY17)))</formula>
    </cfRule>
  </conditionalFormatting>
  <conditionalFormatting sqref="JY22">
    <cfRule type="containsText" dxfId="464" priority="30" operator="containsText" text="Negative">
      <formula>NOT(ISERROR(SEARCH("Negative",JY22)))</formula>
    </cfRule>
  </conditionalFormatting>
  <conditionalFormatting sqref="JY22:JY24">
    <cfRule type="containsText" dxfId="463" priority="29" operator="containsText" text="LOD">
      <formula>NOT(ISERROR(SEARCH("LOD",JY22)))</formula>
    </cfRule>
  </conditionalFormatting>
  <conditionalFormatting sqref="JY30">
    <cfRule type="containsText" dxfId="462" priority="54" operator="containsText" text="Negative">
      <formula>NOT(ISERROR(SEARCH("Negative",JY30)))</formula>
    </cfRule>
  </conditionalFormatting>
  <conditionalFormatting sqref="JY30:JY34">
    <cfRule type="containsText" dxfId="461" priority="53" operator="containsText" text="LOD">
      <formula>NOT(ISERROR(SEARCH("LOD",JY30)))</formula>
    </cfRule>
  </conditionalFormatting>
  <conditionalFormatting sqref="JY33:JY34">
    <cfRule type="containsText" dxfId="460" priority="60" operator="containsText" text="Negative">
      <formula>NOT(ISERROR(SEARCH("Negative",JY33)))</formula>
    </cfRule>
  </conditionalFormatting>
  <conditionalFormatting sqref="JY36:JY39">
    <cfRule type="containsText" dxfId="459" priority="63" operator="containsText" text="LOD">
      <formula>NOT(ISERROR(SEARCH("LOD",JY36)))</formula>
    </cfRule>
  </conditionalFormatting>
  <conditionalFormatting sqref="JY37:JY38">
    <cfRule type="containsText" dxfId="458" priority="66" operator="containsText" text="Negative">
      <formula>NOT(ISERROR(SEARCH("Negative",JY37)))</formula>
    </cfRule>
  </conditionalFormatting>
  <conditionalFormatting sqref="JY23:JZ23">
    <cfRule type="containsText" dxfId="457" priority="34" operator="containsText" text="Negative">
      <formula>NOT(ISERROR(SEARCH("Negative",JY23)))</formula>
    </cfRule>
  </conditionalFormatting>
  <conditionalFormatting sqref="JY45:JZ45">
    <cfRule type="containsText" dxfId="456" priority="81" operator="containsText" text="LOD">
      <formula>NOT(ISERROR(SEARCH("LOD",JY45)))</formula>
    </cfRule>
  </conditionalFormatting>
  <conditionalFormatting sqref="JY45:KA45">
    <cfRule type="containsText" dxfId="455" priority="82" operator="containsText" text="Negative">
      <formula>NOT(ISERROR(SEARCH("Negative",JY45)))</formula>
    </cfRule>
  </conditionalFormatting>
  <conditionalFormatting sqref="JY18:KF18">
    <cfRule type="containsText" dxfId="454" priority="98" operator="containsText" text="Negative">
      <formula>NOT(ISERROR(SEARCH("Negative",JY18)))</formula>
    </cfRule>
  </conditionalFormatting>
  <conditionalFormatting sqref="JY31:KF31">
    <cfRule type="containsText" dxfId="453" priority="56" operator="containsText" text="Negative">
      <formula>NOT(ISERROR(SEARCH("Negative",JY31)))</formula>
    </cfRule>
  </conditionalFormatting>
  <conditionalFormatting sqref="JY36:KF36">
    <cfRule type="containsText" dxfId="452" priority="64" operator="containsText" text="Negative">
      <formula>NOT(ISERROR(SEARCH("Negative",JY36)))</formula>
    </cfRule>
  </conditionalFormatting>
  <conditionalFormatting sqref="JY39:KF39">
    <cfRule type="containsText" dxfId="451" priority="80" operator="containsText" text="Negative">
      <formula>NOT(ISERROR(SEARCH("Negative",JY39)))</formula>
    </cfRule>
  </conditionalFormatting>
  <conditionalFormatting sqref="JZ3:JZ4">
    <cfRule type="containsText" dxfId="450" priority="91" operator="containsText" text="LOD">
      <formula>NOT(ISERROR(SEARCH("LOD",JZ3)))</formula>
    </cfRule>
  </conditionalFormatting>
  <conditionalFormatting sqref="JZ6">
    <cfRule type="containsText" dxfId="449" priority="89" operator="containsText" text="LOD">
      <formula>NOT(ISERROR(SEARCH("LOD",JZ6)))</formula>
    </cfRule>
  </conditionalFormatting>
  <conditionalFormatting sqref="JZ8:JZ9">
    <cfRule type="containsText" dxfId="448" priority="85" operator="containsText" text="LOD">
      <formula>NOT(ISERROR(SEARCH("LOD",JZ8)))</formula>
    </cfRule>
  </conditionalFormatting>
  <conditionalFormatting sqref="JZ17">
    <cfRule type="containsText" dxfId="447" priority="95" operator="containsText" text="LOD">
      <formula>NOT(ISERROR(SEARCH("LOD",JZ17)))</formula>
    </cfRule>
  </conditionalFormatting>
  <conditionalFormatting sqref="JZ20">
    <cfRule type="containsText" dxfId="446" priority="27" operator="containsText" text="LOD">
      <formula>NOT(ISERROR(SEARCH("LOD",JZ20)))</formula>
    </cfRule>
  </conditionalFormatting>
  <conditionalFormatting sqref="JZ22">
    <cfRule type="containsText" dxfId="445" priority="32" operator="containsText" text="Negative">
      <formula>NOT(ISERROR(SEARCH("Negative",JZ22)))</formula>
    </cfRule>
  </conditionalFormatting>
  <conditionalFormatting sqref="JZ22:JZ23">
    <cfRule type="containsText" dxfId="444" priority="31" operator="containsText" text="LOD">
      <formula>NOT(ISERROR(SEARCH("LOD",JZ22)))</formula>
    </cfRule>
  </conditionalFormatting>
  <conditionalFormatting sqref="JZ25:JZ27">
    <cfRule type="containsText" dxfId="443" priority="39" operator="containsText" text="LOD">
      <formula>NOT(ISERROR(SEARCH("LOD",JZ25)))</formula>
    </cfRule>
  </conditionalFormatting>
  <conditionalFormatting sqref="JZ30">
    <cfRule type="containsText" dxfId="442" priority="51" operator="containsText" text="LOD">
      <formula>NOT(ISERROR(SEARCH("LOD",JZ30)))</formula>
    </cfRule>
  </conditionalFormatting>
  <conditionalFormatting sqref="JZ32:JZ34">
    <cfRule type="containsText" dxfId="441" priority="45" operator="containsText" text="LOD">
      <formula>NOT(ISERROR(SEARCH("LOD",JZ32)))</formula>
    </cfRule>
  </conditionalFormatting>
  <conditionalFormatting sqref="JZ37:JZ38">
    <cfRule type="containsText" dxfId="440" priority="69" operator="containsText" text="LOD">
      <formula>NOT(ISERROR(SEARCH("LOD",JZ37)))</formula>
    </cfRule>
  </conditionalFormatting>
  <conditionalFormatting sqref="JZ40:JZ42">
    <cfRule type="containsText" dxfId="439" priority="73" operator="containsText" text="LOD">
      <formula>NOT(ISERROR(SEARCH("LOD",JZ40)))</formula>
    </cfRule>
  </conditionalFormatting>
  <conditionalFormatting sqref="JZ3:KC3">
    <cfRule type="containsText" dxfId="438" priority="94" operator="containsText" text="Negative">
      <formula>NOT(ISERROR(SEARCH("Negative",JZ3)))</formula>
    </cfRule>
  </conditionalFormatting>
  <conditionalFormatting sqref="JZ8:KD8">
    <cfRule type="containsText" dxfId="437" priority="88" operator="containsText" text="Negative">
      <formula>NOT(ISERROR(SEARCH("Negative",JZ8)))</formula>
    </cfRule>
  </conditionalFormatting>
  <conditionalFormatting sqref="JZ27:KD27">
    <cfRule type="containsText" dxfId="436" priority="44" operator="containsText" text="Negative">
      <formula>NOT(ISERROR(SEARCH("Negative",JZ27)))</formula>
    </cfRule>
  </conditionalFormatting>
  <conditionalFormatting sqref="JZ4:KF5">
    <cfRule type="containsText" dxfId="435" priority="92" operator="containsText" text="Negative">
      <formula>NOT(ISERROR(SEARCH("Negative",JZ4)))</formula>
    </cfRule>
  </conditionalFormatting>
  <conditionalFormatting sqref="JZ6:KF7">
    <cfRule type="containsText" dxfId="434" priority="90" operator="containsText" text="Negative">
      <formula>NOT(ISERROR(SEARCH("Negative",JZ6)))</formula>
    </cfRule>
  </conditionalFormatting>
  <conditionalFormatting sqref="JZ9:KF9">
    <cfRule type="containsText" dxfId="433" priority="86" operator="containsText" text="Negative">
      <formula>NOT(ISERROR(SEARCH("Negative",JZ9)))</formula>
    </cfRule>
  </conditionalFormatting>
  <conditionalFormatting sqref="JZ17:KF17">
    <cfRule type="containsText" dxfId="432" priority="96" operator="containsText" text="Negative">
      <formula>NOT(ISERROR(SEARCH("Negative",JZ17)))</formula>
    </cfRule>
  </conditionalFormatting>
  <conditionalFormatting sqref="JZ25:KF26">
    <cfRule type="containsText" dxfId="431" priority="40" operator="containsText" text="Negative">
      <formula>NOT(ISERROR(SEARCH("Negative",JZ25)))</formula>
    </cfRule>
  </conditionalFormatting>
  <conditionalFormatting sqref="JZ30:KF30">
    <cfRule type="containsText" dxfId="430" priority="52" operator="containsText" text="Negative">
      <formula>NOT(ISERROR(SEARCH("Negative",JZ30)))</formula>
    </cfRule>
  </conditionalFormatting>
  <conditionalFormatting sqref="JZ32:KF34">
    <cfRule type="containsText" dxfId="429" priority="46" operator="containsText" text="Negative">
      <formula>NOT(ISERROR(SEARCH("Negative",JZ32)))</formula>
    </cfRule>
  </conditionalFormatting>
  <conditionalFormatting sqref="JZ37:KF38">
    <cfRule type="containsText" dxfId="428" priority="70" operator="containsText" text="Negative">
      <formula>NOT(ISERROR(SEARCH("Negative",JZ37)))</formula>
    </cfRule>
  </conditionalFormatting>
  <conditionalFormatting sqref="JZ40:KF42">
    <cfRule type="containsText" dxfId="427" priority="74" operator="containsText" text="Negative">
      <formula>NOT(ISERROR(SEARCH("Negative",JZ40)))</formula>
    </cfRule>
  </conditionalFormatting>
  <conditionalFormatting sqref="KB45">
    <cfRule type="containsText" dxfId="426" priority="15" operator="containsText" text="LOD">
      <formula>NOT(ISERROR(SEARCH("LOD",KB45)))</formula>
    </cfRule>
  </conditionalFormatting>
  <conditionalFormatting sqref="KB45:KF45">
    <cfRule type="containsText" dxfId="425" priority="16" operator="containsText" text="Negative">
      <formula>NOT(ISERROR(SEARCH("Negative",KB45)))</formula>
    </cfRule>
  </conditionalFormatting>
  <conditionalFormatting sqref="KD3">
    <cfRule type="containsText" dxfId="424" priority="25" operator="containsText" text="LOD">
      <formula>NOT(ISERROR(SEARCH("LOD",KD3)))</formula>
    </cfRule>
  </conditionalFormatting>
  <conditionalFormatting sqref="KD20">
    <cfRule type="containsText" dxfId="423" priority="21" operator="containsText" text="LOD">
      <formula>NOT(ISERROR(SEARCH("LOD",KD20)))</formula>
    </cfRule>
  </conditionalFormatting>
  <conditionalFormatting sqref="KD43">
    <cfRule type="containsText" dxfId="422" priority="17" operator="containsText" text="LOD">
      <formula>NOT(ISERROR(SEARCH("LOD",KD43)))</formula>
    </cfRule>
  </conditionalFormatting>
  <conditionalFormatting sqref="KD3:KF3">
    <cfRule type="containsText" dxfId="421" priority="26" operator="containsText" text="Negative">
      <formula>NOT(ISERROR(SEARCH("Negative",KD3)))</formula>
    </cfRule>
  </conditionalFormatting>
  <conditionalFormatting sqref="KD20:KF20">
    <cfRule type="containsText" dxfId="420" priority="22" operator="containsText" text="Negative">
      <formula>NOT(ISERROR(SEARCH("Negative",KD20)))</formula>
    </cfRule>
  </conditionalFormatting>
  <conditionalFormatting sqref="KD43:KF43">
    <cfRule type="containsText" dxfId="419" priority="18" operator="containsText" text="Negative">
      <formula>NOT(ISERROR(SEARCH("Negative",KD43)))</formula>
    </cfRule>
  </conditionalFormatting>
  <conditionalFormatting sqref="KE8">
    <cfRule type="containsText" dxfId="418" priority="23" operator="containsText" text="LOD">
      <formula>NOT(ISERROR(SEARCH("LOD",KE8)))</formula>
    </cfRule>
  </conditionalFormatting>
  <conditionalFormatting sqref="KE27">
    <cfRule type="containsText" dxfId="417" priority="19" operator="containsText" text="LOD">
      <formula>NOT(ISERROR(SEARCH("LOD",KE27)))</formula>
    </cfRule>
  </conditionalFormatting>
  <conditionalFormatting sqref="KE8:KF8">
    <cfRule type="containsText" dxfId="416" priority="24" operator="containsText" text="Negative">
      <formula>NOT(ISERROR(SEARCH("Negative",KE8)))</formula>
    </cfRule>
  </conditionalFormatting>
  <conditionalFormatting sqref="KE27:KF27">
    <cfRule type="containsText" dxfId="415" priority="20" operator="containsText" text="Negative">
      <formula>NOT(ISERROR(SEARCH("Negative",KE27)))</formula>
    </cfRule>
  </conditionalFormatting>
  <conditionalFormatting sqref="KP51:LH51">
    <cfRule type="containsText" dxfId="414" priority="4" operator="containsText" text="Negative">
      <formula>NOT(ISERROR(SEARCH("Negative",KP51)))</formula>
    </cfRule>
  </conditionalFormatting>
  <conditionalFormatting sqref="KP52:LP52">
    <cfRule type="cellIs" dxfId="413" priority="6" operator="greaterThan">
      <formula>$D$105</formula>
    </cfRule>
    <cfRule type="cellIs" dxfId="412" priority="5" operator="lessThan">
      <formula>$D$105</formula>
    </cfRule>
  </conditionalFormatting>
  <conditionalFormatting sqref="KS3:LJ37">
    <cfRule type="cellIs" dxfId="411" priority="13" operator="lessThan">
      <formula>0</formula>
    </cfRule>
  </conditionalFormatting>
  <conditionalFormatting sqref="KS3:LL37">
    <cfRule type="cellIs" dxfId="410" priority="14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B4C59C-7955-4861-9750-1D362C6B9FD8}">
  <dimension ref="A1:EP915"/>
  <sheetViews>
    <sheetView topLeftCell="A17" zoomScale="70" zoomScaleNormal="70" workbookViewId="0">
      <selection activeCell="Q46" sqref="Q46"/>
    </sheetView>
  </sheetViews>
  <sheetFormatPr defaultRowHeight="14.4"/>
  <cols>
    <col min="1" max="1" width="24.21875" customWidth="1"/>
    <col min="3" max="3" width="9.5546875" bestFit="1" customWidth="1"/>
    <col min="7" max="7" width="9.5546875" bestFit="1" customWidth="1"/>
    <col min="11" max="11" width="9.5546875" bestFit="1" customWidth="1"/>
    <col min="27" max="32" width="9" bestFit="1" customWidth="1"/>
    <col min="38" max="64" width="9" bestFit="1" customWidth="1"/>
    <col min="70" max="74" width="9" bestFit="1" customWidth="1"/>
    <col min="75" max="75" width="13" bestFit="1" customWidth="1"/>
    <col min="76" max="76" width="9" bestFit="1" customWidth="1"/>
  </cols>
  <sheetData>
    <row r="1" spans="1:128">
      <c r="A1" s="71" t="s">
        <v>120</v>
      </c>
      <c r="B1" s="72" t="s">
        <v>121</v>
      </c>
      <c r="C1" s="72" t="s">
        <v>122</v>
      </c>
      <c r="D1" s="72" t="s">
        <v>123</v>
      </c>
      <c r="E1" s="72" t="s">
        <v>124</v>
      </c>
      <c r="F1" s="72" t="s">
        <v>125</v>
      </c>
      <c r="G1" s="72" t="s">
        <v>126</v>
      </c>
      <c r="H1" s="72" t="s">
        <v>127</v>
      </c>
      <c r="I1" s="72" t="s">
        <v>128</v>
      </c>
      <c r="J1" s="72" t="s">
        <v>129</v>
      </c>
      <c r="K1" s="72" t="s">
        <v>130</v>
      </c>
      <c r="L1" s="71" t="s">
        <v>131</v>
      </c>
      <c r="M1" s="71" t="s">
        <v>132</v>
      </c>
      <c r="N1" s="71" t="s">
        <v>133</v>
      </c>
      <c r="O1" s="71" t="s">
        <v>134</v>
      </c>
      <c r="P1" s="71" t="s">
        <v>135</v>
      </c>
      <c r="Q1" s="71" t="s">
        <v>136</v>
      </c>
      <c r="R1" s="71"/>
      <c r="S1" s="71" t="s">
        <v>137</v>
      </c>
      <c r="T1" s="71"/>
      <c r="U1" s="71" t="s">
        <v>102</v>
      </c>
      <c r="V1" s="71" t="s">
        <v>138</v>
      </c>
      <c r="W1" s="71" t="s">
        <v>103</v>
      </c>
      <c r="X1" s="71" t="s">
        <v>139</v>
      </c>
      <c r="Y1" s="71" t="s">
        <v>140</v>
      </c>
      <c r="Z1" s="71" t="s">
        <v>104</v>
      </c>
      <c r="AA1" s="71" t="s">
        <v>100</v>
      </c>
      <c r="AB1" s="71" t="s">
        <v>105</v>
      </c>
      <c r="AC1" s="71" t="s">
        <v>101</v>
      </c>
      <c r="AD1" s="71" t="s">
        <v>141</v>
      </c>
      <c r="AE1" s="71" t="s">
        <v>142</v>
      </c>
      <c r="AF1" s="71" t="s">
        <v>143</v>
      </c>
      <c r="AH1" s="88" t="s">
        <v>387</v>
      </c>
      <c r="AI1" s="88"/>
      <c r="AJ1" s="10"/>
      <c r="AK1" s="10"/>
      <c r="AL1" s="10" t="s">
        <v>45</v>
      </c>
      <c r="AM1" s="10" t="s">
        <v>44</v>
      </c>
      <c r="AN1" s="10" t="s">
        <v>43</v>
      </c>
      <c r="AO1" s="10" t="s">
        <v>42</v>
      </c>
      <c r="AP1" s="10" t="s">
        <v>41</v>
      </c>
      <c r="AQ1" s="10" t="s">
        <v>40</v>
      </c>
      <c r="AR1" s="10" t="s">
        <v>39</v>
      </c>
      <c r="AS1" s="10" t="s">
        <v>38</v>
      </c>
      <c r="AT1" s="10" t="s">
        <v>37</v>
      </c>
      <c r="AU1" s="10" t="s">
        <v>36</v>
      </c>
      <c r="AV1" s="10" t="s">
        <v>35</v>
      </c>
      <c r="AW1" s="10" t="s">
        <v>34</v>
      </c>
      <c r="AX1" s="10" t="s">
        <v>33</v>
      </c>
      <c r="AY1" s="10" t="s">
        <v>32</v>
      </c>
      <c r="AZ1" s="10" t="s">
        <v>31</v>
      </c>
      <c r="BA1" s="10" t="s">
        <v>30</v>
      </c>
      <c r="BB1" s="10" t="s">
        <v>29</v>
      </c>
      <c r="BC1" s="10" t="s">
        <v>28</v>
      </c>
      <c r="BD1" s="10" t="s">
        <v>27</v>
      </c>
      <c r="BE1" s="11" t="s">
        <v>319</v>
      </c>
      <c r="BF1" s="9" t="s">
        <v>106</v>
      </c>
      <c r="BG1" s="9" t="s">
        <v>105</v>
      </c>
      <c r="BH1" s="9" t="s">
        <v>103</v>
      </c>
      <c r="BI1" s="9" t="s">
        <v>102</v>
      </c>
      <c r="BJ1" s="9" t="s">
        <v>101</v>
      </c>
      <c r="BK1" s="9" t="s">
        <v>100</v>
      </c>
      <c r="BL1" s="9" t="s">
        <v>99</v>
      </c>
      <c r="BN1" s="89" t="s">
        <v>388</v>
      </c>
      <c r="BO1" s="89"/>
      <c r="BP1" s="10"/>
      <c r="BQ1" s="10"/>
      <c r="BR1" s="10" t="s">
        <v>45</v>
      </c>
      <c r="BS1" s="10" t="s">
        <v>44</v>
      </c>
      <c r="BT1" s="10" t="s">
        <v>43</v>
      </c>
      <c r="BU1" s="10" t="s">
        <v>42</v>
      </c>
      <c r="BV1" s="10" t="s">
        <v>41</v>
      </c>
      <c r="BW1" s="10" t="s">
        <v>40</v>
      </c>
      <c r="BX1" s="10" t="s">
        <v>39</v>
      </c>
      <c r="BY1" s="10" t="s">
        <v>38</v>
      </c>
      <c r="BZ1" s="10" t="s">
        <v>37</v>
      </c>
      <c r="CA1" s="10" t="s">
        <v>36</v>
      </c>
      <c r="CB1" s="10" t="s">
        <v>35</v>
      </c>
      <c r="CC1" s="10" t="s">
        <v>34</v>
      </c>
      <c r="CD1" s="10" t="s">
        <v>33</v>
      </c>
      <c r="CE1" s="10" t="s">
        <v>32</v>
      </c>
      <c r="CF1" s="10" t="s">
        <v>31</v>
      </c>
      <c r="CG1" s="10" t="s">
        <v>30</v>
      </c>
      <c r="CH1" s="10" t="s">
        <v>29</v>
      </c>
      <c r="CI1" s="10" t="s">
        <v>28</v>
      </c>
      <c r="CJ1" s="10" t="s">
        <v>27</v>
      </c>
      <c r="CK1" s="11" t="s">
        <v>319</v>
      </c>
      <c r="CL1" s="9" t="s">
        <v>106</v>
      </c>
      <c r="CM1" s="9" t="s">
        <v>105</v>
      </c>
      <c r="CN1" s="9" t="s">
        <v>103</v>
      </c>
      <c r="CO1" s="9" t="s">
        <v>102</v>
      </c>
      <c r="CP1" s="9" t="s">
        <v>101</v>
      </c>
      <c r="CQ1" s="9" t="s">
        <v>100</v>
      </c>
      <c r="CR1" s="9" t="s">
        <v>99</v>
      </c>
      <c r="CT1" s="88" t="s">
        <v>389</v>
      </c>
      <c r="CU1" s="88"/>
      <c r="CV1" s="10"/>
      <c r="CW1" s="10"/>
      <c r="CX1" s="10" t="s">
        <v>45</v>
      </c>
      <c r="CY1" s="10" t="s">
        <v>44</v>
      </c>
      <c r="CZ1" s="10" t="s">
        <v>43</v>
      </c>
      <c r="DA1" s="10" t="s">
        <v>42</v>
      </c>
      <c r="DB1" s="10" t="s">
        <v>41</v>
      </c>
      <c r="DC1" s="10" t="s">
        <v>40</v>
      </c>
      <c r="DD1" s="10" t="s">
        <v>39</v>
      </c>
      <c r="DE1" s="10" t="s">
        <v>38</v>
      </c>
      <c r="DF1" s="10" t="s">
        <v>37</v>
      </c>
      <c r="DG1" s="10" t="s">
        <v>36</v>
      </c>
      <c r="DH1" s="10" t="s">
        <v>35</v>
      </c>
      <c r="DI1" s="10" t="s">
        <v>34</v>
      </c>
      <c r="DJ1" s="10" t="s">
        <v>33</v>
      </c>
      <c r="DK1" s="10" t="s">
        <v>32</v>
      </c>
      <c r="DL1" s="10" t="s">
        <v>31</v>
      </c>
      <c r="DM1" s="10" t="s">
        <v>30</v>
      </c>
      <c r="DN1" s="10" t="s">
        <v>29</v>
      </c>
      <c r="DO1" s="10" t="s">
        <v>28</v>
      </c>
      <c r="DP1" s="10" t="s">
        <v>27</v>
      </c>
      <c r="DQ1" s="11" t="s">
        <v>319</v>
      </c>
      <c r="DR1" s="9" t="s">
        <v>106</v>
      </c>
      <c r="DS1" s="9" t="s">
        <v>105</v>
      </c>
      <c r="DT1" s="9" t="s">
        <v>103</v>
      </c>
      <c r="DU1" s="9" t="s">
        <v>102</v>
      </c>
      <c r="DV1" s="9" t="s">
        <v>101</v>
      </c>
      <c r="DW1" s="9" t="s">
        <v>100</v>
      </c>
      <c r="DX1" s="9" t="s">
        <v>99</v>
      </c>
    </row>
    <row r="2" spans="1:128">
      <c r="A2" s="32" t="s">
        <v>98</v>
      </c>
      <c r="B2" s="16">
        <f>DU2</f>
        <v>59.588066927732278</v>
      </c>
      <c r="C2" s="16">
        <v>0</v>
      </c>
      <c r="D2" s="16">
        <f>DT2</f>
        <v>26.019073387694586</v>
      </c>
      <c r="E2" s="16"/>
      <c r="F2" s="16">
        <f>DX2</f>
        <v>0</v>
      </c>
      <c r="G2" s="16">
        <v>0</v>
      </c>
      <c r="H2" s="16">
        <f>DW2</f>
        <v>5.8206786427145714</v>
      </c>
      <c r="I2" s="16">
        <f>DS2</f>
        <v>8.4652979556328845</v>
      </c>
      <c r="J2" s="16">
        <f>DV2</f>
        <v>9.6368286445012788E-2</v>
      </c>
      <c r="K2" s="16">
        <f>SUM(B2:J2)</f>
        <v>99.989485200219335</v>
      </c>
      <c r="L2" s="15"/>
      <c r="M2" s="15"/>
      <c r="N2" s="15"/>
      <c r="O2" s="15"/>
      <c r="P2" s="15"/>
      <c r="Q2" s="17"/>
      <c r="R2" s="15"/>
      <c r="S2" s="15">
        <v>8</v>
      </c>
      <c r="T2" s="15">
        <f t="shared" ref="T2:T65" si="0">S2/((I2/61.979)+(B2*2/60.08)+(H2/56.08)+(D2*3/101.9612)+(C2*2/79.9)+(G2/40.31)+(F2/71.846)+(J2/94.2034))</f>
        <v>2.6750656020777503</v>
      </c>
      <c r="U2" s="18">
        <f>$T2*B2/60.08</f>
        <v>2.6531622525413359</v>
      </c>
      <c r="V2" s="18">
        <f t="shared" ref="V2:V65" si="1">$T2*C2/79.9</f>
        <v>0</v>
      </c>
      <c r="W2" s="18">
        <f t="shared" ref="W2:W65" si="2">$T2*D2*2/101.9612</f>
        <v>1.3652787181272559</v>
      </c>
      <c r="X2" s="18"/>
      <c r="Y2" s="18">
        <f>$T2*F2/71.846</f>
        <v>0</v>
      </c>
      <c r="Z2" s="18">
        <f t="shared" ref="Z2:Z65" si="3">$T2*G2/40.31</f>
        <v>0</v>
      </c>
      <c r="AA2" s="18">
        <f t="shared" ref="AA2:AA65" si="4">$T2*H2/56.08</f>
        <v>0.27765151957693218</v>
      </c>
      <c r="AB2" s="18">
        <f t="shared" ref="AB2:AB65" si="5">$T2*I2*2/61.979</f>
        <v>0.73073871383702971</v>
      </c>
      <c r="AC2" s="18">
        <f t="shared" ref="AC2:AC65" si="6">$T2*J2*2/94.2034</f>
        <v>5.4730824619966846E-3</v>
      </c>
      <c r="AD2" s="19">
        <f>SUM(U2:AC2)</f>
        <v>5.0323042865445506</v>
      </c>
      <c r="AE2" s="20">
        <f>100*AA2/(AC2+AB2+AA2)</f>
        <v>27.385498146468247</v>
      </c>
      <c r="AF2" s="13">
        <f>AC2/(AC2+AB2+AA2)</f>
        <v>5.3982448879394017E-3</v>
      </c>
      <c r="AH2" s="88"/>
      <c r="AI2" s="88"/>
      <c r="AJ2" s="32" t="s">
        <v>98</v>
      </c>
      <c r="AK2" s="32"/>
      <c r="AL2" s="32" t="s">
        <v>235</v>
      </c>
      <c r="AM2" s="32">
        <v>76832.600000000006</v>
      </c>
      <c r="AN2" s="32" t="s">
        <v>235</v>
      </c>
      <c r="AO2" s="32">
        <v>166804</v>
      </c>
      <c r="AP2" t="s">
        <v>212</v>
      </c>
      <c r="AQ2" s="32">
        <v>10.915800000000001</v>
      </c>
      <c r="AR2" s="32">
        <v>4.9367900000000002</v>
      </c>
      <c r="AS2" s="32" t="s">
        <v>235</v>
      </c>
      <c r="AT2" s="32" t="s">
        <v>235</v>
      </c>
      <c r="AU2" s="32">
        <v>870.24</v>
      </c>
      <c r="AV2" s="32">
        <v>867.39800000000002</v>
      </c>
      <c r="AW2" s="32" t="s">
        <v>235</v>
      </c>
      <c r="AX2" t="s">
        <v>212</v>
      </c>
      <c r="AY2" s="32">
        <v>57.741900000000001</v>
      </c>
      <c r="AZ2" t="s">
        <v>212</v>
      </c>
      <c r="BA2" s="32">
        <v>3.0579700000000001E-3</v>
      </c>
      <c r="BB2" s="32" t="s">
        <v>235</v>
      </c>
      <c r="BC2" t="s">
        <v>212</v>
      </c>
      <c r="BD2" s="32">
        <v>38.602499999999999</v>
      </c>
      <c r="BE2" s="32"/>
      <c r="BF2" s="32">
        <v>478500</v>
      </c>
      <c r="BG2" s="32">
        <v>62800</v>
      </c>
      <c r="BH2" s="32">
        <v>137700</v>
      </c>
      <c r="BI2" s="32">
        <v>278600</v>
      </c>
      <c r="BJ2" s="32">
        <v>800</v>
      </c>
      <c r="BK2" s="32">
        <v>41600</v>
      </c>
      <c r="BL2" s="32">
        <v>0</v>
      </c>
      <c r="BN2" s="89"/>
      <c r="BO2" s="89"/>
      <c r="BP2" s="32" t="s">
        <v>98</v>
      </c>
      <c r="BQ2" s="32"/>
      <c r="BR2" t="e">
        <f>AL2/10000</f>
        <v>#VALUE!</v>
      </c>
      <c r="BS2">
        <f t="shared" ref="BS2:CR11" si="7">AM2/10000</f>
        <v>7.6832600000000006</v>
      </c>
      <c r="BT2" t="e">
        <f t="shared" si="7"/>
        <v>#VALUE!</v>
      </c>
      <c r="BU2">
        <f t="shared" si="7"/>
        <v>16.680399999999999</v>
      </c>
      <c r="BV2" t="e">
        <f t="shared" si="7"/>
        <v>#VALUE!</v>
      </c>
      <c r="BW2">
        <f t="shared" si="7"/>
        <v>1.09158E-3</v>
      </c>
      <c r="BX2">
        <f t="shared" si="7"/>
        <v>4.9367900000000001E-4</v>
      </c>
      <c r="BY2" t="e">
        <f t="shared" si="7"/>
        <v>#VALUE!</v>
      </c>
      <c r="BZ2" t="e">
        <f t="shared" si="7"/>
        <v>#VALUE!</v>
      </c>
      <c r="CA2">
        <f t="shared" si="7"/>
        <v>8.7024000000000004E-2</v>
      </c>
      <c r="CB2">
        <f t="shared" si="7"/>
        <v>8.6739800000000006E-2</v>
      </c>
      <c r="CC2" t="e">
        <f t="shared" si="7"/>
        <v>#VALUE!</v>
      </c>
      <c r="CD2" t="e">
        <f t="shared" si="7"/>
        <v>#VALUE!</v>
      </c>
      <c r="CE2">
        <f t="shared" si="7"/>
        <v>5.7741900000000002E-3</v>
      </c>
      <c r="CF2" t="e">
        <f t="shared" si="7"/>
        <v>#VALUE!</v>
      </c>
      <c r="CG2">
        <f t="shared" si="7"/>
        <v>3.0579700000000002E-7</v>
      </c>
      <c r="CH2" t="e">
        <f t="shared" si="7"/>
        <v>#VALUE!</v>
      </c>
      <c r="CI2" t="e">
        <f t="shared" si="7"/>
        <v>#VALUE!</v>
      </c>
      <c r="CJ2">
        <f t="shared" si="7"/>
        <v>3.86025E-3</v>
      </c>
      <c r="CL2">
        <f t="shared" si="7"/>
        <v>47.85</v>
      </c>
      <c r="CM2">
        <f t="shared" si="7"/>
        <v>6.28</v>
      </c>
      <c r="CN2">
        <f t="shared" si="7"/>
        <v>13.77</v>
      </c>
      <c r="CO2">
        <f t="shared" si="7"/>
        <v>27.86</v>
      </c>
      <c r="CP2">
        <f t="shared" si="7"/>
        <v>0.08</v>
      </c>
      <c r="CQ2">
        <f t="shared" si="7"/>
        <v>4.16</v>
      </c>
      <c r="CR2">
        <f t="shared" si="7"/>
        <v>0</v>
      </c>
      <c r="CT2" s="88"/>
      <c r="CU2" s="88"/>
      <c r="CV2" s="32" t="s">
        <v>98</v>
      </c>
      <c r="CW2" s="32"/>
      <c r="CX2" t="e">
        <f>BR2*CX123</f>
        <v>#VALUE!</v>
      </c>
      <c r="CY2">
        <f t="shared" ref="CY2:DP16" si="8">BS2*CY123</f>
        <v>10.356860695954765</v>
      </c>
      <c r="CZ2" t="e">
        <f t="shared" si="8"/>
        <v>#VALUE!</v>
      </c>
      <c r="DA2">
        <f t="shared" si="8"/>
        <v>31.51841334321719</v>
      </c>
      <c r="DB2" t="e">
        <f t="shared" si="8"/>
        <v>#VALUE!</v>
      </c>
      <c r="DC2">
        <f t="shared" si="8"/>
        <v>1.4094773425555151E-3</v>
      </c>
      <c r="DD2">
        <f t="shared" si="8"/>
        <v>6.1449368338941583E-4</v>
      </c>
      <c r="DE2" t="e">
        <f t="shared" si="8"/>
        <v>#VALUE!</v>
      </c>
      <c r="DF2" t="e">
        <f t="shared" si="8"/>
        <v>#VALUE!</v>
      </c>
      <c r="DG2">
        <f t="shared" si="8"/>
        <v>0.10291516640036523</v>
      </c>
      <c r="DH2">
        <f t="shared" si="8"/>
        <v>0.10257906957315682</v>
      </c>
      <c r="DI2" t="e">
        <f t="shared" si="8"/>
        <v>#VALUE!</v>
      </c>
      <c r="DJ2" t="e">
        <f t="shared" si="8"/>
        <v>#VALUE!</v>
      </c>
      <c r="DK2">
        <f t="shared" si="8"/>
        <v>6.4470744865258557E-3</v>
      </c>
      <c r="DL2" t="e">
        <f t="shared" si="8"/>
        <v>#VALUE!</v>
      </c>
      <c r="DM2">
        <f t="shared" si="8"/>
        <v>3.7564356673804428E-7</v>
      </c>
      <c r="DN2" t="e">
        <f t="shared" si="8"/>
        <v>#VALUE!</v>
      </c>
      <c r="DO2" t="e">
        <f t="shared" si="8"/>
        <v>#VALUE!</v>
      </c>
      <c r="DP2">
        <f t="shared" si="8"/>
        <v>4.1583388030888031E-3</v>
      </c>
      <c r="DR2">
        <f t="shared" ref="DR2:DX17" si="9">CL2*DR123</f>
        <v>0</v>
      </c>
      <c r="DS2">
        <f t="shared" si="9"/>
        <v>8.4652979556328845</v>
      </c>
      <c r="DT2">
        <f t="shared" si="9"/>
        <v>26.019073387694586</v>
      </c>
      <c r="DU2">
        <f t="shared" si="9"/>
        <v>59.588066927732278</v>
      </c>
      <c r="DV2">
        <f t="shared" si="9"/>
        <v>9.6368286445012788E-2</v>
      </c>
      <c r="DW2">
        <f t="shared" si="9"/>
        <v>5.8206786427145714</v>
      </c>
      <c r="DX2">
        <f t="shared" si="9"/>
        <v>0</v>
      </c>
    </row>
    <row r="3" spans="1:128">
      <c r="A3" s="39" t="s">
        <v>97</v>
      </c>
      <c r="B3" s="16">
        <f t="shared" ref="B3:B66" si="10">DU3</f>
        <v>57.278120327518685</v>
      </c>
      <c r="C3" s="16">
        <v>0</v>
      </c>
      <c r="D3" s="16">
        <f t="shared" ref="D3:D66" si="11">DT3</f>
        <v>27.757457375833948</v>
      </c>
      <c r="E3" s="16"/>
      <c r="F3" s="16">
        <f t="shared" ref="F3:F66" si="12">DX3</f>
        <v>0</v>
      </c>
      <c r="G3" s="16">
        <v>0</v>
      </c>
      <c r="H3" s="16">
        <f t="shared" ref="H3:H66" si="13">DW3</f>
        <v>7.9894411177644713</v>
      </c>
      <c r="I3" s="16">
        <f t="shared" ref="I3:I66" si="14">DS3</f>
        <v>6.9690430622009574</v>
      </c>
      <c r="J3" s="16">
        <f t="shared" ref="J3:J66" si="15">DV3</f>
        <v>0</v>
      </c>
      <c r="K3" s="16">
        <f t="shared" ref="K3:K66" si="16">SUM(B3:J3)</f>
        <v>99.994061883318054</v>
      </c>
      <c r="L3" s="15"/>
      <c r="M3" s="15"/>
      <c r="N3" s="15"/>
      <c r="O3" s="15"/>
      <c r="P3" s="15"/>
      <c r="Q3" s="17"/>
      <c r="R3" s="15"/>
      <c r="S3" s="15">
        <v>8</v>
      </c>
      <c r="T3" s="15">
        <f t="shared" si="0"/>
        <v>2.686058286259235</v>
      </c>
      <c r="U3" s="18">
        <f t="shared" ref="U3:U66" si="17">$T3*B3/60.08</f>
        <v>2.5607917730873018</v>
      </c>
      <c r="V3" s="18">
        <f t="shared" si="1"/>
        <v>0</v>
      </c>
      <c r="W3" s="18">
        <f t="shared" si="2"/>
        <v>1.4624807944560536</v>
      </c>
      <c r="X3" s="18"/>
      <c r="Y3" s="18">
        <f t="shared" ref="Y3:Y65" si="18">$T3*F3/71.846</f>
        <v>0</v>
      </c>
      <c r="Z3" s="18">
        <f t="shared" si="3"/>
        <v>0</v>
      </c>
      <c r="AA3" s="18">
        <f t="shared" si="4"/>
        <v>0.38266948140070445</v>
      </c>
      <c r="AB3" s="18">
        <f t="shared" si="5"/>
        <v>0.60405156148122152</v>
      </c>
      <c r="AC3" s="18">
        <f t="shared" si="6"/>
        <v>0</v>
      </c>
      <c r="AD3" s="19">
        <f t="shared" ref="AD3:AD66" si="19">SUM(U3:AC3)</f>
        <v>5.0099936104252807</v>
      </c>
      <c r="AE3" s="20">
        <f>100*AA3/(AC3+AB3+AA3)</f>
        <v>38.781931748717746</v>
      </c>
      <c r="AF3" s="13">
        <f t="shared" ref="AF3:AF66" si="20">AC3/(AC3+AB3+AA3)</f>
        <v>0</v>
      </c>
      <c r="AH3" s="88"/>
      <c r="AI3" s="88"/>
      <c r="AJ3" s="39" t="s">
        <v>97</v>
      </c>
      <c r="AK3" s="39"/>
      <c r="AL3" s="39" t="s">
        <v>235</v>
      </c>
      <c r="AM3" s="39">
        <v>48230.6</v>
      </c>
      <c r="AN3" t="s">
        <v>212</v>
      </c>
      <c r="AO3" s="39">
        <v>153174</v>
      </c>
      <c r="AP3" t="s">
        <v>212</v>
      </c>
      <c r="AQ3" s="39">
        <v>5.16655</v>
      </c>
      <c r="AR3" s="39">
        <v>1.70286</v>
      </c>
      <c r="AS3" s="39" t="s">
        <v>235</v>
      </c>
      <c r="AT3" s="39" t="s">
        <v>235</v>
      </c>
      <c r="AU3" s="39">
        <v>880.548</v>
      </c>
      <c r="AV3" s="39">
        <v>925.64800000000002</v>
      </c>
      <c r="AW3" t="s">
        <v>212</v>
      </c>
      <c r="AX3" s="39" t="s">
        <v>235</v>
      </c>
      <c r="AY3" s="39">
        <v>23.2774</v>
      </c>
      <c r="AZ3" t="s">
        <v>212</v>
      </c>
      <c r="BA3" t="s">
        <v>212</v>
      </c>
      <c r="BB3" t="s">
        <v>212</v>
      </c>
      <c r="BC3" s="39">
        <v>3.3019699999999999E-2</v>
      </c>
      <c r="BD3" s="39">
        <v>37.064</v>
      </c>
      <c r="BE3" s="39"/>
      <c r="BF3" s="39">
        <v>476500</v>
      </c>
      <c r="BG3" s="39">
        <v>51700</v>
      </c>
      <c r="BH3" s="39">
        <v>146900</v>
      </c>
      <c r="BI3" s="39">
        <v>267800</v>
      </c>
      <c r="BJ3" s="39">
        <v>0</v>
      </c>
      <c r="BK3" s="39">
        <v>57100</v>
      </c>
      <c r="BL3" s="39">
        <v>0</v>
      </c>
      <c r="BN3" s="89"/>
      <c r="BO3" s="89"/>
      <c r="BP3" s="39" t="s">
        <v>97</v>
      </c>
      <c r="BQ3" s="39"/>
      <c r="BR3" t="e">
        <f t="shared" ref="BR3:BR37" si="21">AL3/10000</f>
        <v>#VALUE!</v>
      </c>
      <c r="BS3">
        <f t="shared" si="7"/>
        <v>4.8230599999999999</v>
      </c>
      <c r="BT3" t="e">
        <f t="shared" si="7"/>
        <v>#VALUE!</v>
      </c>
      <c r="BU3">
        <f t="shared" si="7"/>
        <v>15.317399999999999</v>
      </c>
      <c r="BV3" t="e">
        <f t="shared" si="7"/>
        <v>#VALUE!</v>
      </c>
      <c r="BW3">
        <f t="shared" si="7"/>
        <v>5.1665499999999998E-4</v>
      </c>
      <c r="BX3">
        <f t="shared" si="7"/>
        <v>1.7028600000000002E-4</v>
      </c>
      <c r="BY3" t="e">
        <f t="shared" si="7"/>
        <v>#VALUE!</v>
      </c>
      <c r="BZ3" t="e">
        <f t="shared" si="7"/>
        <v>#VALUE!</v>
      </c>
      <c r="CA3">
        <f t="shared" si="7"/>
        <v>8.8054800000000003E-2</v>
      </c>
      <c r="CB3">
        <f t="shared" si="7"/>
        <v>9.2564800000000003E-2</v>
      </c>
      <c r="CC3" t="e">
        <f t="shared" si="7"/>
        <v>#VALUE!</v>
      </c>
      <c r="CD3" t="e">
        <f t="shared" si="7"/>
        <v>#VALUE!</v>
      </c>
      <c r="CE3">
        <f t="shared" si="7"/>
        <v>2.32774E-3</v>
      </c>
      <c r="CF3" t="e">
        <f t="shared" si="7"/>
        <v>#VALUE!</v>
      </c>
      <c r="CG3" t="e">
        <f t="shared" si="7"/>
        <v>#VALUE!</v>
      </c>
      <c r="CH3" t="e">
        <f t="shared" si="7"/>
        <v>#VALUE!</v>
      </c>
      <c r="CI3">
        <f t="shared" si="7"/>
        <v>3.3019699999999999E-6</v>
      </c>
      <c r="CJ3">
        <f t="shared" si="7"/>
        <v>3.7063999999999999E-3</v>
      </c>
      <c r="CL3">
        <f t="shared" si="7"/>
        <v>47.65</v>
      </c>
      <c r="CM3">
        <f t="shared" si="7"/>
        <v>5.17</v>
      </c>
      <c r="CN3">
        <f t="shared" si="7"/>
        <v>14.69</v>
      </c>
      <c r="CO3">
        <f t="shared" si="7"/>
        <v>26.78</v>
      </c>
      <c r="CP3">
        <f t="shared" si="7"/>
        <v>0</v>
      </c>
      <c r="CQ3">
        <f t="shared" si="7"/>
        <v>5.71</v>
      </c>
      <c r="CR3">
        <f t="shared" si="7"/>
        <v>0</v>
      </c>
      <c r="CT3" s="88"/>
      <c r="CU3" s="88"/>
      <c r="CV3" s="39" t="s">
        <v>97</v>
      </c>
      <c r="CW3" s="39"/>
      <c r="CX3" t="e">
        <f t="shared" ref="CX3:CX37" si="22">BR3*CX124</f>
        <v>#VALUE!</v>
      </c>
      <c r="CY3">
        <f t="shared" si="8"/>
        <v>6.5013757894736841</v>
      </c>
      <c r="CZ3" t="e">
        <f t="shared" si="8"/>
        <v>#VALUE!</v>
      </c>
      <c r="DA3">
        <f t="shared" si="8"/>
        <v>28.942959673832465</v>
      </c>
      <c r="DB3" t="e">
        <f t="shared" si="8"/>
        <v>#VALUE!</v>
      </c>
      <c r="DC3">
        <f t="shared" si="8"/>
        <v>6.6711877866763749E-4</v>
      </c>
      <c r="DD3">
        <f t="shared" si="8"/>
        <v>2.119589275007648E-4</v>
      </c>
      <c r="DE3" t="e">
        <f t="shared" si="8"/>
        <v>#VALUE!</v>
      </c>
      <c r="DF3" t="e">
        <f t="shared" si="8"/>
        <v>#VALUE!</v>
      </c>
      <c r="DG3">
        <f t="shared" si="8"/>
        <v>0.10413419739785437</v>
      </c>
      <c r="DH3">
        <f t="shared" si="8"/>
        <v>0.10946775366354715</v>
      </c>
      <c r="DI3" t="e">
        <f t="shared" si="8"/>
        <v>#VALUE!</v>
      </c>
      <c r="DJ3" t="e">
        <f t="shared" si="8"/>
        <v>#VALUE!</v>
      </c>
      <c r="DK3">
        <f t="shared" si="8"/>
        <v>2.5989988492352515E-3</v>
      </c>
      <c r="DL3" t="e">
        <f t="shared" si="8"/>
        <v>#VALUE!</v>
      </c>
      <c r="DM3" t="e">
        <f t="shared" si="8"/>
        <v>#VALUE!</v>
      </c>
      <c r="DN3" t="e">
        <f t="shared" si="8"/>
        <v>#VALUE!</v>
      </c>
      <c r="DO3">
        <f t="shared" si="8"/>
        <v>3.8234354657024028E-6</v>
      </c>
      <c r="DP3">
        <f t="shared" si="8"/>
        <v>3.9926084942084944E-3</v>
      </c>
      <c r="DR3">
        <f t="shared" si="9"/>
        <v>0</v>
      </c>
      <c r="DS3">
        <f t="shared" si="9"/>
        <v>6.9690430622009574</v>
      </c>
      <c r="DT3">
        <f t="shared" si="9"/>
        <v>27.757457375833948</v>
      </c>
      <c r="DU3">
        <f t="shared" si="9"/>
        <v>57.278120327518685</v>
      </c>
      <c r="DV3">
        <f t="shared" si="9"/>
        <v>0</v>
      </c>
      <c r="DW3">
        <f t="shared" si="9"/>
        <v>7.9894411177644713</v>
      </c>
      <c r="DX3">
        <f t="shared" si="9"/>
        <v>0</v>
      </c>
    </row>
    <row r="4" spans="1:128">
      <c r="A4" s="32" t="s">
        <v>96</v>
      </c>
      <c r="B4" s="16">
        <f t="shared" si="10"/>
        <v>57.641723033107858</v>
      </c>
      <c r="C4" s="16">
        <v>0</v>
      </c>
      <c r="D4" s="16">
        <f t="shared" si="11"/>
        <v>27.587398072646401</v>
      </c>
      <c r="E4" s="16"/>
      <c r="F4" s="16">
        <f t="shared" si="12"/>
        <v>0</v>
      </c>
      <c r="G4" s="16">
        <v>0</v>
      </c>
      <c r="H4" s="16">
        <f t="shared" si="13"/>
        <v>7.5556886227544924</v>
      </c>
      <c r="I4" s="16">
        <f t="shared" si="14"/>
        <v>7.2116789908655941</v>
      </c>
      <c r="J4" s="16">
        <f t="shared" si="15"/>
        <v>0</v>
      </c>
      <c r="K4" s="16">
        <f t="shared" si="16"/>
        <v>99.996488719374341</v>
      </c>
      <c r="L4" s="15"/>
      <c r="M4" s="15"/>
      <c r="N4" s="15"/>
      <c r="O4" s="15"/>
      <c r="P4" s="15"/>
      <c r="Q4" s="17"/>
      <c r="R4" s="15"/>
      <c r="S4" s="15">
        <v>8</v>
      </c>
      <c r="T4" s="15">
        <f t="shared" si="0"/>
        <v>2.6831029041176744</v>
      </c>
      <c r="U4" s="18">
        <f t="shared" si="17"/>
        <v>2.5742122914194128</v>
      </c>
      <c r="V4" s="18">
        <f t="shared" si="1"/>
        <v>0</v>
      </c>
      <c r="W4" s="18">
        <f t="shared" si="2"/>
        <v>1.4519214737717463</v>
      </c>
      <c r="X4" s="18"/>
      <c r="Y4" s="18">
        <f t="shared" si="18"/>
        <v>0</v>
      </c>
      <c r="Z4" s="18">
        <f t="shared" si="3"/>
        <v>0</v>
      </c>
      <c r="AA4" s="18">
        <f t="shared" si="4"/>
        <v>0.36149590025537537</v>
      </c>
      <c r="AB4" s="18">
        <f t="shared" si="5"/>
        <v>0.6243946124963583</v>
      </c>
      <c r="AC4" s="18">
        <f t="shared" si="6"/>
        <v>0</v>
      </c>
      <c r="AD4" s="19">
        <f t="shared" si="19"/>
        <v>5.012024277942893</v>
      </c>
      <c r="AE4" s="20">
        <f>100*AA4/(AC4+AB4+AA4)</f>
        <v>36.666941772915408</v>
      </c>
      <c r="AF4" s="13">
        <f t="shared" si="20"/>
        <v>0</v>
      </c>
      <c r="AH4" s="88"/>
      <c r="AI4" s="88"/>
      <c r="AJ4" s="32" t="s">
        <v>96</v>
      </c>
      <c r="AK4" s="32"/>
      <c r="AL4" s="32" t="s">
        <v>235</v>
      </c>
      <c r="AM4" s="32">
        <v>44663.3</v>
      </c>
      <c r="AN4" s="32" t="s">
        <v>235</v>
      </c>
      <c r="AO4" s="32">
        <v>140410</v>
      </c>
      <c r="AP4" s="32" t="s">
        <v>235</v>
      </c>
      <c r="AQ4" s="32">
        <v>2.5881799999999999</v>
      </c>
      <c r="AR4" s="32">
        <v>3.51932</v>
      </c>
      <c r="AS4" s="32" t="s">
        <v>235</v>
      </c>
      <c r="AT4" s="32" t="s">
        <v>235</v>
      </c>
      <c r="AU4" s="32">
        <v>874.21500000000003</v>
      </c>
      <c r="AV4" s="32">
        <v>909.11099999999999</v>
      </c>
      <c r="AW4" t="s">
        <v>212</v>
      </c>
      <c r="AX4" s="32" t="s">
        <v>235</v>
      </c>
      <c r="AY4" s="32">
        <v>24.0761</v>
      </c>
      <c r="AZ4" s="32">
        <v>7.6908500000000005E-2</v>
      </c>
      <c r="BA4" s="32">
        <v>0.146032</v>
      </c>
      <c r="BB4" s="32">
        <v>5.3392700000000001E-4</v>
      </c>
      <c r="BC4" s="32">
        <v>0.95715600000000001</v>
      </c>
      <c r="BD4" s="32">
        <v>32.665900000000001</v>
      </c>
      <c r="BE4" s="32"/>
      <c r="BF4" s="32">
        <v>477000</v>
      </c>
      <c r="BG4" s="32">
        <v>53500</v>
      </c>
      <c r="BH4" s="32">
        <v>146000</v>
      </c>
      <c r="BI4" s="32">
        <v>269500</v>
      </c>
      <c r="BJ4" s="32">
        <v>0</v>
      </c>
      <c r="BK4" s="32">
        <v>54000</v>
      </c>
      <c r="BL4" s="32">
        <v>0</v>
      </c>
      <c r="BN4" s="89"/>
      <c r="BO4" s="89"/>
      <c r="BP4" s="32" t="s">
        <v>96</v>
      </c>
      <c r="BQ4" s="32"/>
      <c r="BR4" t="e">
        <f t="shared" si="21"/>
        <v>#VALUE!</v>
      </c>
      <c r="BS4">
        <f t="shared" si="7"/>
        <v>4.4663300000000001</v>
      </c>
      <c r="BT4" t="e">
        <f t="shared" si="7"/>
        <v>#VALUE!</v>
      </c>
      <c r="BU4">
        <f t="shared" si="7"/>
        <v>14.041</v>
      </c>
      <c r="BV4" t="e">
        <f t="shared" si="7"/>
        <v>#VALUE!</v>
      </c>
      <c r="BW4">
        <f t="shared" si="7"/>
        <v>2.5881800000000001E-4</v>
      </c>
      <c r="BX4">
        <f t="shared" si="7"/>
        <v>3.51932E-4</v>
      </c>
      <c r="BY4" t="e">
        <f t="shared" si="7"/>
        <v>#VALUE!</v>
      </c>
      <c r="BZ4" t="e">
        <f t="shared" si="7"/>
        <v>#VALUE!</v>
      </c>
      <c r="CA4">
        <f t="shared" si="7"/>
        <v>8.7421499999999999E-2</v>
      </c>
      <c r="CB4">
        <f t="shared" si="7"/>
        <v>9.0911099999999995E-2</v>
      </c>
      <c r="CC4" t="e">
        <f t="shared" si="7"/>
        <v>#VALUE!</v>
      </c>
      <c r="CD4" t="e">
        <f t="shared" si="7"/>
        <v>#VALUE!</v>
      </c>
      <c r="CE4">
        <f t="shared" si="7"/>
        <v>2.4076100000000001E-3</v>
      </c>
      <c r="CF4">
        <f t="shared" si="7"/>
        <v>7.6908500000000011E-6</v>
      </c>
      <c r="CG4">
        <f t="shared" si="7"/>
        <v>1.4603199999999999E-5</v>
      </c>
      <c r="CH4">
        <f t="shared" si="7"/>
        <v>5.3392700000000004E-8</v>
      </c>
      <c r="CI4">
        <f t="shared" si="7"/>
        <v>9.5715600000000002E-5</v>
      </c>
      <c r="CJ4">
        <f t="shared" si="7"/>
        <v>3.2665900000000002E-3</v>
      </c>
      <c r="CL4">
        <f t="shared" si="7"/>
        <v>47.7</v>
      </c>
      <c r="CM4">
        <f t="shared" si="7"/>
        <v>5.35</v>
      </c>
      <c r="CN4">
        <f t="shared" si="7"/>
        <v>14.6</v>
      </c>
      <c r="CO4">
        <f t="shared" si="7"/>
        <v>26.95</v>
      </c>
      <c r="CP4">
        <f t="shared" si="7"/>
        <v>0</v>
      </c>
      <c r="CQ4">
        <f t="shared" si="7"/>
        <v>5.4</v>
      </c>
      <c r="CR4">
        <f t="shared" si="7"/>
        <v>0</v>
      </c>
      <c r="CT4" s="88"/>
      <c r="CU4" s="88"/>
      <c r="CV4" s="32" t="s">
        <v>96</v>
      </c>
      <c r="CW4" s="32"/>
      <c r="CX4" t="e">
        <f t="shared" si="22"/>
        <v>#VALUE!</v>
      </c>
      <c r="CY4">
        <f t="shared" si="8"/>
        <v>6.0205118181818191</v>
      </c>
      <c r="CZ4" t="e">
        <f t="shared" si="8"/>
        <v>#VALUE!</v>
      </c>
      <c r="DA4">
        <f t="shared" si="8"/>
        <v>26.531140845070421</v>
      </c>
      <c r="DB4" t="e">
        <f t="shared" si="8"/>
        <v>#VALUE!</v>
      </c>
      <c r="DC4">
        <f t="shared" si="8"/>
        <v>3.3419273607571901E-4</v>
      </c>
      <c r="DD4">
        <f t="shared" si="8"/>
        <v>4.3805791006423989E-4</v>
      </c>
      <c r="DE4" t="e">
        <f t="shared" si="8"/>
        <v>#VALUE!</v>
      </c>
      <c r="DF4" t="e">
        <f t="shared" si="8"/>
        <v>#VALUE!</v>
      </c>
      <c r="DG4">
        <f t="shared" si="8"/>
        <v>0.10338525256790687</v>
      </c>
      <c r="DH4">
        <f t="shared" si="8"/>
        <v>0.10751207694590276</v>
      </c>
      <c r="DI4" t="e">
        <f t="shared" si="8"/>
        <v>#VALUE!</v>
      </c>
      <c r="DJ4" t="e">
        <f t="shared" si="8"/>
        <v>#VALUE!</v>
      </c>
      <c r="DK4">
        <f t="shared" si="8"/>
        <v>2.6881763510560818E-3</v>
      </c>
      <c r="DL4">
        <f t="shared" si="8"/>
        <v>9.0197225701943853E-6</v>
      </c>
      <c r="DM4">
        <f t="shared" si="8"/>
        <v>1.7938691791577443E-5</v>
      </c>
      <c r="DN4">
        <f t="shared" si="8"/>
        <v>6.4508284575348951E-8</v>
      </c>
      <c r="DO4">
        <f t="shared" si="8"/>
        <v>1.1083153985680818E-4</v>
      </c>
      <c r="DP4">
        <f t="shared" si="8"/>
        <v>3.5188363320463323E-3</v>
      </c>
      <c r="DR4">
        <f t="shared" si="9"/>
        <v>0</v>
      </c>
      <c r="DS4">
        <f t="shared" si="9"/>
        <v>7.2116789908655941</v>
      </c>
      <c r="DT4">
        <f t="shared" si="9"/>
        <v>27.587398072646401</v>
      </c>
      <c r="DU4">
        <f t="shared" si="9"/>
        <v>57.641723033107858</v>
      </c>
      <c r="DV4">
        <f t="shared" si="9"/>
        <v>0</v>
      </c>
      <c r="DW4">
        <f t="shared" si="9"/>
        <v>7.5556886227544924</v>
      </c>
      <c r="DX4">
        <f t="shared" si="9"/>
        <v>0</v>
      </c>
    </row>
    <row r="5" spans="1:128">
      <c r="A5" s="39" t="s">
        <v>95</v>
      </c>
      <c r="B5" s="16">
        <f t="shared" si="10"/>
        <v>57.299508721965104</v>
      </c>
      <c r="C5" s="16">
        <v>0</v>
      </c>
      <c r="D5" s="16">
        <f t="shared" si="11"/>
        <v>27.71966641957005</v>
      </c>
      <c r="E5" s="16"/>
      <c r="F5" s="16">
        <f t="shared" si="12"/>
        <v>0</v>
      </c>
      <c r="G5" s="16">
        <v>0</v>
      </c>
      <c r="H5" s="16">
        <f t="shared" si="13"/>
        <v>7.6816167664670667</v>
      </c>
      <c r="I5" s="16">
        <f t="shared" si="14"/>
        <v>7.2925576337538063</v>
      </c>
      <c r="J5" s="16">
        <f t="shared" si="15"/>
        <v>0</v>
      </c>
      <c r="K5" s="16">
        <f t="shared" si="16"/>
        <v>99.993349541756032</v>
      </c>
      <c r="L5" s="15"/>
      <c r="M5" s="15"/>
      <c r="N5" s="15"/>
      <c r="O5" s="15"/>
      <c r="P5" s="15"/>
      <c r="Q5" s="17"/>
      <c r="R5" s="15"/>
      <c r="S5" s="15">
        <v>8</v>
      </c>
      <c r="T5" s="15">
        <f t="shared" si="0"/>
        <v>2.6866619504374634</v>
      </c>
      <c r="U5" s="18">
        <f t="shared" si="17"/>
        <v>2.5623237327240878</v>
      </c>
      <c r="V5" s="18">
        <f t="shared" si="1"/>
        <v>0</v>
      </c>
      <c r="W5" s="18">
        <f t="shared" si="2"/>
        <v>1.460817900304781</v>
      </c>
      <c r="X5" s="18"/>
      <c r="Y5" s="18">
        <f t="shared" si="18"/>
        <v>0</v>
      </c>
      <c r="Z5" s="18">
        <f t="shared" si="3"/>
        <v>0</v>
      </c>
      <c r="AA5" s="18">
        <f t="shared" si="4"/>
        <v>0.36800833602549093</v>
      </c>
      <c r="AB5" s="18">
        <f t="shared" si="5"/>
        <v>0.63223469613832473</v>
      </c>
      <c r="AC5" s="18">
        <f t="shared" si="6"/>
        <v>0</v>
      </c>
      <c r="AD5" s="19">
        <f t="shared" si="19"/>
        <v>5.023384665192685</v>
      </c>
      <c r="AE5" s="20">
        <f t="shared" ref="AE5" si="23">100*AA5/(AC5+AB5+AA5)</f>
        <v>36.791891989428031</v>
      </c>
      <c r="AF5" s="13">
        <f t="shared" si="20"/>
        <v>0</v>
      </c>
      <c r="AH5" s="88"/>
      <c r="AI5" s="88"/>
      <c r="AJ5" s="39" t="s">
        <v>95</v>
      </c>
      <c r="AK5" s="39"/>
      <c r="AL5" t="s">
        <v>212</v>
      </c>
      <c r="AM5" s="39">
        <v>51959.9</v>
      </c>
      <c r="AN5" t="s">
        <v>212</v>
      </c>
      <c r="AO5" s="39">
        <v>148673</v>
      </c>
      <c r="AP5" s="39" t="s">
        <v>235</v>
      </c>
      <c r="AQ5" s="39">
        <v>5.6476899999999999</v>
      </c>
      <c r="AR5" s="39" t="s">
        <v>235</v>
      </c>
      <c r="AS5" s="39" t="s">
        <v>235</v>
      </c>
      <c r="AT5" s="39" t="s">
        <v>235</v>
      </c>
      <c r="AU5" s="39">
        <v>962.58299999999997</v>
      </c>
      <c r="AV5" s="39">
        <v>988.428</v>
      </c>
      <c r="AW5" s="39" t="s">
        <v>235</v>
      </c>
      <c r="AX5" t="s">
        <v>212</v>
      </c>
      <c r="AY5" s="39">
        <v>20.854399999999998</v>
      </c>
      <c r="AZ5" s="39">
        <v>4.2535000000000003E-2</v>
      </c>
      <c r="BA5" s="39">
        <v>3.6678000000000002E-2</v>
      </c>
      <c r="BB5" s="39">
        <v>1.26253E-3</v>
      </c>
      <c r="BC5" s="39">
        <v>0.32516699999999998</v>
      </c>
      <c r="BD5" s="39">
        <v>35.695799999999998</v>
      </c>
      <c r="BE5" s="39"/>
      <c r="BF5" s="39">
        <v>476400</v>
      </c>
      <c r="BG5" s="39">
        <v>54100</v>
      </c>
      <c r="BH5" s="39">
        <v>146700</v>
      </c>
      <c r="BI5" s="39">
        <v>267900</v>
      </c>
      <c r="BJ5" s="39">
        <v>0</v>
      </c>
      <c r="BK5" s="39">
        <v>54900</v>
      </c>
      <c r="BL5" s="39">
        <v>0</v>
      </c>
      <c r="BN5" s="89"/>
      <c r="BO5" s="89"/>
      <c r="BP5" s="39" t="s">
        <v>95</v>
      </c>
      <c r="BQ5" s="39"/>
      <c r="BR5" t="e">
        <f t="shared" si="21"/>
        <v>#VALUE!</v>
      </c>
      <c r="BS5">
        <f t="shared" si="7"/>
        <v>5.1959900000000001</v>
      </c>
      <c r="BT5" t="e">
        <f t="shared" si="7"/>
        <v>#VALUE!</v>
      </c>
      <c r="BU5">
        <f t="shared" si="7"/>
        <v>14.8673</v>
      </c>
      <c r="BV5" t="e">
        <f t="shared" si="7"/>
        <v>#VALUE!</v>
      </c>
      <c r="BW5">
        <f t="shared" si="7"/>
        <v>5.6476900000000001E-4</v>
      </c>
      <c r="BX5" t="e">
        <f t="shared" si="7"/>
        <v>#VALUE!</v>
      </c>
      <c r="BY5" t="e">
        <f t="shared" si="7"/>
        <v>#VALUE!</v>
      </c>
      <c r="BZ5" t="e">
        <f t="shared" si="7"/>
        <v>#VALUE!</v>
      </c>
      <c r="CA5">
        <f t="shared" si="7"/>
        <v>9.6258299999999991E-2</v>
      </c>
      <c r="CB5">
        <f t="shared" si="7"/>
        <v>9.8842799999999995E-2</v>
      </c>
      <c r="CC5" t="e">
        <f t="shared" si="7"/>
        <v>#VALUE!</v>
      </c>
      <c r="CD5" t="e">
        <f t="shared" si="7"/>
        <v>#VALUE!</v>
      </c>
      <c r="CE5">
        <f t="shared" si="7"/>
        <v>2.08544E-3</v>
      </c>
      <c r="CF5">
        <f t="shared" si="7"/>
        <v>4.2535E-6</v>
      </c>
      <c r="CG5">
        <f t="shared" si="7"/>
        <v>3.6678000000000003E-6</v>
      </c>
      <c r="CH5">
        <f t="shared" si="7"/>
        <v>1.2625299999999999E-7</v>
      </c>
      <c r="CI5">
        <f t="shared" si="7"/>
        <v>3.25167E-5</v>
      </c>
      <c r="CJ5">
        <f t="shared" si="7"/>
        <v>3.5695799999999997E-3</v>
      </c>
      <c r="CL5">
        <f t="shared" si="7"/>
        <v>47.64</v>
      </c>
      <c r="CM5">
        <f t="shared" si="7"/>
        <v>5.41</v>
      </c>
      <c r="CN5">
        <f t="shared" si="7"/>
        <v>14.67</v>
      </c>
      <c r="CO5">
        <f t="shared" si="7"/>
        <v>26.79</v>
      </c>
      <c r="CP5">
        <f t="shared" si="7"/>
        <v>0</v>
      </c>
      <c r="CQ5">
        <f t="shared" si="7"/>
        <v>5.49</v>
      </c>
      <c r="CR5">
        <f t="shared" si="7"/>
        <v>0</v>
      </c>
      <c r="CT5" s="88"/>
      <c r="CU5" s="88"/>
      <c r="CV5" s="39" t="s">
        <v>95</v>
      </c>
      <c r="CW5" s="39"/>
      <c r="CX5" t="e">
        <f t="shared" si="22"/>
        <v>#VALUE!</v>
      </c>
      <c r="CY5">
        <f t="shared" si="8"/>
        <v>7.0040769943453682</v>
      </c>
      <c r="CZ5" t="e">
        <f t="shared" si="8"/>
        <v>#VALUE!</v>
      </c>
      <c r="DA5">
        <f t="shared" si="8"/>
        <v>28.092474203113415</v>
      </c>
      <c r="DB5" t="e">
        <f t="shared" si="8"/>
        <v>#VALUE!</v>
      </c>
      <c r="DC5">
        <f t="shared" si="8"/>
        <v>7.2924486457954141E-4</v>
      </c>
      <c r="DD5" t="e">
        <f t="shared" si="8"/>
        <v>#VALUE!</v>
      </c>
      <c r="DE5" t="e">
        <f t="shared" si="8"/>
        <v>#VALUE!</v>
      </c>
      <c r="DF5" t="e">
        <f t="shared" si="8"/>
        <v>#VALUE!</v>
      </c>
      <c r="DG5">
        <f t="shared" si="8"/>
        <v>0.11383571154987446</v>
      </c>
      <c r="DH5">
        <f t="shared" si="8"/>
        <v>0.11689215859392832</v>
      </c>
      <c r="DI5" t="e">
        <f t="shared" si="8"/>
        <v>#VALUE!</v>
      </c>
      <c r="DJ5" t="e">
        <f t="shared" si="8"/>
        <v>#VALUE!</v>
      </c>
      <c r="DK5">
        <f t="shared" si="8"/>
        <v>2.3284628696285505E-3</v>
      </c>
      <c r="DL5">
        <f t="shared" si="8"/>
        <v>4.9884460043196541E-6</v>
      </c>
      <c r="DM5">
        <f t="shared" si="8"/>
        <v>4.5055558886509641E-6</v>
      </c>
      <c r="DN5">
        <f t="shared" si="8"/>
        <v>1.5253704069079724E-7</v>
      </c>
      <c r="DO5">
        <f t="shared" si="8"/>
        <v>3.7651918099681501E-5</v>
      </c>
      <c r="DP5">
        <f t="shared" si="8"/>
        <v>3.8452232432432433E-3</v>
      </c>
      <c r="DR5">
        <f t="shared" si="9"/>
        <v>0</v>
      </c>
      <c r="DS5">
        <f t="shared" si="9"/>
        <v>7.2925576337538063</v>
      </c>
      <c r="DT5">
        <f t="shared" si="9"/>
        <v>27.71966641957005</v>
      </c>
      <c r="DU5">
        <f t="shared" si="9"/>
        <v>57.299508721965104</v>
      </c>
      <c r="DV5">
        <f t="shared" si="9"/>
        <v>0</v>
      </c>
      <c r="DW5">
        <f t="shared" si="9"/>
        <v>7.6816167664670667</v>
      </c>
      <c r="DX5">
        <f t="shared" si="9"/>
        <v>0</v>
      </c>
    </row>
    <row r="6" spans="1:128">
      <c r="A6" s="39" t="s">
        <v>94</v>
      </c>
      <c r="B6" s="16">
        <f t="shared" si="10"/>
        <v>57.470615877536488</v>
      </c>
      <c r="C6" s="16">
        <f t="shared" ref="C6:C46" si="24">DB6</f>
        <v>1.6678898216001671E-3</v>
      </c>
      <c r="D6" s="16">
        <f t="shared" si="11"/>
        <v>27.530711638250555</v>
      </c>
      <c r="E6" s="16"/>
      <c r="F6" s="16">
        <f t="shared" si="12"/>
        <v>0</v>
      </c>
      <c r="G6" s="16">
        <v>0</v>
      </c>
      <c r="H6" s="16">
        <f t="shared" si="13"/>
        <v>7.3318163672654704</v>
      </c>
      <c r="I6" s="16">
        <f t="shared" si="14"/>
        <v>7.3869160504567217</v>
      </c>
      <c r="J6" s="16">
        <f t="shared" si="15"/>
        <v>0.12046035805626598</v>
      </c>
      <c r="K6" s="16">
        <f t="shared" si="16"/>
        <v>99.842188181387101</v>
      </c>
      <c r="L6" s="15"/>
      <c r="M6" s="15"/>
      <c r="N6" s="15"/>
      <c r="O6" s="15"/>
      <c r="P6" s="15"/>
      <c r="Q6" s="17"/>
      <c r="R6" s="15"/>
      <c r="S6" s="15">
        <v>8</v>
      </c>
      <c r="T6" s="15">
        <f t="shared" si="0"/>
        <v>2.6896049933396102</v>
      </c>
      <c r="U6" s="18">
        <f t="shared" si="17"/>
        <v>2.5727905365267114</v>
      </c>
      <c r="V6" s="18">
        <f t="shared" si="1"/>
        <v>5.614474083249213E-5</v>
      </c>
      <c r="W6" s="18">
        <f t="shared" si="2"/>
        <v>1.4524493531349496</v>
      </c>
      <c r="X6" s="18"/>
      <c r="Y6" s="18">
        <f t="shared" si="18"/>
        <v>0</v>
      </c>
      <c r="Z6" s="18">
        <f t="shared" si="3"/>
        <v>0</v>
      </c>
      <c r="AA6" s="18">
        <f t="shared" si="4"/>
        <v>0.35163498415917066</v>
      </c>
      <c r="AB6" s="18">
        <f t="shared" si="5"/>
        <v>0.64111671032733386</v>
      </c>
      <c r="AC6" s="18">
        <f t="shared" si="6"/>
        <v>6.878536879297569E-3</v>
      </c>
      <c r="AD6" s="19">
        <f t="shared" si="19"/>
        <v>5.024926265768296</v>
      </c>
      <c r="AE6" s="20">
        <f>100*AA6/(AC6+AB6+AA6)</f>
        <v>35.176505584342848</v>
      </c>
      <c r="AF6" s="13">
        <f t="shared" si="20"/>
        <v>6.8810812873269884E-3</v>
      </c>
      <c r="AH6" s="88"/>
      <c r="AI6" s="88"/>
      <c r="AJ6" s="39" t="s">
        <v>94</v>
      </c>
      <c r="AK6" s="39"/>
      <c r="AL6" s="39" t="s">
        <v>235</v>
      </c>
      <c r="AM6" s="39">
        <v>50618.9</v>
      </c>
      <c r="AN6" t="s">
        <v>212</v>
      </c>
      <c r="AO6" s="39">
        <v>140859</v>
      </c>
      <c r="AP6" s="39">
        <v>9.99648</v>
      </c>
      <c r="AQ6" s="39">
        <v>5.7785700000000002</v>
      </c>
      <c r="AR6" s="39" t="s">
        <v>235</v>
      </c>
      <c r="AS6" s="39" t="s">
        <v>235</v>
      </c>
      <c r="AT6" s="39" t="s">
        <v>235</v>
      </c>
      <c r="AU6" s="39">
        <v>880.10699999999997</v>
      </c>
      <c r="AV6" s="39">
        <v>922.11199999999997</v>
      </c>
      <c r="AW6" t="s">
        <v>212</v>
      </c>
      <c r="AX6" t="s">
        <v>212</v>
      </c>
      <c r="AY6" s="39">
        <v>27.291499999999999</v>
      </c>
      <c r="AZ6" s="39">
        <v>0.13997200000000001</v>
      </c>
      <c r="BA6" s="39">
        <v>0.23517099999999999</v>
      </c>
      <c r="BB6" s="39" t="s">
        <v>235</v>
      </c>
      <c r="BC6" s="39">
        <v>0.72640800000000005</v>
      </c>
      <c r="BD6" s="39">
        <v>33.638100000000001</v>
      </c>
      <c r="BE6" s="39"/>
      <c r="BF6" s="39">
        <v>476000</v>
      </c>
      <c r="BG6" s="39">
        <v>54800.000000000007</v>
      </c>
      <c r="BH6" s="39">
        <v>145700</v>
      </c>
      <c r="BI6" s="39">
        <v>268700</v>
      </c>
      <c r="BJ6" s="39">
        <v>1000</v>
      </c>
      <c r="BK6" s="39">
        <v>52400</v>
      </c>
      <c r="BL6" s="39">
        <v>0</v>
      </c>
      <c r="BN6" s="89"/>
      <c r="BO6" s="89"/>
      <c r="BP6" s="39" t="s">
        <v>94</v>
      </c>
      <c r="BQ6" s="39"/>
      <c r="BR6" t="e">
        <f t="shared" si="21"/>
        <v>#VALUE!</v>
      </c>
      <c r="BS6">
        <f t="shared" si="7"/>
        <v>5.06189</v>
      </c>
      <c r="BT6" t="e">
        <f t="shared" si="7"/>
        <v>#VALUE!</v>
      </c>
      <c r="BU6">
        <f t="shared" si="7"/>
        <v>14.085900000000001</v>
      </c>
      <c r="BV6">
        <f t="shared" si="7"/>
        <v>9.996479999999999E-4</v>
      </c>
      <c r="BW6">
        <f t="shared" si="7"/>
        <v>5.7785699999999998E-4</v>
      </c>
      <c r="BX6" t="e">
        <f t="shared" si="7"/>
        <v>#VALUE!</v>
      </c>
      <c r="BY6" t="e">
        <f t="shared" si="7"/>
        <v>#VALUE!</v>
      </c>
      <c r="BZ6" t="e">
        <f t="shared" si="7"/>
        <v>#VALUE!</v>
      </c>
      <c r="CA6">
        <f t="shared" si="7"/>
        <v>8.8010699999999997E-2</v>
      </c>
      <c r="CB6">
        <f t="shared" si="7"/>
        <v>9.2211199999999993E-2</v>
      </c>
      <c r="CC6" t="e">
        <f t="shared" si="7"/>
        <v>#VALUE!</v>
      </c>
      <c r="CD6" t="e">
        <f t="shared" si="7"/>
        <v>#VALUE!</v>
      </c>
      <c r="CE6">
        <f t="shared" si="7"/>
        <v>2.7291500000000001E-3</v>
      </c>
      <c r="CF6">
        <f t="shared" si="7"/>
        <v>1.3997200000000002E-5</v>
      </c>
      <c r="CG6">
        <f t="shared" si="7"/>
        <v>2.3517099999999999E-5</v>
      </c>
      <c r="CH6" t="e">
        <f t="shared" si="7"/>
        <v>#VALUE!</v>
      </c>
      <c r="CI6">
        <f t="shared" si="7"/>
        <v>7.2640800000000011E-5</v>
      </c>
      <c r="CJ6">
        <f t="shared" si="7"/>
        <v>3.3638100000000001E-3</v>
      </c>
      <c r="CL6">
        <f t="shared" si="7"/>
        <v>47.6</v>
      </c>
      <c r="CM6">
        <f t="shared" si="7"/>
        <v>5.48</v>
      </c>
      <c r="CN6">
        <f t="shared" si="7"/>
        <v>14.57</v>
      </c>
      <c r="CO6">
        <f t="shared" si="7"/>
        <v>26.87</v>
      </c>
      <c r="CP6">
        <f t="shared" si="7"/>
        <v>0.1</v>
      </c>
      <c r="CQ6">
        <f t="shared" si="7"/>
        <v>5.24</v>
      </c>
      <c r="CR6">
        <f t="shared" si="7"/>
        <v>0</v>
      </c>
      <c r="CT6" s="88"/>
      <c r="CU6" s="88"/>
      <c r="CV6" s="39" t="s">
        <v>94</v>
      </c>
      <c r="CW6" s="39"/>
      <c r="CX6" t="e">
        <f t="shared" si="22"/>
        <v>#VALUE!</v>
      </c>
      <c r="CY6">
        <f t="shared" si="8"/>
        <v>6.823313227490214</v>
      </c>
      <c r="CZ6" t="e">
        <f t="shared" si="8"/>
        <v>#VALUE!</v>
      </c>
      <c r="DA6">
        <f t="shared" si="8"/>
        <v>26.615981541882874</v>
      </c>
      <c r="DB6">
        <f t="shared" si="8"/>
        <v>1.6678898216001671E-3</v>
      </c>
      <c r="DC6">
        <f t="shared" si="8"/>
        <v>7.4614444084455771E-4</v>
      </c>
      <c r="DD6" t="e">
        <f t="shared" si="8"/>
        <v>#VALUE!</v>
      </c>
      <c r="DE6" t="e">
        <f t="shared" si="8"/>
        <v>#VALUE!</v>
      </c>
      <c r="DF6" t="e">
        <f t="shared" si="8"/>
        <v>#VALUE!</v>
      </c>
      <c r="DG6">
        <f t="shared" si="8"/>
        <v>0.10408204444190824</v>
      </c>
      <c r="DH6">
        <f t="shared" si="8"/>
        <v>0.10904958393060944</v>
      </c>
      <c r="DI6" t="e">
        <f t="shared" si="8"/>
        <v>#VALUE!</v>
      </c>
      <c r="DJ6" t="e">
        <f t="shared" si="8"/>
        <v>#VALUE!</v>
      </c>
      <c r="DK6">
        <f t="shared" si="8"/>
        <v>3.0471864166059723E-3</v>
      </c>
      <c r="DL6">
        <f t="shared" si="8"/>
        <v>1.6415722678185745E-5</v>
      </c>
      <c r="DM6">
        <f t="shared" si="8"/>
        <v>2.8888600356887937E-5</v>
      </c>
      <c r="DN6" t="e">
        <f t="shared" si="8"/>
        <v>#VALUE!</v>
      </c>
      <c r="DO6">
        <f t="shared" si="8"/>
        <v>8.4112639114527127E-5</v>
      </c>
      <c r="DP6">
        <f t="shared" si="8"/>
        <v>3.6235636679536683E-3</v>
      </c>
      <c r="DR6">
        <f t="shared" si="9"/>
        <v>0</v>
      </c>
      <c r="DS6">
        <f t="shared" si="9"/>
        <v>7.3869160504567217</v>
      </c>
      <c r="DT6">
        <f t="shared" si="9"/>
        <v>27.530711638250555</v>
      </c>
      <c r="DU6">
        <f t="shared" si="9"/>
        <v>57.470615877536488</v>
      </c>
      <c r="DV6">
        <f t="shared" si="9"/>
        <v>0.12046035805626598</v>
      </c>
      <c r="DW6">
        <f t="shared" si="9"/>
        <v>7.3318163672654704</v>
      </c>
      <c r="DX6">
        <f t="shared" si="9"/>
        <v>0</v>
      </c>
    </row>
    <row r="7" spans="1:128">
      <c r="A7" s="32" t="s">
        <v>93</v>
      </c>
      <c r="B7" s="16">
        <f t="shared" si="10"/>
        <v>62.496888572445698</v>
      </c>
      <c r="C7" s="16">
        <v>0</v>
      </c>
      <c r="D7" s="16">
        <f t="shared" si="11"/>
        <v>23.713825055596736</v>
      </c>
      <c r="F7" s="16">
        <f t="shared" si="12"/>
        <v>0</v>
      </c>
      <c r="G7" s="16">
        <v>0</v>
      </c>
      <c r="H7" s="16">
        <f t="shared" si="13"/>
        <v>4.015708582834332</v>
      </c>
      <c r="I7" s="16">
        <f t="shared" si="14"/>
        <v>9.7593562418442819</v>
      </c>
      <c r="J7" s="16">
        <f t="shared" si="15"/>
        <v>0</v>
      </c>
      <c r="K7" s="16">
        <f t="shared" si="16"/>
        <v>99.985778452721064</v>
      </c>
      <c r="S7" s="15">
        <v>8</v>
      </c>
      <c r="T7" s="15">
        <f t="shared" si="0"/>
        <v>2.6602327833602342</v>
      </c>
      <c r="U7" s="18">
        <f t="shared" si="17"/>
        <v>2.7672481997075842</v>
      </c>
      <c r="V7" s="18">
        <f t="shared" si="1"/>
        <v>0</v>
      </c>
      <c r="W7" s="18">
        <f t="shared" si="2"/>
        <v>1.2374176614588248</v>
      </c>
      <c r="Y7" s="18">
        <f t="shared" si="18"/>
        <v>0</v>
      </c>
      <c r="Z7" s="18">
        <f t="shared" si="3"/>
        <v>0</v>
      </c>
      <c r="AA7" s="18">
        <f t="shared" si="4"/>
        <v>0.19049072076456769</v>
      </c>
      <c r="AB7" s="18">
        <f t="shared" si="5"/>
        <v>0.8377727752640568</v>
      </c>
      <c r="AC7" s="18">
        <f t="shared" si="6"/>
        <v>0</v>
      </c>
      <c r="AD7" s="19">
        <f t="shared" si="19"/>
        <v>5.0329293571950329</v>
      </c>
      <c r="AE7" s="20">
        <f t="shared" ref="AE7:AE70" si="25">100*AA7/(AC7+AB7+AA7)</f>
        <v>18.52547732174525</v>
      </c>
      <c r="AF7" s="13">
        <f t="shared" si="20"/>
        <v>0</v>
      </c>
      <c r="AH7" s="88"/>
      <c r="AI7" s="88"/>
      <c r="AJ7" s="32" t="s">
        <v>93</v>
      </c>
      <c r="AK7" s="32"/>
      <c r="AL7" s="32" t="s">
        <v>235</v>
      </c>
      <c r="AM7" s="32">
        <v>63821.5</v>
      </c>
      <c r="AN7" t="s">
        <v>212</v>
      </c>
      <c r="AO7" s="32">
        <v>127250</v>
      </c>
      <c r="AP7" s="32" t="s">
        <v>235</v>
      </c>
      <c r="AQ7" s="32" t="s">
        <v>235</v>
      </c>
      <c r="AR7" s="32" t="s">
        <v>235</v>
      </c>
      <c r="AS7" s="32" t="s">
        <v>235</v>
      </c>
      <c r="AT7" s="32" t="s">
        <v>235</v>
      </c>
      <c r="AU7" s="32">
        <v>675.22299999999996</v>
      </c>
      <c r="AV7" s="32">
        <v>664.697</v>
      </c>
      <c r="AW7" t="s">
        <v>212</v>
      </c>
      <c r="AX7" s="32" t="s">
        <v>235</v>
      </c>
      <c r="AY7" s="32">
        <v>34.773800000000001</v>
      </c>
      <c r="AZ7" t="s">
        <v>212</v>
      </c>
      <c r="BA7" s="32">
        <v>1.08124E-3</v>
      </c>
      <c r="BB7" t="s">
        <v>212</v>
      </c>
      <c r="BC7" t="s">
        <v>212</v>
      </c>
      <c r="BD7" s="32">
        <v>28.347000000000001</v>
      </c>
      <c r="BE7" s="32"/>
      <c r="BF7" s="32">
        <v>481200</v>
      </c>
      <c r="BG7" s="32">
        <v>72400</v>
      </c>
      <c r="BH7" s="32">
        <v>125500</v>
      </c>
      <c r="BI7" s="32">
        <v>292200</v>
      </c>
      <c r="BJ7" s="32">
        <v>0</v>
      </c>
      <c r="BK7" s="32">
        <v>28700</v>
      </c>
      <c r="BL7" s="32">
        <v>0</v>
      </c>
      <c r="BN7" s="89"/>
      <c r="BO7" s="89"/>
      <c r="BP7" s="32" t="s">
        <v>93</v>
      </c>
      <c r="BQ7" s="32"/>
      <c r="BR7" t="e">
        <f t="shared" si="21"/>
        <v>#VALUE!</v>
      </c>
      <c r="BS7">
        <f t="shared" si="7"/>
        <v>6.3821500000000002</v>
      </c>
      <c r="BT7" t="e">
        <f t="shared" si="7"/>
        <v>#VALUE!</v>
      </c>
      <c r="BU7">
        <f t="shared" si="7"/>
        <v>12.725</v>
      </c>
      <c r="BV7" t="e">
        <f t="shared" si="7"/>
        <v>#VALUE!</v>
      </c>
      <c r="BW7" t="e">
        <f t="shared" si="7"/>
        <v>#VALUE!</v>
      </c>
      <c r="BX7" t="e">
        <f t="shared" si="7"/>
        <v>#VALUE!</v>
      </c>
      <c r="BY7" t="e">
        <f t="shared" si="7"/>
        <v>#VALUE!</v>
      </c>
      <c r="BZ7" t="e">
        <f t="shared" si="7"/>
        <v>#VALUE!</v>
      </c>
      <c r="CA7">
        <f t="shared" si="7"/>
        <v>6.7522299999999993E-2</v>
      </c>
      <c r="CB7">
        <f t="shared" si="7"/>
        <v>6.6469700000000007E-2</v>
      </c>
      <c r="CC7" t="e">
        <f t="shared" si="7"/>
        <v>#VALUE!</v>
      </c>
      <c r="CD7" t="e">
        <f t="shared" si="7"/>
        <v>#VALUE!</v>
      </c>
      <c r="CE7">
        <f t="shared" si="7"/>
        <v>3.47738E-3</v>
      </c>
      <c r="CF7" t="e">
        <f t="shared" si="7"/>
        <v>#VALUE!</v>
      </c>
      <c r="CG7">
        <f t="shared" si="7"/>
        <v>1.08124E-7</v>
      </c>
      <c r="CH7" t="e">
        <f t="shared" si="7"/>
        <v>#VALUE!</v>
      </c>
      <c r="CI7" t="e">
        <f t="shared" si="7"/>
        <v>#VALUE!</v>
      </c>
      <c r="CJ7">
        <f t="shared" si="7"/>
        <v>2.8347000000000003E-3</v>
      </c>
      <c r="CL7">
        <f t="shared" si="7"/>
        <v>48.12</v>
      </c>
      <c r="CM7">
        <f t="shared" si="7"/>
        <v>7.24</v>
      </c>
      <c r="CN7">
        <f t="shared" si="7"/>
        <v>12.55</v>
      </c>
      <c r="CO7">
        <f t="shared" si="7"/>
        <v>29.22</v>
      </c>
      <c r="CP7">
        <f t="shared" si="7"/>
        <v>0</v>
      </c>
      <c r="CQ7">
        <f t="shared" si="7"/>
        <v>2.87</v>
      </c>
      <c r="CR7">
        <f t="shared" si="7"/>
        <v>0</v>
      </c>
      <c r="CT7" s="88"/>
      <c r="CU7" s="88"/>
      <c r="CV7" s="32" t="s">
        <v>93</v>
      </c>
      <c r="CW7" s="32"/>
      <c r="CX7" t="e">
        <f t="shared" si="22"/>
        <v>#VALUE!</v>
      </c>
      <c r="CY7">
        <f t="shared" si="8"/>
        <v>8.6029938451500652</v>
      </c>
      <c r="CZ7" t="e">
        <f t="shared" si="8"/>
        <v>#VALUE!</v>
      </c>
      <c r="DA7">
        <f t="shared" si="8"/>
        <v>24.044495922905853</v>
      </c>
      <c r="DB7" t="e">
        <f t="shared" si="8"/>
        <v>#VALUE!</v>
      </c>
      <c r="DC7" t="e">
        <f t="shared" si="8"/>
        <v>#VALUE!</v>
      </c>
      <c r="DD7" t="e">
        <f t="shared" si="8"/>
        <v>#VALUE!</v>
      </c>
      <c r="DE7" t="e">
        <f t="shared" si="8"/>
        <v>#VALUE!</v>
      </c>
      <c r="DF7" t="e">
        <f t="shared" si="8"/>
        <v>#VALUE!</v>
      </c>
      <c r="DG7">
        <f t="shared" si="8"/>
        <v>7.9852325108422731E-2</v>
      </c>
      <c r="DH7">
        <f t="shared" si="8"/>
        <v>7.860751328463822E-2</v>
      </c>
      <c r="DI7" t="e">
        <f t="shared" si="8"/>
        <v>#VALUE!</v>
      </c>
      <c r="DJ7" t="e">
        <f t="shared" si="8"/>
        <v>#VALUE!</v>
      </c>
      <c r="DK7">
        <f t="shared" si="8"/>
        <v>3.882610007283321E-3</v>
      </c>
      <c r="DL7" t="e">
        <f t="shared" si="8"/>
        <v>#VALUE!</v>
      </c>
      <c r="DM7">
        <f t="shared" si="8"/>
        <v>1.3282041684511063E-7</v>
      </c>
      <c r="DN7" t="e">
        <f t="shared" si="8"/>
        <v>#VALUE!</v>
      </c>
      <c r="DO7" t="e">
        <f t="shared" si="8"/>
        <v>#VALUE!</v>
      </c>
      <c r="DP7">
        <f t="shared" si="8"/>
        <v>3.0535957528957536E-3</v>
      </c>
      <c r="DR7">
        <f t="shared" si="9"/>
        <v>0</v>
      </c>
      <c r="DS7">
        <f t="shared" si="9"/>
        <v>9.7593562418442819</v>
      </c>
      <c r="DT7">
        <f t="shared" si="9"/>
        <v>23.713825055596736</v>
      </c>
      <c r="DU7">
        <f t="shared" si="9"/>
        <v>62.496888572445698</v>
      </c>
      <c r="DV7">
        <f t="shared" si="9"/>
        <v>0</v>
      </c>
      <c r="DW7">
        <f t="shared" si="9"/>
        <v>4.015708582834332</v>
      </c>
      <c r="DX7">
        <f t="shared" si="9"/>
        <v>0</v>
      </c>
    </row>
    <row r="8" spans="1:128">
      <c r="A8" t="s">
        <v>92</v>
      </c>
      <c r="B8" s="16">
        <f t="shared" si="10"/>
        <v>57.320897116411494</v>
      </c>
      <c r="C8" s="16">
        <v>0</v>
      </c>
      <c r="D8" s="16">
        <f t="shared" si="11"/>
        <v>27.39844329132692</v>
      </c>
      <c r="F8" s="16">
        <f t="shared" si="12"/>
        <v>0.54024709042077057</v>
      </c>
      <c r="G8" s="16">
        <v>0</v>
      </c>
      <c r="H8" s="16">
        <f t="shared" si="13"/>
        <v>7.4437524950099956</v>
      </c>
      <c r="I8" s="16">
        <f t="shared" si="14"/>
        <v>7.1712396694214648</v>
      </c>
      <c r="J8" s="16">
        <f t="shared" si="15"/>
        <v>0.10841432225063941</v>
      </c>
      <c r="K8" s="16">
        <f t="shared" si="16"/>
        <v>99.982993984841286</v>
      </c>
      <c r="S8" s="15">
        <v>8</v>
      </c>
      <c r="T8" s="15">
        <f t="shared" si="0"/>
        <v>2.6923292026359933</v>
      </c>
      <c r="U8" s="18">
        <f t="shared" si="17"/>
        <v>2.5686871709022632</v>
      </c>
      <c r="V8" s="18">
        <f t="shared" si="1"/>
        <v>0</v>
      </c>
      <c r="W8" s="18">
        <f t="shared" si="2"/>
        <v>1.4469352847947197</v>
      </c>
      <c r="Y8" s="18">
        <f t="shared" si="18"/>
        <v>2.02450104136482E-2</v>
      </c>
      <c r="Z8" s="18">
        <f t="shared" si="3"/>
        <v>0</v>
      </c>
      <c r="AA8" s="18">
        <f t="shared" si="4"/>
        <v>0.35736505384290207</v>
      </c>
      <c r="AB8" s="18">
        <f t="shared" si="5"/>
        <v>0.62302837997015437</v>
      </c>
      <c r="AC8" s="18">
        <f t="shared" si="6"/>
        <v>6.1969535235328159E-3</v>
      </c>
      <c r="AD8" s="19">
        <f t="shared" si="19"/>
        <v>5.0224578534472206</v>
      </c>
      <c r="AE8" s="20">
        <f t="shared" si="25"/>
        <v>36.222231478217509</v>
      </c>
      <c r="AF8" s="13">
        <f t="shared" si="20"/>
        <v>6.2811817377039147E-3</v>
      </c>
      <c r="AH8" s="88"/>
      <c r="AI8" s="88"/>
      <c r="AJ8" t="s">
        <v>92</v>
      </c>
      <c r="AL8" t="s">
        <v>212</v>
      </c>
      <c r="AM8">
        <v>52666</v>
      </c>
      <c r="AN8" t="s">
        <v>212</v>
      </c>
      <c r="AO8">
        <v>148746</v>
      </c>
      <c r="AP8" t="s">
        <v>235</v>
      </c>
      <c r="AQ8">
        <v>4.3389100000000003</v>
      </c>
      <c r="AR8">
        <v>3.5916399999999999</v>
      </c>
      <c r="AS8">
        <v>23.399100000000001</v>
      </c>
      <c r="AT8" t="s">
        <v>235</v>
      </c>
      <c r="AU8">
        <v>997.22500000000002</v>
      </c>
      <c r="AV8">
        <v>973.45600000000002</v>
      </c>
      <c r="AW8" t="s">
        <v>235</v>
      </c>
      <c r="AX8" t="s">
        <v>212</v>
      </c>
      <c r="AY8">
        <v>24.385999999999999</v>
      </c>
      <c r="AZ8">
        <v>0.12717999999999999</v>
      </c>
      <c r="BA8">
        <v>0.231796</v>
      </c>
      <c r="BB8">
        <v>3.5584599999999998E-3</v>
      </c>
      <c r="BC8">
        <v>1.15879</v>
      </c>
      <c r="BD8">
        <v>35.6952</v>
      </c>
      <c r="BF8">
        <v>475500</v>
      </c>
      <c r="BG8">
        <v>53200</v>
      </c>
      <c r="BH8">
        <v>145000</v>
      </c>
      <c r="BI8">
        <v>268000</v>
      </c>
      <c r="BJ8">
        <v>900</v>
      </c>
      <c r="BK8">
        <v>53200</v>
      </c>
      <c r="BL8">
        <v>4200</v>
      </c>
      <c r="BN8" s="89"/>
      <c r="BO8" s="89"/>
      <c r="BP8" t="s">
        <v>92</v>
      </c>
      <c r="BR8" t="e">
        <f t="shared" si="21"/>
        <v>#VALUE!</v>
      </c>
      <c r="BS8">
        <f t="shared" si="7"/>
        <v>5.2666000000000004</v>
      </c>
      <c r="BT8" t="e">
        <f t="shared" si="7"/>
        <v>#VALUE!</v>
      </c>
      <c r="BU8">
        <f t="shared" si="7"/>
        <v>14.874599999999999</v>
      </c>
      <c r="BV8" t="e">
        <f t="shared" si="7"/>
        <v>#VALUE!</v>
      </c>
      <c r="BW8">
        <f t="shared" si="7"/>
        <v>4.3389100000000005E-4</v>
      </c>
      <c r="BX8">
        <f t="shared" si="7"/>
        <v>3.5916399999999998E-4</v>
      </c>
      <c r="BY8">
        <f t="shared" si="7"/>
        <v>2.3399100000000002E-3</v>
      </c>
      <c r="BZ8" t="e">
        <f t="shared" si="7"/>
        <v>#VALUE!</v>
      </c>
      <c r="CA8">
        <f t="shared" si="7"/>
        <v>9.9722500000000006E-2</v>
      </c>
      <c r="CB8">
        <f t="shared" si="7"/>
        <v>9.7345600000000004E-2</v>
      </c>
      <c r="CC8" t="e">
        <f t="shared" si="7"/>
        <v>#VALUE!</v>
      </c>
      <c r="CD8" t="e">
        <f t="shared" si="7"/>
        <v>#VALUE!</v>
      </c>
      <c r="CE8">
        <f t="shared" si="7"/>
        <v>2.4386E-3</v>
      </c>
      <c r="CF8">
        <f t="shared" si="7"/>
        <v>1.2717999999999999E-5</v>
      </c>
      <c r="CG8">
        <f t="shared" si="7"/>
        <v>2.3179600000000001E-5</v>
      </c>
      <c r="CH8">
        <f t="shared" si="7"/>
        <v>3.55846E-7</v>
      </c>
      <c r="CI8">
        <f t="shared" si="7"/>
        <v>1.1587899999999999E-4</v>
      </c>
      <c r="CJ8">
        <f t="shared" si="7"/>
        <v>3.5695200000000001E-3</v>
      </c>
      <c r="CL8">
        <f t="shared" si="7"/>
        <v>47.55</v>
      </c>
      <c r="CM8">
        <f t="shared" si="7"/>
        <v>5.32</v>
      </c>
      <c r="CN8">
        <f t="shared" si="7"/>
        <v>14.5</v>
      </c>
      <c r="CO8">
        <f t="shared" si="7"/>
        <v>26.8</v>
      </c>
      <c r="CP8">
        <f t="shared" si="7"/>
        <v>0.09</v>
      </c>
      <c r="CQ8">
        <f t="shared" si="7"/>
        <v>5.32</v>
      </c>
      <c r="CR8">
        <f t="shared" si="7"/>
        <v>0.42</v>
      </c>
      <c r="CT8" s="88"/>
      <c r="CU8" s="88"/>
      <c r="CV8" t="s">
        <v>92</v>
      </c>
      <c r="CX8" t="e">
        <f t="shared" si="22"/>
        <v>#VALUE!</v>
      </c>
      <c r="CY8">
        <f t="shared" si="8"/>
        <v>7.0992576772509564</v>
      </c>
      <c r="CZ8" t="e">
        <f t="shared" si="8"/>
        <v>#VALUE!</v>
      </c>
      <c r="DA8">
        <f t="shared" si="8"/>
        <v>28.106267902149749</v>
      </c>
      <c r="DB8" t="e">
        <f t="shared" si="8"/>
        <v>#VALUE!</v>
      </c>
      <c r="DC8">
        <f t="shared" si="8"/>
        <v>5.6025168438296176E-4</v>
      </c>
      <c r="DD8">
        <f t="shared" si="8"/>
        <v>4.4705974793514679E-4</v>
      </c>
      <c r="DE8">
        <f t="shared" si="8"/>
        <v>2.9125401621290813E-3</v>
      </c>
      <c r="DF8" t="e">
        <f t="shared" si="8"/>
        <v>#VALUE!</v>
      </c>
      <c r="DG8">
        <f t="shared" si="8"/>
        <v>0.11793249771741594</v>
      </c>
      <c r="DH8">
        <f t="shared" si="8"/>
        <v>0.11512155982652346</v>
      </c>
      <c r="DI8" t="e">
        <f t="shared" si="8"/>
        <v>#VALUE!</v>
      </c>
      <c r="DJ8" t="e">
        <f t="shared" si="8"/>
        <v>#VALUE!</v>
      </c>
      <c r="DK8">
        <f t="shared" si="8"/>
        <v>2.7227777130371328E-3</v>
      </c>
      <c r="DL8">
        <f t="shared" si="8"/>
        <v>1.4915494600431946E-5</v>
      </c>
      <c r="DM8">
        <f t="shared" si="8"/>
        <v>2.8474012562455323E-5</v>
      </c>
      <c r="DN8">
        <f t="shared" si="8"/>
        <v>4.2992796829903098E-7</v>
      </c>
      <c r="DO8">
        <f t="shared" si="8"/>
        <v>1.3417925611987E-4</v>
      </c>
      <c r="DP8">
        <f t="shared" si="8"/>
        <v>3.8451586100386199E-3</v>
      </c>
      <c r="DR8">
        <f t="shared" si="9"/>
        <v>0</v>
      </c>
      <c r="DS8">
        <f t="shared" si="9"/>
        <v>7.1712396694214648</v>
      </c>
      <c r="DT8">
        <f t="shared" si="9"/>
        <v>27.39844329132692</v>
      </c>
      <c r="DU8">
        <f t="shared" si="9"/>
        <v>57.320897116411494</v>
      </c>
      <c r="DV8">
        <f t="shared" si="9"/>
        <v>0.10841432225063941</v>
      </c>
      <c r="DW8">
        <f t="shared" si="9"/>
        <v>7.4437524950099956</v>
      </c>
      <c r="DX8">
        <f t="shared" si="9"/>
        <v>0.54024709042077057</v>
      </c>
    </row>
    <row r="9" spans="1:128">
      <c r="A9" s="39" t="s">
        <v>91</v>
      </c>
      <c r="B9" s="16">
        <f t="shared" si="10"/>
        <v>57.235343538625806</v>
      </c>
      <c r="C9" s="16">
        <v>0</v>
      </c>
      <c r="D9" s="16">
        <f t="shared" si="11"/>
        <v>27.303965900667169</v>
      </c>
      <c r="F9" s="16">
        <f t="shared" si="12"/>
        <v>0.56597314234556917</v>
      </c>
      <c r="G9" s="16">
        <v>0</v>
      </c>
      <c r="H9" s="16">
        <f t="shared" si="13"/>
        <v>7.4997205588822506</v>
      </c>
      <c r="I9" s="16">
        <f t="shared" si="14"/>
        <v>7.2790778599390809</v>
      </c>
      <c r="J9" s="16">
        <f t="shared" si="15"/>
        <v>0.10841432225063941</v>
      </c>
      <c r="K9" s="16">
        <f t="shared" si="16"/>
        <v>99.992495322710511</v>
      </c>
      <c r="S9" s="15">
        <v>8</v>
      </c>
      <c r="T9" s="15">
        <f t="shared" si="0"/>
        <v>2.6946251727022839</v>
      </c>
      <c r="U9" s="18">
        <f t="shared" si="17"/>
        <v>2.5670405703635839</v>
      </c>
      <c r="V9" s="18">
        <f t="shared" si="1"/>
        <v>0</v>
      </c>
      <c r="W9" s="18">
        <f t="shared" si="2"/>
        <v>1.4431755183450672</v>
      </c>
      <c r="Y9" s="18">
        <f t="shared" si="18"/>
        <v>2.1227145233385068E-2</v>
      </c>
      <c r="Z9" s="18">
        <f t="shared" si="3"/>
        <v>0</v>
      </c>
      <c r="AA9" s="18">
        <f t="shared" si="4"/>
        <v>0.36035905503204274</v>
      </c>
      <c r="AB9" s="18">
        <f t="shared" si="5"/>
        <v>0.63293652480523133</v>
      </c>
      <c r="AC9" s="18">
        <f t="shared" si="6"/>
        <v>6.2022381743765138E-3</v>
      </c>
      <c r="AD9" s="19">
        <f t="shared" si="19"/>
        <v>5.0309410519536861</v>
      </c>
      <c r="AE9" s="20">
        <f t="shared" si="25"/>
        <v>36.054011178225736</v>
      </c>
      <c r="AF9" s="13">
        <f t="shared" si="20"/>
        <v>6.2053543915832924E-3</v>
      </c>
      <c r="AH9" s="88"/>
      <c r="AI9" s="88"/>
      <c r="AJ9" s="39" t="s">
        <v>91</v>
      </c>
      <c r="AK9" s="39"/>
      <c r="AL9" s="39">
        <v>2.3970500000000001</v>
      </c>
      <c r="AM9" s="39">
        <v>48924.800000000003</v>
      </c>
      <c r="AN9" t="s">
        <v>212</v>
      </c>
      <c r="AO9" s="39">
        <v>142381</v>
      </c>
      <c r="AP9" s="39" t="s">
        <v>235</v>
      </c>
      <c r="AQ9" s="39">
        <v>5.1881300000000001</v>
      </c>
      <c r="AR9" s="39">
        <v>2.56914</v>
      </c>
      <c r="AS9" s="39" t="s">
        <v>235</v>
      </c>
      <c r="AT9" s="39">
        <v>0.63619999999999999</v>
      </c>
      <c r="AU9" s="39">
        <v>809.41600000000005</v>
      </c>
      <c r="AV9" s="39">
        <v>825.58600000000001</v>
      </c>
      <c r="AW9" s="39">
        <v>8.7564400000000001E-2</v>
      </c>
      <c r="AX9" t="s">
        <v>212</v>
      </c>
      <c r="AY9" s="39">
        <v>46.9651</v>
      </c>
      <c r="AZ9" s="39">
        <v>2.7633100000000001E-2</v>
      </c>
      <c r="BA9" s="39">
        <v>1.6121E-2</v>
      </c>
      <c r="BB9" s="39">
        <v>6.1720199999999996E-4</v>
      </c>
      <c r="BC9" s="39">
        <v>2.7513300000000001E-2</v>
      </c>
      <c r="BD9" s="39">
        <v>37.071199999999997</v>
      </c>
      <c r="BE9" s="39"/>
      <c r="BF9" s="39">
        <v>475000</v>
      </c>
      <c r="BG9" s="39">
        <v>54000</v>
      </c>
      <c r="BH9" s="39">
        <v>144500</v>
      </c>
      <c r="BI9" s="39">
        <v>267600</v>
      </c>
      <c r="BJ9" s="39">
        <v>900</v>
      </c>
      <c r="BK9" s="39">
        <v>53600</v>
      </c>
      <c r="BL9" s="39">
        <v>4400</v>
      </c>
      <c r="BN9" s="89"/>
      <c r="BO9" s="89"/>
      <c r="BP9" s="39" t="s">
        <v>91</v>
      </c>
      <c r="BQ9" s="39"/>
      <c r="BR9">
        <f t="shared" si="21"/>
        <v>2.3970500000000002E-4</v>
      </c>
      <c r="BS9">
        <f t="shared" si="7"/>
        <v>4.8924799999999999</v>
      </c>
      <c r="BT9" t="e">
        <f t="shared" si="7"/>
        <v>#VALUE!</v>
      </c>
      <c r="BU9">
        <f t="shared" si="7"/>
        <v>14.238099999999999</v>
      </c>
      <c r="BV9" t="e">
        <f t="shared" si="7"/>
        <v>#VALUE!</v>
      </c>
      <c r="BW9">
        <f t="shared" si="7"/>
        <v>5.1881300000000002E-4</v>
      </c>
      <c r="BX9">
        <f t="shared" si="7"/>
        <v>2.5691400000000001E-4</v>
      </c>
      <c r="BY9" t="e">
        <f t="shared" si="7"/>
        <v>#VALUE!</v>
      </c>
      <c r="BZ9">
        <f t="shared" si="7"/>
        <v>6.3620000000000004E-5</v>
      </c>
      <c r="CA9">
        <f t="shared" si="7"/>
        <v>8.0941600000000002E-2</v>
      </c>
      <c r="CB9">
        <f t="shared" si="7"/>
        <v>8.2558599999999996E-2</v>
      </c>
      <c r="CC9">
        <f t="shared" si="7"/>
        <v>8.7564400000000008E-6</v>
      </c>
      <c r="CD9" t="e">
        <f t="shared" si="7"/>
        <v>#VALUE!</v>
      </c>
      <c r="CE9">
        <f t="shared" si="7"/>
        <v>4.6965100000000001E-3</v>
      </c>
      <c r="CF9">
        <f t="shared" si="7"/>
        <v>2.7633100000000001E-6</v>
      </c>
      <c r="CG9">
        <f t="shared" si="7"/>
        <v>1.6121E-6</v>
      </c>
      <c r="CH9">
        <f t="shared" si="7"/>
        <v>6.1720199999999997E-8</v>
      </c>
      <c r="CI9">
        <f t="shared" si="7"/>
        <v>2.7513300000000002E-6</v>
      </c>
      <c r="CJ9">
        <f t="shared" si="7"/>
        <v>3.7071199999999999E-3</v>
      </c>
      <c r="CL9">
        <f t="shared" si="7"/>
        <v>47.5</v>
      </c>
      <c r="CM9">
        <f t="shared" si="7"/>
        <v>5.4</v>
      </c>
      <c r="CN9">
        <f t="shared" si="7"/>
        <v>14.45</v>
      </c>
      <c r="CO9">
        <f t="shared" si="7"/>
        <v>26.76</v>
      </c>
      <c r="CP9">
        <f t="shared" si="7"/>
        <v>0.09</v>
      </c>
      <c r="CQ9">
        <f t="shared" si="7"/>
        <v>5.36</v>
      </c>
      <c r="CR9">
        <f t="shared" si="7"/>
        <v>0.44</v>
      </c>
      <c r="CT9" s="88"/>
      <c r="CU9" s="88"/>
      <c r="CV9" s="39" t="s">
        <v>91</v>
      </c>
      <c r="CW9" s="39"/>
      <c r="CX9">
        <f t="shared" si="22"/>
        <v>5.1602200288184362E-4</v>
      </c>
      <c r="CY9">
        <f t="shared" si="8"/>
        <v>6.5949523792953242</v>
      </c>
      <c r="CZ9" t="e">
        <f t="shared" si="8"/>
        <v>#VALUE!</v>
      </c>
      <c r="DA9">
        <f t="shared" si="8"/>
        <v>26.903570719051157</v>
      </c>
      <c r="DB9" t="e">
        <f t="shared" si="8"/>
        <v>#VALUE!</v>
      </c>
      <c r="DC9">
        <f t="shared" si="8"/>
        <v>6.6990524608663809E-4</v>
      </c>
      <c r="DD9">
        <f t="shared" si="8"/>
        <v>3.1978680513918521E-4</v>
      </c>
      <c r="DE9" t="e">
        <f t="shared" si="8"/>
        <v>#VALUE!</v>
      </c>
      <c r="DF9">
        <f t="shared" si="8"/>
        <v>6.9574837954837729E-5</v>
      </c>
      <c r="DG9">
        <f t="shared" si="8"/>
        <v>9.5722079342615701E-2</v>
      </c>
      <c r="DH9">
        <f t="shared" si="8"/>
        <v>9.7634354393973832E-2</v>
      </c>
      <c r="DI9">
        <f t="shared" si="8"/>
        <v>1.112011742661117E-5</v>
      </c>
      <c r="DJ9" t="e">
        <f t="shared" si="8"/>
        <v>#VALUE!</v>
      </c>
      <c r="DK9">
        <f t="shared" si="8"/>
        <v>5.2438090531682219E-3</v>
      </c>
      <c r="DL9">
        <f t="shared" si="8"/>
        <v>3.2407717710583116E-6</v>
      </c>
      <c r="DM9">
        <f t="shared" si="8"/>
        <v>1.9803169878658055E-6</v>
      </c>
      <c r="DN9">
        <f t="shared" si="8"/>
        <v>7.4569449112846148E-8</v>
      </c>
      <c r="DO9">
        <f t="shared" si="8"/>
        <v>3.1858353346187145E-6</v>
      </c>
      <c r="DP9">
        <f t="shared" si="8"/>
        <v>3.9933840926641029E-3</v>
      </c>
      <c r="DR9">
        <f t="shared" si="9"/>
        <v>0</v>
      </c>
      <c r="DS9">
        <f t="shared" si="9"/>
        <v>7.2790778599390809</v>
      </c>
      <c r="DT9">
        <f t="shared" si="9"/>
        <v>27.303965900667169</v>
      </c>
      <c r="DU9">
        <f t="shared" si="9"/>
        <v>57.235343538625806</v>
      </c>
      <c r="DV9">
        <f t="shared" si="9"/>
        <v>0.10841432225063941</v>
      </c>
      <c r="DW9">
        <f t="shared" si="9"/>
        <v>7.4997205588822506</v>
      </c>
      <c r="DX9">
        <f t="shared" si="9"/>
        <v>0.56597314234556917</v>
      </c>
    </row>
    <row r="10" spans="1:128">
      <c r="A10" s="39" t="s">
        <v>90</v>
      </c>
      <c r="B10" s="16">
        <f t="shared" si="10"/>
        <v>57.342285510857913</v>
      </c>
      <c r="C10" s="16">
        <v>0</v>
      </c>
      <c r="D10" s="16">
        <f t="shared" si="11"/>
        <v>27.700770941438112</v>
      </c>
      <c r="F10" s="16">
        <f t="shared" si="12"/>
        <v>0</v>
      </c>
      <c r="G10" s="16">
        <v>0</v>
      </c>
      <c r="H10" s="16">
        <f t="shared" si="13"/>
        <v>7.7655688622754644</v>
      </c>
      <c r="I10" s="16">
        <f t="shared" si="14"/>
        <v>7.0634014789038488</v>
      </c>
      <c r="J10" s="16">
        <f t="shared" si="15"/>
        <v>0.10841432225063941</v>
      </c>
      <c r="K10" s="16">
        <f t="shared" si="16"/>
        <v>99.980441115725966</v>
      </c>
      <c r="S10" s="15">
        <v>8</v>
      </c>
      <c r="T10" s="15">
        <f t="shared" si="0"/>
        <v>2.6868256557272896</v>
      </c>
      <c r="U10" s="18">
        <f t="shared" si="17"/>
        <v>2.5643928739782336</v>
      </c>
      <c r="V10" s="18">
        <f t="shared" si="1"/>
        <v>0</v>
      </c>
      <c r="W10" s="18">
        <f t="shared" si="2"/>
        <v>1.459911065167552</v>
      </c>
      <c r="Y10" s="18">
        <f t="shared" si="18"/>
        <v>0</v>
      </c>
      <c r="Z10" s="18">
        <f t="shared" si="3"/>
        <v>0</v>
      </c>
      <c r="AA10" s="18">
        <f t="shared" si="4"/>
        <v>0.37205295382451314</v>
      </c>
      <c r="AB10" s="18">
        <f t="shared" si="5"/>
        <v>0.61240511496542194</v>
      </c>
      <c r="AC10" s="18">
        <f t="shared" si="6"/>
        <v>6.1842859699608272E-3</v>
      </c>
      <c r="AD10" s="19">
        <f t="shared" si="19"/>
        <v>5.0149462939056813</v>
      </c>
      <c r="AE10" s="20">
        <f t="shared" si="25"/>
        <v>37.556738013153939</v>
      </c>
      <c r="AF10" s="13">
        <f t="shared" si="20"/>
        <v>6.2427029696905355E-3</v>
      </c>
      <c r="AH10" s="88"/>
      <c r="AI10" s="88"/>
      <c r="AJ10" s="39" t="s">
        <v>90</v>
      </c>
      <c r="AK10" s="39"/>
      <c r="AL10" s="39" t="s">
        <v>235</v>
      </c>
      <c r="AM10" s="39">
        <v>47278.1</v>
      </c>
      <c r="AN10" t="s">
        <v>212</v>
      </c>
      <c r="AO10" s="39">
        <v>137198</v>
      </c>
      <c r="AP10" s="39" t="s">
        <v>235</v>
      </c>
      <c r="AQ10" s="39">
        <v>5.79521</v>
      </c>
      <c r="AR10" s="39">
        <v>2.5900099999999999</v>
      </c>
      <c r="AS10" s="39" t="s">
        <v>235</v>
      </c>
      <c r="AT10" t="s">
        <v>212</v>
      </c>
      <c r="AU10" s="39">
        <v>812.274</v>
      </c>
      <c r="AV10" s="39">
        <v>827.88099999999997</v>
      </c>
      <c r="AW10" s="39">
        <v>9.9519700000000003E-2</v>
      </c>
      <c r="AX10" t="s">
        <v>212</v>
      </c>
      <c r="AY10" s="39">
        <v>23.572700000000001</v>
      </c>
      <c r="AZ10" s="39">
        <v>4.9480999999999997E-2</v>
      </c>
      <c r="BA10" s="39">
        <v>0.142709</v>
      </c>
      <c r="BB10" t="s">
        <v>212</v>
      </c>
      <c r="BC10" s="39">
        <v>1.08047</v>
      </c>
      <c r="BD10" s="39">
        <v>32.8003</v>
      </c>
      <c r="BE10" s="39"/>
      <c r="BF10" s="39">
        <v>476500</v>
      </c>
      <c r="BG10" s="39">
        <v>52400</v>
      </c>
      <c r="BH10" s="39">
        <v>146600</v>
      </c>
      <c r="BI10" s="39">
        <v>268100</v>
      </c>
      <c r="BJ10" s="39">
        <v>900</v>
      </c>
      <c r="BK10" s="39">
        <v>55500</v>
      </c>
      <c r="BL10" s="39">
        <v>0</v>
      </c>
      <c r="BN10" s="89"/>
      <c r="BO10" s="89"/>
      <c r="BP10" s="39" t="s">
        <v>90</v>
      </c>
      <c r="BQ10" s="39"/>
      <c r="BR10" t="e">
        <f t="shared" si="21"/>
        <v>#VALUE!</v>
      </c>
      <c r="BS10">
        <f t="shared" si="7"/>
        <v>4.7278099999999998</v>
      </c>
      <c r="BT10" t="e">
        <f t="shared" si="7"/>
        <v>#VALUE!</v>
      </c>
      <c r="BU10">
        <f t="shared" si="7"/>
        <v>13.719799999999999</v>
      </c>
      <c r="BV10" t="e">
        <f t="shared" si="7"/>
        <v>#VALUE!</v>
      </c>
      <c r="BW10">
        <f t="shared" si="7"/>
        <v>5.7952100000000005E-4</v>
      </c>
      <c r="BX10">
        <f t="shared" si="7"/>
        <v>2.5900099999999997E-4</v>
      </c>
      <c r="BY10" t="e">
        <f t="shared" si="7"/>
        <v>#VALUE!</v>
      </c>
      <c r="BZ10" t="e">
        <f t="shared" si="7"/>
        <v>#VALUE!</v>
      </c>
      <c r="CA10">
        <f t="shared" si="7"/>
        <v>8.1227400000000005E-2</v>
      </c>
      <c r="CB10">
        <f t="shared" si="7"/>
        <v>8.2788100000000003E-2</v>
      </c>
      <c r="CC10">
        <f t="shared" si="7"/>
        <v>9.9519700000000002E-6</v>
      </c>
      <c r="CD10" t="e">
        <f t="shared" si="7"/>
        <v>#VALUE!</v>
      </c>
      <c r="CE10">
        <f t="shared" si="7"/>
        <v>2.3572700000000003E-3</v>
      </c>
      <c r="CF10">
        <f t="shared" si="7"/>
        <v>4.9481000000000001E-6</v>
      </c>
      <c r="CG10">
        <f t="shared" si="7"/>
        <v>1.4270900000000001E-5</v>
      </c>
      <c r="CH10" t="e">
        <f t="shared" si="7"/>
        <v>#VALUE!</v>
      </c>
      <c r="CI10">
        <f t="shared" si="7"/>
        <v>1.08047E-4</v>
      </c>
      <c r="CJ10">
        <f t="shared" si="7"/>
        <v>3.2800300000000002E-3</v>
      </c>
      <c r="CL10">
        <f t="shared" si="7"/>
        <v>47.65</v>
      </c>
      <c r="CM10">
        <f t="shared" si="7"/>
        <v>5.24</v>
      </c>
      <c r="CN10">
        <f t="shared" si="7"/>
        <v>14.66</v>
      </c>
      <c r="CO10">
        <f t="shared" si="7"/>
        <v>26.81</v>
      </c>
      <c r="CP10">
        <f t="shared" si="7"/>
        <v>0.09</v>
      </c>
      <c r="CQ10">
        <f t="shared" si="7"/>
        <v>5.55</v>
      </c>
      <c r="CR10">
        <f t="shared" si="7"/>
        <v>0</v>
      </c>
      <c r="CT10" s="88"/>
      <c r="CU10" s="88"/>
      <c r="CV10" s="39" t="s">
        <v>90</v>
      </c>
      <c r="CW10" s="39"/>
      <c r="CX10" t="e">
        <f t="shared" si="22"/>
        <v>#VALUE!</v>
      </c>
      <c r="CY10">
        <f t="shared" si="8"/>
        <v>6.372980943888626</v>
      </c>
      <c r="CZ10" t="e">
        <f t="shared" si="8"/>
        <v>#VALUE!</v>
      </c>
      <c r="DA10">
        <f t="shared" si="8"/>
        <v>25.924218087472209</v>
      </c>
      <c r="DB10" t="e">
        <f t="shared" si="8"/>
        <v>#VALUE!</v>
      </c>
      <c r="DC10">
        <f t="shared" si="8"/>
        <v>7.4829304222788289E-4</v>
      </c>
      <c r="DD10">
        <f t="shared" si="8"/>
        <v>3.223845423676954E-4</v>
      </c>
      <c r="DE10" t="e">
        <f t="shared" si="8"/>
        <v>#VALUE!</v>
      </c>
      <c r="DF10" t="e">
        <f t="shared" si="8"/>
        <v>#VALUE!</v>
      </c>
      <c r="DG10">
        <f t="shared" si="8"/>
        <v>9.6060068340561383E-2</v>
      </c>
      <c r="DH10">
        <f t="shared" si="8"/>
        <v>9.7905762634101667E-2</v>
      </c>
      <c r="DI10">
        <f t="shared" si="8"/>
        <v>1.2638363881453142E-5</v>
      </c>
      <c r="DJ10" t="e">
        <f t="shared" si="8"/>
        <v>#VALUE!</v>
      </c>
      <c r="DK10">
        <f t="shared" si="8"/>
        <v>2.6319700728332008E-3</v>
      </c>
      <c r="DL10">
        <f t="shared" si="8"/>
        <v>5.803063282937358E-6</v>
      </c>
      <c r="DM10">
        <f t="shared" si="8"/>
        <v>1.7530491720199819E-5</v>
      </c>
      <c r="DN10" t="e">
        <f t="shared" si="8"/>
        <v>#VALUE!</v>
      </c>
      <c r="DO10">
        <f t="shared" si="8"/>
        <v>1.2511038312363411E-4</v>
      </c>
      <c r="DP10">
        <f t="shared" si="8"/>
        <v>3.5333141698841788E-3</v>
      </c>
      <c r="DR10">
        <f t="shared" si="9"/>
        <v>0</v>
      </c>
      <c r="DS10">
        <f t="shared" si="9"/>
        <v>7.0634014789038488</v>
      </c>
      <c r="DT10">
        <f t="shared" si="9"/>
        <v>27.700770941438112</v>
      </c>
      <c r="DU10">
        <f t="shared" si="9"/>
        <v>57.342285510857913</v>
      </c>
      <c r="DV10">
        <f t="shared" si="9"/>
        <v>0.10841432225063941</v>
      </c>
      <c r="DW10">
        <f t="shared" si="9"/>
        <v>7.7655688622754644</v>
      </c>
      <c r="DX10">
        <f t="shared" si="9"/>
        <v>0</v>
      </c>
    </row>
    <row r="11" spans="1:128">
      <c r="A11" s="32" t="s">
        <v>89</v>
      </c>
      <c r="B11" s="16">
        <f t="shared" si="10"/>
        <v>60.101388394446381</v>
      </c>
      <c r="C11" s="16">
        <v>0</v>
      </c>
      <c r="D11" s="16">
        <f t="shared" si="11"/>
        <v>25.263254262416613</v>
      </c>
      <c r="F11" s="16">
        <f t="shared" si="12"/>
        <v>0.41161683079677758</v>
      </c>
      <c r="G11" s="16">
        <v>0</v>
      </c>
      <c r="H11" s="16">
        <f t="shared" si="13"/>
        <v>5.5128542914171765</v>
      </c>
      <c r="I11" s="16">
        <f t="shared" si="14"/>
        <v>8.6809743366680898</v>
      </c>
      <c r="J11" s="16">
        <f t="shared" si="15"/>
        <v>0</v>
      </c>
      <c r="K11" s="16">
        <f t="shared" si="16"/>
        <v>99.970088115745028</v>
      </c>
      <c r="S11" s="15">
        <v>8</v>
      </c>
      <c r="T11" s="15">
        <f t="shared" si="0"/>
        <v>2.6772620707924215</v>
      </c>
      <c r="U11" s="18">
        <f t="shared" si="17"/>
        <v>2.6782151722772158</v>
      </c>
      <c r="V11" s="18">
        <f t="shared" si="1"/>
        <v>0</v>
      </c>
      <c r="W11" s="18">
        <f t="shared" si="2"/>
        <v>1.3267076578453953</v>
      </c>
      <c r="Y11" s="18">
        <f t="shared" si="18"/>
        <v>1.5338447913481535E-2</v>
      </c>
      <c r="Z11" s="18">
        <f t="shared" si="3"/>
        <v>0</v>
      </c>
      <c r="AA11" s="18">
        <f t="shared" si="4"/>
        <v>0.26318394608089224</v>
      </c>
      <c r="AB11" s="18">
        <f t="shared" si="5"/>
        <v>0.74997154936620081</v>
      </c>
      <c r="AC11" s="18">
        <f t="shared" si="6"/>
        <v>0</v>
      </c>
      <c r="AD11" s="19">
        <f t="shared" si="19"/>
        <v>5.0334167734831858</v>
      </c>
      <c r="AE11" s="20">
        <f t="shared" si="25"/>
        <v>25.976658791625312</v>
      </c>
      <c r="AF11" s="13">
        <f t="shared" si="20"/>
        <v>0</v>
      </c>
      <c r="AH11" s="88"/>
      <c r="AI11" s="88"/>
      <c r="AJ11" s="32" t="s">
        <v>89</v>
      </c>
      <c r="AK11" s="32"/>
      <c r="AL11" t="s">
        <v>212</v>
      </c>
      <c r="AM11" s="32">
        <v>50296</v>
      </c>
      <c r="AN11" t="s">
        <v>212</v>
      </c>
      <c r="AO11" s="32">
        <v>113444</v>
      </c>
      <c r="AP11" s="32" t="s">
        <v>235</v>
      </c>
      <c r="AQ11" s="32">
        <v>4.1630700000000003</v>
      </c>
      <c r="AR11" s="32">
        <v>2.2364099999999998</v>
      </c>
      <c r="AS11" s="32" t="s">
        <v>235</v>
      </c>
      <c r="AT11" t="s">
        <v>212</v>
      </c>
      <c r="AU11" s="32">
        <v>690.71799999999996</v>
      </c>
      <c r="AV11" s="32">
        <v>682.47199999999998</v>
      </c>
      <c r="AW11" s="32">
        <v>0.35487800000000003</v>
      </c>
      <c r="AX11" t="s">
        <v>212</v>
      </c>
      <c r="AY11" s="32">
        <v>23.7286</v>
      </c>
      <c r="AZ11" t="s">
        <v>212</v>
      </c>
      <c r="BA11" s="32">
        <v>8.6011799999999999E-4</v>
      </c>
      <c r="BB11" t="s">
        <v>212</v>
      </c>
      <c r="BC11" s="32">
        <v>1.18309E-2</v>
      </c>
      <c r="BD11" s="32">
        <v>29.578600000000002</v>
      </c>
      <c r="BE11" s="32"/>
      <c r="BF11" s="32">
        <v>478200</v>
      </c>
      <c r="BG11" s="32">
        <v>64400.000000000007</v>
      </c>
      <c r="BH11" s="32">
        <v>133700</v>
      </c>
      <c r="BI11" s="32">
        <v>281000</v>
      </c>
      <c r="BJ11" s="32">
        <v>0</v>
      </c>
      <c r="BK11" s="32">
        <v>39400</v>
      </c>
      <c r="BL11" s="32">
        <v>3200</v>
      </c>
      <c r="BN11" s="89"/>
      <c r="BO11" s="89"/>
      <c r="BP11" s="32" t="s">
        <v>89</v>
      </c>
      <c r="BQ11" s="32"/>
      <c r="BR11" t="e">
        <f t="shared" si="21"/>
        <v>#VALUE!</v>
      </c>
      <c r="BS11">
        <f t="shared" si="7"/>
        <v>5.0296000000000003</v>
      </c>
      <c r="BT11" t="e">
        <f t="shared" si="7"/>
        <v>#VALUE!</v>
      </c>
      <c r="BU11">
        <f t="shared" si="7"/>
        <v>11.3444</v>
      </c>
      <c r="BV11" t="e">
        <f t="shared" si="7"/>
        <v>#VALUE!</v>
      </c>
      <c r="BW11">
        <f t="shared" si="7"/>
        <v>4.1630700000000004E-4</v>
      </c>
      <c r="BX11">
        <f t="shared" si="7"/>
        <v>2.2364099999999998E-4</v>
      </c>
      <c r="BY11" t="e">
        <f t="shared" si="7"/>
        <v>#VALUE!</v>
      </c>
      <c r="BZ11" t="e">
        <f t="shared" si="7"/>
        <v>#VALUE!</v>
      </c>
      <c r="CA11">
        <f t="shared" si="7"/>
        <v>6.9071800000000003E-2</v>
      </c>
      <c r="CB11">
        <f t="shared" si="7"/>
        <v>6.8247199999999994E-2</v>
      </c>
      <c r="CC11">
        <f t="shared" si="7"/>
        <v>3.5487800000000003E-5</v>
      </c>
      <c r="CD11" t="e">
        <f t="shared" si="7"/>
        <v>#VALUE!</v>
      </c>
      <c r="CE11">
        <f t="shared" si="7"/>
        <v>2.3728600000000001E-3</v>
      </c>
      <c r="CF11" t="e">
        <f t="shared" si="7"/>
        <v>#VALUE!</v>
      </c>
      <c r="CG11">
        <f t="shared" si="7"/>
        <v>8.6011800000000005E-8</v>
      </c>
      <c r="CH11" t="e">
        <f t="shared" si="7"/>
        <v>#VALUE!</v>
      </c>
      <c r="CI11">
        <f t="shared" si="7"/>
        <v>1.1830900000000001E-6</v>
      </c>
      <c r="CJ11">
        <f t="shared" si="7"/>
        <v>2.9578600000000001E-3</v>
      </c>
      <c r="CL11">
        <f t="shared" si="7"/>
        <v>47.82</v>
      </c>
      <c r="CM11">
        <f t="shared" si="7"/>
        <v>6.44</v>
      </c>
      <c r="CN11">
        <f t="shared" ref="CN11:CN37" si="26">BH11/10000</f>
        <v>13.37</v>
      </c>
      <c r="CO11">
        <f t="shared" ref="CO11:CO37" si="27">BI11/10000</f>
        <v>28.1</v>
      </c>
      <c r="CP11">
        <f t="shared" ref="CP11:CP37" si="28">BJ11/10000</f>
        <v>0</v>
      </c>
      <c r="CQ11">
        <f t="shared" ref="CQ11:CQ37" si="29">BK11/10000</f>
        <v>3.94</v>
      </c>
      <c r="CR11">
        <f t="shared" ref="CR11:CR37" si="30">BL11/10000</f>
        <v>0.32</v>
      </c>
      <c r="CT11" s="88"/>
      <c r="CU11" s="88"/>
      <c r="CV11" s="32" t="s">
        <v>89</v>
      </c>
      <c r="CW11" s="32"/>
      <c r="CX11" t="e">
        <f t="shared" si="22"/>
        <v>#VALUE!</v>
      </c>
      <c r="CY11">
        <f t="shared" si="8"/>
        <v>6.7797870378425191</v>
      </c>
      <c r="CZ11" t="e">
        <f t="shared" si="8"/>
        <v>#VALUE!</v>
      </c>
      <c r="DA11">
        <f t="shared" si="8"/>
        <v>21.435786212008903</v>
      </c>
      <c r="DB11" t="e">
        <f t="shared" si="8"/>
        <v>#VALUE!</v>
      </c>
      <c r="DC11">
        <f t="shared" si="8"/>
        <v>5.3754675245722464E-4</v>
      </c>
      <c r="DD11">
        <f t="shared" si="8"/>
        <v>2.7837113153869586E-4</v>
      </c>
      <c r="DE11" t="e">
        <f t="shared" si="8"/>
        <v>#VALUE!</v>
      </c>
      <c r="DF11" t="e">
        <f t="shared" si="8"/>
        <v>#VALUE!</v>
      </c>
      <c r="DG11">
        <f t="shared" si="8"/>
        <v>8.168477420680198E-2</v>
      </c>
      <c r="DH11">
        <f t="shared" si="8"/>
        <v>8.0709596713079076E-2</v>
      </c>
      <c r="DI11">
        <f t="shared" si="8"/>
        <v>4.5067230885164734E-5</v>
      </c>
      <c r="DJ11" t="e">
        <f t="shared" si="8"/>
        <v>#VALUE!</v>
      </c>
      <c r="DK11">
        <f t="shared" si="8"/>
        <v>2.6493768244719479E-3</v>
      </c>
      <c r="DL11" t="e">
        <f t="shared" si="8"/>
        <v>#VALUE!</v>
      </c>
      <c r="DM11">
        <f t="shared" si="8"/>
        <v>1.0565760728051368E-7</v>
      </c>
      <c r="DN11" t="e">
        <f t="shared" si="8"/>
        <v>#VALUE!</v>
      </c>
      <c r="DO11">
        <f t="shared" si="8"/>
        <v>1.369930152338707E-6</v>
      </c>
      <c r="DP11">
        <f t="shared" si="8"/>
        <v>3.1862661776061859E-3</v>
      </c>
      <c r="DR11">
        <f t="shared" si="9"/>
        <v>0</v>
      </c>
      <c r="DS11">
        <f t="shared" si="9"/>
        <v>8.6809743366680898</v>
      </c>
      <c r="DT11">
        <f t="shared" si="9"/>
        <v>25.263254262416613</v>
      </c>
      <c r="DU11">
        <f t="shared" si="9"/>
        <v>60.101388394446381</v>
      </c>
      <c r="DV11">
        <f t="shared" si="9"/>
        <v>0</v>
      </c>
      <c r="DW11">
        <f t="shared" si="9"/>
        <v>5.5128542914171765</v>
      </c>
      <c r="DX11">
        <f t="shared" si="9"/>
        <v>0.41161683079677758</v>
      </c>
    </row>
    <row r="12" spans="1:128">
      <c r="A12" s="28" t="s">
        <v>88</v>
      </c>
      <c r="B12" s="16">
        <f t="shared" si="10"/>
        <v>61.983567105731531</v>
      </c>
      <c r="C12" s="16">
        <f t="shared" si="24"/>
        <v>1.2236244173804051E-2</v>
      </c>
      <c r="D12" s="16">
        <f t="shared" si="11"/>
        <v>24.129525574499638</v>
      </c>
      <c r="F12" s="16">
        <f t="shared" si="12"/>
        <v>0</v>
      </c>
      <c r="G12" s="16">
        <f t="shared" ref="G12:G49" si="31">CZ12</f>
        <v>4.0970893048128412E-2</v>
      </c>
      <c r="H12" s="16">
        <f t="shared" si="13"/>
        <v>4.2675648702594895</v>
      </c>
      <c r="I12" s="16">
        <f t="shared" si="14"/>
        <v>9.4897607655502085</v>
      </c>
      <c r="J12" s="16">
        <f t="shared" si="15"/>
        <v>0.10841432225063941</v>
      </c>
      <c r="K12" s="16">
        <f t="shared" si="16"/>
        <v>100.03203977551345</v>
      </c>
      <c r="S12" s="15">
        <v>8</v>
      </c>
      <c r="T12" s="15">
        <f t="shared" si="0"/>
        <v>2.6622175690317382</v>
      </c>
      <c r="U12" s="18">
        <f t="shared" si="17"/>
        <v>2.7465669330914819</v>
      </c>
      <c r="V12" s="18">
        <f t="shared" si="1"/>
        <v>4.0770393264660061E-4</v>
      </c>
      <c r="W12" s="18">
        <f t="shared" si="2"/>
        <v>1.2600488600925368</v>
      </c>
      <c r="Y12" s="18">
        <f t="shared" si="18"/>
        <v>0</v>
      </c>
      <c r="Z12" s="18">
        <f t="shared" si="3"/>
        <v>2.7058653260145808E-3</v>
      </c>
      <c r="AA12" s="18">
        <f t="shared" si="4"/>
        <v>0.20258891181504035</v>
      </c>
      <c r="AB12" s="18">
        <f t="shared" si="5"/>
        <v>0.81523767198424779</v>
      </c>
      <c r="AC12" s="18">
        <f t="shared" si="6"/>
        <v>6.1276453595161262E-3</v>
      </c>
      <c r="AD12" s="19">
        <f t="shared" si="19"/>
        <v>5.0336835916014842</v>
      </c>
      <c r="AE12" s="20">
        <f t="shared" si="25"/>
        <v>19.784957769203274</v>
      </c>
      <c r="AF12" s="13">
        <f t="shared" si="20"/>
        <v>5.9842961579934005E-3</v>
      </c>
      <c r="AH12" s="88"/>
      <c r="AI12" s="88"/>
      <c r="AJ12" s="28" t="s">
        <v>88</v>
      </c>
      <c r="AK12" s="28"/>
      <c r="AL12" s="28" t="s">
        <v>235</v>
      </c>
      <c r="AM12" s="28">
        <v>64118.7</v>
      </c>
      <c r="AN12" s="28">
        <v>247.14699999999999</v>
      </c>
      <c r="AO12" s="28">
        <v>113625</v>
      </c>
      <c r="AP12" s="28">
        <v>73.337800000000001</v>
      </c>
      <c r="AQ12" s="28">
        <v>16.3004</v>
      </c>
      <c r="AR12" s="28">
        <v>5.4829800000000004</v>
      </c>
      <c r="AS12" s="28">
        <v>19.662800000000001</v>
      </c>
      <c r="AT12" s="28">
        <v>4.19102</v>
      </c>
      <c r="AU12" s="28">
        <v>588.09199999999998</v>
      </c>
      <c r="AV12" s="28">
        <v>606.89</v>
      </c>
      <c r="AW12" t="s">
        <v>212</v>
      </c>
      <c r="AX12" s="28" t="s">
        <v>235</v>
      </c>
      <c r="AY12" s="28">
        <v>41.840800000000002</v>
      </c>
      <c r="AZ12" t="s">
        <v>212</v>
      </c>
      <c r="BA12" t="s">
        <v>212</v>
      </c>
      <c r="BB12" t="s">
        <v>212</v>
      </c>
      <c r="BC12" s="28">
        <v>1.6885299999999999E-3</v>
      </c>
      <c r="BD12" s="28">
        <v>26.7698</v>
      </c>
      <c r="BE12" s="28"/>
      <c r="BF12" s="28">
        <v>480600</v>
      </c>
      <c r="BG12" s="28">
        <v>70400</v>
      </c>
      <c r="BH12" s="28">
        <v>127700</v>
      </c>
      <c r="BI12" s="28">
        <v>289800</v>
      </c>
      <c r="BJ12" s="28">
        <v>900</v>
      </c>
      <c r="BK12" s="28">
        <v>30500</v>
      </c>
      <c r="BL12" s="28">
        <v>0</v>
      </c>
      <c r="BN12" s="89"/>
      <c r="BO12" s="89"/>
      <c r="BP12" s="28" t="s">
        <v>88</v>
      </c>
      <c r="BQ12" s="28"/>
      <c r="BR12" t="e">
        <f t="shared" si="21"/>
        <v>#VALUE!</v>
      </c>
      <c r="BS12">
        <f t="shared" ref="BS12:BS37" si="32">AM12/10000</f>
        <v>6.4118699999999995</v>
      </c>
      <c r="BT12">
        <f t="shared" ref="BT12:BT37" si="33">AN12/10000</f>
        <v>2.4714699999999999E-2</v>
      </c>
      <c r="BU12">
        <f t="shared" ref="BU12:BU37" si="34">AO12/10000</f>
        <v>11.362500000000001</v>
      </c>
      <c r="BV12">
        <f t="shared" ref="BV12:BV37" si="35">AP12/10000</f>
        <v>7.3337799999999998E-3</v>
      </c>
      <c r="BW12">
        <f t="shared" ref="BW12:BW37" si="36">AQ12/10000</f>
        <v>1.6300399999999999E-3</v>
      </c>
      <c r="BX12">
        <f t="shared" ref="BX12:BX37" si="37">AR12/10000</f>
        <v>5.4829800000000001E-4</v>
      </c>
      <c r="BY12">
        <f t="shared" ref="BY12:BY37" si="38">AS12/10000</f>
        <v>1.9662799999999999E-3</v>
      </c>
      <c r="BZ12">
        <f t="shared" ref="BZ12:BZ37" si="39">AT12/10000</f>
        <v>4.1910199999999997E-4</v>
      </c>
      <c r="CA12">
        <f t="shared" ref="CA12:CA37" si="40">AU12/10000</f>
        <v>5.8809199999999999E-2</v>
      </c>
      <c r="CB12">
        <f t="shared" ref="CB12:CB37" si="41">AV12/10000</f>
        <v>6.0689E-2</v>
      </c>
      <c r="CC12" t="e">
        <f t="shared" ref="CC12:CC37" si="42">AW12/10000</f>
        <v>#VALUE!</v>
      </c>
      <c r="CD12" t="e">
        <f t="shared" ref="CD12:CD37" si="43">AX12/10000</f>
        <v>#VALUE!</v>
      </c>
      <c r="CE12">
        <f t="shared" ref="CE12:CE37" si="44">AY12/10000</f>
        <v>4.1840799999999997E-3</v>
      </c>
      <c r="CF12" t="e">
        <f t="shared" ref="CF12:CF37" si="45">AZ12/10000</f>
        <v>#VALUE!</v>
      </c>
      <c r="CG12" t="e">
        <f t="shared" ref="CG12:CG37" si="46">BA12/10000</f>
        <v>#VALUE!</v>
      </c>
      <c r="CH12" t="e">
        <f t="shared" ref="CH12:CH37" si="47">BB12/10000</f>
        <v>#VALUE!</v>
      </c>
      <c r="CI12">
        <f t="shared" ref="CI12:CI37" si="48">BC12/10000</f>
        <v>1.6885299999999998E-7</v>
      </c>
      <c r="CJ12">
        <f t="shared" ref="CJ12:CJ37" si="49">BD12/10000</f>
        <v>2.6769799999999998E-3</v>
      </c>
      <c r="CL12">
        <f t="shared" ref="CL12:CL37" si="50">BF12/10000</f>
        <v>48.06</v>
      </c>
      <c r="CM12">
        <f t="shared" ref="CM12:CM37" si="51">BG12/10000</f>
        <v>7.04</v>
      </c>
      <c r="CN12">
        <f t="shared" si="26"/>
        <v>12.77</v>
      </c>
      <c r="CO12">
        <f t="shared" si="27"/>
        <v>28.98</v>
      </c>
      <c r="CP12">
        <f t="shared" si="28"/>
        <v>0.09</v>
      </c>
      <c r="CQ12">
        <f t="shared" si="29"/>
        <v>3.05</v>
      </c>
      <c r="CR12">
        <f t="shared" si="30"/>
        <v>0</v>
      </c>
      <c r="CT12" s="88"/>
      <c r="CU12" s="88"/>
      <c r="CV12" s="28" t="s">
        <v>88</v>
      </c>
      <c r="CW12" s="28"/>
      <c r="CX12" t="e">
        <f t="shared" si="22"/>
        <v>#VALUE!</v>
      </c>
      <c r="CY12">
        <f t="shared" si="8"/>
        <v>8.6430557329273316</v>
      </c>
      <c r="CZ12">
        <f t="shared" si="8"/>
        <v>4.0970893048128412E-2</v>
      </c>
      <c r="DA12">
        <f t="shared" si="8"/>
        <v>21.469987027427734</v>
      </c>
      <c r="DB12">
        <f t="shared" si="8"/>
        <v>1.2236244173804051E-2</v>
      </c>
      <c r="DC12">
        <f t="shared" si="8"/>
        <v>2.1047513214415667E-3</v>
      </c>
      <c r="DD12">
        <f t="shared" si="8"/>
        <v>6.8247921749770338E-4</v>
      </c>
      <c r="DE12">
        <f t="shared" si="8"/>
        <v>2.4474742490058037E-3</v>
      </c>
      <c r="DF12">
        <f t="shared" si="8"/>
        <v>4.5832998642798492E-4</v>
      </c>
      <c r="DG12">
        <f t="shared" si="8"/>
        <v>6.954815457658059E-2</v>
      </c>
      <c r="DH12">
        <f t="shared" si="8"/>
        <v>7.1771218671536074E-2</v>
      </c>
      <c r="DI12" t="e">
        <f t="shared" si="8"/>
        <v>#VALUE!</v>
      </c>
      <c r="DJ12" t="e">
        <f t="shared" si="8"/>
        <v>#VALUE!</v>
      </c>
      <c r="DK12">
        <f t="shared" si="8"/>
        <v>4.6716639766933516E-3</v>
      </c>
      <c r="DL12" t="e">
        <f t="shared" si="8"/>
        <v>#VALUE!</v>
      </c>
      <c r="DM12" t="e">
        <f t="shared" si="8"/>
        <v>#VALUE!</v>
      </c>
      <c r="DN12" t="e">
        <f t="shared" si="8"/>
        <v>#VALUE!</v>
      </c>
      <c r="DO12">
        <f t="shared" si="8"/>
        <v>1.9551920480508472E-7</v>
      </c>
      <c r="DP12">
        <f t="shared" si="8"/>
        <v>2.8836966023166096E-3</v>
      </c>
      <c r="DR12">
        <f t="shared" si="9"/>
        <v>0</v>
      </c>
      <c r="DS12">
        <f t="shared" si="9"/>
        <v>9.4897607655502085</v>
      </c>
      <c r="DT12">
        <f t="shared" si="9"/>
        <v>24.129525574499638</v>
      </c>
      <c r="DU12">
        <f t="shared" si="9"/>
        <v>61.983567105731531</v>
      </c>
      <c r="DV12">
        <f t="shared" si="9"/>
        <v>0.10841432225063941</v>
      </c>
      <c r="DW12">
        <f t="shared" si="9"/>
        <v>4.2675648702594895</v>
      </c>
      <c r="DX12">
        <f t="shared" si="9"/>
        <v>0</v>
      </c>
    </row>
    <row r="13" spans="1:128">
      <c r="A13" s="28" t="s">
        <v>87</v>
      </c>
      <c r="B13" s="16">
        <f t="shared" si="10"/>
        <v>61.833848344606579</v>
      </c>
      <c r="C13" s="16">
        <f t="shared" si="24"/>
        <v>1.1958025613118862E-3</v>
      </c>
      <c r="D13" s="16">
        <f t="shared" si="11"/>
        <v>23.808302446256494</v>
      </c>
      <c r="F13" s="16">
        <f t="shared" si="12"/>
        <v>0.41161683079677758</v>
      </c>
      <c r="G13" s="16">
        <v>0</v>
      </c>
      <c r="H13" s="16">
        <f t="shared" si="13"/>
        <v>4.0297005988024033</v>
      </c>
      <c r="I13" s="16">
        <f t="shared" si="14"/>
        <v>9.7593562418442481</v>
      </c>
      <c r="J13" s="16">
        <f t="shared" si="15"/>
        <v>0.13250639386189261</v>
      </c>
      <c r="K13" s="16">
        <f t="shared" si="16"/>
        <v>99.976526658729696</v>
      </c>
      <c r="S13" s="15">
        <v>8</v>
      </c>
      <c r="T13" s="15">
        <f t="shared" si="0"/>
        <v>2.6707808232009791</v>
      </c>
      <c r="U13" s="18">
        <f t="shared" si="17"/>
        <v>2.7487459451313727</v>
      </c>
      <c r="V13" s="18">
        <f t="shared" si="1"/>
        <v>3.9971546296450548E-5</v>
      </c>
      <c r="W13" s="18">
        <f t="shared" si="2"/>
        <v>1.247273621856761</v>
      </c>
      <c r="Y13" s="18">
        <f t="shared" si="18"/>
        <v>1.5301315844985048E-2</v>
      </c>
      <c r="Z13" s="18">
        <f t="shared" si="3"/>
        <v>0</v>
      </c>
      <c r="AA13" s="18">
        <f t="shared" si="4"/>
        <v>0.19191239448150788</v>
      </c>
      <c r="AB13" s="18">
        <f t="shared" si="5"/>
        <v>0.84109461261086482</v>
      </c>
      <c r="AC13" s="18">
        <f t="shared" si="6"/>
        <v>7.5134344551865155E-3</v>
      </c>
      <c r="AD13" s="19">
        <f t="shared" si="19"/>
        <v>5.0518812959269752</v>
      </c>
      <c r="AE13" s="20">
        <f t="shared" si="25"/>
        <v>18.443885080823385</v>
      </c>
      <c r="AF13" s="13">
        <f t="shared" si="20"/>
        <v>7.2208427198333872E-3</v>
      </c>
      <c r="AJ13" s="28" t="s">
        <v>87</v>
      </c>
      <c r="AK13" s="28"/>
      <c r="AL13" s="28" t="s">
        <v>235</v>
      </c>
      <c r="AM13" s="28">
        <v>58352.4</v>
      </c>
      <c r="AN13" s="28" t="s">
        <v>235</v>
      </c>
      <c r="AO13" s="28">
        <v>120481</v>
      </c>
      <c r="AP13" s="28">
        <v>7.1670299999999996</v>
      </c>
      <c r="AQ13" s="28">
        <v>2.7645900000000001</v>
      </c>
      <c r="AR13" s="28">
        <v>1.9824200000000001</v>
      </c>
      <c r="AS13" s="28" t="s">
        <v>235</v>
      </c>
      <c r="AT13" s="28" t="s">
        <v>235</v>
      </c>
      <c r="AU13" s="28">
        <v>624.70799999999997</v>
      </c>
      <c r="AV13" s="28">
        <v>640.75599999999997</v>
      </c>
      <c r="AW13" t="s">
        <v>212</v>
      </c>
      <c r="AX13" t="s">
        <v>212</v>
      </c>
      <c r="AY13" s="28">
        <v>37.624600000000001</v>
      </c>
      <c r="AZ13" t="s">
        <v>212</v>
      </c>
      <c r="BA13" s="28">
        <v>4.2110699999999999E-4</v>
      </c>
      <c r="BB13" t="s">
        <v>212</v>
      </c>
      <c r="BC13" t="s">
        <v>212</v>
      </c>
      <c r="BD13" s="28">
        <v>28.975300000000001</v>
      </c>
      <c r="BE13" s="28"/>
      <c r="BF13" s="28">
        <v>479300</v>
      </c>
      <c r="BG13" s="28">
        <v>72400</v>
      </c>
      <c r="BH13" s="28">
        <v>126000</v>
      </c>
      <c r="BI13" s="28">
        <v>289100</v>
      </c>
      <c r="BJ13" s="28">
        <v>1100</v>
      </c>
      <c r="BK13" s="28">
        <v>28800</v>
      </c>
      <c r="BL13" s="28">
        <v>3200</v>
      </c>
      <c r="BP13" s="28" t="s">
        <v>87</v>
      </c>
      <c r="BQ13" s="28"/>
      <c r="BR13" t="e">
        <f t="shared" si="21"/>
        <v>#VALUE!</v>
      </c>
      <c r="BS13">
        <f t="shared" si="32"/>
        <v>5.8352399999999998</v>
      </c>
      <c r="BT13" t="e">
        <f t="shared" si="33"/>
        <v>#VALUE!</v>
      </c>
      <c r="BU13">
        <f t="shared" si="34"/>
        <v>12.0481</v>
      </c>
      <c r="BV13">
        <f t="shared" si="35"/>
        <v>7.1670299999999996E-4</v>
      </c>
      <c r="BW13">
        <f t="shared" si="36"/>
        <v>2.76459E-4</v>
      </c>
      <c r="BX13">
        <f t="shared" si="37"/>
        <v>1.98242E-4</v>
      </c>
      <c r="BY13" t="e">
        <f t="shared" si="38"/>
        <v>#VALUE!</v>
      </c>
      <c r="BZ13" t="e">
        <f t="shared" si="39"/>
        <v>#VALUE!</v>
      </c>
      <c r="CA13">
        <f t="shared" si="40"/>
        <v>6.24708E-2</v>
      </c>
      <c r="CB13">
        <f t="shared" si="41"/>
        <v>6.4075599999999996E-2</v>
      </c>
      <c r="CC13" t="e">
        <f t="shared" si="42"/>
        <v>#VALUE!</v>
      </c>
      <c r="CD13" t="e">
        <f t="shared" si="43"/>
        <v>#VALUE!</v>
      </c>
      <c r="CE13">
        <f t="shared" si="44"/>
        <v>3.76246E-3</v>
      </c>
      <c r="CF13" t="e">
        <f t="shared" si="45"/>
        <v>#VALUE!</v>
      </c>
      <c r="CG13">
        <f t="shared" si="46"/>
        <v>4.2110699999999996E-8</v>
      </c>
      <c r="CH13" t="e">
        <f t="shared" si="47"/>
        <v>#VALUE!</v>
      </c>
      <c r="CI13" t="e">
        <f t="shared" si="48"/>
        <v>#VALUE!</v>
      </c>
      <c r="CJ13">
        <f t="shared" si="49"/>
        <v>2.8975300000000002E-3</v>
      </c>
      <c r="CL13">
        <f t="shared" si="50"/>
        <v>47.93</v>
      </c>
      <c r="CM13">
        <f t="shared" si="51"/>
        <v>7.24</v>
      </c>
      <c r="CN13">
        <f t="shared" si="26"/>
        <v>12.6</v>
      </c>
      <c r="CO13">
        <f t="shared" si="27"/>
        <v>28.91</v>
      </c>
      <c r="CP13">
        <f t="shared" si="28"/>
        <v>0.11</v>
      </c>
      <c r="CQ13">
        <f t="shared" si="29"/>
        <v>2.88</v>
      </c>
      <c r="CR13">
        <f t="shared" si="30"/>
        <v>0.32</v>
      </c>
      <c r="CV13" s="28" t="s">
        <v>87</v>
      </c>
      <c r="CW13" s="28"/>
      <c r="CX13" t="e">
        <f t="shared" si="22"/>
        <v>#VALUE!</v>
      </c>
      <c r="CY13">
        <f t="shared" si="8"/>
        <v>7.86577153545017</v>
      </c>
      <c r="CZ13" t="e">
        <f t="shared" si="8"/>
        <v>#VALUE!</v>
      </c>
      <c r="DA13">
        <f t="shared" si="8"/>
        <v>22.765461008154197</v>
      </c>
      <c r="DB13">
        <f t="shared" si="8"/>
        <v>1.1958025613118862E-3</v>
      </c>
      <c r="DC13">
        <f t="shared" si="8"/>
        <v>3.5697126792864843E-4</v>
      </c>
      <c r="DD13">
        <f t="shared" si="8"/>
        <v>2.4675640807586335E-4</v>
      </c>
      <c r="DE13" t="e">
        <f t="shared" si="8"/>
        <v>#VALUE!</v>
      </c>
      <c r="DF13" t="e">
        <f t="shared" si="8"/>
        <v>#VALUE!</v>
      </c>
      <c r="DG13">
        <f t="shared" si="8"/>
        <v>7.387838730883349E-2</v>
      </c>
      <c r="DH13">
        <f t="shared" si="8"/>
        <v>7.5776234558319902E-2</v>
      </c>
      <c r="DI13" t="e">
        <f t="shared" si="8"/>
        <v>#VALUE!</v>
      </c>
      <c r="DJ13" t="e">
        <f t="shared" si="8"/>
        <v>#VALUE!</v>
      </c>
      <c r="DK13">
        <f t="shared" si="8"/>
        <v>4.200911274581191E-3</v>
      </c>
      <c r="DL13" t="e">
        <f t="shared" si="8"/>
        <v>#VALUE!</v>
      </c>
      <c r="DM13">
        <f t="shared" si="8"/>
        <v>5.1729132548179747E-8</v>
      </c>
      <c r="DN13" t="e">
        <f t="shared" si="8"/>
        <v>#VALUE!</v>
      </c>
      <c r="DO13" t="e">
        <f t="shared" si="8"/>
        <v>#VALUE!</v>
      </c>
      <c r="DP13">
        <f t="shared" si="8"/>
        <v>3.1212774903474983E-3</v>
      </c>
      <c r="DR13">
        <f t="shared" si="9"/>
        <v>0</v>
      </c>
      <c r="DS13">
        <f t="shared" si="9"/>
        <v>9.7593562418442481</v>
      </c>
      <c r="DT13">
        <f t="shared" si="9"/>
        <v>23.808302446256494</v>
      </c>
      <c r="DU13">
        <f t="shared" si="9"/>
        <v>61.833848344606579</v>
      </c>
      <c r="DV13">
        <f t="shared" si="9"/>
        <v>0.13250639386189261</v>
      </c>
      <c r="DW13">
        <f t="shared" si="9"/>
        <v>4.0297005988024033</v>
      </c>
      <c r="DX13">
        <f t="shared" si="9"/>
        <v>0.41161683079677758</v>
      </c>
    </row>
    <row r="14" spans="1:128">
      <c r="A14" s="28" t="s">
        <v>86</v>
      </c>
      <c r="B14" s="16">
        <f t="shared" si="10"/>
        <v>59.053357066571692</v>
      </c>
      <c r="C14" s="16">
        <f t="shared" si="24"/>
        <v>1.7866720451222057E-3</v>
      </c>
      <c r="D14" s="16">
        <f t="shared" si="11"/>
        <v>26.283610081541891</v>
      </c>
      <c r="F14" s="16">
        <f t="shared" si="12"/>
        <v>0.21867144136078812</v>
      </c>
      <c r="G14" s="16">
        <f t="shared" si="31"/>
        <v>1.5285387165775426E-3</v>
      </c>
      <c r="H14" s="16">
        <f t="shared" si="13"/>
        <v>6.6042315369261608</v>
      </c>
      <c r="I14" s="16">
        <f t="shared" si="14"/>
        <v>7.7239103958242472</v>
      </c>
      <c r="J14" s="16">
        <f t="shared" si="15"/>
        <v>9.6368286445012802E-2</v>
      </c>
      <c r="K14" s="16">
        <f t="shared" si="16"/>
        <v>99.98346401943148</v>
      </c>
      <c r="S14" s="15">
        <v>8</v>
      </c>
      <c r="T14" s="15">
        <f t="shared" si="0"/>
        <v>2.6794379547914118</v>
      </c>
      <c r="U14" s="18">
        <f t="shared" si="17"/>
        <v>2.6336519021641451</v>
      </c>
      <c r="V14" s="18">
        <f t="shared" si="1"/>
        <v>5.9915855950753836E-5</v>
      </c>
      <c r="W14" s="18">
        <f t="shared" si="2"/>
        <v>1.3814137621256228</v>
      </c>
      <c r="Y14" s="18">
        <f t="shared" si="18"/>
        <v>8.1551730035219813E-3</v>
      </c>
      <c r="Z14" s="18">
        <f t="shared" si="3"/>
        <v>1.0160319157941007E-4</v>
      </c>
      <c r="AA14" s="18">
        <f t="shared" si="4"/>
        <v>0.31554259347843039</v>
      </c>
      <c r="AB14" s="18">
        <f t="shared" si="5"/>
        <v>0.66783067406635943</v>
      </c>
      <c r="AC14" s="18">
        <f t="shared" si="6"/>
        <v>5.4820281293239525E-3</v>
      </c>
      <c r="AD14" s="19">
        <f t="shared" si="19"/>
        <v>5.0122376520149343</v>
      </c>
      <c r="AE14" s="20">
        <f t="shared" si="25"/>
        <v>31.909885587791837</v>
      </c>
      <c r="AF14" s="13">
        <f t="shared" si="20"/>
        <v>5.5438122780004859E-3</v>
      </c>
      <c r="AJ14" s="28" t="s">
        <v>86</v>
      </c>
      <c r="AK14" s="28"/>
      <c r="AL14" s="28" t="s">
        <v>235</v>
      </c>
      <c r="AM14" s="28">
        <v>47735.8</v>
      </c>
      <c r="AN14" s="28">
        <v>9.2205399999999997</v>
      </c>
      <c r="AO14" s="28">
        <v>139211</v>
      </c>
      <c r="AP14" s="28">
        <v>10.708399999999999</v>
      </c>
      <c r="AQ14" s="28">
        <v>5.9986199999999998</v>
      </c>
      <c r="AR14" s="28">
        <v>2.7950900000000001</v>
      </c>
      <c r="AS14" s="28" t="s">
        <v>235</v>
      </c>
      <c r="AT14" s="28">
        <v>0.81942400000000004</v>
      </c>
      <c r="AU14" s="28">
        <v>812.73</v>
      </c>
      <c r="AV14" s="28">
        <v>820.35900000000004</v>
      </c>
      <c r="AW14" s="28" t="s">
        <v>235</v>
      </c>
      <c r="AX14" t="s">
        <v>212</v>
      </c>
      <c r="AY14" s="28">
        <v>22.513500000000001</v>
      </c>
      <c r="AZ14" s="28">
        <v>6.90799E-2</v>
      </c>
      <c r="BA14" s="28">
        <v>7.8488000000000002E-2</v>
      </c>
      <c r="BB14" t="s">
        <v>212</v>
      </c>
      <c r="BC14" s="28">
        <v>1.0055400000000001</v>
      </c>
      <c r="BD14" s="28">
        <v>32.324199999999998</v>
      </c>
      <c r="BE14" s="28"/>
      <c r="BF14" s="28">
        <v>477700.00000000006</v>
      </c>
      <c r="BG14" s="28">
        <v>57300.000000000007</v>
      </c>
      <c r="BH14" s="28">
        <v>139100</v>
      </c>
      <c r="BI14" s="28">
        <v>276100</v>
      </c>
      <c r="BJ14" s="28">
        <v>800</v>
      </c>
      <c r="BK14" s="28">
        <v>47200</v>
      </c>
      <c r="BL14" s="28">
        <v>1700.0000000000002</v>
      </c>
      <c r="BP14" s="28" t="s">
        <v>86</v>
      </c>
      <c r="BQ14" s="28"/>
      <c r="BR14" t="e">
        <f t="shared" si="21"/>
        <v>#VALUE!</v>
      </c>
      <c r="BS14">
        <f t="shared" si="32"/>
        <v>4.7735799999999999</v>
      </c>
      <c r="BT14">
        <f t="shared" si="33"/>
        <v>9.2205399999999995E-4</v>
      </c>
      <c r="BU14">
        <f t="shared" si="34"/>
        <v>13.921099999999999</v>
      </c>
      <c r="BV14">
        <f t="shared" si="35"/>
        <v>1.07084E-3</v>
      </c>
      <c r="BW14">
        <f t="shared" si="36"/>
        <v>5.9986199999999994E-4</v>
      </c>
      <c r="BX14">
        <f t="shared" si="37"/>
        <v>2.79509E-4</v>
      </c>
      <c r="BY14" t="e">
        <f t="shared" si="38"/>
        <v>#VALUE!</v>
      </c>
      <c r="BZ14">
        <f t="shared" si="39"/>
        <v>8.194240000000001E-5</v>
      </c>
      <c r="CA14">
        <f t="shared" si="40"/>
        <v>8.1272999999999998E-2</v>
      </c>
      <c r="CB14">
        <f t="shared" si="41"/>
        <v>8.2035900000000009E-2</v>
      </c>
      <c r="CC14" t="e">
        <f t="shared" si="42"/>
        <v>#VALUE!</v>
      </c>
      <c r="CD14" t="e">
        <f t="shared" si="43"/>
        <v>#VALUE!</v>
      </c>
      <c r="CE14">
        <f t="shared" si="44"/>
        <v>2.2513500000000001E-3</v>
      </c>
      <c r="CF14">
        <f t="shared" si="45"/>
        <v>6.9079899999999999E-6</v>
      </c>
      <c r="CG14">
        <f t="shared" si="46"/>
        <v>7.8488000000000001E-6</v>
      </c>
      <c r="CH14" t="e">
        <f t="shared" si="47"/>
        <v>#VALUE!</v>
      </c>
      <c r="CI14">
        <f t="shared" si="48"/>
        <v>1.0055400000000001E-4</v>
      </c>
      <c r="CJ14">
        <f t="shared" si="49"/>
        <v>3.2324199999999997E-3</v>
      </c>
      <c r="CL14">
        <f t="shared" si="50"/>
        <v>47.77</v>
      </c>
      <c r="CM14">
        <f t="shared" si="51"/>
        <v>5.73</v>
      </c>
      <c r="CN14">
        <f t="shared" si="26"/>
        <v>13.91</v>
      </c>
      <c r="CO14">
        <f t="shared" si="27"/>
        <v>27.61</v>
      </c>
      <c r="CP14">
        <f t="shared" si="28"/>
        <v>0.08</v>
      </c>
      <c r="CQ14">
        <f t="shared" si="29"/>
        <v>4.72</v>
      </c>
      <c r="CR14">
        <f t="shared" si="30"/>
        <v>0.17</v>
      </c>
      <c r="CV14" s="28" t="s">
        <v>86</v>
      </c>
      <c r="CW14" s="28"/>
      <c r="CX14" t="e">
        <f t="shared" si="22"/>
        <v>#VALUE!</v>
      </c>
      <c r="CY14">
        <f t="shared" si="8"/>
        <v>6.4346778686385173</v>
      </c>
      <c r="CZ14">
        <f t="shared" si="8"/>
        <v>1.5285387165775426E-3</v>
      </c>
      <c r="DA14">
        <f t="shared" si="8"/>
        <v>26.304584062268354</v>
      </c>
      <c r="DB14">
        <f t="shared" si="8"/>
        <v>1.7866720451222057E-3</v>
      </c>
      <c r="DC14">
        <f t="shared" si="8"/>
        <v>7.7455788642154851E-4</v>
      </c>
      <c r="DD14">
        <f t="shared" si="8"/>
        <v>3.4791132486998959E-4</v>
      </c>
      <c r="DE14" t="e">
        <f t="shared" si="8"/>
        <v>#VALUE!</v>
      </c>
      <c r="DF14">
        <f t="shared" si="8"/>
        <v>8.9612216309816029E-5</v>
      </c>
      <c r="DG14">
        <f t="shared" si="8"/>
        <v>9.6113995206573696E-2</v>
      </c>
      <c r="DH14">
        <f t="shared" si="8"/>
        <v>9.7016205866240449E-2</v>
      </c>
      <c r="DI14" t="e">
        <f t="shared" si="8"/>
        <v>#VALUE!</v>
      </c>
      <c r="DJ14" t="e">
        <f t="shared" si="8"/>
        <v>#VALUE!</v>
      </c>
      <c r="DK14">
        <f t="shared" si="8"/>
        <v>2.5137068827385178E-3</v>
      </c>
      <c r="DL14">
        <f t="shared" si="8"/>
        <v>8.1015951835853028E-6</v>
      </c>
      <c r="DM14">
        <f t="shared" si="8"/>
        <v>9.641530906495339E-6</v>
      </c>
      <c r="DN14" t="e">
        <f t="shared" si="8"/>
        <v>#VALUE!</v>
      </c>
      <c r="DO14">
        <f t="shared" si="8"/>
        <v>1.1643404689268471E-4</v>
      </c>
      <c r="DP14">
        <f t="shared" si="8"/>
        <v>3.4820277220077305E-3</v>
      </c>
      <c r="DR14">
        <f t="shared" si="9"/>
        <v>0</v>
      </c>
      <c r="DS14">
        <f t="shared" si="9"/>
        <v>7.7239103958242472</v>
      </c>
      <c r="DT14">
        <f t="shared" si="9"/>
        <v>26.283610081541891</v>
      </c>
      <c r="DU14">
        <f t="shared" si="9"/>
        <v>59.053357066571692</v>
      </c>
      <c r="DV14">
        <f t="shared" si="9"/>
        <v>9.6368286445012802E-2</v>
      </c>
      <c r="DW14">
        <f t="shared" si="9"/>
        <v>6.6042315369261608</v>
      </c>
      <c r="DX14">
        <f t="shared" si="9"/>
        <v>0.21867144136078812</v>
      </c>
    </row>
    <row r="15" spans="1:128">
      <c r="A15" s="39" t="s">
        <v>85</v>
      </c>
      <c r="B15" s="16">
        <f t="shared" si="10"/>
        <v>59.994446422214267</v>
      </c>
      <c r="C15" s="16">
        <v>0</v>
      </c>
      <c r="D15" s="16">
        <f t="shared" si="11"/>
        <v>25.282149740548565</v>
      </c>
      <c r="F15" s="16">
        <f t="shared" si="12"/>
        <v>0.55311011638316987</v>
      </c>
      <c r="G15" s="16">
        <v>0</v>
      </c>
      <c r="H15" s="16">
        <f t="shared" si="13"/>
        <v>5.3869261477046013</v>
      </c>
      <c r="I15" s="16">
        <f t="shared" si="14"/>
        <v>8.6270552414092805</v>
      </c>
      <c r="J15" s="16">
        <f t="shared" si="15"/>
        <v>0.15659846547314582</v>
      </c>
      <c r="K15" s="16">
        <f t="shared" si="16"/>
        <v>100.00028613373303</v>
      </c>
      <c r="S15" s="15">
        <v>8</v>
      </c>
      <c r="T15" s="15">
        <f t="shared" si="0"/>
        <v>2.6794928691626341</v>
      </c>
      <c r="U15" s="18">
        <f t="shared" si="17"/>
        <v>2.6756772865792748</v>
      </c>
      <c r="V15" s="18">
        <f t="shared" si="1"/>
        <v>0</v>
      </c>
      <c r="W15" s="18">
        <f t="shared" si="2"/>
        <v>1.3288062507483593</v>
      </c>
      <c r="Y15" s="18">
        <f t="shared" si="18"/>
        <v>2.0628213299424023E-2</v>
      </c>
      <c r="Z15" s="18">
        <f t="shared" si="3"/>
        <v>0</v>
      </c>
      <c r="AA15" s="18">
        <f t="shared" si="4"/>
        <v>0.25738641582525357</v>
      </c>
      <c r="AB15" s="18">
        <f t="shared" si="5"/>
        <v>0.74593436490515486</v>
      </c>
      <c r="AC15" s="18">
        <f t="shared" si="6"/>
        <v>8.9084782833126017E-3</v>
      </c>
      <c r="AD15" s="19">
        <f t="shared" si="19"/>
        <v>5.0373410096407794</v>
      </c>
      <c r="AE15" s="20">
        <f t="shared" si="25"/>
        <v>25.427679898923429</v>
      </c>
      <c r="AF15" s="13">
        <f t="shared" si="20"/>
        <v>8.8008504041788855E-3</v>
      </c>
      <c r="AJ15" s="39" t="s">
        <v>85</v>
      </c>
      <c r="AK15" s="39"/>
      <c r="AL15" s="39" t="s">
        <v>235</v>
      </c>
      <c r="AM15" s="39">
        <v>58411.5</v>
      </c>
      <c r="AN15" t="s">
        <v>212</v>
      </c>
      <c r="AO15" s="39">
        <v>136736</v>
      </c>
      <c r="AP15" s="39" t="s">
        <v>235</v>
      </c>
      <c r="AQ15" s="39">
        <v>3.76424</v>
      </c>
      <c r="AR15" s="39" t="s">
        <v>235</v>
      </c>
      <c r="AS15" s="39">
        <v>28.942699999999999</v>
      </c>
      <c r="AT15" s="39" t="s">
        <v>235</v>
      </c>
      <c r="AU15" s="39">
        <v>673.48299999999995</v>
      </c>
      <c r="AV15" s="39">
        <v>642.77700000000004</v>
      </c>
      <c r="AW15" s="39" t="s">
        <v>235</v>
      </c>
      <c r="AX15" s="39" t="s">
        <v>235</v>
      </c>
      <c r="AY15" s="39">
        <v>40.852600000000002</v>
      </c>
      <c r="AZ15" s="39">
        <v>9.3055100000000002E-2</v>
      </c>
      <c r="BA15" s="39">
        <v>0.16211600000000001</v>
      </c>
      <c r="BB15" s="39">
        <v>8.0193500000000004E-4</v>
      </c>
      <c r="BC15" s="39">
        <v>0.83758299999999997</v>
      </c>
      <c r="BD15" s="39">
        <v>31.3657</v>
      </c>
      <c r="BE15" s="39"/>
      <c r="BF15" s="39">
        <v>477600</v>
      </c>
      <c r="BG15" s="39">
        <v>64000</v>
      </c>
      <c r="BH15" s="39">
        <v>133800</v>
      </c>
      <c r="BI15" s="39">
        <v>280500</v>
      </c>
      <c r="BJ15" s="39">
        <v>1300</v>
      </c>
      <c r="BK15" s="39">
        <v>38500</v>
      </c>
      <c r="BL15" s="39">
        <v>4300</v>
      </c>
      <c r="BP15" s="39" t="s">
        <v>85</v>
      </c>
      <c r="BQ15" s="39"/>
      <c r="BR15" t="e">
        <f t="shared" si="21"/>
        <v>#VALUE!</v>
      </c>
      <c r="BS15">
        <f t="shared" si="32"/>
        <v>5.8411499999999998</v>
      </c>
      <c r="BT15" t="e">
        <f t="shared" si="33"/>
        <v>#VALUE!</v>
      </c>
      <c r="BU15">
        <f t="shared" si="34"/>
        <v>13.6736</v>
      </c>
      <c r="BV15" t="e">
        <f t="shared" si="35"/>
        <v>#VALUE!</v>
      </c>
      <c r="BW15">
        <f t="shared" si="36"/>
        <v>3.7642399999999999E-4</v>
      </c>
      <c r="BX15" t="e">
        <f t="shared" si="37"/>
        <v>#VALUE!</v>
      </c>
      <c r="BY15">
        <f t="shared" si="38"/>
        <v>2.89427E-3</v>
      </c>
      <c r="BZ15" t="e">
        <f t="shared" si="39"/>
        <v>#VALUE!</v>
      </c>
      <c r="CA15">
        <f t="shared" si="40"/>
        <v>6.73483E-2</v>
      </c>
      <c r="CB15">
        <f t="shared" si="41"/>
        <v>6.4277700000000007E-2</v>
      </c>
      <c r="CC15" t="e">
        <f t="shared" si="42"/>
        <v>#VALUE!</v>
      </c>
      <c r="CD15" t="e">
        <f t="shared" si="43"/>
        <v>#VALUE!</v>
      </c>
      <c r="CE15">
        <f t="shared" si="44"/>
        <v>4.0852600000000003E-3</v>
      </c>
      <c r="CF15">
        <f t="shared" si="45"/>
        <v>9.30551E-6</v>
      </c>
      <c r="CG15">
        <f t="shared" si="46"/>
        <v>1.6211600000000002E-5</v>
      </c>
      <c r="CH15">
        <f t="shared" si="47"/>
        <v>8.0193500000000009E-8</v>
      </c>
      <c r="CI15">
        <f t="shared" si="48"/>
        <v>8.3758300000000001E-5</v>
      </c>
      <c r="CJ15">
        <f t="shared" si="49"/>
        <v>3.13657E-3</v>
      </c>
      <c r="CL15">
        <f t="shared" si="50"/>
        <v>47.76</v>
      </c>
      <c r="CM15">
        <f t="shared" si="51"/>
        <v>6.4</v>
      </c>
      <c r="CN15">
        <f t="shared" si="26"/>
        <v>13.38</v>
      </c>
      <c r="CO15">
        <f t="shared" si="27"/>
        <v>28.05</v>
      </c>
      <c r="CP15">
        <f t="shared" si="28"/>
        <v>0.13</v>
      </c>
      <c r="CQ15">
        <f t="shared" si="29"/>
        <v>3.85</v>
      </c>
      <c r="CR15">
        <f t="shared" si="30"/>
        <v>0.43</v>
      </c>
      <c r="CV15" s="39" t="s">
        <v>85</v>
      </c>
      <c r="CW15" s="39"/>
      <c r="CX15" t="e">
        <f t="shared" si="22"/>
        <v>#VALUE!</v>
      </c>
      <c r="CY15">
        <f t="shared" si="8"/>
        <v>7.8737380817746594</v>
      </c>
      <c r="CZ15" t="e">
        <f t="shared" si="8"/>
        <v>#VALUE!</v>
      </c>
      <c r="DA15">
        <f t="shared" si="8"/>
        <v>25.836920978502604</v>
      </c>
      <c r="DB15" t="e">
        <f t="shared" si="8"/>
        <v>#VALUE!</v>
      </c>
      <c r="DC15">
        <f t="shared" si="8"/>
        <v>4.8604875427739211E-4</v>
      </c>
      <c r="DD15" t="e">
        <f t="shared" si="8"/>
        <v>#VALUE!</v>
      </c>
      <c r="DE15">
        <f t="shared" si="8"/>
        <v>3.6025648914040868E-3</v>
      </c>
      <c r="DF15" t="e">
        <f t="shared" si="8"/>
        <v>#VALUE!</v>
      </c>
      <c r="DG15">
        <f t="shared" si="8"/>
        <v>7.9646551540744001E-2</v>
      </c>
      <c r="DH15">
        <f t="shared" si="8"/>
        <v>7.6015239374571913E-2</v>
      </c>
      <c r="DI15" t="e">
        <f t="shared" si="8"/>
        <v>#VALUE!</v>
      </c>
      <c r="DJ15" t="e">
        <f t="shared" si="8"/>
        <v>#VALUE!</v>
      </c>
      <c r="DK15">
        <f t="shared" si="8"/>
        <v>4.561328171886361E-3</v>
      </c>
      <c r="DL15">
        <f t="shared" si="8"/>
        <v>1.0913373498920072E-5</v>
      </c>
      <c r="DM15">
        <f t="shared" si="8"/>
        <v>1.9914463668807951E-5</v>
      </c>
      <c r="DN15">
        <f t="shared" si="8"/>
        <v>9.6888621835817586E-8</v>
      </c>
      <c r="DO15">
        <f t="shared" si="8"/>
        <v>9.6985876542470247E-5</v>
      </c>
      <c r="DP15">
        <f t="shared" si="8"/>
        <v>3.3787761776061863E-3</v>
      </c>
      <c r="DR15">
        <f t="shared" si="9"/>
        <v>0</v>
      </c>
      <c r="DS15">
        <f t="shared" si="9"/>
        <v>8.6270552414092805</v>
      </c>
      <c r="DT15">
        <f t="shared" si="9"/>
        <v>25.282149740548565</v>
      </c>
      <c r="DU15">
        <f t="shared" si="9"/>
        <v>59.994446422214267</v>
      </c>
      <c r="DV15">
        <f t="shared" si="9"/>
        <v>0.15659846547314582</v>
      </c>
      <c r="DW15">
        <f t="shared" si="9"/>
        <v>5.3869261477046013</v>
      </c>
      <c r="DX15">
        <f t="shared" si="9"/>
        <v>0.55311011638316987</v>
      </c>
    </row>
    <row r="16" spans="1:128">
      <c r="A16" s="32" t="s">
        <v>84</v>
      </c>
      <c r="B16" s="16">
        <f t="shared" si="10"/>
        <v>60.42221431114271</v>
      </c>
      <c r="C16" s="16">
        <f t="shared" si="24"/>
        <v>0.30111340380196361</v>
      </c>
      <c r="D16" s="16">
        <f t="shared" si="11"/>
        <v>24.790867309117871</v>
      </c>
      <c r="F16" s="16">
        <f t="shared" si="12"/>
        <v>0.72032945389436087</v>
      </c>
      <c r="G16" s="16">
        <f t="shared" si="31"/>
        <v>1.0387884491978627</v>
      </c>
      <c r="H16" s="16">
        <f t="shared" si="13"/>
        <v>4.9111976047904289</v>
      </c>
      <c r="I16" s="16">
        <f t="shared" si="14"/>
        <v>9.0449282296650431</v>
      </c>
      <c r="J16" s="16">
        <f t="shared" si="15"/>
        <v>9.6368286445012802E-2</v>
      </c>
      <c r="K16" s="16">
        <f t="shared" si="16"/>
        <v>101.32580704805527</v>
      </c>
      <c r="S16" s="15">
        <v>8</v>
      </c>
      <c r="T16" s="15">
        <f t="shared" si="0"/>
        <v>2.650165809085522</v>
      </c>
      <c r="U16" s="18">
        <f t="shared" si="17"/>
        <v>2.6652610931529352</v>
      </c>
      <c r="V16" s="18">
        <f t="shared" si="1"/>
        <v>9.9874899551104686E-3</v>
      </c>
      <c r="W16" s="18">
        <f t="shared" si="2"/>
        <v>1.288723728637956</v>
      </c>
      <c r="Y16" s="18">
        <f t="shared" si="18"/>
        <v>2.6570616178883736E-2</v>
      </c>
      <c r="Z16" s="18">
        <f t="shared" si="3"/>
        <v>6.8294756411241594E-2</v>
      </c>
      <c r="AA16" s="18">
        <f t="shared" si="4"/>
        <v>0.23208787399925651</v>
      </c>
      <c r="AB16" s="18">
        <f t="shared" si="5"/>
        <v>0.77350585004245753</v>
      </c>
      <c r="AC16" s="18">
        <f t="shared" si="6"/>
        <v>5.422138432726052E-3</v>
      </c>
      <c r="AD16" s="19">
        <f t="shared" si="19"/>
        <v>5.0698535468105677</v>
      </c>
      <c r="AE16" s="20">
        <f t="shared" si="25"/>
        <v>22.955908271431699</v>
      </c>
      <c r="AF16" s="13">
        <f t="shared" si="20"/>
        <v>5.3630597045782073E-3</v>
      </c>
      <c r="AJ16" s="32" t="s">
        <v>84</v>
      </c>
      <c r="AK16" s="32"/>
      <c r="AL16" s="32">
        <v>25.222100000000001</v>
      </c>
      <c r="AM16" s="32">
        <v>61834.1</v>
      </c>
      <c r="AN16" s="32">
        <v>6266.24</v>
      </c>
      <c r="AO16" s="32">
        <v>142385</v>
      </c>
      <c r="AP16" s="32">
        <v>1804.72</v>
      </c>
      <c r="AQ16" s="32">
        <v>259.80200000000002</v>
      </c>
      <c r="AR16" s="32">
        <v>84.669499999999999</v>
      </c>
      <c r="AS16" s="32">
        <v>95.499499999999998</v>
      </c>
      <c r="AT16" s="32">
        <v>82.207599999999999</v>
      </c>
      <c r="AU16" s="32">
        <v>681.89700000000005</v>
      </c>
      <c r="AV16" s="32">
        <v>643.43299999999999</v>
      </c>
      <c r="AW16" s="32">
        <v>8.32093E-2</v>
      </c>
      <c r="AX16" s="32">
        <v>3.63137</v>
      </c>
      <c r="AY16" s="32">
        <v>208.99199999999999</v>
      </c>
      <c r="AZ16" s="32">
        <v>1.5225799999999999E-3</v>
      </c>
      <c r="BA16" s="32">
        <v>4.9093700000000001E-5</v>
      </c>
      <c r="BB16" t="s">
        <v>212</v>
      </c>
      <c r="BC16" t="s">
        <v>212</v>
      </c>
      <c r="BD16" s="32">
        <v>30.466699999999999</v>
      </c>
      <c r="BE16" s="32"/>
      <c r="BF16" s="32">
        <v>477700.00000000006</v>
      </c>
      <c r="BG16" s="32">
        <v>67100</v>
      </c>
      <c r="BH16" s="32">
        <v>131200</v>
      </c>
      <c r="BI16" s="32">
        <v>282500</v>
      </c>
      <c r="BJ16" s="32">
        <v>800</v>
      </c>
      <c r="BK16" s="32">
        <v>35100</v>
      </c>
      <c r="BL16" s="32">
        <v>5600.0000000000009</v>
      </c>
      <c r="BP16" s="32" t="s">
        <v>84</v>
      </c>
      <c r="BQ16" s="32"/>
      <c r="BR16">
        <f t="shared" si="21"/>
        <v>2.52221E-3</v>
      </c>
      <c r="BS16">
        <f t="shared" si="32"/>
        <v>6.1834100000000003</v>
      </c>
      <c r="BT16">
        <f t="shared" si="33"/>
        <v>0.62662399999999996</v>
      </c>
      <c r="BU16">
        <f t="shared" si="34"/>
        <v>14.2385</v>
      </c>
      <c r="BV16">
        <f t="shared" si="35"/>
        <v>0.18047199999999999</v>
      </c>
      <c r="BW16">
        <f t="shared" si="36"/>
        <v>2.5980200000000002E-2</v>
      </c>
      <c r="BX16">
        <f t="shared" si="37"/>
        <v>8.4669499999999991E-3</v>
      </c>
      <c r="BY16">
        <f t="shared" si="38"/>
        <v>9.5499499999999998E-3</v>
      </c>
      <c r="BZ16">
        <f t="shared" si="39"/>
        <v>8.2207600000000006E-3</v>
      </c>
      <c r="CA16">
        <f t="shared" si="40"/>
        <v>6.8189700000000006E-2</v>
      </c>
      <c r="CB16">
        <f t="shared" si="41"/>
        <v>6.4343300000000006E-2</v>
      </c>
      <c r="CC16">
        <f t="shared" si="42"/>
        <v>8.3209300000000006E-6</v>
      </c>
      <c r="CD16">
        <f t="shared" si="43"/>
        <v>3.6313699999999998E-4</v>
      </c>
      <c r="CE16">
        <f t="shared" si="44"/>
        <v>2.08992E-2</v>
      </c>
      <c r="CF16">
        <f t="shared" si="45"/>
        <v>1.5225799999999999E-7</v>
      </c>
      <c r="CG16">
        <f t="shared" si="46"/>
        <v>4.90937E-9</v>
      </c>
      <c r="CH16" t="e">
        <f t="shared" si="47"/>
        <v>#VALUE!</v>
      </c>
      <c r="CI16" t="e">
        <f t="shared" si="48"/>
        <v>#VALUE!</v>
      </c>
      <c r="CJ16">
        <f t="shared" si="49"/>
        <v>3.04667E-3</v>
      </c>
      <c r="CL16">
        <f t="shared" si="50"/>
        <v>47.77</v>
      </c>
      <c r="CM16">
        <f t="shared" si="51"/>
        <v>6.71</v>
      </c>
      <c r="CN16">
        <f t="shared" si="26"/>
        <v>13.12</v>
      </c>
      <c r="CO16">
        <f t="shared" si="27"/>
        <v>28.25</v>
      </c>
      <c r="CP16">
        <f t="shared" si="28"/>
        <v>0.08</v>
      </c>
      <c r="CQ16">
        <f t="shared" si="29"/>
        <v>3.51</v>
      </c>
      <c r="CR16">
        <f t="shared" si="30"/>
        <v>0.56000000000000005</v>
      </c>
      <c r="CV16" s="32" t="s">
        <v>84</v>
      </c>
      <c r="CW16" s="32"/>
      <c r="CX16">
        <f t="shared" si="22"/>
        <v>5.429656685878954E-3</v>
      </c>
      <c r="CY16">
        <f t="shared" si="8"/>
        <v>8.3350968203566502</v>
      </c>
      <c r="CZ16">
        <f t="shared" si="8"/>
        <v>1.0387884491978627</v>
      </c>
      <c r="DA16">
        <f t="shared" si="8"/>
        <v>26.904326538176438</v>
      </c>
      <c r="DB16">
        <f t="shared" ref="DB16:DB37" si="52">BV16*DB137</f>
        <v>0.30111340380196361</v>
      </c>
      <c r="DC16">
        <f t="shared" ref="DC16:DC37" si="53">BW16*DC137</f>
        <v>3.3546330323989716E-2</v>
      </c>
      <c r="DD16">
        <f t="shared" ref="DD16:DD37" si="54">BX16*DD137</f>
        <v>1.0539008733557625E-2</v>
      </c>
      <c r="DE16">
        <f t="shared" ref="DE16:DE37" si="55">BY16*DE137</f>
        <v>1.1887043912511429E-2</v>
      </c>
      <c r="DF16">
        <f t="shared" ref="DF16:DF37" si="56">BZ16*DF137</f>
        <v>8.9902239054638761E-3</v>
      </c>
      <c r="DG16">
        <f t="shared" ref="DG16:DG37" si="57">CA16*DG137</f>
        <v>8.0641596827208284E-2</v>
      </c>
      <c r="DH16">
        <f t="shared" ref="DH16:DH37" si="58">CB16*DH137</f>
        <v>7.609281837480017E-2</v>
      </c>
      <c r="DI16">
        <f t="shared" ref="DI16:DI37" si="59">CC16*DI137</f>
        <v>1.0567047647058813E-5</v>
      </c>
      <c r="DJ16">
        <f t="shared" ref="DJ16:DJ37" si="60">CD16*DJ137</f>
        <v>3.8499626260346E-4</v>
      </c>
      <c r="DK16">
        <f t="shared" ref="DK16:DK37" si="61">CE16*DK137</f>
        <v>2.3334649380917595E-2</v>
      </c>
      <c r="DL16">
        <f t="shared" ref="DL16:DL37" si="62">CF16*DL137</f>
        <v>1.7856607775377946E-7</v>
      </c>
      <c r="DM16">
        <f t="shared" ref="DM16:DM37" si="63">CG16*DM137</f>
        <v>6.0307107566024125E-9</v>
      </c>
      <c r="DN16" t="e">
        <f t="shared" ref="DN16:DN37" si="64">CH16*DN137</f>
        <v>#VALUE!</v>
      </c>
      <c r="DO16" t="e">
        <f t="shared" ref="DO16:DO37" si="65">CI16*DO137</f>
        <v>#VALUE!</v>
      </c>
      <c r="DP16">
        <f t="shared" ref="DP16:DP37" si="66">CJ16*DP137</f>
        <v>3.281934092664101E-3</v>
      </c>
      <c r="DR16">
        <f t="shared" si="9"/>
        <v>0</v>
      </c>
      <c r="DS16">
        <f t="shared" si="9"/>
        <v>9.0449282296650431</v>
      </c>
      <c r="DT16">
        <f t="shared" si="9"/>
        <v>24.790867309117871</v>
      </c>
      <c r="DU16">
        <f t="shared" si="9"/>
        <v>60.42221431114271</v>
      </c>
      <c r="DV16">
        <f t="shared" si="9"/>
        <v>9.6368286445012802E-2</v>
      </c>
      <c r="DW16">
        <f t="shared" si="9"/>
        <v>4.9111976047904289</v>
      </c>
      <c r="DX16">
        <f t="shared" si="9"/>
        <v>0.72032945389436087</v>
      </c>
    </row>
    <row r="17" spans="1:128">
      <c r="A17" t="s">
        <v>83</v>
      </c>
      <c r="B17" s="16">
        <f t="shared" si="10"/>
        <v>60.935535777856842</v>
      </c>
      <c r="C17" s="16">
        <v>0</v>
      </c>
      <c r="D17" s="16">
        <f t="shared" si="11"/>
        <v>24.639703484062277</v>
      </c>
      <c r="F17" s="16">
        <f t="shared" si="12"/>
        <v>0.29584959713518388</v>
      </c>
      <c r="G17" s="16">
        <v>0</v>
      </c>
      <c r="H17" s="16">
        <f t="shared" si="13"/>
        <v>4.8132534930139812</v>
      </c>
      <c r="I17" s="16">
        <f t="shared" si="14"/>
        <v>9.2066855154414657</v>
      </c>
      <c r="J17" s="16">
        <f t="shared" si="15"/>
        <v>0.10841432225063941</v>
      </c>
      <c r="K17" s="16">
        <f t="shared" si="16"/>
        <v>99.999442189760387</v>
      </c>
      <c r="S17" s="15">
        <v>8</v>
      </c>
      <c r="T17" s="15">
        <f t="shared" si="0"/>
        <v>2.6728185242730973</v>
      </c>
      <c r="U17" s="18">
        <f t="shared" si="17"/>
        <v>2.7108793078156097</v>
      </c>
      <c r="V17" s="18">
        <f t="shared" si="1"/>
        <v>0</v>
      </c>
      <c r="W17" s="18">
        <f t="shared" si="2"/>
        <v>1.2918140607367905</v>
      </c>
      <c r="Y17" s="18">
        <f t="shared" si="18"/>
        <v>1.1006211669705376E-2</v>
      </c>
      <c r="Z17" s="18">
        <f t="shared" si="3"/>
        <v>0</v>
      </c>
      <c r="AA17" s="18">
        <f t="shared" si="4"/>
        <v>0.22940358591565552</v>
      </c>
      <c r="AB17" s="18">
        <f t="shared" si="5"/>
        <v>0.79406894570189124</v>
      </c>
      <c r="AC17" s="18">
        <f t="shared" si="6"/>
        <v>6.152045654573445E-3</v>
      </c>
      <c r="AD17" s="19">
        <f t="shared" si="19"/>
        <v>5.0433241574942249</v>
      </c>
      <c r="AE17" s="20">
        <f t="shared" si="25"/>
        <v>22.280313716231959</v>
      </c>
      <c r="AF17" s="13">
        <f t="shared" si="20"/>
        <v>5.975037688856097E-3</v>
      </c>
      <c r="AJ17" t="s">
        <v>83</v>
      </c>
      <c r="AL17" t="s">
        <v>235</v>
      </c>
      <c r="AM17">
        <v>54268</v>
      </c>
      <c r="AN17" t="s">
        <v>212</v>
      </c>
      <c r="AO17">
        <v>119248</v>
      </c>
      <c r="AP17" t="s">
        <v>235</v>
      </c>
      <c r="AQ17">
        <v>2.8338299999999998</v>
      </c>
      <c r="AR17" t="s">
        <v>235</v>
      </c>
      <c r="AS17">
        <v>26.312899999999999</v>
      </c>
      <c r="AT17" t="s">
        <v>235</v>
      </c>
      <c r="AU17">
        <v>622.101</v>
      </c>
      <c r="AV17">
        <v>633.03099999999995</v>
      </c>
      <c r="AW17" t="s">
        <v>212</v>
      </c>
      <c r="AX17" t="s">
        <v>212</v>
      </c>
      <c r="AY17">
        <v>37.003500000000003</v>
      </c>
      <c r="AZ17" t="s">
        <v>212</v>
      </c>
      <c r="BA17" t="s">
        <v>212</v>
      </c>
      <c r="BB17" t="s">
        <v>212</v>
      </c>
      <c r="BC17">
        <v>7.4717299999999996E-4</v>
      </c>
      <c r="BD17">
        <v>28.984100000000002</v>
      </c>
      <c r="BF17">
        <v>478900</v>
      </c>
      <c r="BG17">
        <v>68300</v>
      </c>
      <c r="BH17">
        <v>130399.99999999999</v>
      </c>
      <c r="BI17">
        <v>284900</v>
      </c>
      <c r="BJ17">
        <v>900</v>
      </c>
      <c r="BK17">
        <v>34400</v>
      </c>
      <c r="BL17">
        <v>2300</v>
      </c>
      <c r="BP17" t="s">
        <v>83</v>
      </c>
      <c r="BR17" t="e">
        <f t="shared" si="21"/>
        <v>#VALUE!</v>
      </c>
      <c r="BS17">
        <f t="shared" si="32"/>
        <v>5.4268000000000001</v>
      </c>
      <c r="BT17" t="e">
        <f t="shared" si="33"/>
        <v>#VALUE!</v>
      </c>
      <c r="BU17">
        <f t="shared" si="34"/>
        <v>11.924799999999999</v>
      </c>
      <c r="BV17" t="e">
        <f t="shared" si="35"/>
        <v>#VALUE!</v>
      </c>
      <c r="BW17">
        <f t="shared" si="36"/>
        <v>2.8338300000000001E-4</v>
      </c>
      <c r="BX17" t="e">
        <f t="shared" si="37"/>
        <v>#VALUE!</v>
      </c>
      <c r="BY17">
        <f t="shared" si="38"/>
        <v>2.6312900000000001E-3</v>
      </c>
      <c r="BZ17" t="e">
        <f t="shared" si="39"/>
        <v>#VALUE!</v>
      </c>
      <c r="CA17">
        <f t="shared" si="40"/>
        <v>6.2210099999999997E-2</v>
      </c>
      <c r="CB17">
        <f t="shared" si="41"/>
        <v>6.3303100000000001E-2</v>
      </c>
      <c r="CC17" t="e">
        <f t="shared" si="42"/>
        <v>#VALUE!</v>
      </c>
      <c r="CD17" t="e">
        <f t="shared" si="43"/>
        <v>#VALUE!</v>
      </c>
      <c r="CE17">
        <f t="shared" si="44"/>
        <v>3.7003500000000003E-3</v>
      </c>
      <c r="CF17" t="e">
        <f t="shared" si="45"/>
        <v>#VALUE!</v>
      </c>
      <c r="CG17" t="e">
        <f t="shared" si="46"/>
        <v>#VALUE!</v>
      </c>
      <c r="CH17" t="e">
        <f t="shared" si="47"/>
        <v>#VALUE!</v>
      </c>
      <c r="CI17">
        <f t="shared" si="48"/>
        <v>7.4717299999999996E-8</v>
      </c>
      <c r="CJ17">
        <f t="shared" si="49"/>
        <v>2.8984100000000001E-3</v>
      </c>
      <c r="CL17">
        <f t="shared" si="50"/>
        <v>47.89</v>
      </c>
      <c r="CM17">
        <f t="shared" si="51"/>
        <v>6.83</v>
      </c>
      <c r="CN17">
        <f t="shared" si="26"/>
        <v>13.04</v>
      </c>
      <c r="CO17">
        <f t="shared" si="27"/>
        <v>28.49</v>
      </c>
      <c r="CP17">
        <f t="shared" si="28"/>
        <v>0.09</v>
      </c>
      <c r="CQ17">
        <f t="shared" si="29"/>
        <v>3.44</v>
      </c>
      <c r="CR17">
        <f t="shared" si="30"/>
        <v>0.23</v>
      </c>
      <c r="CV17" t="s">
        <v>83</v>
      </c>
      <c r="CX17" t="e">
        <f t="shared" si="22"/>
        <v>#VALUE!</v>
      </c>
      <c r="CY17">
        <f t="shared" ref="CY17:CY37" si="67">BS17*CY138</f>
        <v>7.3152036537624818</v>
      </c>
      <c r="CZ17" t="e">
        <f t="shared" ref="CZ17:CZ37" si="68">BT17*CZ138</f>
        <v>#VALUE!</v>
      </c>
      <c r="DA17">
        <f t="shared" ref="DA17:DA37" si="69">BU17*DA138</f>
        <v>22.532479762787258</v>
      </c>
      <c r="DB17" t="e">
        <f t="shared" si="52"/>
        <v>#VALUE!</v>
      </c>
      <c r="DC17">
        <f t="shared" si="53"/>
        <v>3.6591172224244528E-4</v>
      </c>
      <c r="DD17" t="e">
        <f t="shared" si="54"/>
        <v>#VALUE!</v>
      </c>
      <c r="DE17">
        <f t="shared" si="55"/>
        <v>3.2752275955949717E-3</v>
      </c>
      <c r="DF17" t="e">
        <f t="shared" si="56"/>
        <v>#VALUE!</v>
      </c>
      <c r="DG17">
        <f t="shared" si="57"/>
        <v>7.3570081739328816E-2</v>
      </c>
      <c r="DH17">
        <f t="shared" si="58"/>
        <v>7.4862670874229514E-2</v>
      </c>
      <c r="DI17" t="e">
        <f t="shared" si="59"/>
        <v>#VALUE!</v>
      </c>
      <c r="DJ17" t="e">
        <f t="shared" si="60"/>
        <v>#VALUE!</v>
      </c>
      <c r="DK17">
        <f t="shared" si="61"/>
        <v>4.1315634013109797E-3</v>
      </c>
      <c r="DL17" t="e">
        <f t="shared" si="62"/>
        <v>#VALUE!</v>
      </c>
      <c r="DM17" t="e">
        <f t="shared" si="63"/>
        <v>#VALUE!</v>
      </c>
      <c r="DN17" t="e">
        <f t="shared" si="64"/>
        <v>#VALUE!</v>
      </c>
      <c r="DO17">
        <f t="shared" si="65"/>
        <v>8.651707154260188E-8</v>
      </c>
      <c r="DP17">
        <f t="shared" si="66"/>
        <v>3.1222254440154522E-3</v>
      </c>
      <c r="DR17">
        <f t="shared" si="9"/>
        <v>0</v>
      </c>
      <c r="DS17">
        <f t="shared" si="9"/>
        <v>9.2066855154414657</v>
      </c>
      <c r="DT17">
        <f t="shared" si="9"/>
        <v>24.639703484062277</v>
      </c>
      <c r="DU17">
        <f t="shared" si="9"/>
        <v>60.935535777856842</v>
      </c>
      <c r="DV17">
        <f t="shared" si="9"/>
        <v>0.10841432225063941</v>
      </c>
      <c r="DW17">
        <f t="shared" si="9"/>
        <v>4.8132534930139812</v>
      </c>
      <c r="DX17">
        <f t="shared" si="9"/>
        <v>0.29584959713518388</v>
      </c>
    </row>
    <row r="18" spans="1:128">
      <c r="A18" s="28" t="s">
        <v>82</v>
      </c>
      <c r="B18" s="16">
        <f t="shared" si="10"/>
        <v>62.817714489141999</v>
      </c>
      <c r="C18" s="16">
        <f t="shared" si="24"/>
        <v>7.2096231376645073E-2</v>
      </c>
      <c r="D18" s="16">
        <f t="shared" si="11"/>
        <v>23.430392883617504</v>
      </c>
      <c r="F18" s="16">
        <f t="shared" si="12"/>
        <v>0.41161683079677758</v>
      </c>
      <c r="G18" s="16">
        <f t="shared" si="31"/>
        <v>0.35327732620320917</v>
      </c>
      <c r="H18" s="16">
        <f t="shared" si="13"/>
        <v>4.0297005988024033</v>
      </c>
      <c r="I18" s="16">
        <f t="shared" si="14"/>
        <v>9.3145237059590826</v>
      </c>
      <c r="J18" s="16">
        <f t="shared" si="15"/>
        <v>0</v>
      </c>
      <c r="K18" s="16">
        <f t="shared" si="16"/>
        <v>100.42932206589762</v>
      </c>
      <c r="S18" s="15">
        <v>8</v>
      </c>
      <c r="T18" s="15">
        <f t="shared" si="0"/>
        <v>2.6499136046522209</v>
      </c>
      <c r="U18" s="18">
        <f t="shared" si="17"/>
        <v>2.7706643847858907</v>
      </c>
      <c r="V18" s="18">
        <f t="shared" si="1"/>
        <v>2.391098677961528E-3</v>
      </c>
      <c r="W18" s="18">
        <f t="shared" si="2"/>
        <v>1.2178851732746299</v>
      </c>
      <c r="Y18" s="18">
        <f t="shared" si="18"/>
        <v>1.5181764326924424E-2</v>
      </c>
      <c r="Z18" s="18">
        <f t="shared" si="3"/>
        <v>2.3223874793377435E-2</v>
      </c>
      <c r="AA18" s="18">
        <f t="shared" si="4"/>
        <v>0.19041295362770488</v>
      </c>
      <c r="AB18" s="18">
        <f t="shared" si="5"/>
        <v>0.79648536082468568</v>
      </c>
      <c r="AC18" s="18">
        <f t="shared" si="6"/>
        <v>0</v>
      </c>
      <c r="AD18" s="19">
        <f t="shared" si="19"/>
        <v>5.0162446103111744</v>
      </c>
      <c r="AE18" s="20">
        <f t="shared" si="25"/>
        <v>19.294080336266564</v>
      </c>
      <c r="AF18" s="13">
        <f t="shared" si="20"/>
        <v>0</v>
      </c>
      <c r="AJ18" s="28" t="s">
        <v>82</v>
      </c>
      <c r="AK18" s="28"/>
      <c r="AL18" s="28">
        <v>8.9609699999999997</v>
      </c>
      <c r="AM18" s="28">
        <v>60297.3</v>
      </c>
      <c r="AN18" s="28">
        <v>2131.06</v>
      </c>
      <c r="AO18" s="28">
        <v>124152</v>
      </c>
      <c r="AP18" s="28">
        <v>432.108</v>
      </c>
      <c r="AQ18" s="28">
        <v>111.29600000000001</v>
      </c>
      <c r="AR18" s="28">
        <v>45.351700000000001</v>
      </c>
      <c r="AS18" s="28">
        <v>40.772199999999998</v>
      </c>
      <c r="AT18" s="28">
        <v>38.156399999999998</v>
      </c>
      <c r="AU18" s="28">
        <v>652.19500000000005</v>
      </c>
      <c r="AV18" s="28">
        <v>683.60199999999998</v>
      </c>
      <c r="AW18" s="28" t="s">
        <v>235</v>
      </c>
      <c r="AX18" s="28">
        <v>1.9243600000000001</v>
      </c>
      <c r="AY18" s="28">
        <v>78.456100000000006</v>
      </c>
      <c r="AZ18" s="28">
        <v>1.6216600000000001E-2</v>
      </c>
      <c r="BA18" s="28">
        <v>3.14925E-2</v>
      </c>
      <c r="BB18" s="28">
        <v>3.8401100000000002E-4</v>
      </c>
      <c r="BC18" s="28">
        <v>5.4081199999999998E-3</v>
      </c>
      <c r="BD18" s="28">
        <v>29.406199999999998</v>
      </c>
      <c r="BE18" s="28"/>
      <c r="BF18" s="28">
        <v>481300</v>
      </c>
      <c r="BG18" s="28">
        <v>69100</v>
      </c>
      <c r="BH18" s="28">
        <v>124000</v>
      </c>
      <c r="BI18" s="28">
        <v>293700</v>
      </c>
      <c r="BJ18" s="28">
        <v>0</v>
      </c>
      <c r="BK18" s="28">
        <v>28800</v>
      </c>
      <c r="BL18" s="28">
        <v>3200</v>
      </c>
      <c r="BP18" s="28" t="s">
        <v>82</v>
      </c>
      <c r="BQ18" s="28"/>
      <c r="BR18">
        <f t="shared" si="21"/>
        <v>8.96097E-4</v>
      </c>
      <c r="BS18">
        <f t="shared" si="32"/>
        <v>6.0297300000000007</v>
      </c>
      <c r="BT18">
        <f t="shared" si="33"/>
        <v>0.21310599999999999</v>
      </c>
      <c r="BU18">
        <f t="shared" si="34"/>
        <v>12.4152</v>
      </c>
      <c r="BV18">
        <f t="shared" si="35"/>
        <v>4.3210800000000001E-2</v>
      </c>
      <c r="BW18">
        <f t="shared" si="36"/>
        <v>1.11296E-2</v>
      </c>
      <c r="BX18">
        <f t="shared" si="37"/>
        <v>4.5351699999999998E-3</v>
      </c>
      <c r="BY18">
        <f t="shared" si="38"/>
        <v>4.0772199999999995E-3</v>
      </c>
      <c r="BZ18">
        <f t="shared" si="39"/>
        <v>3.8156399999999999E-3</v>
      </c>
      <c r="CA18">
        <f t="shared" si="40"/>
        <v>6.52195E-2</v>
      </c>
      <c r="CB18">
        <f t="shared" si="41"/>
        <v>6.8360199999999996E-2</v>
      </c>
      <c r="CC18" t="e">
        <f t="shared" si="42"/>
        <v>#VALUE!</v>
      </c>
      <c r="CD18">
        <f t="shared" si="43"/>
        <v>1.9243600000000001E-4</v>
      </c>
      <c r="CE18">
        <f t="shared" si="44"/>
        <v>7.8456100000000011E-3</v>
      </c>
      <c r="CF18">
        <f t="shared" si="45"/>
        <v>1.62166E-6</v>
      </c>
      <c r="CG18">
        <f t="shared" si="46"/>
        <v>3.14925E-6</v>
      </c>
      <c r="CH18">
        <f t="shared" si="47"/>
        <v>3.84011E-8</v>
      </c>
      <c r="CI18">
        <f t="shared" si="48"/>
        <v>5.4081199999999999E-7</v>
      </c>
      <c r="CJ18">
        <f t="shared" si="49"/>
        <v>2.9406199999999997E-3</v>
      </c>
      <c r="CL18">
        <f t="shared" si="50"/>
        <v>48.13</v>
      </c>
      <c r="CM18">
        <f t="shared" si="51"/>
        <v>6.91</v>
      </c>
      <c r="CN18">
        <f t="shared" si="26"/>
        <v>12.4</v>
      </c>
      <c r="CO18">
        <f t="shared" si="27"/>
        <v>29.37</v>
      </c>
      <c r="CP18">
        <f t="shared" si="28"/>
        <v>0</v>
      </c>
      <c r="CQ18">
        <f t="shared" si="29"/>
        <v>2.88</v>
      </c>
      <c r="CR18">
        <f t="shared" si="30"/>
        <v>0.32</v>
      </c>
      <c r="CV18" s="28" t="s">
        <v>82</v>
      </c>
      <c r="CW18" s="28"/>
      <c r="CX18">
        <f t="shared" si="22"/>
        <v>1.9290618414985561E-3</v>
      </c>
      <c r="CY18">
        <f t="shared" si="67"/>
        <v>8.1279396563723108</v>
      </c>
      <c r="CZ18">
        <f t="shared" si="68"/>
        <v>0.35327732620320917</v>
      </c>
      <c r="DA18">
        <f t="shared" si="69"/>
        <v>23.459114010378066</v>
      </c>
      <c r="DB18">
        <f t="shared" si="52"/>
        <v>7.2096231376645073E-2</v>
      </c>
      <c r="DC18">
        <f t="shared" si="53"/>
        <v>1.4370837713869634E-2</v>
      </c>
      <c r="DD18">
        <f t="shared" si="54"/>
        <v>5.645031119608423E-3</v>
      </c>
      <c r="DE18">
        <f t="shared" si="55"/>
        <v>5.0750101498929154E-3</v>
      </c>
      <c r="DF18">
        <f t="shared" si="56"/>
        <v>4.1727842611442474E-3</v>
      </c>
      <c r="DG18">
        <f t="shared" si="57"/>
        <v>7.7129018374800157E-2</v>
      </c>
      <c r="DH18">
        <f t="shared" si="58"/>
        <v>8.0843231271399099E-2</v>
      </c>
      <c r="DI18" t="e">
        <f t="shared" si="59"/>
        <v>#VALUE!</v>
      </c>
      <c r="DJ18">
        <f t="shared" si="60"/>
        <v>2.0401980737396475E-4</v>
      </c>
      <c r="DK18">
        <f t="shared" si="61"/>
        <v>8.7598835615440278E-3</v>
      </c>
      <c r="DL18">
        <f t="shared" si="62"/>
        <v>1.9018604319654404E-6</v>
      </c>
      <c r="DM18">
        <f t="shared" si="63"/>
        <v>3.8685647751605902E-6</v>
      </c>
      <c r="DN18">
        <f t="shared" si="64"/>
        <v>4.6395651218358276E-8</v>
      </c>
      <c r="DO18">
        <f t="shared" si="65"/>
        <v>6.262200386670505E-7</v>
      </c>
      <c r="DP18">
        <f t="shared" si="66"/>
        <v>3.1676949034749112E-3</v>
      </c>
      <c r="DR18">
        <f t="shared" ref="DR18:DR37" si="70">CL18*DR139</f>
        <v>0</v>
      </c>
      <c r="DS18">
        <f t="shared" ref="DS18:DS37" si="71">CM18*DS139</f>
        <v>9.3145237059590826</v>
      </c>
      <c r="DT18">
        <f t="shared" ref="DT18:DT37" si="72">CN18*DT139</f>
        <v>23.430392883617504</v>
      </c>
      <c r="DU18">
        <f t="shared" ref="DU18:DU37" si="73">CO18*DU139</f>
        <v>62.817714489141999</v>
      </c>
      <c r="DV18">
        <f t="shared" ref="DV18:DV37" si="74">CP18*DV139</f>
        <v>0</v>
      </c>
      <c r="DW18">
        <f t="shared" ref="DW18:DW37" si="75">CQ18*DW139</f>
        <v>4.0297005988024033</v>
      </c>
      <c r="DX18">
        <f t="shared" ref="DX18:DX37" si="76">CR18*DX139</f>
        <v>0.41161683079677758</v>
      </c>
    </row>
    <row r="19" spans="1:128">
      <c r="A19" s="39" t="s">
        <v>81</v>
      </c>
      <c r="B19" s="16">
        <f t="shared" si="10"/>
        <v>56.807575649697355</v>
      </c>
      <c r="C19" s="16">
        <v>0</v>
      </c>
      <c r="D19" s="16">
        <f t="shared" si="11"/>
        <v>26.90716085989623</v>
      </c>
      <c r="F19" s="16">
        <f t="shared" si="12"/>
        <v>0</v>
      </c>
      <c r="G19" s="16">
        <v>0</v>
      </c>
      <c r="H19" s="16">
        <f t="shared" si="13"/>
        <v>6.6322155688622892</v>
      </c>
      <c r="I19" s="16">
        <f t="shared" si="14"/>
        <v>7.6834710743801411</v>
      </c>
      <c r="J19" s="16">
        <f t="shared" si="15"/>
        <v>0.12046035805626601</v>
      </c>
      <c r="K19" s="16">
        <f t="shared" si="16"/>
        <v>98.150883510892285</v>
      </c>
      <c r="S19" s="15">
        <v>8</v>
      </c>
      <c r="T19" s="15">
        <f t="shared" si="0"/>
        <v>2.7338615073936836</v>
      </c>
      <c r="U19" s="18">
        <f t="shared" si="17"/>
        <v>2.5849541344384543</v>
      </c>
      <c r="V19" s="18">
        <f t="shared" si="1"/>
        <v>0</v>
      </c>
      <c r="W19" s="18">
        <f t="shared" si="2"/>
        <v>1.4429106630388857</v>
      </c>
      <c r="Y19" s="18">
        <f t="shared" si="18"/>
        <v>0</v>
      </c>
      <c r="Z19" s="18">
        <f t="shared" si="3"/>
        <v>0</v>
      </c>
      <c r="AA19" s="18">
        <f t="shared" si="4"/>
        <v>0.32331595671272673</v>
      </c>
      <c r="AB19" s="18">
        <f t="shared" si="5"/>
        <v>0.6778278388944855</v>
      </c>
      <c r="AC19" s="18">
        <f t="shared" si="6"/>
        <v>6.9917208095861983E-3</v>
      </c>
      <c r="AD19" s="19">
        <f t="shared" si="19"/>
        <v>5.0360003138941387</v>
      </c>
      <c r="AE19" s="20">
        <f t="shared" si="25"/>
        <v>32.07068409432533</v>
      </c>
      <c r="AF19" s="13">
        <f t="shared" si="20"/>
        <v>6.9352985741805533E-3</v>
      </c>
      <c r="AJ19" s="39" t="s">
        <v>81</v>
      </c>
      <c r="AK19" s="39"/>
      <c r="AL19" s="39" t="s">
        <v>235</v>
      </c>
      <c r="AM19" s="39">
        <v>37602.800000000003</v>
      </c>
      <c r="AN19" s="39" t="s">
        <v>235</v>
      </c>
      <c r="AO19" s="39">
        <v>120895</v>
      </c>
      <c r="AP19" s="39" t="s">
        <v>235</v>
      </c>
      <c r="AQ19" s="39">
        <v>5.0160099999999996</v>
      </c>
      <c r="AR19" s="39" t="s">
        <v>235</v>
      </c>
      <c r="AS19" s="39" t="s">
        <v>235</v>
      </c>
      <c r="AT19" s="39" t="s">
        <v>235</v>
      </c>
      <c r="AU19" s="39">
        <v>685.65899999999999</v>
      </c>
      <c r="AV19" s="39">
        <v>719.697</v>
      </c>
      <c r="AW19" t="s">
        <v>212</v>
      </c>
      <c r="AX19" t="s">
        <v>212</v>
      </c>
      <c r="AY19" s="39">
        <v>24.5885</v>
      </c>
      <c r="AZ19" s="39">
        <v>9.2216099999999995E-2</v>
      </c>
      <c r="BA19" s="39">
        <v>0.11694599999999999</v>
      </c>
      <c r="BB19" t="s">
        <v>212</v>
      </c>
      <c r="BC19" s="39">
        <v>0.78327000000000002</v>
      </c>
      <c r="BD19" s="39">
        <v>31.2881</v>
      </c>
      <c r="BE19" s="39"/>
      <c r="BF19" s="39">
        <v>473200</v>
      </c>
      <c r="BG19" s="39">
        <v>57000</v>
      </c>
      <c r="BH19" s="39">
        <v>142400</v>
      </c>
      <c r="BI19" s="39">
        <v>265600</v>
      </c>
      <c r="BJ19" s="39">
        <v>1000</v>
      </c>
      <c r="BK19" s="39">
        <v>47400</v>
      </c>
      <c r="BL19" s="39">
        <v>0</v>
      </c>
      <c r="BP19" s="39" t="s">
        <v>81</v>
      </c>
      <c r="BQ19" s="39"/>
      <c r="BR19" t="e">
        <f t="shared" si="21"/>
        <v>#VALUE!</v>
      </c>
      <c r="BS19">
        <f t="shared" si="32"/>
        <v>3.7602800000000003</v>
      </c>
      <c r="BT19" t="e">
        <f t="shared" si="33"/>
        <v>#VALUE!</v>
      </c>
      <c r="BU19">
        <f t="shared" si="34"/>
        <v>12.089499999999999</v>
      </c>
      <c r="BV19" t="e">
        <f t="shared" si="35"/>
        <v>#VALUE!</v>
      </c>
      <c r="BW19">
        <f t="shared" si="36"/>
        <v>5.0160099999999996E-4</v>
      </c>
      <c r="BX19" t="e">
        <f t="shared" si="37"/>
        <v>#VALUE!</v>
      </c>
      <c r="BY19" t="e">
        <f t="shared" si="38"/>
        <v>#VALUE!</v>
      </c>
      <c r="BZ19" t="e">
        <f t="shared" si="39"/>
        <v>#VALUE!</v>
      </c>
      <c r="CA19">
        <f t="shared" si="40"/>
        <v>6.8565899999999999E-2</v>
      </c>
      <c r="CB19">
        <f t="shared" si="41"/>
        <v>7.1969699999999998E-2</v>
      </c>
      <c r="CC19" t="e">
        <f t="shared" si="42"/>
        <v>#VALUE!</v>
      </c>
      <c r="CD19" t="e">
        <f t="shared" si="43"/>
        <v>#VALUE!</v>
      </c>
      <c r="CE19">
        <f t="shared" si="44"/>
        <v>2.4588499999999998E-3</v>
      </c>
      <c r="CF19">
        <f t="shared" si="45"/>
        <v>9.2216099999999989E-6</v>
      </c>
      <c r="CG19">
        <f t="shared" si="46"/>
        <v>1.16946E-5</v>
      </c>
      <c r="CH19" t="e">
        <f t="shared" si="47"/>
        <v>#VALUE!</v>
      </c>
      <c r="CI19">
        <f t="shared" si="48"/>
        <v>7.8326999999999997E-5</v>
      </c>
      <c r="CJ19">
        <f t="shared" si="49"/>
        <v>3.1288100000000001E-3</v>
      </c>
      <c r="CL19">
        <f t="shared" si="50"/>
        <v>47.32</v>
      </c>
      <c r="CM19">
        <f t="shared" si="51"/>
        <v>5.7</v>
      </c>
      <c r="CN19">
        <f t="shared" si="26"/>
        <v>14.24</v>
      </c>
      <c r="CO19">
        <f t="shared" si="27"/>
        <v>26.56</v>
      </c>
      <c r="CP19">
        <f t="shared" si="28"/>
        <v>0.1</v>
      </c>
      <c r="CQ19">
        <f t="shared" si="29"/>
        <v>4.74</v>
      </c>
      <c r="CR19">
        <f t="shared" si="30"/>
        <v>0</v>
      </c>
      <c r="CV19" s="39" t="s">
        <v>81</v>
      </c>
      <c r="CW19" s="39"/>
      <c r="CX19" t="e">
        <f t="shared" si="22"/>
        <v>#VALUE!</v>
      </c>
      <c r="CY19">
        <f t="shared" si="67"/>
        <v>5.0687723879947644</v>
      </c>
      <c r="CZ19" t="e">
        <f t="shared" si="68"/>
        <v>#VALUE!</v>
      </c>
      <c r="DA19">
        <f t="shared" si="69"/>
        <v>22.843688287620466</v>
      </c>
      <c r="DB19" t="e">
        <f t="shared" si="52"/>
        <v>#VALUE!</v>
      </c>
      <c r="DC19">
        <f t="shared" si="53"/>
        <v>6.4768065052784663E-4</v>
      </c>
      <c r="DD19" t="e">
        <f t="shared" si="54"/>
        <v>#VALUE!</v>
      </c>
      <c r="DE19" t="e">
        <f t="shared" si="55"/>
        <v>#VALUE!</v>
      </c>
      <c r="DF19" t="e">
        <f t="shared" si="56"/>
        <v>#VALUE!</v>
      </c>
      <c r="DG19">
        <f t="shared" si="57"/>
        <v>8.1086493471809976E-2</v>
      </c>
      <c r="DH19">
        <f t="shared" si="58"/>
        <v>8.5111850194019498E-2</v>
      </c>
      <c r="DI19" t="e">
        <f t="shared" si="59"/>
        <v>#VALUE!</v>
      </c>
      <c r="DJ19" t="e">
        <f t="shared" si="60"/>
        <v>#VALUE!</v>
      </c>
      <c r="DK19">
        <f t="shared" si="61"/>
        <v>2.7453875091041392E-3</v>
      </c>
      <c r="DL19">
        <f t="shared" si="62"/>
        <v>1.0814976738660892E-5</v>
      </c>
      <c r="DM19">
        <f t="shared" si="63"/>
        <v>1.4365743468950716E-5</v>
      </c>
      <c r="DN19" t="e">
        <f t="shared" si="64"/>
        <v>#VALUE!</v>
      </c>
      <c r="DO19">
        <f t="shared" si="65"/>
        <v>9.0696835441288402E-5</v>
      </c>
      <c r="DP19">
        <f t="shared" si="66"/>
        <v>3.3704169498069586E-3</v>
      </c>
      <c r="DR19">
        <f t="shared" si="70"/>
        <v>0</v>
      </c>
      <c r="DS19">
        <f t="shared" si="71"/>
        <v>7.6834710743801411</v>
      </c>
      <c r="DT19">
        <f t="shared" si="72"/>
        <v>26.90716085989623</v>
      </c>
      <c r="DU19">
        <f t="shared" si="73"/>
        <v>56.807575649697355</v>
      </c>
      <c r="DV19">
        <f t="shared" si="74"/>
        <v>0.12046035805626601</v>
      </c>
      <c r="DW19">
        <f t="shared" si="75"/>
        <v>6.6322155688622892</v>
      </c>
      <c r="DX19">
        <f t="shared" si="76"/>
        <v>0</v>
      </c>
    </row>
    <row r="20" spans="1:128">
      <c r="A20" s="39" t="s">
        <v>80</v>
      </c>
      <c r="B20" s="16">
        <f t="shared" si="10"/>
        <v>59.224464222143069</v>
      </c>
      <c r="C20" s="16">
        <f t="shared" si="24"/>
        <v>1.9818671840401082E-3</v>
      </c>
      <c r="D20" s="16">
        <f t="shared" si="11"/>
        <v>26.245819125277993</v>
      </c>
      <c r="F20" s="16">
        <f t="shared" si="12"/>
        <v>0</v>
      </c>
      <c r="G20" s="16">
        <v>0</v>
      </c>
      <c r="H20" s="16">
        <f t="shared" si="13"/>
        <v>6.0865269461077958</v>
      </c>
      <c r="I20" s="16">
        <f t="shared" si="14"/>
        <v>8.3439799913005395</v>
      </c>
      <c r="J20" s="16">
        <f t="shared" si="15"/>
        <v>0.10841432225063941</v>
      </c>
      <c r="K20" s="16">
        <f t="shared" si="16"/>
        <v>100.01118647426408</v>
      </c>
      <c r="S20" s="15">
        <v>8</v>
      </c>
      <c r="T20" s="15">
        <f t="shared" si="0"/>
        <v>2.6772784716558675</v>
      </c>
      <c r="U20" s="18">
        <f t="shared" si="17"/>
        <v>2.6391541787166579</v>
      </c>
      <c r="V20" s="18">
        <f t="shared" si="1"/>
        <v>6.6408139493264316E-5</v>
      </c>
      <c r="W20" s="18">
        <f t="shared" si="2"/>
        <v>1.3783158008160086</v>
      </c>
      <c r="Y20" s="18">
        <f t="shared" si="18"/>
        <v>0</v>
      </c>
      <c r="Z20" s="18">
        <f t="shared" si="3"/>
        <v>0</v>
      </c>
      <c r="AA20" s="18">
        <f t="shared" si="4"/>
        <v>0.29057288801654307</v>
      </c>
      <c r="AB20" s="18">
        <f t="shared" si="5"/>
        <v>0.72086216294668348</v>
      </c>
      <c r="AC20" s="18">
        <f t="shared" si="6"/>
        <v>6.1623111475976149E-3</v>
      </c>
      <c r="AD20" s="19">
        <f t="shared" si="19"/>
        <v>5.0351337497829833</v>
      </c>
      <c r="AE20" s="20">
        <f t="shared" si="25"/>
        <v>28.554799652172989</v>
      </c>
      <c r="AF20" s="13">
        <f t="shared" si="20"/>
        <v>6.0557459925161365E-3</v>
      </c>
      <c r="AJ20" s="39" t="s">
        <v>80</v>
      </c>
      <c r="AK20" s="39"/>
      <c r="AL20" s="39" t="s">
        <v>235</v>
      </c>
      <c r="AM20" s="39">
        <v>44268</v>
      </c>
      <c r="AN20" t="s">
        <v>212</v>
      </c>
      <c r="AO20" s="39">
        <v>126735</v>
      </c>
      <c r="AP20" s="39">
        <v>11.878299999999999</v>
      </c>
      <c r="AQ20" s="39">
        <v>5.7876200000000004</v>
      </c>
      <c r="AR20" s="39">
        <v>2.2096800000000001</v>
      </c>
      <c r="AS20" s="39" t="s">
        <v>235</v>
      </c>
      <c r="AT20" s="39" t="s">
        <v>235</v>
      </c>
      <c r="AU20" s="39">
        <v>761.43</v>
      </c>
      <c r="AV20" s="39">
        <v>762.99800000000005</v>
      </c>
      <c r="AW20" s="39" t="s">
        <v>235</v>
      </c>
      <c r="AX20" s="39" t="s">
        <v>235</v>
      </c>
      <c r="AY20" s="39">
        <v>21.505199999999999</v>
      </c>
      <c r="AZ20" s="39">
        <v>2.03307E-2</v>
      </c>
      <c r="BA20" s="39">
        <v>2.24998E-2</v>
      </c>
      <c r="BB20" t="s">
        <v>212</v>
      </c>
      <c r="BC20" s="39">
        <v>0.31126599999999999</v>
      </c>
      <c r="BD20" s="39">
        <v>30.564</v>
      </c>
      <c r="BE20" s="39"/>
      <c r="BF20" s="39">
        <v>478000</v>
      </c>
      <c r="BG20" s="39">
        <v>61900.000000000007</v>
      </c>
      <c r="BH20" s="39">
        <v>138900</v>
      </c>
      <c r="BI20" s="39">
        <v>276900</v>
      </c>
      <c r="BJ20" s="39">
        <v>900</v>
      </c>
      <c r="BK20" s="39">
        <v>43500</v>
      </c>
      <c r="BL20" s="39">
        <v>0</v>
      </c>
      <c r="BP20" s="39" t="s">
        <v>80</v>
      </c>
      <c r="BQ20" s="39"/>
      <c r="BR20" t="e">
        <f t="shared" si="21"/>
        <v>#VALUE!</v>
      </c>
      <c r="BS20">
        <f t="shared" si="32"/>
        <v>4.4268000000000001</v>
      </c>
      <c r="BT20" t="e">
        <f t="shared" si="33"/>
        <v>#VALUE!</v>
      </c>
      <c r="BU20">
        <f t="shared" si="34"/>
        <v>12.673500000000001</v>
      </c>
      <c r="BV20">
        <f t="shared" si="35"/>
        <v>1.18783E-3</v>
      </c>
      <c r="BW20">
        <f t="shared" si="36"/>
        <v>5.7876200000000003E-4</v>
      </c>
      <c r="BX20">
        <f t="shared" si="37"/>
        <v>2.2096800000000002E-4</v>
      </c>
      <c r="BY20" t="e">
        <f t="shared" si="38"/>
        <v>#VALUE!</v>
      </c>
      <c r="BZ20" t="e">
        <f t="shared" si="39"/>
        <v>#VALUE!</v>
      </c>
      <c r="CA20">
        <f t="shared" si="40"/>
        <v>7.6142999999999988E-2</v>
      </c>
      <c r="CB20">
        <f t="shared" si="41"/>
        <v>7.6299800000000001E-2</v>
      </c>
      <c r="CC20" t="e">
        <f t="shared" si="42"/>
        <v>#VALUE!</v>
      </c>
      <c r="CD20" t="e">
        <f t="shared" si="43"/>
        <v>#VALUE!</v>
      </c>
      <c r="CE20">
        <f t="shared" si="44"/>
        <v>2.1505199999999999E-3</v>
      </c>
      <c r="CF20">
        <f t="shared" si="45"/>
        <v>2.0330700000000001E-6</v>
      </c>
      <c r="CG20">
        <f t="shared" si="46"/>
        <v>2.2499799999999999E-6</v>
      </c>
      <c r="CH20" t="e">
        <f t="shared" si="47"/>
        <v>#VALUE!</v>
      </c>
      <c r="CI20">
        <f t="shared" si="48"/>
        <v>3.1126600000000001E-5</v>
      </c>
      <c r="CJ20">
        <f t="shared" si="49"/>
        <v>3.0563999999999999E-3</v>
      </c>
      <c r="CL20">
        <f t="shared" si="50"/>
        <v>47.8</v>
      </c>
      <c r="CM20">
        <f t="shared" si="51"/>
        <v>6.19</v>
      </c>
      <c r="CN20">
        <f t="shared" si="26"/>
        <v>13.89</v>
      </c>
      <c r="CO20">
        <f t="shared" si="27"/>
        <v>27.69</v>
      </c>
      <c r="CP20">
        <f t="shared" si="28"/>
        <v>0.09</v>
      </c>
      <c r="CQ20">
        <f t="shared" si="29"/>
        <v>4.3499999999999996</v>
      </c>
      <c r="CR20">
        <f t="shared" si="30"/>
        <v>0</v>
      </c>
      <c r="CV20" s="39" t="s">
        <v>80</v>
      </c>
      <c r="CW20" s="39"/>
      <c r="CX20" t="e">
        <f t="shared" si="22"/>
        <v>#VALUE!</v>
      </c>
      <c r="CY20">
        <f t="shared" si="67"/>
        <v>5.9672262722922822</v>
      </c>
      <c r="CZ20" t="e">
        <f t="shared" si="68"/>
        <v>#VALUE!</v>
      </c>
      <c r="DA20">
        <f t="shared" si="69"/>
        <v>23.947184210526327</v>
      </c>
      <c r="DB20">
        <f t="shared" si="52"/>
        <v>1.9818671840401082E-3</v>
      </c>
      <c r="DC20">
        <f t="shared" si="53"/>
        <v>7.4731300109209841E-4</v>
      </c>
      <c r="DD20">
        <f t="shared" si="54"/>
        <v>2.7504398654022542E-4</v>
      </c>
      <c r="DE20" t="e">
        <f t="shared" si="55"/>
        <v>#VALUE!</v>
      </c>
      <c r="DF20" t="e">
        <f t="shared" si="56"/>
        <v>#VALUE!</v>
      </c>
      <c r="DG20">
        <f t="shared" si="57"/>
        <v>9.0047222780187022E-2</v>
      </c>
      <c r="DH20">
        <f t="shared" si="58"/>
        <v>9.0232655512439947E-2</v>
      </c>
      <c r="DI20" t="e">
        <f t="shared" si="59"/>
        <v>#VALUE!</v>
      </c>
      <c r="DJ20" t="e">
        <f t="shared" si="60"/>
        <v>#VALUE!</v>
      </c>
      <c r="DK20">
        <f t="shared" si="61"/>
        <v>2.4011268463219122E-3</v>
      </c>
      <c r="DL20">
        <f t="shared" si="62"/>
        <v>2.3843563930885502E-6</v>
      </c>
      <c r="DM20">
        <f t="shared" si="63"/>
        <v>2.7638940613847188E-6</v>
      </c>
      <c r="DN20" t="e">
        <f t="shared" si="64"/>
        <v>#VALUE!</v>
      </c>
      <c r="DO20">
        <f t="shared" si="65"/>
        <v>3.6042285776894402E-5</v>
      </c>
      <c r="DP20">
        <f t="shared" si="66"/>
        <v>3.2924154440154524E-3</v>
      </c>
      <c r="DR20">
        <f t="shared" si="70"/>
        <v>0</v>
      </c>
      <c r="DS20">
        <f t="shared" si="71"/>
        <v>8.3439799913005395</v>
      </c>
      <c r="DT20">
        <f t="shared" si="72"/>
        <v>26.245819125277993</v>
      </c>
      <c r="DU20">
        <f t="shared" si="73"/>
        <v>59.224464222143069</v>
      </c>
      <c r="DV20">
        <f t="shared" si="74"/>
        <v>0.10841432225063941</v>
      </c>
      <c r="DW20">
        <f t="shared" si="75"/>
        <v>6.0865269461077958</v>
      </c>
      <c r="DX20">
        <f t="shared" si="76"/>
        <v>0</v>
      </c>
    </row>
    <row r="21" spans="1:128">
      <c r="A21" s="32" t="s">
        <v>79</v>
      </c>
      <c r="B21" s="16">
        <f t="shared" si="10"/>
        <v>60.828593805624735</v>
      </c>
      <c r="C21" s="16">
        <f t="shared" si="24"/>
        <v>0.31295458596198034</v>
      </c>
      <c r="D21" s="16">
        <f t="shared" si="11"/>
        <v>24.753076352853974</v>
      </c>
      <c r="F21" s="16">
        <f t="shared" si="12"/>
        <v>0</v>
      </c>
      <c r="G21" s="16">
        <f t="shared" si="31"/>
        <v>0.98525957219251514</v>
      </c>
      <c r="H21" s="16">
        <f t="shared" si="13"/>
        <v>4.575389221556895</v>
      </c>
      <c r="I21" s="16">
        <f t="shared" si="14"/>
        <v>9.287564158329678</v>
      </c>
      <c r="J21" s="16">
        <f t="shared" si="15"/>
        <v>0.15659846547314582</v>
      </c>
      <c r="K21" s="16">
        <f t="shared" si="16"/>
        <v>100.89943616199292</v>
      </c>
      <c r="S21" s="15">
        <v>8</v>
      </c>
      <c r="T21" s="15">
        <f t="shared" si="0"/>
        <v>2.6502319873215336</v>
      </c>
      <c r="U21" s="18">
        <f t="shared" si="17"/>
        <v>2.6832537457965242</v>
      </c>
      <c r="V21" s="18">
        <f t="shared" si="1"/>
        <v>1.0380503808453153E-2</v>
      </c>
      <c r="W21" s="18">
        <f t="shared" si="2"/>
        <v>1.286791342882309</v>
      </c>
      <c r="Y21" s="18">
        <f t="shared" si="18"/>
        <v>0</v>
      </c>
      <c r="Z21" s="18">
        <f t="shared" si="3"/>
        <v>6.4777138031241202E-2</v>
      </c>
      <c r="AA21" s="18">
        <f t="shared" si="4"/>
        <v>0.21622401692967644</v>
      </c>
      <c r="AB21" s="18">
        <f t="shared" si="5"/>
        <v>0.79427546803615123</v>
      </c>
      <c r="AC21" s="18">
        <f t="shared" si="6"/>
        <v>8.811194975179194E-3</v>
      </c>
      <c r="AD21" s="19">
        <f t="shared" si="19"/>
        <v>5.0645134104595337</v>
      </c>
      <c r="AE21" s="20">
        <f t="shared" si="25"/>
        <v>21.212768705826811</v>
      </c>
      <c r="AF21" s="13">
        <f t="shared" si="20"/>
        <v>8.6442682771548564E-3</v>
      </c>
      <c r="AJ21" s="32" t="s">
        <v>79</v>
      </c>
      <c r="AK21" s="32"/>
      <c r="AL21" s="32">
        <v>28.4467</v>
      </c>
      <c r="AM21" s="32">
        <v>58600.3</v>
      </c>
      <c r="AN21" s="32">
        <v>5943.34</v>
      </c>
      <c r="AO21" s="32">
        <v>151843</v>
      </c>
      <c r="AP21" s="32">
        <v>1875.69</v>
      </c>
      <c r="AQ21" s="32">
        <v>260.67200000000003</v>
      </c>
      <c r="AR21" s="32">
        <v>92.078000000000003</v>
      </c>
      <c r="AS21" s="32">
        <v>115.931</v>
      </c>
      <c r="AT21" s="32">
        <v>88.284199999999998</v>
      </c>
      <c r="AU21" s="32">
        <v>703.11</v>
      </c>
      <c r="AV21" s="32">
        <v>725.40300000000002</v>
      </c>
      <c r="AW21" s="32">
        <v>0.48114099999999999</v>
      </c>
      <c r="AX21" s="32">
        <v>3.9191400000000001</v>
      </c>
      <c r="AY21" s="32">
        <v>168.39599999999999</v>
      </c>
      <c r="AZ21" s="32">
        <v>0.429309</v>
      </c>
      <c r="BA21" s="32">
        <v>1.5605199999999999</v>
      </c>
      <c r="BB21" s="32">
        <v>0.14738699999999999</v>
      </c>
      <c r="BC21" s="32" t="s">
        <v>235</v>
      </c>
      <c r="BD21" s="32">
        <v>33.490699999999997</v>
      </c>
      <c r="BE21" s="32"/>
      <c r="BF21" s="32">
        <v>478700</v>
      </c>
      <c r="BG21" s="32">
        <v>68900</v>
      </c>
      <c r="BH21" s="32">
        <v>131000</v>
      </c>
      <c r="BI21" s="32">
        <v>284400</v>
      </c>
      <c r="BJ21" s="32">
        <v>1300</v>
      </c>
      <c r="BK21" s="32">
        <v>32700</v>
      </c>
      <c r="BL21" s="32">
        <v>0</v>
      </c>
      <c r="BP21" s="32" t="s">
        <v>79</v>
      </c>
      <c r="BQ21" s="32"/>
      <c r="BR21">
        <f t="shared" si="21"/>
        <v>2.8446700000000001E-3</v>
      </c>
      <c r="BS21">
        <f t="shared" si="32"/>
        <v>5.8600300000000001</v>
      </c>
      <c r="BT21">
        <f t="shared" si="33"/>
        <v>0.59433400000000003</v>
      </c>
      <c r="BU21">
        <f t="shared" si="34"/>
        <v>15.1843</v>
      </c>
      <c r="BV21">
        <f t="shared" si="35"/>
        <v>0.18756900000000001</v>
      </c>
      <c r="BW21">
        <f t="shared" si="36"/>
        <v>2.6067200000000002E-2</v>
      </c>
      <c r="BX21">
        <f t="shared" si="37"/>
        <v>9.2078000000000004E-3</v>
      </c>
      <c r="BY21">
        <f t="shared" si="38"/>
        <v>1.15931E-2</v>
      </c>
      <c r="BZ21">
        <f t="shared" si="39"/>
        <v>8.82842E-3</v>
      </c>
      <c r="CA21">
        <f t="shared" si="40"/>
        <v>7.0310999999999998E-2</v>
      </c>
      <c r="CB21">
        <f t="shared" si="41"/>
        <v>7.2540300000000002E-2</v>
      </c>
      <c r="CC21">
        <f t="shared" si="42"/>
        <v>4.8114100000000001E-5</v>
      </c>
      <c r="CD21">
        <f t="shared" si="43"/>
        <v>3.9191399999999999E-4</v>
      </c>
      <c r="CE21">
        <f t="shared" si="44"/>
        <v>1.68396E-2</v>
      </c>
      <c r="CF21">
        <f t="shared" si="45"/>
        <v>4.2930899999999999E-5</v>
      </c>
      <c r="CG21">
        <f t="shared" si="46"/>
        <v>1.56052E-4</v>
      </c>
      <c r="CH21">
        <f t="shared" si="47"/>
        <v>1.4738699999999998E-5</v>
      </c>
      <c r="CI21" t="e">
        <f t="shared" si="48"/>
        <v>#VALUE!</v>
      </c>
      <c r="CJ21">
        <f t="shared" si="49"/>
        <v>3.3490699999999996E-3</v>
      </c>
      <c r="CL21">
        <f t="shared" si="50"/>
        <v>47.87</v>
      </c>
      <c r="CM21">
        <f t="shared" si="51"/>
        <v>6.89</v>
      </c>
      <c r="CN21">
        <f t="shared" si="26"/>
        <v>13.1</v>
      </c>
      <c r="CO21">
        <f t="shared" si="27"/>
        <v>28.44</v>
      </c>
      <c r="CP21">
        <f t="shared" si="28"/>
        <v>0.13</v>
      </c>
      <c r="CQ21">
        <f t="shared" si="29"/>
        <v>3.27</v>
      </c>
      <c r="CR21">
        <f t="shared" si="30"/>
        <v>0</v>
      </c>
      <c r="CV21" s="32" t="s">
        <v>79</v>
      </c>
      <c r="CW21" s="32"/>
      <c r="CX21">
        <f t="shared" si="22"/>
        <v>6.1238285014409127E-3</v>
      </c>
      <c r="CY21">
        <f t="shared" si="67"/>
        <v>7.8991878947368166</v>
      </c>
      <c r="CZ21">
        <f t="shared" si="68"/>
        <v>0.98525957219251514</v>
      </c>
      <c r="DA21">
        <f t="shared" si="69"/>
        <v>28.691460859896232</v>
      </c>
      <c r="DB21">
        <f t="shared" si="52"/>
        <v>0.31295458596198034</v>
      </c>
      <c r="DC21">
        <f t="shared" si="53"/>
        <v>3.3658667054968963E-2</v>
      </c>
      <c r="DD21">
        <f t="shared" si="54"/>
        <v>1.1461161884368269E-2</v>
      </c>
      <c r="DE21">
        <f t="shared" si="55"/>
        <v>1.4430200030590345E-2</v>
      </c>
      <c r="DF21">
        <f t="shared" si="56"/>
        <v>9.6547609383409068E-3</v>
      </c>
      <c r="DG21">
        <f t="shared" si="57"/>
        <v>8.3150260442821144E-2</v>
      </c>
      <c r="DH21">
        <f t="shared" si="58"/>
        <v>8.5786645583200066E-2</v>
      </c>
      <c r="DI21">
        <f t="shared" si="59"/>
        <v>6.1101822415926156E-5</v>
      </c>
      <c r="DJ21">
        <f t="shared" si="60"/>
        <v>4.1550551241534858E-4</v>
      </c>
      <c r="DK21">
        <f t="shared" si="61"/>
        <v>1.8801971449380835E-2</v>
      </c>
      <c r="DL21">
        <f t="shared" si="62"/>
        <v>5.0348766090712684E-5</v>
      </c>
      <c r="DM21">
        <f t="shared" si="63"/>
        <v>1.9169556887937143E-4</v>
      </c>
      <c r="DN21">
        <f t="shared" si="64"/>
        <v>1.780708325053233E-5</v>
      </c>
      <c r="DO21" t="e">
        <f t="shared" si="65"/>
        <v>#VALUE!</v>
      </c>
      <c r="DP21">
        <f t="shared" si="66"/>
        <v>3.6076854440154527E-3</v>
      </c>
      <c r="DR21">
        <f t="shared" si="70"/>
        <v>0</v>
      </c>
      <c r="DS21">
        <f t="shared" si="71"/>
        <v>9.287564158329678</v>
      </c>
      <c r="DT21">
        <f t="shared" si="72"/>
        <v>24.753076352853974</v>
      </c>
      <c r="DU21">
        <f t="shared" si="73"/>
        <v>60.828593805624735</v>
      </c>
      <c r="DV21">
        <f t="shared" si="74"/>
        <v>0.15659846547314582</v>
      </c>
      <c r="DW21">
        <f t="shared" si="75"/>
        <v>4.575389221556895</v>
      </c>
      <c r="DX21">
        <f t="shared" si="76"/>
        <v>0</v>
      </c>
    </row>
    <row r="22" spans="1:128">
      <c r="A22" t="s">
        <v>78</v>
      </c>
      <c r="B22" s="16">
        <f t="shared" si="10"/>
        <v>57.983937344250577</v>
      </c>
      <c r="C22" s="16">
        <v>0</v>
      </c>
      <c r="D22" s="16">
        <f t="shared" si="11"/>
        <v>27.228383988139374</v>
      </c>
      <c r="F22" s="16">
        <f t="shared" si="12"/>
        <v>0</v>
      </c>
      <c r="G22" s="16">
        <v>0</v>
      </c>
      <c r="H22" s="16">
        <f t="shared" si="13"/>
        <v>7.1359281437125883</v>
      </c>
      <c r="I22" s="16">
        <f t="shared" si="14"/>
        <v>7.6430317529360341</v>
      </c>
      <c r="J22" s="16">
        <f t="shared" si="15"/>
        <v>0</v>
      </c>
      <c r="K22" s="16">
        <f t="shared" si="16"/>
        <v>99.991281229038577</v>
      </c>
      <c r="S22" s="15">
        <v>8</v>
      </c>
      <c r="T22" s="15">
        <f t="shared" si="0"/>
        <v>2.6828299726320273</v>
      </c>
      <c r="U22" s="18">
        <f t="shared" si="17"/>
        <v>2.5892317749396296</v>
      </c>
      <c r="V22" s="18">
        <f t="shared" si="1"/>
        <v>0</v>
      </c>
      <c r="W22" s="18">
        <f t="shared" si="2"/>
        <v>1.4328808344686859</v>
      </c>
      <c r="Y22" s="18">
        <f t="shared" si="18"/>
        <v>0</v>
      </c>
      <c r="Z22" s="18">
        <f t="shared" si="3"/>
        <v>0</v>
      </c>
      <c r="AA22" s="18">
        <f t="shared" si="4"/>
        <v>0.34137806537982446</v>
      </c>
      <c r="AB22" s="18">
        <f t="shared" si="5"/>
        <v>0.66167426607577073</v>
      </c>
      <c r="AC22" s="18">
        <f t="shared" si="6"/>
        <v>0</v>
      </c>
      <c r="AD22" s="19">
        <f t="shared" si="19"/>
        <v>5.0251649408639114</v>
      </c>
      <c r="AE22" s="20">
        <f t="shared" si="25"/>
        <v>34.033923722048314</v>
      </c>
      <c r="AF22" s="13">
        <f t="shared" si="20"/>
        <v>0</v>
      </c>
      <c r="AJ22" t="s">
        <v>78</v>
      </c>
      <c r="AL22" t="s">
        <v>235</v>
      </c>
      <c r="AM22">
        <v>41132.300000000003</v>
      </c>
      <c r="AN22" t="s">
        <v>235</v>
      </c>
      <c r="AO22">
        <v>124297</v>
      </c>
      <c r="AP22" t="s">
        <v>235</v>
      </c>
      <c r="AQ22">
        <v>4.8768500000000001</v>
      </c>
      <c r="AR22" t="s">
        <v>235</v>
      </c>
      <c r="AS22" t="s">
        <v>235</v>
      </c>
      <c r="AT22" t="s">
        <v>235</v>
      </c>
      <c r="AU22">
        <v>702.79600000000005</v>
      </c>
      <c r="AV22">
        <v>703.27200000000005</v>
      </c>
      <c r="AW22" t="s">
        <v>235</v>
      </c>
      <c r="AX22" t="s">
        <v>235</v>
      </c>
      <c r="AY22">
        <v>29.941700000000001</v>
      </c>
      <c r="AZ22">
        <v>6.2746800000000005E-2</v>
      </c>
      <c r="BA22">
        <v>0.16026399999999999</v>
      </c>
      <c r="BB22">
        <v>5.6182300000000001E-3</v>
      </c>
      <c r="BC22">
        <v>0.25197900000000001</v>
      </c>
      <c r="BD22">
        <v>35.873800000000003</v>
      </c>
      <c r="BF22">
        <v>477100</v>
      </c>
      <c r="BG22">
        <v>56700</v>
      </c>
      <c r="BH22">
        <v>144100</v>
      </c>
      <c r="BI22">
        <v>271100</v>
      </c>
      <c r="BJ22">
        <v>0</v>
      </c>
      <c r="BK22">
        <v>51000</v>
      </c>
      <c r="BL22">
        <v>0</v>
      </c>
      <c r="BP22" t="s">
        <v>78</v>
      </c>
      <c r="BR22" t="e">
        <f t="shared" si="21"/>
        <v>#VALUE!</v>
      </c>
      <c r="BS22">
        <f t="shared" si="32"/>
        <v>4.1132300000000006</v>
      </c>
      <c r="BT22" t="e">
        <f t="shared" si="33"/>
        <v>#VALUE!</v>
      </c>
      <c r="BU22">
        <f t="shared" si="34"/>
        <v>12.4297</v>
      </c>
      <c r="BV22" t="e">
        <f t="shared" si="35"/>
        <v>#VALUE!</v>
      </c>
      <c r="BW22">
        <f t="shared" si="36"/>
        <v>4.8768500000000002E-4</v>
      </c>
      <c r="BX22" t="e">
        <f t="shared" si="37"/>
        <v>#VALUE!</v>
      </c>
      <c r="BY22" t="e">
        <f t="shared" si="38"/>
        <v>#VALUE!</v>
      </c>
      <c r="BZ22" t="e">
        <f t="shared" si="39"/>
        <v>#VALUE!</v>
      </c>
      <c r="CA22">
        <f t="shared" si="40"/>
        <v>7.0279600000000012E-2</v>
      </c>
      <c r="CB22">
        <f t="shared" si="41"/>
        <v>7.0327200000000006E-2</v>
      </c>
      <c r="CC22" t="e">
        <f t="shared" si="42"/>
        <v>#VALUE!</v>
      </c>
      <c r="CD22" t="e">
        <f t="shared" si="43"/>
        <v>#VALUE!</v>
      </c>
      <c r="CE22">
        <f t="shared" si="44"/>
        <v>2.99417E-3</v>
      </c>
      <c r="CF22">
        <f t="shared" si="45"/>
        <v>6.2746800000000005E-6</v>
      </c>
      <c r="CG22">
        <f t="shared" si="46"/>
        <v>1.60264E-5</v>
      </c>
      <c r="CH22">
        <f t="shared" si="47"/>
        <v>5.6182299999999996E-7</v>
      </c>
      <c r="CI22">
        <f t="shared" si="48"/>
        <v>2.5197900000000001E-5</v>
      </c>
      <c r="CJ22">
        <f t="shared" si="49"/>
        <v>3.5873800000000003E-3</v>
      </c>
      <c r="CL22">
        <f t="shared" si="50"/>
        <v>47.71</v>
      </c>
      <c r="CM22">
        <f t="shared" si="51"/>
        <v>5.67</v>
      </c>
      <c r="CN22">
        <f t="shared" si="26"/>
        <v>14.41</v>
      </c>
      <c r="CO22">
        <f t="shared" si="27"/>
        <v>27.11</v>
      </c>
      <c r="CP22">
        <f t="shared" si="28"/>
        <v>0</v>
      </c>
      <c r="CQ22">
        <f t="shared" si="29"/>
        <v>5.0999999999999996</v>
      </c>
      <c r="CR22">
        <f t="shared" si="30"/>
        <v>0</v>
      </c>
      <c r="CV22" t="s">
        <v>78</v>
      </c>
      <c r="CX22" t="e">
        <f t="shared" si="22"/>
        <v>#VALUE!</v>
      </c>
      <c r="CY22">
        <f t="shared" si="67"/>
        <v>5.5445410047846719</v>
      </c>
      <c r="CZ22" t="e">
        <f t="shared" si="68"/>
        <v>#VALUE!</v>
      </c>
      <c r="DA22">
        <f t="shared" si="69"/>
        <v>23.486512453669395</v>
      </c>
      <c r="DB22" t="e">
        <f t="shared" si="52"/>
        <v>#VALUE!</v>
      </c>
      <c r="DC22">
        <f t="shared" si="53"/>
        <v>6.2971193847833826E-4</v>
      </c>
      <c r="DD22" t="e">
        <f t="shared" si="54"/>
        <v>#VALUE!</v>
      </c>
      <c r="DE22" t="e">
        <f t="shared" si="55"/>
        <v>#VALUE!</v>
      </c>
      <c r="DF22" t="e">
        <f t="shared" si="56"/>
        <v>#VALUE!</v>
      </c>
      <c r="DG22">
        <f t="shared" si="57"/>
        <v>8.3113126592102154E-2</v>
      </c>
      <c r="DH22">
        <f t="shared" si="58"/>
        <v>8.3169418671536072E-2</v>
      </c>
      <c r="DI22" t="e">
        <f t="shared" si="59"/>
        <v>#VALUE!</v>
      </c>
      <c r="DJ22" t="e">
        <f t="shared" si="60"/>
        <v>#VALUE!</v>
      </c>
      <c r="DK22">
        <f t="shared" si="61"/>
        <v>3.34309002913327E-3</v>
      </c>
      <c r="DL22">
        <f t="shared" si="62"/>
        <v>7.3588579697624104E-6</v>
      </c>
      <c r="DM22">
        <f t="shared" si="63"/>
        <v>1.968696245538896E-5</v>
      </c>
      <c r="DN22">
        <f t="shared" si="64"/>
        <v>6.7878638774544736E-7</v>
      </c>
      <c r="DO22">
        <f t="shared" si="65"/>
        <v>2.9177292501513416E-5</v>
      </c>
      <c r="DP22">
        <f t="shared" si="66"/>
        <v>3.8643977606177709E-3</v>
      </c>
      <c r="DR22">
        <f t="shared" si="70"/>
        <v>0</v>
      </c>
      <c r="DS22">
        <f t="shared" si="71"/>
        <v>7.6430317529360341</v>
      </c>
      <c r="DT22">
        <f t="shared" si="72"/>
        <v>27.228383988139374</v>
      </c>
      <c r="DU22">
        <f t="shared" si="73"/>
        <v>57.983937344250577</v>
      </c>
      <c r="DV22">
        <f t="shared" si="74"/>
        <v>0</v>
      </c>
      <c r="DW22">
        <f t="shared" si="75"/>
        <v>7.1359281437125883</v>
      </c>
      <c r="DX22">
        <f t="shared" si="76"/>
        <v>0</v>
      </c>
    </row>
    <row r="23" spans="1:128">
      <c r="A23" t="s">
        <v>77</v>
      </c>
      <c r="B23" s="16">
        <f t="shared" si="10"/>
        <v>56.379807760768912</v>
      </c>
      <c r="C23" s="16">
        <v>0</v>
      </c>
      <c r="D23" s="16">
        <f t="shared" si="11"/>
        <v>27.039429206819879</v>
      </c>
      <c r="F23" s="16">
        <f t="shared" si="12"/>
        <v>0</v>
      </c>
      <c r="G23" s="16">
        <v>0</v>
      </c>
      <c r="H23" s="16">
        <f t="shared" si="13"/>
        <v>7.1779041916167809</v>
      </c>
      <c r="I23" s="16">
        <f t="shared" si="14"/>
        <v>7.1847194432361663</v>
      </c>
      <c r="J23" s="16">
        <f t="shared" si="15"/>
        <v>0</v>
      </c>
      <c r="K23" s="16">
        <f t="shared" si="16"/>
        <v>97.781860602441725</v>
      </c>
      <c r="S23" s="15">
        <v>8</v>
      </c>
      <c r="T23" s="15">
        <f t="shared" si="0"/>
        <v>2.743182905532648</v>
      </c>
      <c r="U23" s="18">
        <f t="shared" si="17"/>
        <v>2.5742364325325933</v>
      </c>
      <c r="V23" s="18">
        <f t="shared" si="1"/>
        <v>0</v>
      </c>
      <c r="W23" s="18">
        <f t="shared" si="2"/>
        <v>1.4549475678102748</v>
      </c>
      <c r="Y23" s="18">
        <f t="shared" si="18"/>
        <v>0</v>
      </c>
      <c r="Z23" s="18">
        <f t="shared" si="3"/>
        <v>0</v>
      </c>
      <c r="AA23" s="18">
        <f t="shared" si="4"/>
        <v>0.35111098566323634</v>
      </c>
      <c r="AB23" s="18">
        <f t="shared" si="5"/>
        <v>0.63598959511232822</v>
      </c>
      <c r="AC23" s="18">
        <f t="shared" si="6"/>
        <v>0</v>
      </c>
      <c r="AD23" s="19">
        <f t="shared" si="19"/>
        <v>5.0162845811184322</v>
      </c>
      <c r="AE23" s="20">
        <f t="shared" si="25"/>
        <v>35.569930005245112</v>
      </c>
      <c r="AF23" s="13">
        <f t="shared" si="20"/>
        <v>0</v>
      </c>
      <c r="AJ23" t="s">
        <v>77</v>
      </c>
      <c r="AL23" t="s">
        <v>235</v>
      </c>
      <c r="AM23">
        <v>41710.1</v>
      </c>
      <c r="AN23" t="s">
        <v>235</v>
      </c>
      <c r="AO23">
        <v>133749</v>
      </c>
      <c r="AP23" t="s">
        <v>235</v>
      </c>
      <c r="AQ23">
        <v>5.9920200000000001</v>
      </c>
      <c r="AR23">
        <v>8.4882100000000005</v>
      </c>
      <c r="AS23" t="s">
        <v>235</v>
      </c>
      <c r="AT23">
        <v>0.72266900000000001</v>
      </c>
      <c r="AU23">
        <v>806.06799999999998</v>
      </c>
      <c r="AV23">
        <v>779.64700000000005</v>
      </c>
      <c r="AW23">
        <v>0.78726799999999997</v>
      </c>
      <c r="AX23" t="s">
        <v>212</v>
      </c>
      <c r="AY23">
        <v>27.171099999999999</v>
      </c>
      <c r="AZ23">
        <v>5.6916099999999997E-2</v>
      </c>
      <c r="BA23">
        <v>4.3147499999999998E-2</v>
      </c>
      <c r="BB23">
        <v>1.3816E-2</v>
      </c>
      <c r="BC23">
        <v>0.50181699999999996</v>
      </c>
      <c r="BD23">
        <v>35.613799999999998</v>
      </c>
      <c r="BF23">
        <v>472500</v>
      </c>
      <c r="BG23">
        <v>53300</v>
      </c>
      <c r="BH23">
        <v>143100</v>
      </c>
      <c r="BI23">
        <v>263600</v>
      </c>
      <c r="BJ23">
        <v>0</v>
      </c>
      <c r="BK23">
        <v>51300</v>
      </c>
      <c r="BL23">
        <v>0</v>
      </c>
      <c r="BP23" t="s">
        <v>77</v>
      </c>
      <c r="BR23" t="e">
        <f t="shared" si="21"/>
        <v>#VALUE!</v>
      </c>
      <c r="BS23">
        <f t="shared" si="32"/>
        <v>4.1710099999999999</v>
      </c>
      <c r="BT23" t="e">
        <f t="shared" si="33"/>
        <v>#VALUE!</v>
      </c>
      <c r="BU23">
        <f t="shared" si="34"/>
        <v>13.3749</v>
      </c>
      <c r="BV23" t="e">
        <f t="shared" si="35"/>
        <v>#VALUE!</v>
      </c>
      <c r="BW23">
        <f t="shared" si="36"/>
        <v>5.9920199999999996E-4</v>
      </c>
      <c r="BX23">
        <f t="shared" si="37"/>
        <v>8.4882100000000004E-4</v>
      </c>
      <c r="BY23" t="e">
        <f t="shared" si="38"/>
        <v>#VALUE!</v>
      </c>
      <c r="BZ23">
        <f t="shared" si="39"/>
        <v>7.2266899999999998E-5</v>
      </c>
      <c r="CA23">
        <f t="shared" si="40"/>
        <v>8.0606799999999992E-2</v>
      </c>
      <c r="CB23">
        <f t="shared" si="41"/>
        <v>7.7964699999999998E-2</v>
      </c>
      <c r="CC23">
        <f t="shared" si="42"/>
        <v>7.8726799999999993E-5</v>
      </c>
      <c r="CD23" t="e">
        <f t="shared" si="43"/>
        <v>#VALUE!</v>
      </c>
      <c r="CE23">
        <f t="shared" si="44"/>
        <v>2.71711E-3</v>
      </c>
      <c r="CF23">
        <f t="shared" si="45"/>
        <v>5.6916099999999997E-6</v>
      </c>
      <c r="CG23">
        <f t="shared" si="46"/>
        <v>4.3147499999999996E-6</v>
      </c>
      <c r="CH23">
        <f t="shared" si="47"/>
        <v>1.3816E-6</v>
      </c>
      <c r="CI23">
        <f t="shared" si="48"/>
        <v>5.0181699999999994E-5</v>
      </c>
      <c r="CJ23">
        <f t="shared" si="49"/>
        <v>3.5613799999999998E-3</v>
      </c>
      <c r="CL23">
        <f t="shared" si="50"/>
        <v>47.25</v>
      </c>
      <c r="CM23">
        <f t="shared" si="51"/>
        <v>5.33</v>
      </c>
      <c r="CN23">
        <f t="shared" si="26"/>
        <v>14.31</v>
      </c>
      <c r="CO23">
        <f t="shared" si="27"/>
        <v>26.36</v>
      </c>
      <c r="CP23">
        <f t="shared" si="28"/>
        <v>0</v>
      </c>
      <c r="CQ23">
        <f t="shared" si="29"/>
        <v>5.13</v>
      </c>
      <c r="CR23">
        <f t="shared" si="30"/>
        <v>0</v>
      </c>
      <c r="CV23" t="s">
        <v>77</v>
      </c>
      <c r="CX23" t="e">
        <f t="shared" si="22"/>
        <v>#VALUE!</v>
      </c>
      <c r="CY23">
        <f t="shared" si="67"/>
        <v>5.6224271378860191</v>
      </c>
      <c r="CZ23" t="e">
        <f t="shared" si="68"/>
        <v>#VALUE!</v>
      </c>
      <c r="DA23">
        <f t="shared" si="69"/>
        <v>25.27251304670127</v>
      </c>
      <c r="DB23" t="e">
        <f t="shared" si="52"/>
        <v>#VALUE!</v>
      </c>
      <c r="DC23">
        <f t="shared" si="53"/>
        <v>7.7370567673825763E-4</v>
      </c>
      <c r="DD23">
        <f t="shared" si="54"/>
        <v>1.0565471547873931E-3</v>
      </c>
      <c r="DE23" t="e">
        <f t="shared" si="55"/>
        <v>#VALUE!</v>
      </c>
      <c r="DF23">
        <f t="shared" si="56"/>
        <v>7.9031088604188341E-5</v>
      </c>
      <c r="DG23">
        <f t="shared" si="57"/>
        <v>9.5326142615840978E-2</v>
      </c>
      <c r="DH23">
        <f t="shared" si="58"/>
        <v>9.2201577425245235E-2</v>
      </c>
      <c r="DI23">
        <f t="shared" si="59"/>
        <v>9.9977988842649753E-5</v>
      </c>
      <c r="DJ23" t="e">
        <f t="shared" si="60"/>
        <v>#VALUE!</v>
      </c>
      <c r="DK23">
        <f t="shared" si="61"/>
        <v>3.0337433576110573E-3</v>
      </c>
      <c r="DL23">
        <f t="shared" si="62"/>
        <v>6.6750415334773135E-6</v>
      </c>
      <c r="DM23">
        <f t="shared" si="63"/>
        <v>5.3002746252676527E-6</v>
      </c>
      <c r="DN23">
        <f t="shared" si="64"/>
        <v>1.6692290513366491E-6</v>
      </c>
      <c r="DO23">
        <f t="shared" si="65"/>
        <v>5.8106673140348816E-5</v>
      </c>
      <c r="DP23">
        <f t="shared" si="66"/>
        <v>3.8363900386100482E-3</v>
      </c>
      <c r="DR23">
        <f t="shared" si="70"/>
        <v>0</v>
      </c>
      <c r="DS23">
        <f t="shared" si="71"/>
        <v>7.1847194432361663</v>
      </c>
      <c r="DT23">
        <f t="shared" si="72"/>
        <v>27.039429206819879</v>
      </c>
      <c r="DU23">
        <f t="shared" si="73"/>
        <v>56.379807760768912</v>
      </c>
      <c r="DV23">
        <f t="shared" si="74"/>
        <v>0</v>
      </c>
      <c r="DW23">
        <f t="shared" si="75"/>
        <v>7.1779041916167809</v>
      </c>
      <c r="DX23">
        <f t="shared" si="76"/>
        <v>0</v>
      </c>
    </row>
    <row r="24" spans="1:128">
      <c r="A24" s="39" t="s">
        <v>76</v>
      </c>
      <c r="B24" s="16">
        <f t="shared" si="10"/>
        <v>57.556169455322134</v>
      </c>
      <c r="C24" s="16">
        <f t="shared" si="24"/>
        <v>1.9639477397117191E-3</v>
      </c>
      <c r="D24" s="16">
        <f t="shared" si="11"/>
        <v>27.568502594514463</v>
      </c>
      <c r="F24" s="16">
        <f t="shared" si="12"/>
        <v>0</v>
      </c>
      <c r="G24" s="16">
        <v>0</v>
      </c>
      <c r="H24" s="16">
        <f t="shared" si="13"/>
        <v>7.4717365269461222</v>
      </c>
      <c r="I24" s="16">
        <f t="shared" si="14"/>
        <v>7.2925576337537823</v>
      </c>
      <c r="J24" s="16">
        <f t="shared" si="15"/>
        <v>0.10841432225063941</v>
      </c>
      <c r="K24" s="16">
        <f t="shared" si="16"/>
        <v>99.999344480526844</v>
      </c>
      <c r="S24" s="15">
        <v>8</v>
      </c>
      <c r="T24" s="15">
        <f t="shared" si="0"/>
        <v>2.6852607558949861</v>
      </c>
      <c r="U24" s="18">
        <f t="shared" si="17"/>
        <v>2.5724587732692785</v>
      </c>
      <c r="V24" s="18">
        <f t="shared" si="1"/>
        <v>6.6003902278805257E-5</v>
      </c>
      <c r="W24" s="18">
        <f t="shared" si="2"/>
        <v>1.4520938968124892</v>
      </c>
      <c r="Y24" s="18">
        <f t="shared" si="18"/>
        <v>0</v>
      </c>
      <c r="Z24" s="18">
        <f t="shared" si="3"/>
        <v>0</v>
      </c>
      <c r="AA24" s="18">
        <f t="shared" si="4"/>
        <v>0.35776677735726686</v>
      </c>
      <c r="AB24" s="18">
        <f t="shared" si="5"/>
        <v>0.63190496213302672</v>
      </c>
      <c r="AC24" s="18">
        <f t="shared" si="6"/>
        <v>6.1806840287419468E-3</v>
      </c>
      <c r="AD24" s="19">
        <f t="shared" si="19"/>
        <v>5.0204710975030826</v>
      </c>
      <c r="AE24" s="20">
        <f t="shared" si="25"/>
        <v>35.925682250491427</v>
      </c>
      <c r="AF24" s="13">
        <f t="shared" si="20"/>
        <v>6.2064256538145622E-3</v>
      </c>
      <c r="AJ24" s="39" t="s">
        <v>76</v>
      </c>
      <c r="AK24" s="39"/>
      <c r="AL24" s="39" t="s">
        <v>235</v>
      </c>
      <c r="AM24" s="39">
        <v>40671.1</v>
      </c>
      <c r="AN24" s="39" t="s">
        <v>235</v>
      </c>
      <c r="AO24" s="39">
        <v>124102</v>
      </c>
      <c r="AP24" s="39">
        <v>11.770899999999999</v>
      </c>
      <c r="AQ24" s="39">
        <v>6.4373699999999996</v>
      </c>
      <c r="AR24" s="39" t="s">
        <v>235</v>
      </c>
      <c r="AS24" s="39" t="s">
        <v>235</v>
      </c>
      <c r="AT24" s="39" t="s">
        <v>235</v>
      </c>
      <c r="AU24" s="39">
        <v>791.46</v>
      </c>
      <c r="AV24" s="39">
        <v>767.798</v>
      </c>
      <c r="AW24" s="39" t="s">
        <v>235</v>
      </c>
      <c r="AX24" t="s">
        <v>212</v>
      </c>
      <c r="AY24" s="39">
        <v>20.49</v>
      </c>
      <c r="AZ24" s="39">
        <v>4.8921499999999996E-3</v>
      </c>
      <c r="BA24" s="39">
        <v>0.146207</v>
      </c>
      <c r="BB24" t="s">
        <v>212</v>
      </c>
      <c r="BC24" s="39">
        <v>0.82819299999999996</v>
      </c>
      <c r="BD24" s="39">
        <v>34.501199999999997</v>
      </c>
      <c r="BE24" s="39"/>
      <c r="BF24" s="39">
        <v>476599.99999999994</v>
      </c>
      <c r="BG24" s="39">
        <v>54100</v>
      </c>
      <c r="BH24" s="39">
        <v>145900</v>
      </c>
      <c r="BI24" s="39">
        <v>269100</v>
      </c>
      <c r="BJ24" s="39">
        <v>900</v>
      </c>
      <c r="BK24" s="39">
        <v>53400</v>
      </c>
      <c r="BL24" s="39">
        <v>0</v>
      </c>
      <c r="BP24" s="39" t="s">
        <v>76</v>
      </c>
      <c r="BQ24" s="39"/>
      <c r="BR24" t="e">
        <f t="shared" si="21"/>
        <v>#VALUE!</v>
      </c>
      <c r="BS24">
        <f t="shared" si="32"/>
        <v>4.0671099999999996</v>
      </c>
      <c r="BT24" t="e">
        <f t="shared" si="33"/>
        <v>#VALUE!</v>
      </c>
      <c r="BU24">
        <f t="shared" si="34"/>
        <v>12.4102</v>
      </c>
      <c r="BV24">
        <f t="shared" si="35"/>
        <v>1.17709E-3</v>
      </c>
      <c r="BW24">
        <f t="shared" si="36"/>
        <v>6.4373699999999991E-4</v>
      </c>
      <c r="BX24" t="e">
        <f t="shared" si="37"/>
        <v>#VALUE!</v>
      </c>
      <c r="BY24" t="e">
        <f t="shared" si="38"/>
        <v>#VALUE!</v>
      </c>
      <c r="BZ24" t="e">
        <f t="shared" si="39"/>
        <v>#VALUE!</v>
      </c>
      <c r="CA24">
        <f t="shared" si="40"/>
        <v>7.9146000000000008E-2</v>
      </c>
      <c r="CB24">
        <f t="shared" si="41"/>
        <v>7.6779799999999995E-2</v>
      </c>
      <c r="CC24" t="e">
        <f t="shared" si="42"/>
        <v>#VALUE!</v>
      </c>
      <c r="CD24" t="e">
        <f t="shared" si="43"/>
        <v>#VALUE!</v>
      </c>
      <c r="CE24">
        <f t="shared" si="44"/>
        <v>2.049E-3</v>
      </c>
      <c r="CF24">
        <f t="shared" si="45"/>
        <v>4.89215E-7</v>
      </c>
      <c r="CG24">
        <f t="shared" si="46"/>
        <v>1.46207E-5</v>
      </c>
      <c r="CH24" t="e">
        <f t="shared" si="47"/>
        <v>#VALUE!</v>
      </c>
      <c r="CI24">
        <f t="shared" si="48"/>
        <v>8.2819300000000002E-5</v>
      </c>
      <c r="CJ24">
        <f t="shared" si="49"/>
        <v>3.4501199999999997E-3</v>
      </c>
      <c r="CL24">
        <f t="shared" si="50"/>
        <v>47.66</v>
      </c>
      <c r="CM24">
        <f t="shared" si="51"/>
        <v>5.41</v>
      </c>
      <c r="CN24">
        <f t="shared" si="26"/>
        <v>14.59</v>
      </c>
      <c r="CO24">
        <f t="shared" si="27"/>
        <v>26.91</v>
      </c>
      <c r="CP24">
        <f t="shared" si="28"/>
        <v>0.09</v>
      </c>
      <c r="CQ24">
        <f t="shared" si="29"/>
        <v>5.34</v>
      </c>
      <c r="CR24">
        <f t="shared" si="30"/>
        <v>0</v>
      </c>
      <c r="CV24" s="39" t="s">
        <v>76</v>
      </c>
      <c r="CW24" s="39"/>
      <c r="CX24" t="e">
        <f t="shared" si="22"/>
        <v>#VALUE!</v>
      </c>
      <c r="CY24">
        <f t="shared" si="67"/>
        <v>5.4823722879512644</v>
      </c>
      <c r="CZ24" t="e">
        <f t="shared" si="68"/>
        <v>#VALUE!</v>
      </c>
      <c r="DA24">
        <f t="shared" si="69"/>
        <v>23.44966627131209</v>
      </c>
      <c r="DB24">
        <f t="shared" si="52"/>
        <v>1.9639477397117191E-3</v>
      </c>
      <c r="DC24">
        <f t="shared" si="53"/>
        <v>8.3121046195849769E-4</v>
      </c>
      <c r="DD24" t="e">
        <f t="shared" si="54"/>
        <v>#VALUE!</v>
      </c>
      <c r="DE24" t="e">
        <f t="shared" si="55"/>
        <v>#VALUE!</v>
      </c>
      <c r="DF24" t="e">
        <f t="shared" si="56"/>
        <v>#VALUE!</v>
      </c>
      <c r="DG24">
        <f t="shared" si="57"/>
        <v>9.3598590732709305E-2</v>
      </c>
      <c r="DH24">
        <f t="shared" si="58"/>
        <v>9.0800306733622327E-2</v>
      </c>
      <c r="DI24" t="e">
        <f t="shared" si="59"/>
        <v>#VALUE!</v>
      </c>
      <c r="DJ24" t="e">
        <f t="shared" si="60"/>
        <v>#VALUE!</v>
      </c>
      <c r="DK24">
        <f t="shared" si="61"/>
        <v>2.2877764020393199E-3</v>
      </c>
      <c r="DL24">
        <f t="shared" si="62"/>
        <v>5.7374458963282866E-7</v>
      </c>
      <c r="DM24">
        <f t="shared" si="63"/>
        <v>1.7960188936473906E-5</v>
      </c>
      <c r="DN24" t="e">
        <f t="shared" si="64"/>
        <v>#VALUE!</v>
      </c>
      <c r="DO24">
        <f t="shared" si="65"/>
        <v>9.5898584440393442E-5</v>
      </c>
      <c r="DP24">
        <f t="shared" si="66"/>
        <v>3.716538532818542E-3</v>
      </c>
      <c r="DR24">
        <f t="shared" si="70"/>
        <v>0</v>
      </c>
      <c r="DS24">
        <f t="shared" si="71"/>
        <v>7.2925576337537823</v>
      </c>
      <c r="DT24">
        <f t="shared" si="72"/>
        <v>27.568502594514463</v>
      </c>
      <c r="DU24">
        <f t="shared" si="73"/>
        <v>57.556169455322134</v>
      </c>
      <c r="DV24">
        <f t="shared" si="74"/>
        <v>0.10841432225063941</v>
      </c>
      <c r="DW24">
        <f t="shared" si="75"/>
        <v>7.4717365269461222</v>
      </c>
      <c r="DX24">
        <f t="shared" si="76"/>
        <v>0</v>
      </c>
    </row>
    <row r="25" spans="1:128">
      <c r="A25" s="32" t="s">
        <v>75</v>
      </c>
      <c r="B25" s="16">
        <f t="shared" si="10"/>
        <v>62.13328586685649</v>
      </c>
      <c r="C25" s="16">
        <v>0</v>
      </c>
      <c r="D25" s="16">
        <f t="shared" si="11"/>
        <v>23.959466271312092</v>
      </c>
      <c r="F25" s="16">
        <f t="shared" si="12"/>
        <v>0</v>
      </c>
      <c r="G25" s="16">
        <v>0</v>
      </c>
      <c r="H25" s="16">
        <f t="shared" si="13"/>
        <v>4.127644710578851</v>
      </c>
      <c r="I25" s="16">
        <f t="shared" si="14"/>
        <v>9.651518051326633</v>
      </c>
      <c r="J25" s="16">
        <f t="shared" si="15"/>
        <v>0.12046035805626601</v>
      </c>
      <c r="K25" s="16">
        <f t="shared" si="16"/>
        <v>99.992375258130323</v>
      </c>
      <c r="S25" s="15">
        <v>8</v>
      </c>
      <c r="T25" s="15">
        <f t="shared" si="0"/>
        <v>2.6631921038157045</v>
      </c>
      <c r="U25" s="18">
        <f t="shared" si="17"/>
        <v>2.754208993088151</v>
      </c>
      <c r="V25" s="18">
        <f t="shared" si="1"/>
        <v>0</v>
      </c>
      <c r="W25" s="18">
        <f t="shared" si="2"/>
        <v>1.2516263320831269</v>
      </c>
      <c r="Y25" s="18">
        <f t="shared" si="18"/>
        <v>0</v>
      </c>
      <c r="Z25" s="18">
        <f t="shared" si="3"/>
        <v>0</v>
      </c>
      <c r="AA25" s="18">
        <f t="shared" si="4"/>
        <v>0.19601838089461937</v>
      </c>
      <c r="AB25" s="18">
        <f t="shared" si="5"/>
        <v>0.82943728243849768</v>
      </c>
      <c r="AC25" s="18">
        <f t="shared" si="6"/>
        <v>6.8109871702775084E-3</v>
      </c>
      <c r="AD25" s="19">
        <f t="shared" si="19"/>
        <v>5.0381019756746728</v>
      </c>
      <c r="AE25" s="20">
        <f t="shared" si="25"/>
        <v>18.989122703811958</v>
      </c>
      <c r="AF25" s="13">
        <f t="shared" si="20"/>
        <v>6.5980889404458299E-3</v>
      </c>
      <c r="AJ25" s="32" t="s">
        <v>75</v>
      </c>
      <c r="AK25" s="32"/>
      <c r="AL25" t="s">
        <v>212</v>
      </c>
      <c r="AM25" s="32">
        <v>56358.1</v>
      </c>
      <c r="AN25" s="32" t="s">
        <v>235</v>
      </c>
      <c r="AO25" s="32">
        <v>121087</v>
      </c>
      <c r="AP25" t="s">
        <v>212</v>
      </c>
      <c r="AQ25" s="32">
        <v>2.4073899999999999</v>
      </c>
      <c r="AR25" s="32" t="s">
        <v>235</v>
      </c>
      <c r="AS25" t="s">
        <v>212</v>
      </c>
      <c r="AT25" t="s">
        <v>212</v>
      </c>
      <c r="AU25" s="32">
        <v>716.55700000000002</v>
      </c>
      <c r="AV25" s="32">
        <v>676.32100000000003</v>
      </c>
      <c r="AW25" t="s">
        <v>212</v>
      </c>
      <c r="AX25" s="32" t="s">
        <v>235</v>
      </c>
      <c r="AY25" s="32">
        <v>42.463200000000001</v>
      </c>
      <c r="AZ25" s="32">
        <v>1.72704E-3</v>
      </c>
      <c r="BA25" t="s">
        <v>212</v>
      </c>
      <c r="BB25" s="32">
        <v>1.46211E-3</v>
      </c>
      <c r="BC25" s="32">
        <v>2.2609100000000001E-3</v>
      </c>
      <c r="BD25" s="32">
        <v>28.2791</v>
      </c>
      <c r="BE25" s="32"/>
      <c r="BF25" s="32">
        <v>480600</v>
      </c>
      <c r="BG25" s="32">
        <v>71600</v>
      </c>
      <c r="BH25" s="32">
        <v>126800</v>
      </c>
      <c r="BI25" s="32">
        <v>290500</v>
      </c>
      <c r="BJ25" s="32">
        <v>1000</v>
      </c>
      <c r="BK25" s="32">
        <v>29500</v>
      </c>
      <c r="BL25" s="32">
        <v>0</v>
      </c>
      <c r="BP25" s="32" t="s">
        <v>75</v>
      </c>
      <c r="BQ25" s="32"/>
      <c r="BR25" t="e">
        <f t="shared" si="21"/>
        <v>#VALUE!</v>
      </c>
      <c r="BS25">
        <f t="shared" si="32"/>
        <v>5.6358100000000002</v>
      </c>
      <c r="BT25" t="e">
        <f t="shared" si="33"/>
        <v>#VALUE!</v>
      </c>
      <c r="BU25">
        <f t="shared" si="34"/>
        <v>12.108700000000001</v>
      </c>
      <c r="BV25" t="e">
        <f t="shared" si="35"/>
        <v>#VALUE!</v>
      </c>
      <c r="BW25">
        <f t="shared" si="36"/>
        <v>2.4073899999999999E-4</v>
      </c>
      <c r="BX25" t="e">
        <f t="shared" si="37"/>
        <v>#VALUE!</v>
      </c>
      <c r="BY25" t="e">
        <f t="shared" si="38"/>
        <v>#VALUE!</v>
      </c>
      <c r="BZ25" t="e">
        <f t="shared" si="39"/>
        <v>#VALUE!</v>
      </c>
      <c r="CA25">
        <f t="shared" si="40"/>
        <v>7.1655700000000003E-2</v>
      </c>
      <c r="CB25">
        <f t="shared" si="41"/>
        <v>6.7632100000000001E-2</v>
      </c>
      <c r="CC25" t="e">
        <f t="shared" si="42"/>
        <v>#VALUE!</v>
      </c>
      <c r="CD25" t="e">
        <f t="shared" si="43"/>
        <v>#VALUE!</v>
      </c>
      <c r="CE25">
        <f t="shared" si="44"/>
        <v>4.2463200000000005E-3</v>
      </c>
      <c r="CF25">
        <f t="shared" si="45"/>
        <v>1.7270400000000001E-7</v>
      </c>
      <c r="CG25" t="e">
        <f t="shared" si="46"/>
        <v>#VALUE!</v>
      </c>
      <c r="CH25">
        <f t="shared" si="47"/>
        <v>1.4621099999999998E-7</v>
      </c>
      <c r="CI25">
        <f t="shared" si="48"/>
        <v>2.2609100000000001E-7</v>
      </c>
      <c r="CJ25">
        <f t="shared" si="49"/>
        <v>2.8279099999999999E-3</v>
      </c>
      <c r="CL25">
        <f t="shared" si="50"/>
        <v>48.06</v>
      </c>
      <c r="CM25">
        <f t="shared" si="51"/>
        <v>7.16</v>
      </c>
      <c r="CN25">
        <f t="shared" si="26"/>
        <v>12.68</v>
      </c>
      <c r="CO25">
        <f t="shared" si="27"/>
        <v>29.05</v>
      </c>
      <c r="CP25">
        <f t="shared" si="28"/>
        <v>0.1</v>
      </c>
      <c r="CQ25">
        <f t="shared" si="29"/>
        <v>2.95</v>
      </c>
      <c r="CR25">
        <f t="shared" si="30"/>
        <v>0</v>
      </c>
      <c r="CV25" s="32" t="s">
        <v>75</v>
      </c>
      <c r="CW25" s="32"/>
      <c r="CX25" t="e">
        <f t="shared" si="22"/>
        <v>#VALUE!</v>
      </c>
      <c r="CY25">
        <f t="shared" si="67"/>
        <v>7.5969444062635683</v>
      </c>
      <c r="CZ25" t="e">
        <f t="shared" si="68"/>
        <v>#VALUE!</v>
      </c>
      <c r="DA25">
        <f t="shared" si="69"/>
        <v>22.879967605633812</v>
      </c>
      <c r="DB25" t="e">
        <f t="shared" si="52"/>
        <v>#VALUE!</v>
      </c>
      <c r="DC25">
        <f t="shared" si="53"/>
        <v>3.1084864688751276E-4</v>
      </c>
      <c r="DD25" t="e">
        <f t="shared" si="54"/>
        <v>#VALUE!</v>
      </c>
      <c r="DE25" t="e">
        <f t="shared" si="55"/>
        <v>#VALUE!</v>
      </c>
      <c r="DF25" t="e">
        <f t="shared" si="56"/>
        <v>#VALUE!</v>
      </c>
      <c r="DG25">
        <f t="shared" si="57"/>
        <v>8.4740511686829376E-2</v>
      </c>
      <c r="DH25">
        <f t="shared" si="58"/>
        <v>7.9982175325268093E-2</v>
      </c>
      <c r="DI25" t="e">
        <f t="shared" si="59"/>
        <v>#VALUE!</v>
      </c>
      <c r="DJ25" t="e">
        <f t="shared" si="60"/>
        <v>#VALUE!</v>
      </c>
      <c r="DK25">
        <f t="shared" si="61"/>
        <v>4.7411569992716479E-3</v>
      </c>
      <c r="DL25">
        <f t="shared" si="62"/>
        <v>2.0254486393088529E-7</v>
      </c>
      <c r="DM25" t="e">
        <f t="shared" si="63"/>
        <v>#VALUE!</v>
      </c>
      <c r="DN25">
        <f t="shared" si="64"/>
        <v>1.7665000638750924E-7</v>
      </c>
      <c r="DO25">
        <f t="shared" si="65"/>
        <v>2.6179654808375578E-7</v>
      </c>
      <c r="DP25">
        <f t="shared" si="66"/>
        <v>3.0462814285714362E-3</v>
      </c>
      <c r="DR25">
        <f t="shared" si="70"/>
        <v>0</v>
      </c>
      <c r="DS25">
        <f t="shared" si="71"/>
        <v>9.651518051326633</v>
      </c>
      <c r="DT25">
        <f t="shared" si="72"/>
        <v>23.959466271312092</v>
      </c>
      <c r="DU25">
        <f t="shared" si="73"/>
        <v>62.13328586685649</v>
      </c>
      <c r="DV25">
        <f t="shared" si="74"/>
        <v>0.12046035805626601</v>
      </c>
      <c r="DW25">
        <f t="shared" si="75"/>
        <v>4.127644710578851</v>
      </c>
      <c r="DX25">
        <f t="shared" si="76"/>
        <v>0</v>
      </c>
    </row>
    <row r="26" spans="1:128">
      <c r="A26" s="39" t="s">
        <v>74</v>
      </c>
      <c r="B26" s="16">
        <f t="shared" si="10"/>
        <v>59.588066927732243</v>
      </c>
      <c r="C26" s="16">
        <v>0</v>
      </c>
      <c r="D26" s="16">
        <f t="shared" si="11"/>
        <v>25.962386953298751</v>
      </c>
      <c r="F26" s="16">
        <f t="shared" si="12"/>
        <v>0</v>
      </c>
      <c r="G26" s="16">
        <v>0</v>
      </c>
      <c r="H26" s="16">
        <f t="shared" si="13"/>
        <v>6.0725349301397324</v>
      </c>
      <c r="I26" s="16">
        <f t="shared" si="14"/>
        <v>8.2631013484123255</v>
      </c>
      <c r="J26" s="16">
        <f t="shared" si="15"/>
        <v>9.6368286445012802E-2</v>
      </c>
      <c r="K26" s="16">
        <f t="shared" si="16"/>
        <v>99.982458446028062</v>
      </c>
      <c r="S26" s="15">
        <v>8</v>
      </c>
      <c r="T26" s="15">
        <f t="shared" si="0"/>
        <v>2.6754585274648677</v>
      </c>
      <c r="U26" s="18">
        <f t="shared" si="17"/>
        <v>2.6535519606682505</v>
      </c>
      <c r="V26" s="18">
        <f t="shared" si="1"/>
        <v>0</v>
      </c>
      <c r="W26" s="18">
        <f t="shared" si="2"/>
        <v>1.3625043559225618</v>
      </c>
      <c r="Y26" s="18">
        <f t="shared" si="18"/>
        <v>0</v>
      </c>
      <c r="Z26" s="18">
        <f t="shared" si="3"/>
        <v>0</v>
      </c>
      <c r="AA26" s="18">
        <f t="shared" si="4"/>
        <v>0.28970783456081711</v>
      </c>
      <c r="AB26" s="18">
        <f t="shared" si="5"/>
        <v>0.71338953406528671</v>
      </c>
      <c r="AC26" s="18">
        <f t="shared" si="6"/>
        <v>5.4738863723917926E-3</v>
      </c>
      <c r="AD26" s="19">
        <f t="shared" si="19"/>
        <v>5.0246275715893072</v>
      </c>
      <c r="AE26" s="20">
        <f t="shared" si="25"/>
        <v>28.724577775245962</v>
      </c>
      <c r="AF26" s="13">
        <f t="shared" si="20"/>
        <v>5.427367025644567E-3</v>
      </c>
      <c r="AJ26" s="39" t="s">
        <v>74</v>
      </c>
      <c r="AK26" s="39"/>
      <c r="AL26" s="39" t="s">
        <v>235</v>
      </c>
      <c r="AM26" s="39">
        <v>46408.3</v>
      </c>
      <c r="AN26" t="s">
        <v>212</v>
      </c>
      <c r="AO26" s="39">
        <v>119305</v>
      </c>
      <c r="AP26" s="39" t="s">
        <v>235</v>
      </c>
      <c r="AQ26" s="39">
        <v>3.4636900000000002</v>
      </c>
      <c r="AR26" s="39">
        <v>3.42089</v>
      </c>
      <c r="AS26" s="39" t="s">
        <v>235</v>
      </c>
      <c r="AT26" s="39" t="s">
        <v>235</v>
      </c>
      <c r="AU26" s="39">
        <v>749.51199999999994</v>
      </c>
      <c r="AV26" s="39">
        <v>726.68499999999995</v>
      </c>
      <c r="AW26" t="s">
        <v>212</v>
      </c>
      <c r="AX26" t="s">
        <v>212</v>
      </c>
      <c r="AY26" s="39">
        <v>24.208500000000001</v>
      </c>
      <c r="AZ26" s="39">
        <v>4.3923900000000002E-2</v>
      </c>
      <c r="BA26" s="39">
        <v>0.10974200000000001</v>
      </c>
      <c r="BB26" t="s">
        <v>212</v>
      </c>
      <c r="BC26" s="39">
        <v>0.60855599999999999</v>
      </c>
      <c r="BD26" s="39">
        <v>28.3858</v>
      </c>
      <c r="BE26" s="39"/>
      <c r="BF26" s="39">
        <v>478400.00000000006</v>
      </c>
      <c r="BG26" s="39">
        <v>61300</v>
      </c>
      <c r="BH26" s="39">
        <v>137400</v>
      </c>
      <c r="BI26" s="39">
        <v>278600</v>
      </c>
      <c r="BJ26" s="39">
        <v>800</v>
      </c>
      <c r="BK26" s="39">
        <v>43400</v>
      </c>
      <c r="BL26" s="39">
        <v>0</v>
      </c>
      <c r="BP26" s="39" t="s">
        <v>74</v>
      </c>
      <c r="BQ26" s="39"/>
      <c r="BR26" t="e">
        <f t="shared" si="21"/>
        <v>#VALUE!</v>
      </c>
      <c r="BS26">
        <f t="shared" si="32"/>
        <v>4.6408300000000002</v>
      </c>
      <c r="BT26" t="e">
        <f t="shared" si="33"/>
        <v>#VALUE!</v>
      </c>
      <c r="BU26">
        <f t="shared" si="34"/>
        <v>11.9305</v>
      </c>
      <c r="BV26" t="e">
        <f t="shared" si="35"/>
        <v>#VALUE!</v>
      </c>
      <c r="BW26">
        <f t="shared" si="36"/>
        <v>3.4636900000000002E-4</v>
      </c>
      <c r="BX26">
        <f t="shared" si="37"/>
        <v>3.4208900000000001E-4</v>
      </c>
      <c r="BY26" t="e">
        <f t="shared" si="38"/>
        <v>#VALUE!</v>
      </c>
      <c r="BZ26" t="e">
        <f t="shared" si="39"/>
        <v>#VALUE!</v>
      </c>
      <c r="CA26">
        <f t="shared" si="40"/>
        <v>7.4951199999999996E-2</v>
      </c>
      <c r="CB26">
        <f t="shared" si="41"/>
        <v>7.2668499999999997E-2</v>
      </c>
      <c r="CC26" t="e">
        <f t="shared" si="42"/>
        <v>#VALUE!</v>
      </c>
      <c r="CD26" t="e">
        <f t="shared" si="43"/>
        <v>#VALUE!</v>
      </c>
      <c r="CE26">
        <f t="shared" si="44"/>
        <v>2.42085E-3</v>
      </c>
      <c r="CF26">
        <f t="shared" si="45"/>
        <v>4.3923899999999998E-6</v>
      </c>
      <c r="CG26">
        <f t="shared" si="46"/>
        <v>1.0974200000000001E-5</v>
      </c>
      <c r="CH26" t="e">
        <f t="shared" si="47"/>
        <v>#VALUE!</v>
      </c>
      <c r="CI26">
        <f t="shared" si="48"/>
        <v>6.0855600000000001E-5</v>
      </c>
      <c r="CJ26">
        <f t="shared" si="49"/>
        <v>2.8385799999999998E-3</v>
      </c>
      <c r="CL26">
        <f t="shared" si="50"/>
        <v>47.84</v>
      </c>
      <c r="CM26">
        <f t="shared" si="51"/>
        <v>6.13</v>
      </c>
      <c r="CN26">
        <f t="shared" si="26"/>
        <v>13.74</v>
      </c>
      <c r="CO26">
        <f t="shared" si="27"/>
        <v>27.86</v>
      </c>
      <c r="CP26">
        <f t="shared" si="28"/>
        <v>0.08</v>
      </c>
      <c r="CQ26">
        <f t="shared" si="29"/>
        <v>4.34</v>
      </c>
      <c r="CR26">
        <f t="shared" si="30"/>
        <v>0</v>
      </c>
      <c r="CV26" s="39" t="s">
        <v>74</v>
      </c>
      <c r="CW26" s="39"/>
      <c r="CX26" t="e">
        <f t="shared" si="22"/>
        <v>#VALUE!</v>
      </c>
      <c r="CY26">
        <f t="shared" si="67"/>
        <v>6.2557338712483492</v>
      </c>
      <c r="CZ26" t="e">
        <f t="shared" si="68"/>
        <v>#VALUE!</v>
      </c>
      <c r="DA26">
        <f t="shared" si="69"/>
        <v>22.543250185322471</v>
      </c>
      <c r="DB26" t="e">
        <f t="shared" si="52"/>
        <v>#VALUE!</v>
      </c>
      <c r="DC26">
        <f t="shared" si="53"/>
        <v>4.4724093301783639E-4</v>
      </c>
      <c r="DD26">
        <f t="shared" si="54"/>
        <v>4.2580610003058894E-4</v>
      </c>
      <c r="DE26" t="e">
        <f t="shared" si="55"/>
        <v>#VALUE!</v>
      </c>
      <c r="DF26" t="e">
        <f t="shared" si="56"/>
        <v>#VALUE!</v>
      </c>
      <c r="DG26">
        <f t="shared" si="57"/>
        <v>8.8637792102259624E-2</v>
      </c>
      <c r="DH26">
        <f t="shared" si="58"/>
        <v>8.5938255763524179E-2</v>
      </c>
      <c r="DI26" t="e">
        <f t="shared" si="59"/>
        <v>#VALUE!</v>
      </c>
      <c r="DJ26" t="e">
        <f t="shared" si="60"/>
        <v>#VALUE!</v>
      </c>
      <c r="DK26">
        <f t="shared" si="61"/>
        <v>2.7029592498179051E-3</v>
      </c>
      <c r="DL26">
        <f t="shared" si="62"/>
        <v>5.1513342764578767E-6</v>
      </c>
      <c r="DM26">
        <f t="shared" si="63"/>
        <v>1.3480798144182696E-5</v>
      </c>
      <c r="DN26" t="e">
        <f t="shared" si="64"/>
        <v>#VALUE!</v>
      </c>
      <c r="DO26">
        <f t="shared" si="65"/>
        <v>7.0466254789291959E-5</v>
      </c>
      <c r="DP26">
        <f t="shared" si="66"/>
        <v>3.0577753667953744E-3</v>
      </c>
      <c r="DR26">
        <f t="shared" si="70"/>
        <v>0</v>
      </c>
      <c r="DS26">
        <f t="shared" si="71"/>
        <v>8.2631013484123255</v>
      </c>
      <c r="DT26">
        <f t="shared" si="72"/>
        <v>25.962386953298751</v>
      </c>
      <c r="DU26">
        <f t="shared" si="73"/>
        <v>59.588066927732243</v>
      </c>
      <c r="DV26">
        <f t="shared" si="74"/>
        <v>9.6368286445012802E-2</v>
      </c>
      <c r="DW26">
        <f t="shared" si="75"/>
        <v>6.0725349301397324</v>
      </c>
      <c r="DX26">
        <f t="shared" si="76"/>
        <v>0</v>
      </c>
    </row>
    <row r="27" spans="1:128">
      <c r="A27" s="32" t="s">
        <v>73</v>
      </c>
      <c r="B27" s="16">
        <f t="shared" si="10"/>
        <v>58.582812388750405</v>
      </c>
      <c r="C27" s="16">
        <v>0</v>
      </c>
      <c r="D27" s="16">
        <f t="shared" si="11"/>
        <v>26.869369903632332</v>
      </c>
      <c r="F27" s="16">
        <f t="shared" si="12"/>
        <v>0</v>
      </c>
      <c r="G27" s="16">
        <v>0</v>
      </c>
      <c r="H27" s="16">
        <f t="shared" si="13"/>
        <v>6.7021756487026085</v>
      </c>
      <c r="I27" s="16">
        <f t="shared" si="14"/>
        <v>7.8317485863418623</v>
      </c>
      <c r="J27" s="16">
        <f t="shared" si="15"/>
        <v>0</v>
      </c>
      <c r="K27" s="16">
        <f t="shared" si="16"/>
        <v>99.986106527427197</v>
      </c>
      <c r="S27" s="15">
        <v>8</v>
      </c>
      <c r="T27" s="15">
        <f t="shared" si="0"/>
        <v>2.6786233114511049</v>
      </c>
      <c r="U27" s="18">
        <f t="shared" si="17"/>
        <v>2.6118722855338454</v>
      </c>
      <c r="V27" s="18">
        <f t="shared" si="1"/>
        <v>0</v>
      </c>
      <c r="W27" s="18">
        <f t="shared" si="2"/>
        <v>1.4117707635428436</v>
      </c>
      <c r="Y27" s="18">
        <f t="shared" si="18"/>
        <v>0</v>
      </c>
      <c r="Z27" s="18">
        <f t="shared" si="3"/>
        <v>0</v>
      </c>
      <c r="AA27" s="18">
        <f t="shared" si="4"/>
        <v>0.320124891762745</v>
      </c>
      <c r="AB27" s="18">
        <f t="shared" si="5"/>
        <v>0.67694878371059708</v>
      </c>
      <c r="AC27" s="18">
        <f t="shared" si="6"/>
        <v>0</v>
      </c>
      <c r="AD27" s="19">
        <f t="shared" si="19"/>
        <v>5.0207167245500317</v>
      </c>
      <c r="AE27" s="20">
        <f t="shared" si="25"/>
        <v>32.106443048029696</v>
      </c>
      <c r="AF27" s="13">
        <f t="shared" si="20"/>
        <v>0</v>
      </c>
      <c r="AJ27" s="32" t="s">
        <v>73</v>
      </c>
      <c r="AK27" s="32"/>
      <c r="AL27" t="s">
        <v>212</v>
      </c>
      <c r="AM27" s="32">
        <v>46255.7</v>
      </c>
      <c r="AN27" s="32" t="s">
        <v>235</v>
      </c>
      <c r="AO27" s="32">
        <v>137914</v>
      </c>
      <c r="AP27" s="32" t="s">
        <v>235</v>
      </c>
      <c r="AQ27" s="32">
        <v>5.5916899999999998</v>
      </c>
      <c r="AR27" s="32" t="s">
        <v>235</v>
      </c>
      <c r="AS27" s="32" t="s">
        <v>235</v>
      </c>
      <c r="AT27" t="s">
        <v>212</v>
      </c>
      <c r="AU27" s="32">
        <v>841.49099999999999</v>
      </c>
      <c r="AV27" s="32">
        <v>841.87199999999996</v>
      </c>
      <c r="AW27" t="s">
        <v>212</v>
      </c>
      <c r="AX27" s="32" t="s">
        <v>235</v>
      </c>
      <c r="AY27" s="32">
        <v>25.585799999999999</v>
      </c>
      <c r="AZ27" s="32">
        <v>0.126193</v>
      </c>
      <c r="BA27" s="32">
        <v>0.10810599999999999</v>
      </c>
      <c r="BB27" s="32">
        <v>5.2610700000000005E-4</v>
      </c>
      <c r="BC27" s="32">
        <v>0.98975900000000006</v>
      </c>
      <c r="BD27" s="32">
        <v>35.010399999999997</v>
      </c>
      <c r="BE27" s="32"/>
      <c r="BF27" s="32">
        <v>477900</v>
      </c>
      <c r="BG27" s="32">
        <v>58099.999999999993</v>
      </c>
      <c r="BH27" s="32">
        <v>142200</v>
      </c>
      <c r="BI27" s="32">
        <v>273900</v>
      </c>
      <c r="BJ27" s="32">
        <v>0</v>
      </c>
      <c r="BK27" s="32">
        <v>47900</v>
      </c>
      <c r="BL27" s="32">
        <v>0</v>
      </c>
      <c r="BP27" s="32" t="s">
        <v>73</v>
      </c>
      <c r="BQ27" s="32"/>
      <c r="BR27" t="e">
        <f t="shared" si="21"/>
        <v>#VALUE!</v>
      </c>
      <c r="BS27">
        <f t="shared" si="32"/>
        <v>4.6255699999999997</v>
      </c>
      <c r="BT27" t="e">
        <f t="shared" si="33"/>
        <v>#VALUE!</v>
      </c>
      <c r="BU27">
        <f t="shared" si="34"/>
        <v>13.791399999999999</v>
      </c>
      <c r="BV27" t="e">
        <f t="shared" si="35"/>
        <v>#VALUE!</v>
      </c>
      <c r="BW27">
        <f t="shared" si="36"/>
        <v>5.5916899999999999E-4</v>
      </c>
      <c r="BX27" t="e">
        <f t="shared" si="37"/>
        <v>#VALUE!</v>
      </c>
      <c r="BY27" t="e">
        <f t="shared" si="38"/>
        <v>#VALUE!</v>
      </c>
      <c r="BZ27" t="e">
        <f t="shared" si="39"/>
        <v>#VALUE!</v>
      </c>
      <c r="CA27">
        <f t="shared" si="40"/>
        <v>8.4149100000000004E-2</v>
      </c>
      <c r="CB27">
        <f t="shared" si="41"/>
        <v>8.418719999999999E-2</v>
      </c>
      <c r="CC27" t="e">
        <f t="shared" si="42"/>
        <v>#VALUE!</v>
      </c>
      <c r="CD27" t="e">
        <f t="shared" si="43"/>
        <v>#VALUE!</v>
      </c>
      <c r="CE27">
        <f t="shared" si="44"/>
        <v>2.55858E-3</v>
      </c>
      <c r="CF27">
        <f t="shared" si="45"/>
        <v>1.26193E-5</v>
      </c>
      <c r="CG27">
        <f t="shared" si="46"/>
        <v>1.0810599999999999E-5</v>
      </c>
      <c r="CH27">
        <f t="shared" si="47"/>
        <v>5.2610700000000004E-8</v>
      </c>
      <c r="CI27">
        <f t="shared" si="48"/>
        <v>9.8975900000000002E-5</v>
      </c>
      <c r="CJ27">
        <f t="shared" si="49"/>
        <v>3.5010399999999995E-3</v>
      </c>
      <c r="CL27">
        <f t="shared" si="50"/>
        <v>47.79</v>
      </c>
      <c r="CM27">
        <f t="shared" si="51"/>
        <v>5.81</v>
      </c>
      <c r="CN27">
        <f t="shared" si="26"/>
        <v>14.22</v>
      </c>
      <c r="CO27">
        <f t="shared" si="27"/>
        <v>27.39</v>
      </c>
      <c r="CP27">
        <f t="shared" si="28"/>
        <v>0</v>
      </c>
      <c r="CQ27">
        <f t="shared" si="29"/>
        <v>4.79</v>
      </c>
      <c r="CR27">
        <f t="shared" si="30"/>
        <v>0</v>
      </c>
      <c r="CV27" s="32" t="s">
        <v>73</v>
      </c>
      <c r="CW27" s="32"/>
      <c r="CX27" t="e">
        <f t="shared" si="22"/>
        <v>#VALUE!</v>
      </c>
      <c r="CY27">
        <f t="shared" si="67"/>
        <v>6.2351637364071131</v>
      </c>
      <c r="CZ27" t="e">
        <f t="shared" si="68"/>
        <v>#VALUE!</v>
      </c>
      <c r="DA27">
        <f t="shared" si="69"/>
        <v>26.059509710896968</v>
      </c>
      <c r="DB27" t="e">
        <f t="shared" si="52"/>
        <v>#VALUE!</v>
      </c>
      <c r="DC27">
        <f t="shared" si="53"/>
        <v>7.2201399453949554E-4</v>
      </c>
      <c r="DD27" t="e">
        <f t="shared" si="54"/>
        <v>#VALUE!</v>
      </c>
      <c r="DE27" t="e">
        <f t="shared" si="55"/>
        <v>#VALUE!</v>
      </c>
      <c r="DF27" t="e">
        <f t="shared" si="56"/>
        <v>#VALUE!</v>
      </c>
      <c r="DG27">
        <f t="shared" si="57"/>
        <v>9.9515290367495859E-2</v>
      </c>
      <c r="DH27">
        <f t="shared" si="58"/>
        <v>9.9560347683177203E-2</v>
      </c>
      <c r="DI27" t="e">
        <f t="shared" si="59"/>
        <v>#VALUE!</v>
      </c>
      <c r="DJ27" t="e">
        <f t="shared" si="60"/>
        <v>#VALUE!</v>
      </c>
      <c r="DK27">
        <f t="shared" si="61"/>
        <v>2.8567393590677222E-3</v>
      </c>
      <c r="DL27">
        <f t="shared" si="62"/>
        <v>1.4799740604751601E-5</v>
      </c>
      <c r="DM27">
        <f t="shared" si="63"/>
        <v>1.3279830549607392E-5</v>
      </c>
      <c r="DN27">
        <f t="shared" si="64"/>
        <v>6.3563483534421717E-8</v>
      </c>
      <c r="DO27">
        <f t="shared" si="65"/>
        <v>1.1460672456437011E-4</v>
      </c>
      <c r="DP27">
        <f t="shared" si="66"/>
        <v>3.7713905791505881E-3</v>
      </c>
      <c r="DR27">
        <f t="shared" si="70"/>
        <v>0</v>
      </c>
      <c r="DS27">
        <f t="shared" si="71"/>
        <v>7.8317485863418623</v>
      </c>
      <c r="DT27">
        <f t="shared" si="72"/>
        <v>26.869369903632332</v>
      </c>
      <c r="DU27">
        <f t="shared" si="73"/>
        <v>58.582812388750405</v>
      </c>
      <c r="DV27">
        <f t="shared" si="74"/>
        <v>0</v>
      </c>
      <c r="DW27">
        <f t="shared" si="75"/>
        <v>6.7021756487026085</v>
      </c>
      <c r="DX27">
        <f t="shared" si="76"/>
        <v>0</v>
      </c>
    </row>
    <row r="28" spans="1:128">
      <c r="A28" s="39" t="s">
        <v>72</v>
      </c>
      <c r="B28" s="16">
        <f t="shared" si="10"/>
        <v>59.160299038803799</v>
      </c>
      <c r="C28" s="16">
        <v>0</v>
      </c>
      <c r="D28" s="16">
        <f t="shared" si="11"/>
        <v>26.41587842846554</v>
      </c>
      <c r="F28" s="16">
        <f t="shared" si="12"/>
        <v>0</v>
      </c>
      <c r="G28" s="16">
        <v>0</v>
      </c>
      <c r="H28" s="16">
        <f t="shared" si="13"/>
        <v>6.3103992015968187</v>
      </c>
      <c r="I28" s="16">
        <f t="shared" si="14"/>
        <v>8.0069856459329891</v>
      </c>
      <c r="J28" s="16">
        <f t="shared" si="15"/>
        <v>0.10841432225063941</v>
      </c>
      <c r="K28" s="16">
        <f t="shared" si="16"/>
        <v>100.00197663704978</v>
      </c>
      <c r="S28" s="15">
        <v>8</v>
      </c>
      <c r="T28" s="15">
        <f t="shared" si="0"/>
        <v>2.6760490125464029</v>
      </c>
      <c r="U28" s="18">
        <f t="shared" si="17"/>
        <v>2.6350842181215182</v>
      </c>
      <c r="V28" s="18">
        <f t="shared" si="1"/>
        <v>0</v>
      </c>
      <c r="W28" s="18">
        <f t="shared" si="2"/>
        <v>1.3866095217404468</v>
      </c>
      <c r="Y28" s="18">
        <f t="shared" si="18"/>
        <v>0</v>
      </c>
      <c r="Z28" s="18">
        <f t="shared" si="3"/>
        <v>0</v>
      </c>
      <c r="AA28" s="18">
        <f t="shared" si="4"/>
        <v>0.30112228160140475</v>
      </c>
      <c r="AB28" s="18">
        <f t="shared" si="5"/>
        <v>0.69143051779706666</v>
      </c>
      <c r="AC28" s="18">
        <f t="shared" si="6"/>
        <v>6.1594812927072929E-3</v>
      </c>
      <c r="AD28" s="19">
        <f t="shared" si="19"/>
        <v>5.0204060205531436</v>
      </c>
      <c r="AE28" s="20">
        <f t="shared" si="25"/>
        <v>30.15105425488581</v>
      </c>
      <c r="AF28" s="13">
        <f t="shared" si="20"/>
        <v>6.1674232026510192E-3</v>
      </c>
      <c r="AJ28" s="39" t="s">
        <v>72</v>
      </c>
      <c r="AK28" s="39"/>
      <c r="AL28" s="39" t="s">
        <v>235</v>
      </c>
      <c r="AM28" s="39">
        <v>46812.9</v>
      </c>
      <c r="AN28" s="39" t="s">
        <v>235</v>
      </c>
      <c r="AO28" s="39">
        <v>123225</v>
      </c>
      <c r="AP28" s="39" t="s">
        <v>235</v>
      </c>
      <c r="AQ28" s="39">
        <v>4.3841400000000004</v>
      </c>
      <c r="AR28" s="39" t="s">
        <v>235</v>
      </c>
      <c r="AS28" s="39" t="s">
        <v>235</v>
      </c>
      <c r="AT28" s="39" t="s">
        <v>235</v>
      </c>
      <c r="AU28" s="39">
        <v>785.52599999999995</v>
      </c>
      <c r="AV28" s="39">
        <v>778.65800000000002</v>
      </c>
      <c r="AW28" s="39">
        <v>0.114727</v>
      </c>
      <c r="AX28" t="s">
        <v>212</v>
      </c>
      <c r="AY28" s="39">
        <v>23.006499999999999</v>
      </c>
      <c r="AZ28" s="39">
        <v>0.13169900000000001</v>
      </c>
      <c r="BA28" s="39">
        <v>0.117336</v>
      </c>
      <c r="BB28" s="39">
        <v>7.5038899999999996E-4</v>
      </c>
      <c r="BC28" s="39">
        <v>1.10623</v>
      </c>
      <c r="BD28" s="39">
        <v>32.173099999999998</v>
      </c>
      <c r="BE28" s="39"/>
      <c r="BF28" s="39">
        <v>478300</v>
      </c>
      <c r="BG28" s="39">
        <v>59400.000000000007</v>
      </c>
      <c r="BH28" s="39">
        <v>139800</v>
      </c>
      <c r="BI28" s="39">
        <v>276600</v>
      </c>
      <c r="BJ28" s="39">
        <v>900</v>
      </c>
      <c r="BK28" s="39">
        <v>45100</v>
      </c>
      <c r="BL28" s="39">
        <v>0</v>
      </c>
      <c r="BP28" s="39" t="s">
        <v>72</v>
      </c>
      <c r="BQ28" s="39"/>
      <c r="BR28" t="e">
        <f t="shared" si="21"/>
        <v>#VALUE!</v>
      </c>
      <c r="BS28">
        <f t="shared" si="32"/>
        <v>4.6812899999999997</v>
      </c>
      <c r="BT28" t="e">
        <f t="shared" si="33"/>
        <v>#VALUE!</v>
      </c>
      <c r="BU28">
        <f t="shared" si="34"/>
        <v>12.3225</v>
      </c>
      <c r="BV28" t="e">
        <f t="shared" si="35"/>
        <v>#VALUE!</v>
      </c>
      <c r="BW28">
        <f t="shared" si="36"/>
        <v>4.3841400000000003E-4</v>
      </c>
      <c r="BX28" t="e">
        <f t="shared" si="37"/>
        <v>#VALUE!</v>
      </c>
      <c r="BY28" t="e">
        <f t="shared" si="38"/>
        <v>#VALUE!</v>
      </c>
      <c r="BZ28" t="e">
        <f t="shared" si="39"/>
        <v>#VALUE!</v>
      </c>
      <c r="CA28">
        <f t="shared" si="40"/>
        <v>7.85526E-2</v>
      </c>
      <c r="CB28">
        <f t="shared" si="41"/>
        <v>7.7865799999999999E-2</v>
      </c>
      <c r="CC28">
        <f t="shared" si="42"/>
        <v>1.1472699999999999E-5</v>
      </c>
      <c r="CD28" t="e">
        <f t="shared" si="43"/>
        <v>#VALUE!</v>
      </c>
      <c r="CE28">
        <f t="shared" si="44"/>
        <v>2.30065E-3</v>
      </c>
      <c r="CF28">
        <f t="shared" si="45"/>
        <v>1.3169900000000001E-5</v>
      </c>
      <c r="CG28">
        <f t="shared" si="46"/>
        <v>1.1733599999999999E-5</v>
      </c>
      <c r="CH28">
        <f t="shared" si="47"/>
        <v>7.5038899999999996E-8</v>
      </c>
      <c r="CI28">
        <f t="shared" si="48"/>
        <v>1.10623E-4</v>
      </c>
      <c r="CJ28">
        <f t="shared" si="49"/>
        <v>3.2173099999999997E-3</v>
      </c>
      <c r="CL28">
        <f t="shared" si="50"/>
        <v>47.83</v>
      </c>
      <c r="CM28">
        <f t="shared" si="51"/>
        <v>5.94</v>
      </c>
      <c r="CN28">
        <f t="shared" si="26"/>
        <v>13.98</v>
      </c>
      <c r="CO28">
        <f t="shared" si="27"/>
        <v>27.66</v>
      </c>
      <c r="CP28">
        <f t="shared" si="28"/>
        <v>0.09</v>
      </c>
      <c r="CQ28">
        <f t="shared" si="29"/>
        <v>4.51</v>
      </c>
      <c r="CR28">
        <f t="shared" si="30"/>
        <v>0</v>
      </c>
      <c r="CV28" s="39" t="s">
        <v>72</v>
      </c>
      <c r="CW28" s="39"/>
      <c r="CX28" t="e">
        <f t="shared" si="22"/>
        <v>#VALUE!</v>
      </c>
      <c r="CY28">
        <f t="shared" si="67"/>
        <v>6.3102730361026325</v>
      </c>
      <c r="CZ28" t="e">
        <f t="shared" si="68"/>
        <v>#VALUE!</v>
      </c>
      <c r="DA28">
        <f t="shared" si="69"/>
        <v>23.283952928094894</v>
      </c>
      <c r="DB28" t="e">
        <f t="shared" si="52"/>
        <v>#VALUE!</v>
      </c>
      <c r="DC28">
        <f t="shared" si="53"/>
        <v>5.6609190316708985E-4</v>
      </c>
      <c r="DD28" t="e">
        <f t="shared" si="54"/>
        <v>#VALUE!</v>
      </c>
      <c r="DE28" t="e">
        <f t="shared" si="55"/>
        <v>#VALUE!</v>
      </c>
      <c r="DF28" t="e">
        <f t="shared" si="56"/>
        <v>#VALUE!</v>
      </c>
      <c r="DG28">
        <f t="shared" si="57"/>
        <v>9.2896831910522573E-2</v>
      </c>
      <c r="DH28">
        <f t="shared" si="58"/>
        <v>9.208461762154746E-2</v>
      </c>
      <c r="DI28">
        <f t="shared" si="59"/>
        <v>1.4569593487796633E-5</v>
      </c>
      <c r="DJ28" t="e">
        <f t="shared" si="60"/>
        <v>#VALUE!</v>
      </c>
      <c r="DK28">
        <f t="shared" si="61"/>
        <v>2.5687519664967114E-3</v>
      </c>
      <c r="DL28">
        <f t="shared" si="62"/>
        <v>1.5445476673866074E-5</v>
      </c>
      <c r="DM28">
        <f t="shared" si="63"/>
        <v>1.441365139186292E-5</v>
      </c>
      <c r="DN28">
        <f t="shared" si="64"/>
        <v>9.0660908989827499E-8</v>
      </c>
      <c r="DO28">
        <f t="shared" si="65"/>
        <v>1.2809319936958708E-4</v>
      </c>
      <c r="DP28">
        <f t="shared" si="66"/>
        <v>3.4657509266409351E-3</v>
      </c>
      <c r="DR28">
        <f t="shared" si="70"/>
        <v>0</v>
      </c>
      <c r="DS28">
        <f t="shared" si="71"/>
        <v>8.0069856459329891</v>
      </c>
      <c r="DT28">
        <f t="shared" si="72"/>
        <v>26.41587842846554</v>
      </c>
      <c r="DU28">
        <f t="shared" si="73"/>
        <v>59.160299038803799</v>
      </c>
      <c r="DV28">
        <f t="shared" si="74"/>
        <v>0.10841432225063941</v>
      </c>
      <c r="DW28">
        <f t="shared" si="75"/>
        <v>6.3103992015968187</v>
      </c>
      <c r="DX28">
        <f t="shared" si="76"/>
        <v>0</v>
      </c>
    </row>
    <row r="29" spans="1:128">
      <c r="A29" s="32" t="s">
        <v>71</v>
      </c>
      <c r="B29" s="16">
        <f t="shared" si="10"/>
        <v>57.684499822000667</v>
      </c>
      <c r="C29" s="16">
        <v>0</v>
      </c>
      <c r="D29" s="16">
        <f t="shared" si="11"/>
        <v>27.115011119347674</v>
      </c>
      <c r="F29" s="16">
        <f t="shared" si="12"/>
        <v>0</v>
      </c>
      <c r="G29" s="16">
        <v>0</v>
      </c>
      <c r="H29" s="16">
        <f t="shared" si="13"/>
        <v>6.7441516966068003</v>
      </c>
      <c r="I29" s="16">
        <f t="shared" si="14"/>
        <v>7.6430317529360341</v>
      </c>
      <c r="J29" s="16">
        <f t="shared" si="15"/>
        <v>0</v>
      </c>
      <c r="K29" s="16">
        <f t="shared" si="16"/>
        <v>99.186694390891191</v>
      </c>
      <c r="S29" s="15">
        <v>8</v>
      </c>
      <c r="T29" s="15">
        <f t="shared" si="0"/>
        <v>2.7012096642364165</v>
      </c>
      <c r="U29" s="18">
        <f t="shared" si="17"/>
        <v>2.5935074633127839</v>
      </c>
      <c r="V29" s="18">
        <f t="shared" si="1"/>
        <v>0</v>
      </c>
      <c r="W29" s="18">
        <f t="shared" si="2"/>
        <v>1.4366902327838398</v>
      </c>
      <c r="Y29" s="18">
        <f t="shared" si="18"/>
        <v>0</v>
      </c>
      <c r="Z29" s="18">
        <f t="shared" si="3"/>
        <v>0</v>
      </c>
      <c r="AA29" s="18">
        <f t="shared" si="4"/>
        <v>0.32484607239569746</v>
      </c>
      <c r="AB29" s="18">
        <f t="shared" si="5"/>
        <v>0.66620730360595093</v>
      </c>
      <c r="AC29" s="18">
        <f t="shared" si="6"/>
        <v>0</v>
      </c>
      <c r="AD29" s="19">
        <f t="shared" si="19"/>
        <v>5.0212510720982717</v>
      </c>
      <c r="AE29" s="20">
        <f t="shared" si="25"/>
        <v>32.777858414273453</v>
      </c>
      <c r="AF29" s="13">
        <f t="shared" si="20"/>
        <v>0</v>
      </c>
      <c r="AJ29" s="32" t="s">
        <v>71</v>
      </c>
      <c r="AK29" s="32"/>
      <c r="AL29" s="32" t="s">
        <v>235</v>
      </c>
      <c r="AM29" s="32">
        <v>44072.6</v>
      </c>
      <c r="AN29" t="s">
        <v>212</v>
      </c>
      <c r="AO29" s="32">
        <v>130644</v>
      </c>
      <c r="AP29" t="s">
        <v>212</v>
      </c>
      <c r="AQ29" s="32">
        <v>5.4173099999999996</v>
      </c>
      <c r="AR29" s="32" t="s">
        <v>235</v>
      </c>
      <c r="AS29" s="32" t="s">
        <v>235</v>
      </c>
      <c r="AT29" t="s">
        <v>212</v>
      </c>
      <c r="AU29" s="32">
        <v>814.92100000000005</v>
      </c>
      <c r="AV29" s="32">
        <v>783.21100000000001</v>
      </c>
      <c r="AW29" t="s">
        <v>212</v>
      </c>
      <c r="AX29" s="32" t="s">
        <v>235</v>
      </c>
      <c r="AY29" s="32">
        <v>21.860099999999999</v>
      </c>
      <c r="AZ29" t="s">
        <v>212</v>
      </c>
      <c r="BA29" s="32">
        <v>3.2952700000000001E-2</v>
      </c>
      <c r="BB29" s="32">
        <v>2.9612600000000002E-4</v>
      </c>
      <c r="BC29" s="32">
        <v>0.15420300000000001</v>
      </c>
      <c r="BD29" s="32">
        <v>34.786999999999999</v>
      </c>
      <c r="BE29" s="32"/>
      <c r="BF29" s="32">
        <v>475700</v>
      </c>
      <c r="BG29" s="32">
        <v>56700</v>
      </c>
      <c r="BH29" s="32">
        <v>143500</v>
      </c>
      <c r="BI29" s="32">
        <v>269700</v>
      </c>
      <c r="BJ29" s="32">
        <v>0</v>
      </c>
      <c r="BK29" s="32">
        <v>48200</v>
      </c>
      <c r="BL29" s="32">
        <v>0</v>
      </c>
      <c r="BP29" s="32" t="s">
        <v>71</v>
      </c>
      <c r="BQ29" s="32"/>
      <c r="BR29" t="e">
        <f t="shared" si="21"/>
        <v>#VALUE!</v>
      </c>
      <c r="BS29">
        <f t="shared" si="32"/>
        <v>4.40726</v>
      </c>
      <c r="BT29" t="e">
        <f t="shared" si="33"/>
        <v>#VALUE!</v>
      </c>
      <c r="BU29">
        <f t="shared" si="34"/>
        <v>13.064399999999999</v>
      </c>
      <c r="BV29" t="e">
        <f t="shared" si="35"/>
        <v>#VALUE!</v>
      </c>
      <c r="BW29">
        <f t="shared" si="36"/>
        <v>5.4173099999999994E-4</v>
      </c>
      <c r="BX29" t="e">
        <f t="shared" si="37"/>
        <v>#VALUE!</v>
      </c>
      <c r="BY29" t="e">
        <f t="shared" si="38"/>
        <v>#VALUE!</v>
      </c>
      <c r="BZ29" t="e">
        <f t="shared" si="39"/>
        <v>#VALUE!</v>
      </c>
      <c r="CA29">
        <f t="shared" si="40"/>
        <v>8.1492100000000012E-2</v>
      </c>
      <c r="CB29">
        <f t="shared" si="41"/>
        <v>7.8321100000000005E-2</v>
      </c>
      <c r="CC29" t="e">
        <f t="shared" si="42"/>
        <v>#VALUE!</v>
      </c>
      <c r="CD29" t="e">
        <f t="shared" si="43"/>
        <v>#VALUE!</v>
      </c>
      <c r="CE29">
        <f t="shared" si="44"/>
        <v>2.1860099999999999E-3</v>
      </c>
      <c r="CF29" t="e">
        <f t="shared" si="45"/>
        <v>#VALUE!</v>
      </c>
      <c r="CG29">
        <f t="shared" si="46"/>
        <v>3.29527E-6</v>
      </c>
      <c r="CH29">
        <f t="shared" si="47"/>
        <v>2.96126E-8</v>
      </c>
      <c r="CI29">
        <f t="shared" si="48"/>
        <v>1.5420300000000002E-5</v>
      </c>
      <c r="CJ29">
        <f t="shared" si="49"/>
        <v>3.4786999999999999E-3</v>
      </c>
      <c r="CL29">
        <f t="shared" si="50"/>
        <v>47.57</v>
      </c>
      <c r="CM29">
        <f t="shared" si="51"/>
        <v>5.67</v>
      </c>
      <c r="CN29">
        <f t="shared" si="26"/>
        <v>14.35</v>
      </c>
      <c r="CO29">
        <f t="shared" si="27"/>
        <v>26.97</v>
      </c>
      <c r="CP29">
        <f t="shared" si="28"/>
        <v>0</v>
      </c>
      <c r="CQ29">
        <f t="shared" si="29"/>
        <v>4.82</v>
      </c>
      <c r="CR29">
        <f t="shared" si="30"/>
        <v>0</v>
      </c>
      <c r="CV29" s="32" t="s">
        <v>71</v>
      </c>
      <c r="CW29" s="32"/>
      <c r="CX29" t="e">
        <f t="shared" si="22"/>
        <v>#VALUE!</v>
      </c>
      <c r="CY29">
        <f t="shared" si="67"/>
        <v>5.9408867942583541</v>
      </c>
      <c r="CZ29" t="e">
        <f t="shared" si="68"/>
        <v>#VALUE!</v>
      </c>
      <c r="DA29">
        <f t="shared" si="69"/>
        <v>24.685808450704233</v>
      </c>
      <c r="DB29" t="e">
        <f t="shared" si="52"/>
        <v>#VALUE!</v>
      </c>
      <c r="DC29">
        <f t="shared" si="53"/>
        <v>6.994975817255167E-4</v>
      </c>
      <c r="DD29" t="e">
        <f t="shared" si="54"/>
        <v>#VALUE!</v>
      </c>
      <c r="DE29" t="e">
        <f t="shared" si="55"/>
        <v>#VALUE!</v>
      </c>
      <c r="DF29" t="e">
        <f t="shared" si="56"/>
        <v>#VALUE!</v>
      </c>
      <c r="DG29">
        <f t="shared" si="57"/>
        <v>9.6373104336909252E-2</v>
      </c>
      <c r="DH29">
        <f t="shared" si="58"/>
        <v>9.2623058456973162E-2</v>
      </c>
      <c r="DI29" t="e">
        <f t="shared" si="59"/>
        <v>#VALUE!</v>
      </c>
      <c r="DJ29" t="e">
        <f t="shared" si="60"/>
        <v>#VALUE!</v>
      </c>
      <c r="DK29">
        <f t="shared" si="61"/>
        <v>2.4407526074289769E-3</v>
      </c>
      <c r="DL29" t="e">
        <f t="shared" si="62"/>
        <v>#VALUE!</v>
      </c>
      <c r="DM29">
        <f t="shared" si="63"/>
        <v>4.047936952177007E-6</v>
      </c>
      <c r="DN29">
        <f t="shared" si="64"/>
        <v>3.5777513177194308E-8</v>
      </c>
      <c r="DO29">
        <f t="shared" si="65"/>
        <v>1.7855559533178851E-5</v>
      </c>
      <c r="DP29">
        <f t="shared" si="66"/>
        <v>3.7473254826254922E-3</v>
      </c>
      <c r="DR29">
        <f t="shared" si="70"/>
        <v>0</v>
      </c>
      <c r="DS29">
        <f t="shared" si="71"/>
        <v>7.6430317529360341</v>
      </c>
      <c r="DT29">
        <f t="shared" si="72"/>
        <v>27.115011119347674</v>
      </c>
      <c r="DU29">
        <f t="shared" si="73"/>
        <v>57.684499822000667</v>
      </c>
      <c r="DV29">
        <f t="shared" si="74"/>
        <v>0</v>
      </c>
      <c r="DW29">
        <f t="shared" si="75"/>
        <v>6.7441516966068003</v>
      </c>
      <c r="DX29">
        <f t="shared" si="76"/>
        <v>0</v>
      </c>
    </row>
    <row r="30" spans="1:128">
      <c r="A30" s="39" t="s">
        <v>70</v>
      </c>
      <c r="B30" s="16">
        <f t="shared" si="10"/>
        <v>61.705517977928046</v>
      </c>
      <c r="C30" s="16">
        <v>0</v>
      </c>
      <c r="D30" s="16">
        <f t="shared" si="11"/>
        <v>24.356271312083035</v>
      </c>
      <c r="F30" s="16">
        <f t="shared" si="12"/>
        <v>0</v>
      </c>
      <c r="G30" s="16">
        <v>0</v>
      </c>
      <c r="H30" s="16">
        <f t="shared" si="13"/>
        <v>5.2609980039920261</v>
      </c>
      <c r="I30" s="16">
        <f t="shared" si="14"/>
        <v>8.3844193127446438</v>
      </c>
      <c r="J30" s="16">
        <f t="shared" si="15"/>
        <v>0.26501278772378523</v>
      </c>
      <c r="K30" s="16">
        <f t="shared" si="16"/>
        <v>99.972219394471537</v>
      </c>
      <c r="S30" s="15">
        <v>8</v>
      </c>
      <c r="T30" s="15">
        <f t="shared" si="0"/>
        <v>2.664313838760306</v>
      </c>
      <c r="U30" s="18">
        <f t="shared" si="17"/>
        <v>2.7363992256402558</v>
      </c>
      <c r="V30" s="18">
        <f t="shared" si="1"/>
        <v>0</v>
      </c>
      <c r="W30" s="18">
        <f t="shared" si="2"/>
        <v>1.2728910745927562</v>
      </c>
      <c r="Y30" s="18">
        <f t="shared" si="18"/>
        <v>0</v>
      </c>
      <c r="Z30" s="18">
        <f t="shared" si="3"/>
        <v>0</v>
      </c>
      <c r="AA30" s="18">
        <f t="shared" si="4"/>
        <v>0.2499456096242208</v>
      </c>
      <c r="AB30" s="18">
        <f t="shared" si="5"/>
        <v>0.72084817131333934</v>
      </c>
      <c r="AC30" s="18">
        <f t="shared" si="6"/>
        <v>1.4990483098931213E-2</v>
      </c>
      <c r="AD30" s="19">
        <f t="shared" si="19"/>
        <v>4.9950745642695038</v>
      </c>
      <c r="AE30" s="20">
        <f t="shared" si="25"/>
        <v>25.355000961444485</v>
      </c>
      <c r="AF30" s="13">
        <f t="shared" si="20"/>
        <v>1.5206656918573314E-2</v>
      </c>
      <c r="AJ30" s="39" t="s">
        <v>70</v>
      </c>
      <c r="AK30" s="39"/>
      <c r="AL30" s="39" t="s">
        <v>235</v>
      </c>
      <c r="AM30" s="39">
        <v>70550.7</v>
      </c>
      <c r="AN30" t="s">
        <v>212</v>
      </c>
      <c r="AO30" s="39">
        <v>146376</v>
      </c>
      <c r="AP30" s="39" t="s">
        <v>235</v>
      </c>
      <c r="AQ30" s="39">
        <v>7.71333</v>
      </c>
      <c r="AR30" s="39" t="s">
        <v>235</v>
      </c>
      <c r="AS30" s="39" t="s">
        <v>235</v>
      </c>
      <c r="AT30" s="39" t="s">
        <v>235</v>
      </c>
      <c r="AU30" s="39">
        <v>603.173</v>
      </c>
      <c r="AV30" s="39">
        <v>596.28099999999995</v>
      </c>
      <c r="AW30" s="39">
        <v>0.20424200000000001</v>
      </c>
      <c r="AX30" s="39" t="s">
        <v>235</v>
      </c>
      <c r="AY30" s="39">
        <v>73.309299999999993</v>
      </c>
      <c r="AZ30" s="39">
        <v>1.05392</v>
      </c>
      <c r="BA30" s="39">
        <v>1.95556</v>
      </c>
      <c r="BB30" s="39">
        <v>0.136133</v>
      </c>
      <c r="BC30" s="39">
        <v>1.8269899999999999</v>
      </c>
      <c r="BD30" s="39">
        <v>53.936700000000002</v>
      </c>
      <c r="BE30" s="39"/>
      <c r="BF30" s="39">
        <v>480500</v>
      </c>
      <c r="BG30" s="39">
        <v>62200</v>
      </c>
      <c r="BH30" s="39">
        <v>128900</v>
      </c>
      <c r="BI30" s="39">
        <v>288500</v>
      </c>
      <c r="BJ30" s="39">
        <v>2200</v>
      </c>
      <c r="BK30" s="39">
        <v>37600</v>
      </c>
      <c r="BL30" s="39">
        <v>0</v>
      </c>
      <c r="BP30" s="39" t="s">
        <v>70</v>
      </c>
      <c r="BQ30" s="39"/>
      <c r="BR30" t="e">
        <f t="shared" si="21"/>
        <v>#VALUE!</v>
      </c>
      <c r="BS30">
        <f t="shared" si="32"/>
        <v>7.0550699999999997</v>
      </c>
      <c r="BT30" t="e">
        <f t="shared" si="33"/>
        <v>#VALUE!</v>
      </c>
      <c r="BU30">
        <f t="shared" si="34"/>
        <v>14.637600000000001</v>
      </c>
      <c r="BV30" t="e">
        <f t="shared" si="35"/>
        <v>#VALUE!</v>
      </c>
      <c r="BW30">
        <f t="shared" si="36"/>
        <v>7.7133300000000002E-4</v>
      </c>
      <c r="BX30" t="e">
        <f t="shared" si="37"/>
        <v>#VALUE!</v>
      </c>
      <c r="BY30" t="e">
        <f t="shared" si="38"/>
        <v>#VALUE!</v>
      </c>
      <c r="BZ30" t="e">
        <f t="shared" si="39"/>
        <v>#VALUE!</v>
      </c>
      <c r="CA30">
        <f t="shared" si="40"/>
        <v>6.0317299999999997E-2</v>
      </c>
      <c r="CB30">
        <f t="shared" si="41"/>
        <v>5.9628099999999996E-2</v>
      </c>
      <c r="CC30">
        <f t="shared" si="42"/>
        <v>2.04242E-5</v>
      </c>
      <c r="CD30" t="e">
        <f t="shared" si="43"/>
        <v>#VALUE!</v>
      </c>
      <c r="CE30">
        <f t="shared" si="44"/>
        <v>7.3309299999999994E-3</v>
      </c>
      <c r="CF30">
        <f t="shared" si="45"/>
        <v>1.05392E-4</v>
      </c>
      <c r="CG30">
        <f t="shared" si="46"/>
        <v>1.95556E-4</v>
      </c>
      <c r="CH30">
        <f t="shared" si="47"/>
        <v>1.3613300000000001E-5</v>
      </c>
      <c r="CI30">
        <f t="shared" si="48"/>
        <v>1.8269899999999998E-4</v>
      </c>
      <c r="CJ30">
        <f t="shared" si="49"/>
        <v>5.3936700000000006E-3</v>
      </c>
      <c r="CL30">
        <f t="shared" si="50"/>
        <v>48.05</v>
      </c>
      <c r="CM30">
        <f t="shared" si="51"/>
        <v>6.22</v>
      </c>
      <c r="CN30">
        <f t="shared" si="26"/>
        <v>12.89</v>
      </c>
      <c r="CO30">
        <f t="shared" si="27"/>
        <v>28.85</v>
      </c>
      <c r="CP30">
        <f t="shared" si="28"/>
        <v>0.22</v>
      </c>
      <c r="CQ30">
        <f t="shared" si="29"/>
        <v>3.76</v>
      </c>
      <c r="CR30">
        <f t="shared" si="30"/>
        <v>0</v>
      </c>
      <c r="CV30" s="39" t="s">
        <v>70</v>
      </c>
      <c r="CW30" s="39"/>
      <c r="CX30" t="e">
        <f t="shared" si="22"/>
        <v>#VALUE!</v>
      </c>
      <c r="CY30">
        <f t="shared" si="67"/>
        <v>9.5100747846889639</v>
      </c>
      <c r="CZ30" t="e">
        <f t="shared" si="68"/>
        <v>#VALUE!</v>
      </c>
      <c r="DA30">
        <f t="shared" si="69"/>
        <v>27.658445070422548</v>
      </c>
      <c r="DB30" t="e">
        <f t="shared" si="52"/>
        <v>#VALUE!</v>
      </c>
      <c r="DC30">
        <f t="shared" si="53"/>
        <v>9.9596583582089266E-4</v>
      </c>
      <c r="DD30" t="e">
        <f t="shared" si="54"/>
        <v>#VALUE!</v>
      </c>
      <c r="DE30" t="e">
        <f t="shared" si="55"/>
        <v>#VALUE!</v>
      </c>
      <c r="DF30" t="e">
        <f t="shared" si="56"/>
        <v>#VALUE!</v>
      </c>
      <c r="DG30">
        <f t="shared" si="57"/>
        <v>7.1331643757132968E-2</v>
      </c>
      <c r="DH30">
        <f t="shared" si="58"/>
        <v>7.0516591212051935E-2</v>
      </c>
      <c r="DI30">
        <f t="shared" si="59"/>
        <v>2.59374246091553E-5</v>
      </c>
      <c r="DJ30" t="e">
        <f t="shared" si="60"/>
        <v>#VALUE!</v>
      </c>
      <c r="DK30">
        <f t="shared" si="61"/>
        <v>8.1852262855061537E-3</v>
      </c>
      <c r="DL30">
        <f t="shared" si="62"/>
        <v>1.2360228077753764E-4</v>
      </c>
      <c r="DM30">
        <f t="shared" si="63"/>
        <v>2.4022260956459615E-4</v>
      </c>
      <c r="DN30">
        <f t="shared" si="64"/>
        <v>1.644739131771946E-5</v>
      </c>
      <c r="DO30">
        <f t="shared" si="65"/>
        <v>2.1155184212708197E-4</v>
      </c>
      <c r="DP30">
        <f t="shared" si="66"/>
        <v>5.8101696138996295E-3</v>
      </c>
      <c r="DR30">
        <f t="shared" si="70"/>
        <v>0</v>
      </c>
      <c r="DS30">
        <f t="shared" si="71"/>
        <v>8.3844193127446438</v>
      </c>
      <c r="DT30">
        <f t="shared" si="72"/>
        <v>24.356271312083035</v>
      </c>
      <c r="DU30">
        <f t="shared" si="73"/>
        <v>61.705517977928046</v>
      </c>
      <c r="DV30">
        <f t="shared" si="74"/>
        <v>0.26501278772378523</v>
      </c>
      <c r="DW30">
        <f t="shared" si="75"/>
        <v>5.2609980039920261</v>
      </c>
      <c r="DX30">
        <f t="shared" si="76"/>
        <v>0</v>
      </c>
    </row>
    <row r="31" spans="1:128">
      <c r="A31" s="32" t="s">
        <v>69</v>
      </c>
      <c r="B31" s="16">
        <f t="shared" si="10"/>
        <v>61.833848344606579</v>
      </c>
      <c r="C31" s="16">
        <v>0</v>
      </c>
      <c r="D31" s="16">
        <f t="shared" si="11"/>
        <v>24.299584877687185</v>
      </c>
      <c r="F31" s="16">
        <f t="shared" si="12"/>
        <v>0</v>
      </c>
      <c r="G31" s="16">
        <v>0</v>
      </c>
      <c r="H31" s="16">
        <f t="shared" si="13"/>
        <v>5.0091417165668766</v>
      </c>
      <c r="I31" s="16">
        <f t="shared" si="14"/>
        <v>8.8562113962592157</v>
      </c>
      <c r="J31" s="16">
        <f t="shared" si="15"/>
        <v>0</v>
      </c>
      <c r="K31" s="16">
        <f t="shared" si="16"/>
        <v>99.998786335119846</v>
      </c>
      <c r="S31" s="15">
        <v>8</v>
      </c>
      <c r="T31" s="15">
        <f t="shared" si="0"/>
        <v>2.6617324520602526</v>
      </c>
      <c r="U31" s="18">
        <f t="shared" si="17"/>
        <v>2.7394334349968621</v>
      </c>
      <c r="V31" s="18">
        <f t="shared" si="1"/>
        <v>0</v>
      </c>
      <c r="W31" s="18">
        <f t="shared" si="2"/>
        <v>1.2686981644102371</v>
      </c>
      <c r="Y31" s="18">
        <f t="shared" si="18"/>
        <v>0</v>
      </c>
      <c r="Z31" s="18">
        <f t="shared" si="3"/>
        <v>0</v>
      </c>
      <c r="AA31" s="18">
        <f t="shared" si="4"/>
        <v>0.23774955534869568</v>
      </c>
      <c r="AB31" s="18">
        <f t="shared" si="5"/>
        <v>0.76067265608444778</v>
      </c>
      <c r="AC31" s="18">
        <f t="shared" si="6"/>
        <v>0</v>
      </c>
      <c r="AD31" s="19">
        <f t="shared" si="19"/>
        <v>5.0065538108402423</v>
      </c>
      <c r="AE31" s="20">
        <f t="shared" si="25"/>
        <v>23.812526667193033</v>
      </c>
      <c r="AF31" s="13">
        <f t="shared" si="20"/>
        <v>0</v>
      </c>
      <c r="AJ31" s="32" t="s">
        <v>69</v>
      </c>
      <c r="AK31" s="32"/>
      <c r="AL31" t="s">
        <v>212</v>
      </c>
      <c r="AM31" s="32">
        <v>70941.5</v>
      </c>
      <c r="AN31" t="s">
        <v>212</v>
      </c>
      <c r="AO31" s="32">
        <v>137817</v>
      </c>
      <c r="AP31" s="32" t="s">
        <v>235</v>
      </c>
      <c r="AQ31" s="32">
        <v>5.2309200000000002</v>
      </c>
      <c r="AR31" s="32">
        <v>4.1219299999999999</v>
      </c>
      <c r="AS31" s="32" t="s">
        <v>235</v>
      </c>
      <c r="AT31" s="32" t="s">
        <v>235</v>
      </c>
      <c r="AU31" s="32">
        <v>716.02599999999995</v>
      </c>
      <c r="AV31" s="32">
        <v>727.53099999999995</v>
      </c>
      <c r="AW31" t="s">
        <v>212</v>
      </c>
      <c r="AX31" s="32" t="s">
        <v>235</v>
      </c>
      <c r="AY31" s="32">
        <v>94.588099999999997</v>
      </c>
      <c r="AZ31" t="s">
        <v>212</v>
      </c>
      <c r="BA31" t="s">
        <v>212</v>
      </c>
      <c r="BB31" t="s">
        <v>212</v>
      </c>
      <c r="BC31" t="s">
        <v>212</v>
      </c>
      <c r="BD31" s="32">
        <v>34.132800000000003</v>
      </c>
      <c r="BE31" s="32"/>
      <c r="BF31" s="32">
        <v>480800</v>
      </c>
      <c r="BG31" s="32">
        <v>65700</v>
      </c>
      <c r="BH31" s="32">
        <v>128600</v>
      </c>
      <c r="BI31" s="32">
        <v>289100</v>
      </c>
      <c r="BJ31" s="32">
        <v>0</v>
      </c>
      <c r="BK31" s="32">
        <v>35800</v>
      </c>
      <c r="BL31" s="32">
        <v>0</v>
      </c>
      <c r="BP31" s="32" t="s">
        <v>69</v>
      </c>
      <c r="BQ31" s="32"/>
      <c r="BR31" t="e">
        <f t="shared" si="21"/>
        <v>#VALUE!</v>
      </c>
      <c r="BS31">
        <f t="shared" si="32"/>
        <v>7.09415</v>
      </c>
      <c r="BT31" t="e">
        <f t="shared" si="33"/>
        <v>#VALUE!</v>
      </c>
      <c r="BU31">
        <f t="shared" si="34"/>
        <v>13.781700000000001</v>
      </c>
      <c r="BV31" t="e">
        <f t="shared" si="35"/>
        <v>#VALUE!</v>
      </c>
      <c r="BW31">
        <f t="shared" si="36"/>
        <v>5.2309200000000007E-4</v>
      </c>
      <c r="BX31">
        <f t="shared" si="37"/>
        <v>4.1219299999999999E-4</v>
      </c>
      <c r="BY31" t="e">
        <f t="shared" si="38"/>
        <v>#VALUE!</v>
      </c>
      <c r="BZ31" t="e">
        <f t="shared" si="39"/>
        <v>#VALUE!</v>
      </c>
      <c r="CA31">
        <f t="shared" si="40"/>
        <v>7.1602599999999988E-2</v>
      </c>
      <c r="CB31">
        <f t="shared" si="41"/>
        <v>7.2753100000000001E-2</v>
      </c>
      <c r="CC31" t="e">
        <f t="shared" si="42"/>
        <v>#VALUE!</v>
      </c>
      <c r="CD31" t="e">
        <f t="shared" si="43"/>
        <v>#VALUE!</v>
      </c>
      <c r="CE31">
        <f t="shared" si="44"/>
        <v>9.4588099999999998E-3</v>
      </c>
      <c r="CF31" t="e">
        <f t="shared" si="45"/>
        <v>#VALUE!</v>
      </c>
      <c r="CG31" t="e">
        <f t="shared" si="46"/>
        <v>#VALUE!</v>
      </c>
      <c r="CH31" t="e">
        <f t="shared" si="47"/>
        <v>#VALUE!</v>
      </c>
      <c r="CI31" t="e">
        <f t="shared" si="48"/>
        <v>#VALUE!</v>
      </c>
      <c r="CJ31">
        <f t="shared" si="49"/>
        <v>3.4132800000000003E-3</v>
      </c>
      <c r="CL31">
        <f t="shared" si="50"/>
        <v>48.08</v>
      </c>
      <c r="CM31">
        <f t="shared" si="51"/>
        <v>6.57</v>
      </c>
      <c r="CN31">
        <f t="shared" si="26"/>
        <v>12.86</v>
      </c>
      <c r="CO31">
        <f t="shared" si="27"/>
        <v>28.91</v>
      </c>
      <c r="CP31">
        <f t="shared" si="28"/>
        <v>0</v>
      </c>
      <c r="CQ31">
        <f t="shared" si="29"/>
        <v>3.58</v>
      </c>
      <c r="CR31">
        <f t="shared" si="30"/>
        <v>0</v>
      </c>
      <c r="CV31" s="32" t="s">
        <v>69</v>
      </c>
      <c r="CW31" s="32"/>
      <c r="CX31" t="e">
        <f t="shared" si="22"/>
        <v>#VALUE!</v>
      </c>
      <c r="CY31">
        <f t="shared" si="67"/>
        <v>9.5627537407568202</v>
      </c>
      <c r="CZ31" t="e">
        <f t="shared" si="68"/>
        <v>#VALUE!</v>
      </c>
      <c r="DA31">
        <f t="shared" si="69"/>
        <v>26.041181097108979</v>
      </c>
      <c r="DB31" t="e">
        <f t="shared" si="52"/>
        <v>#VALUE!</v>
      </c>
      <c r="DC31">
        <f t="shared" si="53"/>
        <v>6.7543040553330721E-4</v>
      </c>
      <c r="DD31">
        <f t="shared" si="54"/>
        <v>5.1306617222391987E-4</v>
      </c>
      <c r="DE31" t="e">
        <f t="shared" si="55"/>
        <v>#VALUE!</v>
      </c>
      <c r="DF31" t="e">
        <f t="shared" si="56"/>
        <v>#VALUE!</v>
      </c>
      <c r="DG31">
        <f t="shared" si="57"/>
        <v>8.4677715270486051E-2</v>
      </c>
      <c r="DH31">
        <f t="shared" si="58"/>
        <v>8.6038304291257584E-2</v>
      </c>
      <c r="DI31" t="e">
        <f t="shared" si="59"/>
        <v>#VALUE!</v>
      </c>
      <c r="DJ31" t="e">
        <f t="shared" si="60"/>
        <v>#VALUE!</v>
      </c>
      <c r="DK31">
        <f t="shared" si="61"/>
        <v>1.0561074821558583E-2</v>
      </c>
      <c r="DL31" t="e">
        <f t="shared" si="62"/>
        <v>#VALUE!</v>
      </c>
      <c r="DM31" t="e">
        <f t="shared" si="63"/>
        <v>#VALUE!</v>
      </c>
      <c r="DN31" t="e">
        <f t="shared" si="64"/>
        <v>#VALUE!</v>
      </c>
      <c r="DO31" t="e">
        <f t="shared" si="65"/>
        <v>#VALUE!</v>
      </c>
      <c r="DP31">
        <f t="shared" si="66"/>
        <v>3.6768537451737546E-3</v>
      </c>
      <c r="DR31">
        <f t="shared" si="70"/>
        <v>0</v>
      </c>
      <c r="DS31">
        <f t="shared" si="71"/>
        <v>8.8562113962592157</v>
      </c>
      <c r="DT31">
        <f t="shared" si="72"/>
        <v>24.299584877687185</v>
      </c>
      <c r="DU31">
        <f t="shared" si="73"/>
        <v>61.833848344606579</v>
      </c>
      <c r="DV31">
        <f t="shared" si="74"/>
        <v>0</v>
      </c>
      <c r="DW31">
        <f t="shared" si="75"/>
        <v>5.0091417165668766</v>
      </c>
      <c r="DX31">
        <f t="shared" si="76"/>
        <v>0</v>
      </c>
    </row>
    <row r="32" spans="1:128">
      <c r="A32" s="28" t="s">
        <v>68</v>
      </c>
      <c r="B32" s="16">
        <f t="shared" si="10"/>
        <v>62.839102883588417</v>
      </c>
      <c r="C32" s="16">
        <f t="shared" si="24"/>
        <v>7.4499505828284933E-3</v>
      </c>
      <c r="D32" s="16">
        <f t="shared" si="11"/>
        <v>23.60045218680505</v>
      </c>
      <c r="F32" s="16">
        <f t="shared" si="12"/>
        <v>0</v>
      </c>
      <c r="G32" s="16">
        <f t="shared" si="31"/>
        <v>6.3721411764705999E-2</v>
      </c>
      <c r="H32" s="16">
        <f t="shared" si="13"/>
        <v>4.5194211576846399</v>
      </c>
      <c r="I32" s="16">
        <f t="shared" si="14"/>
        <v>9.0179686820356384</v>
      </c>
      <c r="J32" s="16">
        <f t="shared" si="15"/>
        <v>0</v>
      </c>
      <c r="K32" s="16">
        <f t="shared" si="16"/>
        <v>100.04811627246127</v>
      </c>
      <c r="S32" s="15">
        <v>8</v>
      </c>
      <c r="T32" s="15">
        <f t="shared" si="0"/>
        <v>2.6541926686173682</v>
      </c>
      <c r="U32" s="18">
        <f t="shared" si="17"/>
        <v>2.7760833251683237</v>
      </c>
      <c r="V32" s="18">
        <f t="shared" si="1"/>
        <v>2.4747940198379314E-4</v>
      </c>
      <c r="W32" s="18">
        <f t="shared" si="2"/>
        <v>1.2287055697711031</v>
      </c>
      <c r="Y32" s="18">
        <f t="shared" si="18"/>
        <v>0</v>
      </c>
      <c r="Z32" s="18">
        <f t="shared" si="3"/>
        <v>4.1957058779417307E-3</v>
      </c>
      <c r="AA32" s="18">
        <f t="shared" si="4"/>
        <v>0.21389826146791707</v>
      </c>
      <c r="AB32" s="18">
        <f t="shared" si="5"/>
        <v>0.77237213771374247</v>
      </c>
      <c r="AC32" s="18">
        <f t="shared" si="6"/>
        <v>0</v>
      </c>
      <c r="AD32" s="19">
        <f t="shared" si="19"/>
        <v>4.9955024794010123</v>
      </c>
      <c r="AE32" s="20">
        <f t="shared" si="25"/>
        <v>21.687588073756995</v>
      </c>
      <c r="AF32" s="13">
        <f t="shared" si="20"/>
        <v>0</v>
      </c>
      <c r="AJ32" s="28" t="s">
        <v>68</v>
      </c>
      <c r="AK32" s="28"/>
      <c r="AL32" s="28" t="s">
        <v>235</v>
      </c>
      <c r="AM32" s="28">
        <v>71398.399999999994</v>
      </c>
      <c r="AN32" s="28">
        <v>384.38400000000001</v>
      </c>
      <c r="AO32" s="28">
        <v>143604</v>
      </c>
      <c r="AP32" s="28">
        <v>44.651200000000003</v>
      </c>
      <c r="AQ32" s="28">
        <v>25.246500000000001</v>
      </c>
      <c r="AR32" s="28">
        <v>5.7161499999999998</v>
      </c>
      <c r="AS32" s="28" t="s">
        <v>235</v>
      </c>
      <c r="AT32" s="28">
        <v>3.0981999999999998</v>
      </c>
      <c r="AU32" s="28">
        <v>728.35799999999995</v>
      </c>
      <c r="AV32" s="28">
        <v>684.56</v>
      </c>
      <c r="AW32" t="s">
        <v>212</v>
      </c>
      <c r="AX32" s="28" t="s">
        <v>235</v>
      </c>
      <c r="AY32" s="28">
        <v>53.805100000000003</v>
      </c>
      <c r="AZ32" t="s">
        <v>212</v>
      </c>
      <c r="BA32" s="28">
        <v>8.7826100000000003E-5</v>
      </c>
      <c r="BB32" t="s">
        <v>212</v>
      </c>
      <c r="BC32" t="s">
        <v>212</v>
      </c>
      <c r="BD32" s="28">
        <v>35.366199999999999</v>
      </c>
      <c r="BE32" s="28"/>
      <c r="BF32" s="28">
        <v>482100</v>
      </c>
      <c r="BG32" s="28">
        <v>66900</v>
      </c>
      <c r="BH32" s="28">
        <v>124900</v>
      </c>
      <c r="BI32" s="28">
        <v>293800</v>
      </c>
      <c r="BJ32" s="28">
        <v>0</v>
      </c>
      <c r="BK32" s="28">
        <v>32300</v>
      </c>
      <c r="BL32" s="28">
        <v>0</v>
      </c>
      <c r="BP32" s="28" t="s">
        <v>68</v>
      </c>
      <c r="BQ32" s="28"/>
      <c r="BR32" t="e">
        <f t="shared" si="21"/>
        <v>#VALUE!</v>
      </c>
      <c r="BS32">
        <f t="shared" si="32"/>
        <v>7.1398399999999995</v>
      </c>
      <c r="BT32">
        <f t="shared" si="33"/>
        <v>3.8438400000000005E-2</v>
      </c>
      <c r="BU32">
        <f t="shared" si="34"/>
        <v>14.3604</v>
      </c>
      <c r="BV32">
        <f t="shared" si="35"/>
        <v>4.4651200000000004E-3</v>
      </c>
      <c r="BW32">
        <f t="shared" si="36"/>
        <v>2.5246500000000002E-3</v>
      </c>
      <c r="BX32">
        <f t="shared" si="37"/>
        <v>5.7161500000000004E-4</v>
      </c>
      <c r="BY32" t="e">
        <f t="shared" si="38"/>
        <v>#VALUE!</v>
      </c>
      <c r="BZ32">
        <f t="shared" si="39"/>
        <v>3.0981999999999998E-4</v>
      </c>
      <c r="CA32">
        <f t="shared" si="40"/>
        <v>7.2835799999999992E-2</v>
      </c>
      <c r="CB32">
        <f t="shared" si="41"/>
        <v>6.8455999999999989E-2</v>
      </c>
      <c r="CC32" t="e">
        <f t="shared" si="42"/>
        <v>#VALUE!</v>
      </c>
      <c r="CD32" t="e">
        <f t="shared" si="43"/>
        <v>#VALUE!</v>
      </c>
      <c r="CE32">
        <f t="shared" si="44"/>
        <v>5.3805100000000007E-3</v>
      </c>
      <c r="CF32" t="e">
        <f t="shared" si="45"/>
        <v>#VALUE!</v>
      </c>
      <c r="CG32">
        <f t="shared" si="46"/>
        <v>8.7826099999999997E-9</v>
      </c>
      <c r="CH32" t="e">
        <f t="shared" si="47"/>
        <v>#VALUE!</v>
      </c>
      <c r="CI32" t="e">
        <f t="shared" si="48"/>
        <v>#VALUE!</v>
      </c>
      <c r="CJ32">
        <f t="shared" si="49"/>
        <v>3.5366199999999999E-3</v>
      </c>
      <c r="CL32">
        <f t="shared" si="50"/>
        <v>48.21</v>
      </c>
      <c r="CM32">
        <f t="shared" si="51"/>
        <v>6.69</v>
      </c>
      <c r="CN32">
        <f t="shared" si="26"/>
        <v>12.49</v>
      </c>
      <c r="CO32">
        <f t="shared" si="27"/>
        <v>29.38</v>
      </c>
      <c r="CP32">
        <f t="shared" si="28"/>
        <v>0</v>
      </c>
      <c r="CQ32">
        <f t="shared" si="29"/>
        <v>3.23</v>
      </c>
      <c r="CR32">
        <f t="shared" si="30"/>
        <v>0</v>
      </c>
      <c r="CV32" s="28" t="s">
        <v>68</v>
      </c>
      <c r="CW32" s="28"/>
      <c r="CX32" t="e">
        <f t="shared" si="22"/>
        <v>#VALUE!</v>
      </c>
      <c r="CY32">
        <f t="shared" si="67"/>
        <v>9.6243428273161928</v>
      </c>
      <c r="CZ32">
        <f t="shared" si="68"/>
        <v>6.3721411764705999E-2</v>
      </c>
      <c r="DA32">
        <f t="shared" si="69"/>
        <v>27.134662416604904</v>
      </c>
      <c r="DB32">
        <f t="shared" si="52"/>
        <v>7.4499505828284933E-3</v>
      </c>
      <c r="DC32">
        <f t="shared" si="53"/>
        <v>3.2598957226064708E-3</v>
      </c>
      <c r="DD32">
        <f t="shared" si="54"/>
        <v>7.1150242734781038E-4</v>
      </c>
      <c r="DE32" t="e">
        <f t="shared" si="55"/>
        <v>#VALUE!</v>
      </c>
      <c r="DF32">
        <f t="shared" si="56"/>
        <v>3.3881918099917986E-4</v>
      </c>
      <c r="DG32">
        <f t="shared" si="57"/>
        <v>8.6136105866240445E-2</v>
      </c>
      <c r="DH32">
        <f t="shared" si="58"/>
        <v>8.0956524994293413E-2</v>
      </c>
      <c r="DI32" t="e">
        <f t="shared" si="59"/>
        <v>#VALUE!</v>
      </c>
      <c r="DJ32" t="e">
        <f t="shared" si="60"/>
        <v>#VALUE!</v>
      </c>
      <c r="DK32">
        <f t="shared" si="61"/>
        <v>6.0075177203204409E-3</v>
      </c>
      <c r="DL32" t="e">
        <f t="shared" si="62"/>
        <v>#VALUE!</v>
      </c>
      <c r="DM32">
        <f t="shared" si="63"/>
        <v>1.0788630842255505E-8</v>
      </c>
      <c r="DN32" t="e">
        <f t="shared" si="64"/>
        <v>#VALUE!</v>
      </c>
      <c r="DO32" t="e">
        <f t="shared" si="65"/>
        <v>#VALUE!</v>
      </c>
      <c r="DP32">
        <f t="shared" si="66"/>
        <v>3.8097180694980789E-3</v>
      </c>
      <c r="DR32">
        <f t="shared" si="70"/>
        <v>0</v>
      </c>
      <c r="DS32">
        <f t="shared" si="71"/>
        <v>9.0179686820356384</v>
      </c>
      <c r="DT32">
        <f t="shared" si="72"/>
        <v>23.60045218680505</v>
      </c>
      <c r="DU32">
        <f t="shared" si="73"/>
        <v>62.839102883588417</v>
      </c>
      <c r="DV32">
        <f t="shared" si="74"/>
        <v>0</v>
      </c>
      <c r="DW32">
        <f t="shared" si="75"/>
        <v>4.5194211576846399</v>
      </c>
      <c r="DX32">
        <f t="shared" si="76"/>
        <v>0</v>
      </c>
    </row>
    <row r="33" spans="1:128">
      <c r="A33" s="28" t="s">
        <v>67</v>
      </c>
      <c r="B33" s="16">
        <f t="shared" si="10"/>
        <v>62.496888572445663</v>
      </c>
      <c r="C33" s="16">
        <f t="shared" si="24"/>
        <v>5.5694266993941921E-2</v>
      </c>
      <c r="D33" s="16">
        <f t="shared" si="11"/>
        <v>23.940570793180143</v>
      </c>
      <c r="F33" s="16">
        <f t="shared" si="12"/>
        <v>0</v>
      </c>
      <c r="G33" s="16">
        <f t="shared" si="31"/>
        <v>0.29975176470588288</v>
      </c>
      <c r="H33" s="16">
        <f t="shared" si="13"/>
        <v>4.4774451097804482</v>
      </c>
      <c r="I33" s="16">
        <f t="shared" si="14"/>
        <v>9.0853675511091492</v>
      </c>
      <c r="J33" s="16">
        <f t="shared" si="15"/>
        <v>0</v>
      </c>
      <c r="K33" s="16">
        <f t="shared" si="16"/>
        <v>100.35571805821522</v>
      </c>
      <c r="S33" s="15">
        <v>8</v>
      </c>
      <c r="T33" s="15">
        <f t="shared" si="0"/>
        <v>2.6489044537908137</v>
      </c>
      <c r="U33" s="18">
        <f t="shared" si="17"/>
        <v>2.7554641559190998</v>
      </c>
      <c r="V33" s="18">
        <f t="shared" si="1"/>
        <v>1.8464179210371399E-3</v>
      </c>
      <c r="W33" s="18">
        <f t="shared" si="2"/>
        <v>1.2439297419086703</v>
      </c>
      <c r="Y33" s="18">
        <f t="shared" si="18"/>
        <v>0</v>
      </c>
      <c r="Z33" s="18">
        <f t="shared" si="3"/>
        <v>1.9697687535625629E-2</v>
      </c>
      <c r="AA33" s="18">
        <f t="shared" si="4"/>
        <v>0.21148937754816921</v>
      </c>
      <c r="AB33" s="18">
        <f t="shared" si="5"/>
        <v>0.77659434874585154</v>
      </c>
      <c r="AC33" s="18">
        <f t="shared" si="6"/>
        <v>0</v>
      </c>
      <c r="AD33" s="19">
        <f t="shared" si="19"/>
        <v>5.0090217295784534</v>
      </c>
      <c r="AE33" s="20">
        <f t="shared" si="25"/>
        <v>21.403993600967073</v>
      </c>
      <c r="AF33" s="13">
        <f t="shared" si="20"/>
        <v>0</v>
      </c>
      <c r="AJ33" s="28" t="s">
        <v>67</v>
      </c>
      <c r="AK33" s="28"/>
      <c r="AL33" s="28">
        <v>5.5369599999999997</v>
      </c>
      <c r="AM33" s="28">
        <v>64485.3</v>
      </c>
      <c r="AN33" s="28">
        <v>1808.18</v>
      </c>
      <c r="AO33" s="28">
        <v>134857</v>
      </c>
      <c r="AP33" s="28">
        <v>333.803</v>
      </c>
      <c r="AQ33" s="28">
        <v>89.528000000000006</v>
      </c>
      <c r="AR33" s="28">
        <v>31.811</v>
      </c>
      <c r="AS33" s="28" t="s">
        <v>235</v>
      </c>
      <c r="AT33" s="28">
        <v>27.258900000000001</v>
      </c>
      <c r="AU33" s="28">
        <v>676.22799999999995</v>
      </c>
      <c r="AV33" s="28">
        <v>640.78399999999999</v>
      </c>
      <c r="AW33" s="28" t="s">
        <v>235</v>
      </c>
      <c r="AX33" s="28">
        <v>1.25186</v>
      </c>
      <c r="AY33" s="28">
        <v>70.862099999999998</v>
      </c>
      <c r="AZ33" t="s">
        <v>212</v>
      </c>
      <c r="BA33" t="s">
        <v>212</v>
      </c>
      <c r="BB33" s="28">
        <v>1.1291999999999999E-3</v>
      </c>
      <c r="BC33" t="s">
        <v>212</v>
      </c>
      <c r="BD33" s="28">
        <v>40.631300000000003</v>
      </c>
      <c r="BE33" s="28"/>
      <c r="BF33" s="28">
        <v>481800</v>
      </c>
      <c r="BG33" s="28">
        <v>67400</v>
      </c>
      <c r="BH33" s="28">
        <v>126700</v>
      </c>
      <c r="BI33" s="28">
        <v>292200</v>
      </c>
      <c r="BJ33" s="28">
        <v>0</v>
      </c>
      <c r="BK33" s="28">
        <v>32000</v>
      </c>
      <c r="BL33" s="28">
        <v>0</v>
      </c>
      <c r="BP33" s="28" t="s">
        <v>67</v>
      </c>
      <c r="BQ33" s="28"/>
      <c r="BR33">
        <f t="shared" si="21"/>
        <v>5.5369600000000001E-4</v>
      </c>
      <c r="BS33">
        <f t="shared" si="32"/>
        <v>6.4485299999999999</v>
      </c>
      <c r="BT33">
        <f t="shared" si="33"/>
        <v>0.18081800000000001</v>
      </c>
      <c r="BU33">
        <f t="shared" si="34"/>
        <v>13.4857</v>
      </c>
      <c r="BV33">
        <f t="shared" si="35"/>
        <v>3.3380300000000002E-2</v>
      </c>
      <c r="BW33">
        <f t="shared" si="36"/>
        <v>8.9528000000000003E-3</v>
      </c>
      <c r="BX33">
        <f t="shared" si="37"/>
        <v>3.1811000000000001E-3</v>
      </c>
      <c r="BY33" t="e">
        <f t="shared" si="38"/>
        <v>#VALUE!</v>
      </c>
      <c r="BZ33">
        <f t="shared" si="39"/>
        <v>2.7258899999999999E-3</v>
      </c>
      <c r="CA33">
        <f t="shared" si="40"/>
        <v>6.7622799999999997E-2</v>
      </c>
      <c r="CB33">
        <f t="shared" si="41"/>
        <v>6.4078399999999994E-2</v>
      </c>
      <c r="CC33" t="e">
        <f t="shared" si="42"/>
        <v>#VALUE!</v>
      </c>
      <c r="CD33">
        <f t="shared" si="43"/>
        <v>1.25186E-4</v>
      </c>
      <c r="CE33">
        <f t="shared" si="44"/>
        <v>7.0862099999999999E-3</v>
      </c>
      <c r="CF33" t="e">
        <f t="shared" si="45"/>
        <v>#VALUE!</v>
      </c>
      <c r="CG33" t="e">
        <f t="shared" si="46"/>
        <v>#VALUE!</v>
      </c>
      <c r="CH33">
        <f t="shared" si="47"/>
        <v>1.1291999999999999E-7</v>
      </c>
      <c r="CI33" t="e">
        <f t="shared" si="48"/>
        <v>#VALUE!</v>
      </c>
      <c r="CJ33">
        <f t="shared" si="49"/>
        <v>4.0631300000000007E-3</v>
      </c>
      <c r="CL33">
        <f t="shared" si="50"/>
        <v>48.18</v>
      </c>
      <c r="CM33">
        <f t="shared" si="51"/>
        <v>6.74</v>
      </c>
      <c r="CN33">
        <f t="shared" si="26"/>
        <v>12.67</v>
      </c>
      <c r="CO33">
        <f t="shared" si="27"/>
        <v>29.22</v>
      </c>
      <c r="CP33">
        <f t="shared" si="28"/>
        <v>0</v>
      </c>
      <c r="CQ33">
        <f t="shared" si="29"/>
        <v>3.2</v>
      </c>
      <c r="CR33">
        <f t="shared" si="30"/>
        <v>0</v>
      </c>
      <c r="CV33" s="28" t="s">
        <v>67</v>
      </c>
      <c r="CW33" s="28"/>
      <c r="CX33">
        <f t="shared" si="22"/>
        <v>1.1919622824207473E-3</v>
      </c>
      <c r="CY33">
        <f t="shared" si="67"/>
        <v>8.6924725837320285</v>
      </c>
      <c r="CZ33">
        <f t="shared" si="68"/>
        <v>0.29975176470588288</v>
      </c>
      <c r="DA33">
        <f t="shared" si="69"/>
        <v>25.48187494440327</v>
      </c>
      <c r="DB33">
        <f t="shared" si="52"/>
        <v>5.5694266993941921E-2</v>
      </c>
      <c r="DC33">
        <f t="shared" si="53"/>
        <v>1.1560095231161234E-2</v>
      </c>
      <c r="DD33">
        <f t="shared" si="54"/>
        <v>3.9595888345059513E-3</v>
      </c>
      <c r="DE33" t="e">
        <f t="shared" si="55"/>
        <v>#VALUE!</v>
      </c>
      <c r="DF33">
        <f t="shared" si="56"/>
        <v>2.9810335591435493E-3</v>
      </c>
      <c r="DG33">
        <f t="shared" si="57"/>
        <v>7.997117708285767E-2</v>
      </c>
      <c r="DH33">
        <f t="shared" si="58"/>
        <v>7.5779545857110137E-2</v>
      </c>
      <c r="DI33" t="e">
        <f t="shared" si="59"/>
        <v>#VALUE!</v>
      </c>
      <c r="DJ33">
        <f t="shared" si="60"/>
        <v>1.3272165086531185E-4</v>
      </c>
      <c r="DK33">
        <f t="shared" si="61"/>
        <v>7.911988295702806E-3</v>
      </c>
      <c r="DL33" t="e">
        <f t="shared" si="62"/>
        <v>#VALUE!</v>
      </c>
      <c r="DM33" t="e">
        <f t="shared" si="63"/>
        <v>#VALUE!</v>
      </c>
      <c r="DN33">
        <f t="shared" si="64"/>
        <v>1.3642830376153331E-7</v>
      </c>
      <c r="DO33" t="e">
        <f t="shared" si="65"/>
        <v>#VALUE!</v>
      </c>
      <c r="DP33">
        <f t="shared" si="66"/>
        <v>4.3768852123552242E-3</v>
      </c>
      <c r="DR33">
        <f t="shared" si="70"/>
        <v>0</v>
      </c>
      <c r="DS33">
        <f t="shared" si="71"/>
        <v>9.0853675511091492</v>
      </c>
      <c r="DT33">
        <f t="shared" si="72"/>
        <v>23.940570793180143</v>
      </c>
      <c r="DU33">
        <f t="shared" si="73"/>
        <v>62.496888572445663</v>
      </c>
      <c r="DV33">
        <f t="shared" si="74"/>
        <v>0</v>
      </c>
      <c r="DW33">
        <f t="shared" si="75"/>
        <v>4.4774451097804482</v>
      </c>
      <c r="DX33">
        <f t="shared" si="76"/>
        <v>0</v>
      </c>
    </row>
    <row r="34" spans="1:128">
      <c r="A34" s="32" t="s">
        <v>66</v>
      </c>
      <c r="B34" s="16">
        <f t="shared" si="10"/>
        <v>61.983567105731531</v>
      </c>
      <c r="C34" s="16">
        <v>0</v>
      </c>
      <c r="D34" s="16">
        <f t="shared" si="11"/>
        <v>24.337375833951086</v>
      </c>
      <c r="F34" s="16">
        <f t="shared" si="12"/>
        <v>0</v>
      </c>
      <c r="G34" s="16">
        <v>0</v>
      </c>
      <c r="H34" s="16">
        <f t="shared" si="13"/>
        <v>4.9951497005988124</v>
      </c>
      <c r="I34" s="16">
        <f t="shared" si="14"/>
        <v>8.6809743366680898</v>
      </c>
      <c r="J34" s="16">
        <f t="shared" si="15"/>
        <v>0</v>
      </c>
      <c r="K34" s="16">
        <f t="shared" si="16"/>
        <v>99.997066976949526</v>
      </c>
      <c r="S34" s="15">
        <v>8</v>
      </c>
      <c r="T34" s="15">
        <f t="shared" si="0"/>
        <v>2.6590614667551375</v>
      </c>
      <c r="U34" s="18">
        <f t="shared" si="17"/>
        <v>2.7433108332703391</v>
      </c>
      <c r="V34" s="18">
        <f t="shared" si="1"/>
        <v>0</v>
      </c>
      <c r="W34" s="18">
        <f t="shared" si="2"/>
        <v>1.2693961679932564</v>
      </c>
      <c r="Y34" s="18">
        <f t="shared" si="18"/>
        <v>0</v>
      </c>
      <c r="Z34" s="18">
        <f t="shared" si="3"/>
        <v>0</v>
      </c>
      <c r="AA34" s="18">
        <f t="shared" si="4"/>
        <v>0.23684754082624401</v>
      </c>
      <c r="AB34" s="18">
        <f t="shared" si="5"/>
        <v>0.74487308128638274</v>
      </c>
      <c r="AC34" s="18">
        <f t="shared" si="6"/>
        <v>0</v>
      </c>
      <c r="AD34" s="19">
        <f t="shared" si="19"/>
        <v>4.9944276233762226</v>
      </c>
      <c r="AE34" s="20">
        <f t="shared" si="25"/>
        <v>24.125757928620953</v>
      </c>
      <c r="AF34" s="13">
        <f t="shared" si="20"/>
        <v>0</v>
      </c>
      <c r="AJ34" s="32" t="s">
        <v>66</v>
      </c>
      <c r="AK34" s="32"/>
      <c r="AL34" s="32" t="s">
        <v>235</v>
      </c>
      <c r="AM34" s="32">
        <v>64705.4</v>
      </c>
      <c r="AN34" s="32" t="s">
        <v>235</v>
      </c>
      <c r="AO34" s="32">
        <v>131143</v>
      </c>
      <c r="AP34" s="32" t="s">
        <v>235</v>
      </c>
      <c r="AQ34" s="32">
        <v>2.51755</v>
      </c>
      <c r="AR34" s="32" t="s">
        <v>235</v>
      </c>
      <c r="AS34" t="s">
        <v>212</v>
      </c>
      <c r="AT34" t="s">
        <v>212</v>
      </c>
      <c r="AU34" s="32">
        <v>648.94600000000003</v>
      </c>
      <c r="AV34" s="32">
        <v>629.48299999999995</v>
      </c>
      <c r="AW34" s="32" t="s">
        <v>235</v>
      </c>
      <c r="AX34" s="32" t="s">
        <v>235</v>
      </c>
      <c r="AY34" s="32">
        <v>49.677399999999999</v>
      </c>
      <c r="AZ34" s="32">
        <v>4.7440099999999999E-2</v>
      </c>
      <c r="BA34" s="32">
        <v>7.6587100000000005E-2</v>
      </c>
      <c r="BB34" t="s">
        <v>212</v>
      </c>
      <c r="BC34" s="32">
        <v>5.8344100000000003E-2</v>
      </c>
      <c r="BD34" s="32">
        <v>35.7776</v>
      </c>
      <c r="BE34" s="32"/>
      <c r="BF34" s="32">
        <v>481300</v>
      </c>
      <c r="BG34" s="32">
        <v>64400.000000000007</v>
      </c>
      <c r="BH34" s="32">
        <v>128800.00000000001</v>
      </c>
      <c r="BI34" s="32">
        <v>289800</v>
      </c>
      <c r="BJ34" s="32">
        <v>0</v>
      </c>
      <c r="BK34" s="32">
        <v>35700</v>
      </c>
      <c r="BL34" s="32">
        <v>0</v>
      </c>
      <c r="BP34" s="32" t="s">
        <v>66</v>
      </c>
      <c r="BQ34" s="32"/>
      <c r="BR34" t="e">
        <f t="shared" si="21"/>
        <v>#VALUE!</v>
      </c>
      <c r="BS34">
        <f t="shared" si="32"/>
        <v>6.4705399999999997</v>
      </c>
      <c r="BT34" t="e">
        <f t="shared" si="33"/>
        <v>#VALUE!</v>
      </c>
      <c r="BU34">
        <f t="shared" si="34"/>
        <v>13.1143</v>
      </c>
      <c r="BV34" t="e">
        <f t="shared" si="35"/>
        <v>#VALUE!</v>
      </c>
      <c r="BW34">
        <f t="shared" si="36"/>
        <v>2.5175499999999999E-4</v>
      </c>
      <c r="BX34" t="e">
        <f t="shared" si="37"/>
        <v>#VALUE!</v>
      </c>
      <c r="BY34" t="e">
        <f t="shared" si="38"/>
        <v>#VALUE!</v>
      </c>
      <c r="BZ34" t="e">
        <f t="shared" si="39"/>
        <v>#VALUE!</v>
      </c>
      <c r="CA34">
        <f t="shared" si="40"/>
        <v>6.4894599999999997E-2</v>
      </c>
      <c r="CB34">
        <f t="shared" si="41"/>
        <v>6.2948299999999999E-2</v>
      </c>
      <c r="CC34" t="e">
        <f t="shared" si="42"/>
        <v>#VALUE!</v>
      </c>
      <c r="CD34" t="e">
        <f t="shared" si="43"/>
        <v>#VALUE!</v>
      </c>
      <c r="CE34">
        <f t="shared" si="44"/>
        <v>4.96774E-3</v>
      </c>
      <c r="CF34">
        <f t="shared" si="45"/>
        <v>4.7440099999999997E-6</v>
      </c>
      <c r="CG34">
        <f t="shared" si="46"/>
        <v>7.6587100000000007E-6</v>
      </c>
      <c r="CH34" t="e">
        <f t="shared" si="47"/>
        <v>#VALUE!</v>
      </c>
      <c r="CI34">
        <f t="shared" si="48"/>
        <v>5.8344100000000003E-6</v>
      </c>
      <c r="CJ34">
        <f t="shared" si="49"/>
        <v>3.5777600000000001E-3</v>
      </c>
      <c r="CL34">
        <f t="shared" si="50"/>
        <v>48.13</v>
      </c>
      <c r="CM34">
        <f t="shared" si="51"/>
        <v>6.44</v>
      </c>
      <c r="CN34">
        <f t="shared" si="26"/>
        <v>12.88</v>
      </c>
      <c r="CO34">
        <f t="shared" si="27"/>
        <v>28.98</v>
      </c>
      <c r="CP34">
        <f t="shared" si="28"/>
        <v>0</v>
      </c>
      <c r="CQ34">
        <f t="shared" si="29"/>
        <v>3.57</v>
      </c>
      <c r="CR34">
        <f t="shared" si="30"/>
        <v>0</v>
      </c>
      <c r="CV34" s="32" t="s">
        <v>66</v>
      </c>
      <c r="CW34" s="32"/>
      <c r="CX34" t="e">
        <f t="shared" si="22"/>
        <v>#VALUE!</v>
      </c>
      <c r="CY34">
        <f t="shared" si="67"/>
        <v>8.7221415658981876</v>
      </c>
      <c r="CZ34" t="e">
        <f t="shared" si="68"/>
        <v>#VALUE!</v>
      </c>
      <c r="DA34">
        <f t="shared" si="69"/>
        <v>24.780096886582662</v>
      </c>
      <c r="DB34" t="e">
        <f t="shared" si="52"/>
        <v>#VALUE!</v>
      </c>
      <c r="DC34">
        <f t="shared" si="53"/>
        <v>3.2507280123771293E-4</v>
      </c>
      <c r="DD34" t="e">
        <f t="shared" si="54"/>
        <v>#VALUE!</v>
      </c>
      <c r="DE34" t="e">
        <f t="shared" si="55"/>
        <v>#VALUE!</v>
      </c>
      <c r="DF34" t="e">
        <f t="shared" si="56"/>
        <v>#VALUE!</v>
      </c>
      <c r="DG34">
        <f t="shared" si="57"/>
        <v>7.6744789454462337E-2</v>
      </c>
      <c r="DH34">
        <f t="shared" si="58"/>
        <v>7.4443082013238876E-2</v>
      </c>
      <c r="DI34" t="e">
        <f t="shared" si="59"/>
        <v>#VALUE!</v>
      </c>
      <c r="DJ34" t="e">
        <f t="shared" si="60"/>
        <v>#VALUE!</v>
      </c>
      <c r="DK34">
        <f t="shared" si="61"/>
        <v>5.546646336489415E-3</v>
      </c>
      <c r="DL34">
        <f t="shared" si="62"/>
        <v>5.5637093520518289E-6</v>
      </c>
      <c r="DM34">
        <f t="shared" si="63"/>
        <v>9.4080227765881297E-6</v>
      </c>
      <c r="DN34" t="e">
        <f t="shared" si="64"/>
        <v>#VALUE!</v>
      </c>
      <c r="DO34">
        <f t="shared" si="65"/>
        <v>6.7558124742043932E-6</v>
      </c>
      <c r="DP34">
        <f t="shared" si="66"/>
        <v>3.8540349034749135E-3</v>
      </c>
      <c r="DR34">
        <f t="shared" si="70"/>
        <v>0</v>
      </c>
      <c r="DS34">
        <f t="shared" si="71"/>
        <v>8.6809743366680898</v>
      </c>
      <c r="DT34">
        <f t="shared" si="72"/>
        <v>24.337375833951086</v>
      </c>
      <c r="DU34">
        <f t="shared" si="73"/>
        <v>61.983567105731531</v>
      </c>
      <c r="DV34">
        <f t="shared" si="74"/>
        <v>0</v>
      </c>
      <c r="DW34">
        <f t="shared" si="75"/>
        <v>4.9951497005988124</v>
      </c>
      <c r="DX34">
        <f t="shared" si="76"/>
        <v>0</v>
      </c>
    </row>
    <row r="35" spans="1:128">
      <c r="A35" s="39" t="s">
        <v>65</v>
      </c>
      <c r="B35" s="16">
        <f t="shared" si="10"/>
        <v>62.111897472410064</v>
      </c>
      <c r="C35" s="16">
        <v>0</v>
      </c>
      <c r="D35" s="16">
        <f t="shared" si="11"/>
        <v>24.053943661971839</v>
      </c>
      <c r="F35" s="16">
        <f t="shared" si="12"/>
        <v>0</v>
      </c>
      <c r="G35" s="16">
        <v>0</v>
      </c>
      <c r="H35" s="16">
        <f t="shared" si="13"/>
        <v>5.1070858283433234</v>
      </c>
      <c r="I35" s="16">
        <f t="shared" si="14"/>
        <v>8.7079338842974927</v>
      </c>
      <c r="J35" s="16">
        <f t="shared" si="15"/>
        <v>0</v>
      </c>
      <c r="K35" s="16">
        <f t="shared" si="16"/>
        <v>99.980860847022726</v>
      </c>
      <c r="S35" s="15">
        <v>8</v>
      </c>
      <c r="T35" s="15">
        <f t="shared" si="0"/>
        <v>2.6605085846896941</v>
      </c>
      <c r="U35" s="18">
        <f t="shared" si="17"/>
        <v>2.7504866251117361</v>
      </c>
      <c r="V35" s="18">
        <f t="shared" si="1"/>
        <v>0</v>
      </c>
      <c r="W35" s="18">
        <f t="shared" si="2"/>
        <v>1.255295614573354</v>
      </c>
      <c r="Y35" s="18">
        <f t="shared" si="18"/>
        <v>0</v>
      </c>
      <c r="Z35" s="18">
        <f t="shared" si="3"/>
        <v>0</v>
      </c>
      <c r="AA35" s="18">
        <f t="shared" si="4"/>
        <v>0.24228683468356793</v>
      </c>
      <c r="AB35" s="18">
        <f t="shared" si="5"/>
        <v>0.74759298646585948</v>
      </c>
      <c r="AC35" s="18">
        <f t="shared" si="6"/>
        <v>0</v>
      </c>
      <c r="AD35" s="19">
        <f t="shared" si="19"/>
        <v>4.9956620608345172</v>
      </c>
      <c r="AE35" s="20">
        <f t="shared" si="25"/>
        <v>24.476388901657739</v>
      </c>
      <c r="AF35" s="13">
        <f t="shared" si="20"/>
        <v>0</v>
      </c>
      <c r="AJ35" s="39" t="s">
        <v>65</v>
      </c>
      <c r="AK35" s="39"/>
      <c r="AL35" s="39" t="s">
        <v>235</v>
      </c>
      <c r="AM35" s="39">
        <v>70259.5</v>
      </c>
      <c r="AN35" s="39" t="s">
        <v>235</v>
      </c>
      <c r="AO35" s="39">
        <v>142990</v>
      </c>
      <c r="AP35" s="39" t="s">
        <v>235</v>
      </c>
      <c r="AQ35" s="39">
        <v>2.8904100000000001</v>
      </c>
      <c r="AR35" s="39" t="s">
        <v>235</v>
      </c>
      <c r="AS35" s="39" t="s">
        <v>235</v>
      </c>
      <c r="AT35" s="39" t="s">
        <v>235</v>
      </c>
      <c r="AU35" s="39">
        <v>643.20799999999997</v>
      </c>
      <c r="AV35" s="39">
        <v>643.88300000000004</v>
      </c>
      <c r="AW35" s="39" t="s">
        <v>235</v>
      </c>
      <c r="AX35" t="s">
        <v>212</v>
      </c>
      <c r="AY35" s="39">
        <v>93.621499999999997</v>
      </c>
      <c r="AZ35" s="39">
        <v>2.4927700000000002</v>
      </c>
      <c r="BA35" s="39">
        <v>3.8972500000000001</v>
      </c>
      <c r="BB35" s="39">
        <v>0.29072900000000002</v>
      </c>
      <c r="BC35" s="39">
        <v>1.2207699999999999</v>
      </c>
      <c r="BD35" s="39">
        <v>31.041499999999999</v>
      </c>
      <c r="BE35" s="39"/>
      <c r="BF35" s="39">
        <v>481100</v>
      </c>
      <c r="BG35" s="39">
        <v>64600</v>
      </c>
      <c r="BH35" s="39">
        <v>127300</v>
      </c>
      <c r="BI35" s="39">
        <v>290400</v>
      </c>
      <c r="BJ35" s="39">
        <v>0</v>
      </c>
      <c r="BK35" s="39">
        <v>36500</v>
      </c>
      <c r="BL35" s="39">
        <v>0</v>
      </c>
      <c r="BP35" s="39" t="s">
        <v>65</v>
      </c>
      <c r="BQ35" s="39"/>
      <c r="BR35" t="e">
        <f t="shared" si="21"/>
        <v>#VALUE!</v>
      </c>
      <c r="BS35">
        <f t="shared" si="32"/>
        <v>7.0259499999999999</v>
      </c>
      <c r="BT35" t="e">
        <f t="shared" si="33"/>
        <v>#VALUE!</v>
      </c>
      <c r="BU35">
        <f t="shared" si="34"/>
        <v>14.298999999999999</v>
      </c>
      <c r="BV35" t="e">
        <f t="shared" si="35"/>
        <v>#VALUE!</v>
      </c>
      <c r="BW35">
        <f t="shared" si="36"/>
        <v>2.8904100000000003E-4</v>
      </c>
      <c r="BX35" t="e">
        <f t="shared" si="37"/>
        <v>#VALUE!</v>
      </c>
      <c r="BY35" t="e">
        <f t="shared" si="38"/>
        <v>#VALUE!</v>
      </c>
      <c r="BZ35" t="e">
        <f t="shared" si="39"/>
        <v>#VALUE!</v>
      </c>
      <c r="CA35">
        <f t="shared" si="40"/>
        <v>6.4320799999999997E-2</v>
      </c>
      <c r="CB35">
        <f t="shared" si="41"/>
        <v>6.4388300000000009E-2</v>
      </c>
      <c r="CC35" t="e">
        <f t="shared" si="42"/>
        <v>#VALUE!</v>
      </c>
      <c r="CD35" t="e">
        <f t="shared" si="43"/>
        <v>#VALUE!</v>
      </c>
      <c r="CE35">
        <f t="shared" si="44"/>
        <v>9.3621499999999996E-3</v>
      </c>
      <c r="CF35">
        <f t="shared" si="45"/>
        <v>2.4927700000000001E-4</v>
      </c>
      <c r="CG35">
        <f t="shared" si="46"/>
        <v>3.89725E-4</v>
      </c>
      <c r="CH35">
        <f t="shared" si="47"/>
        <v>2.9072900000000001E-5</v>
      </c>
      <c r="CI35">
        <f t="shared" si="48"/>
        <v>1.22077E-4</v>
      </c>
      <c r="CJ35">
        <f t="shared" si="49"/>
        <v>3.10415E-3</v>
      </c>
      <c r="CL35">
        <f t="shared" si="50"/>
        <v>48.11</v>
      </c>
      <c r="CM35">
        <f t="shared" si="51"/>
        <v>6.46</v>
      </c>
      <c r="CN35">
        <f t="shared" si="26"/>
        <v>12.73</v>
      </c>
      <c r="CO35">
        <f t="shared" si="27"/>
        <v>29.04</v>
      </c>
      <c r="CP35">
        <f t="shared" si="28"/>
        <v>0</v>
      </c>
      <c r="CQ35">
        <f t="shared" si="29"/>
        <v>3.65</v>
      </c>
      <c r="CR35">
        <f t="shared" si="30"/>
        <v>0</v>
      </c>
      <c r="CV35" s="39" t="s">
        <v>65</v>
      </c>
      <c r="CW35" s="39"/>
      <c r="CX35" t="e">
        <f t="shared" si="22"/>
        <v>#VALUE!</v>
      </c>
      <c r="CY35">
        <f t="shared" si="67"/>
        <v>9.470821683340553</v>
      </c>
      <c r="CZ35" t="e">
        <f t="shared" si="68"/>
        <v>#VALUE!</v>
      </c>
      <c r="DA35">
        <f t="shared" si="69"/>
        <v>27.01864418087473</v>
      </c>
      <c r="DB35" t="e">
        <f t="shared" si="52"/>
        <v>#VALUE!</v>
      </c>
      <c r="DC35">
        <f t="shared" si="53"/>
        <v>3.7321748343647511E-4</v>
      </c>
      <c r="DD35" t="e">
        <f t="shared" si="54"/>
        <v>#VALUE!</v>
      </c>
      <c r="DE35" t="e">
        <f t="shared" si="55"/>
        <v>#VALUE!</v>
      </c>
      <c r="DF35" t="e">
        <f t="shared" si="56"/>
        <v>#VALUE!</v>
      </c>
      <c r="DG35">
        <f t="shared" si="57"/>
        <v>7.6066209723807232E-2</v>
      </c>
      <c r="DH35">
        <f t="shared" si="58"/>
        <v>7.6146035676786017E-2</v>
      </c>
      <c r="DI35" t="e">
        <f t="shared" si="59"/>
        <v>#VALUE!</v>
      </c>
      <c r="DJ35" t="e">
        <f t="shared" si="60"/>
        <v>#VALUE!</v>
      </c>
      <c r="DK35">
        <f t="shared" si="61"/>
        <v>1.0453150728332073E-2</v>
      </c>
      <c r="DL35">
        <f t="shared" si="62"/>
        <v>2.9234861987040999E-4</v>
      </c>
      <c r="DM35">
        <f t="shared" si="63"/>
        <v>4.7874141684510951E-4</v>
      </c>
      <c r="DN35">
        <f t="shared" si="64"/>
        <v>3.5125455476697503E-5</v>
      </c>
      <c r="DO35">
        <f t="shared" si="65"/>
        <v>1.4135607874891373E-4</v>
      </c>
      <c r="DP35">
        <f t="shared" si="66"/>
        <v>3.3438527027027111E-3</v>
      </c>
      <c r="DR35">
        <f t="shared" si="70"/>
        <v>0</v>
      </c>
      <c r="DS35">
        <f t="shared" si="71"/>
        <v>8.7079338842974927</v>
      </c>
      <c r="DT35">
        <f t="shared" si="72"/>
        <v>24.053943661971839</v>
      </c>
      <c r="DU35">
        <f t="shared" si="73"/>
        <v>62.111897472410064</v>
      </c>
      <c r="DV35">
        <f t="shared" si="74"/>
        <v>0</v>
      </c>
      <c r="DW35">
        <f t="shared" si="75"/>
        <v>5.1070858283433234</v>
      </c>
      <c r="DX35">
        <f t="shared" si="76"/>
        <v>0</v>
      </c>
    </row>
    <row r="36" spans="1:128">
      <c r="A36" s="28" t="s">
        <v>64</v>
      </c>
      <c r="B36" s="16">
        <f t="shared" si="10"/>
        <v>60.272495550017759</v>
      </c>
      <c r="C36" s="16">
        <v>0</v>
      </c>
      <c r="D36" s="16">
        <f t="shared" si="11"/>
        <v>25.433313565604163</v>
      </c>
      <c r="F36" s="16">
        <f t="shared" si="12"/>
        <v>0</v>
      </c>
      <c r="G36" s="16">
        <v>0</v>
      </c>
      <c r="H36" s="16">
        <f t="shared" si="13"/>
        <v>6.4363273453093939</v>
      </c>
      <c r="I36" s="16">
        <f t="shared" si="14"/>
        <v>7.8587081339712661</v>
      </c>
      <c r="J36" s="16">
        <f t="shared" si="15"/>
        <v>0</v>
      </c>
      <c r="K36" s="16">
        <f t="shared" si="16"/>
        <v>100.00084459490257</v>
      </c>
      <c r="S36" s="15">
        <v>8</v>
      </c>
      <c r="T36" s="15">
        <f t="shared" si="0"/>
        <v>2.6699613739242452</v>
      </c>
      <c r="U36" s="18">
        <f t="shared" si="17"/>
        <v>2.6785158959482089</v>
      </c>
      <c r="V36" s="18">
        <f t="shared" si="1"/>
        <v>0</v>
      </c>
      <c r="W36" s="18">
        <f t="shared" si="2"/>
        <v>1.3319961873941581</v>
      </c>
      <c r="Y36" s="18">
        <f t="shared" si="18"/>
        <v>0</v>
      </c>
      <c r="Z36" s="18">
        <f t="shared" si="3"/>
        <v>0</v>
      </c>
      <c r="AA36" s="18">
        <f t="shared" si="4"/>
        <v>0.30643269261605666</v>
      </c>
      <c r="AB36" s="18">
        <f t="shared" si="5"/>
        <v>0.67708246879257694</v>
      </c>
      <c r="AC36" s="18">
        <f t="shared" si="6"/>
        <v>0</v>
      </c>
      <c r="AD36" s="19">
        <f t="shared" si="19"/>
        <v>4.9940272447510008</v>
      </c>
      <c r="AE36" s="20">
        <f t="shared" si="25"/>
        <v>31.156885489916629</v>
      </c>
      <c r="AF36" s="13">
        <f t="shared" si="20"/>
        <v>0</v>
      </c>
      <c r="AJ36" s="28" t="s">
        <v>64</v>
      </c>
      <c r="AK36" s="28"/>
      <c r="AL36" s="28" t="s">
        <v>235</v>
      </c>
      <c r="AM36" s="28">
        <v>57941.3</v>
      </c>
      <c r="AN36" s="28" t="s">
        <v>235</v>
      </c>
      <c r="AO36" s="28">
        <v>150441</v>
      </c>
      <c r="AP36" t="s">
        <v>212</v>
      </c>
      <c r="AQ36" s="28">
        <v>5.2441399999999998</v>
      </c>
      <c r="AR36" s="28" t="s">
        <v>235</v>
      </c>
      <c r="AS36" s="28" t="s">
        <v>235</v>
      </c>
      <c r="AT36" t="s">
        <v>212</v>
      </c>
      <c r="AU36" s="28">
        <v>620.072</v>
      </c>
      <c r="AV36" s="28">
        <v>593.59199999999998</v>
      </c>
      <c r="AW36" s="28">
        <v>0.50459699999999996</v>
      </c>
      <c r="AX36" t="s">
        <v>212</v>
      </c>
      <c r="AY36" s="28">
        <v>89.759200000000007</v>
      </c>
      <c r="AZ36" s="28">
        <v>1.51542</v>
      </c>
      <c r="BA36" s="28">
        <v>2.6568299999999998</v>
      </c>
      <c r="BB36" s="28">
        <v>0.27843099999999998</v>
      </c>
      <c r="BC36" s="28">
        <v>1.58833</v>
      </c>
      <c r="BD36" s="28">
        <v>49.313200000000002</v>
      </c>
      <c r="BE36" s="28"/>
      <c r="BF36" s="28">
        <v>479400</v>
      </c>
      <c r="BG36" s="28">
        <v>58300</v>
      </c>
      <c r="BH36" s="28">
        <v>134600</v>
      </c>
      <c r="BI36" s="28">
        <v>281800</v>
      </c>
      <c r="BJ36" s="28">
        <v>0</v>
      </c>
      <c r="BK36" s="28">
        <v>46000</v>
      </c>
      <c r="BL36" s="28">
        <v>0</v>
      </c>
      <c r="BP36" s="28" t="s">
        <v>64</v>
      </c>
      <c r="BQ36" s="28"/>
      <c r="BR36" t="e">
        <f t="shared" si="21"/>
        <v>#VALUE!</v>
      </c>
      <c r="BS36">
        <f t="shared" si="32"/>
        <v>5.79413</v>
      </c>
      <c r="BT36" t="e">
        <f t="shared" si="33"/>
        <v>#VALUE!</v>
      </c>
      <c r="BU36">
        <f t="shared" si="34"/>
        <v>15.0441</v>
      </c>
      <c r="BV36" t="e">
        <f t="shared" si="35"/>
        <v>#VALUE!</v>
      </c>
      <c r="BW36">
        <f t="shared" si="36"/>
        <v>5.2441399999999996E-4</v>
      </c>
      <c r="BX36" t="e">
        <f t="shared" si="37"/>
        <v>#VALUE!</v>
      </c>
      <c r="BY36" t="e">
        <f t="shared" si="38"/>
        <v>#VALUE!</v>
      </c>
      <c r="BZ36" t="e">
        <f t="shared" si="39"/>
        <v>#VALUE!</v>
      </c>
      <c r="CA36">
        <f t="shared" si="40"/>
        <v>6.2007199999999998E-2</v>
      </c>
      <c r="CB36">
        <f t="shared" si="41"/>
        <v>5.9359200000000001E-2</v>
      </c>
      <c r="CC36">
        <f t="shared" si="42"/>
        <v>5.0459699999999994E-5</v>
      </c>
      <c r="CD36" t="e">
        <f t="shared" si="43"/>
        <v>#VALUE!</v>
      </c>
      <c r="CE36">
        <f t="shared" si="44"/>
        <v>8.9759200000000001E-3</v>
      </c>
      <c r="CF36">
        <f t="shared" si="45"/>
        <v>1.5154200000000001E-4</v>
      </c>
      <c r="CG36">
        <f t="shared" si="46"/>
        <v>2.6568299999999996E-4</v>
      </c>
      <c r="CH36">
        <f t="shared" si="47"/>
        <v>2.7843099999999998E-5</v>
      </c>
      <c r="CI36">
        <f t="shared" si="48"/>
        <v>1.5883299999999999E-4</v>
      </c>
      <c r="CJ36">
        <f t="shared" si="49"/>
        <v>4.9313200000000003E-3</v>
      </c>
      <c r="CL36">
        <f t="shared" si="50"/>
        <v>47.94</v>
      </c>
      <c r="CM36">
        <f t="shared" si="51"/>
        <v>5.83</v>
      </c>
      <c r="CN36">
        <f t="shared" si="26"/>
        <v>13.46</v>
      </c>
      <c r="CO36">
        <f t="shared" si="27"/>
        <v>28.18</v>
      </c>
      <c r="CP36">
        <f t="shared" si="28"/>
        <v>0</v>
      </c>
      <c r="CQ36">
        <f t="shared" si="29"/>
        <v>4.5999999999999996</v>
      </c>
      <c r="CR36">
        <f t="shared" si="30"/>
        <v>0</v>
      </c>
      <c r="CV36" s="28" t="s">
        <v>64</v>
      </c>
      <c r="CW36" s="28"/>
      <c r="CX36" t="e">
        <f t="shared" si="22"/>
        <v>#VALUE!</v>
      </c>
      <c r="CY36">
        <f t="shared" si="67"/>
        <v>7.8103561852979304</v>
      </c>
      <c r="CZ36" t="e">
        <f t="shared" si="68"/>
        <v>#VALUE!</v>
      </c>
      <c r="DA36">
        <f t="shared" si="69"/>
        <v>28.426546256486297</v>
      </c>
      <c r="DB36" t="e">
        <f t="shared" si="52"/>
        <v>#VALUE!</v>
      </c>
      <c r="DC36">
        <f t="shared" si="53"/>
        <v>6.7713740735347459E-4</v>
      </c>
      <c r="DD36" t="e">
        <f t="shared" si="54"/>
        <v>#VALUE!</v>
      </c>
      <c r="DE36" t="e">
        <f t="shared" si="55"/>
        <v>#VALUE!</v>
      </c>
      <c r="DF36" t="e">
        <f t="shared" si="56"/>
        <v>#VALUE!</v>
      </c>
      <c r="DG36">
        <f t="shared" si="57"/>
        <v>7.3330130837708174E-2</v>
      </c>
      <c r="DH36">
        <f t="shared" si="58"/>
        <v>7.0198588267518736E-2</v>
      </c>
      <c r="DI36">
        <f t="shared" si="59"/>
        <v>6.408058404004042E-5</v>
      </c>
      <c r="DJ36" t="e">
        <f t="shared" si="60"/>
        <v>#VALUE!</v>
      </c>
      <c r="DK36">
        <f t="shared" si="61"/>
        <v>1.0021912134013065E-2</v>
      </c>
      <c r="DL36">
        <f t="shared" si="62"/>
        <v>1.7772636285097172E-4</v>
      </c>
      <c r="DM36">
        <f t="shared" si="63"/>
        <v>3.263671970021405E-4</v>
      </c>
      <c r="DN36">
        <f t="shared" si="64"/>
        <v>3.3639628980364396E-5</v>
      </c>
      <c r="DO36">
        <f t="shared" si="65"/>
        <v>1.8391679068068686E-4</v>
      </c>
      <c r="DP36">
        <f t="shared" si="66"/>
        <v>5.3121169111969247E-3</v>
      </c>
      <c r="DR36">
        <f t="shared" si="70"/>
        <v>0</v>
      </c>
      <c r="DS36">
        <f t="shared" si="71"/>
        <v>7.8587081339712661</v>
      </c>
      <c r="DT36">
        <f t="shared" si="72"/>
        <v>25.433313565604163</v>
      </c>
      <c r="DU36">
        <f t="shared" si="73"/>
        <v>60.272495550017759</v>
      </c>
      <c r="DV36">
        <f t="shared" si="74"/>
        <v>0</v>
      </c>
      <c r="DW36">
        <f t="shared" si="75"/>
        <v>6.4363273453093939</v>
      </c>
      <c r="DX36">
        <f t="shared" si="76"/>
        <v>0</v>
      </c>
    </row>
    <row r="37" spans="1:128">
      <c r="A37" s="28" t="s">
        <v>63</v>
      </c>
      <c r="B37" s="16">
        <f t="shared" si="10"/>
        <v>62.796326094695573</v>
      </c>
      <c r="C37" s="16">
        <v>0</v>
      </c>
      <c r="D37" s="16">
        <f t="shared" si="11"/>
        <v>23.713825055596747</v>
      </c>
      <c r="F37" s="16">
        <f t="shared" si="12"/>
        <v>0</v>
      </c>
      <c r="G37" s="16">
        <v>0</v>
      </c>
      <c r="H37" s="16">
        <f t="shared" si="13"/>
        <v>4.3235329341317446</v>
      </c>
      <c r="I37" s="16">
        <f t="shared" si="14"/>
        <v>9.1527664201826582</v>
      </c>
      <c r="J37" s="16">
        <f t="shared" si="15"/>
        <v>0</v>
      </c>
      <c r="K37" s="16">
        <f t="shared" si="16"/>
        <v>99.986450504606722</v>
      </c>
      <c r="S37" s="15">
        <v>8</v>
      </c>
      <c r="T37" s="15">
        <f t="shared" si="0"/>
        <v>2.6552265480879798</v>
      </c>
      <c r="U37" s="18">
        <f t="shared" si="17"/>
        <v>2.7752741705896411</v>
      </c>
      <c r="V37" s="18">
        <f t="shared" si="1"/>
        <v>0</v>
      </c>
      <c r="W37" s="18">
        <f t="shared" si="2"/>
        <v>1.2350889915837475</v>
      </c>
      <c r="Y37" s="18">
        <f t="shared" si="18"/>
        <v>0</v>
      </c>
      <c r="Z37" s="18">
        <f t="shared" si="3"/>
        <v>0</v>
      </c>
      <c r="AA37" s="18">
        <f t="shared" si="4"/>
        <v>0.20470683716546589</v>
      </c>
      <c r="AB37" s="18">
        <f t="shared" si="5"/>
        <v>0.78422266855925959</v>
      </c>
      <c r="AC37" s="18">
        <f t="shared" si="6"/>
        <v>0</v>
      </c>
      <c r="AD37" s="19">
        <f t="shared" si="19"/>
        <v>4.9992926678981133</v>
      </c>
      <c r="AE37" s="20">
        <f t="shared" si="25"/>
        <v>20.699841189938898</v>
      </c>
      <c r="AF37" s="13">
        <f t="shared" si="20"/>
        <v>0</v>
      </c>
      <c r="AJ37" s="28" t="s">
        <v>63</v>
      </c>
      <c r="AK37" s="28"/>
      <c r="AL37" s="28" t="s">
        <v>235</v>
      </c>
      <c r="AM37" s="28">
        <v>79319.100000000006</v>
      </c>
      <c r="AN37" s="28" t="s">
        <v>235</v>
      </c>
      <c r="AO37" s="28">
        <v>146029</v>
      </c>
      <c r="AP37" t="s">
        <v>212</v>
      </c>
      <c r="AQ37" s="28" t="s">
        <v>235</v>
      </c>
      <c r="AR37" s="28" t="s">
        <v>235</v>
      </c>
      <c r="AS37" s="28" t="s">
        <v>235</v>
      </c>
      <c r="AT37" s="28" t="s">
        <v>235</v>
      </c>
      <c r="AU37" s="28">
        <v>646.44399999999996</v>
      </c>
      <c r="AV37" s="28">
        <v>632.17899999999997</v>
      </c>
      <c r="AW37" s="28" t="s">
        <v>235</v>
      </c>
      <c r="AX37" t="s">
        <v>212</v>
      </c>
      <c r="AY37" s="28">
        <v>108.559</v>
      </c>
      <c r="AZ37" s="28">
        <v>3.2232299999999998E-2</v>
      </c>
      <c r="BA37" s="28">
        <v>0.169096</v>
      </c>
      <c r="BB37" t="s">
        <v>212</v>
      </c>
      <c r="BC37" s="28">
        <v>0.60659399999999997</v>
      </c>
      <c r="BD37" s="28">
        <v>28.636500000000002</v>
      </c>
      <c r="BE37" s="28"/>
      <c r="BF37" s="28">
        <v>482100</v>
      </c>
      <c r="BG37" s="28">
        <v>67900</v>
      </c>
      <c r="BH37" s="28">
        <v>125500</v>
      </c>
      <c r="BI37" s="28">
        <v>293600</v>
      </c>
      <c r="BJ37" s="28">
        <v>0</v>
      </c>
      <c r="BK37" s="28">
        <v>30900</v>
      </c>
      <c r="BL37" s="28">
        <v>0</v>
      </c>
      <c r="BP37" s="28" t="s">
        <v>63</v>
      </c>
      <c r="BQ37" s="28"/>
      <c r="BR37" t="e">
        <f t="shared" si="21"/>
        <v>#VALUE!</v>
      </c>
      <c r="BS37">
        <f t="shared" si="32"/>
        <v>7.9319100000000002</v>
      </c>
      <c r="BT37" t="e">
        <f t="shared" si="33"/>
        <v>#VALUE!</v>
      </c>
      <c r="BU37">
        <f t="shared" si="34"/>
        <v>14.6029</v>
      </c>
      <c r="BV37" t="e">
        <f t="shared" si="35"/>
        <v>#VALUE!</v>
      </c>
      <c r="BW37" t="e">
        <f t="shared" si="36"/>
        <v>#VALUE!</v>
      </c>
      <c r="BX37" t="e">
        <f t="shared" si="37"/>
        <v>#VALUE!</v>
      </c>
      <c r="BY37" t="e">
        <f t="shared" si="38"/>
        <v>#VALUE!</v>
      </c>
      <c r="BZ37" t="e">
        <f t="shared" si="39"/>
        <v>#VALUE!</v>
      </c>
      <c r="CA37">
        <f t="shared" si="40"/>
        <v>6.4644399999999991E-2</v>
      </c>
      <c r="CB37">
        <f t="shared" si="41"/>
        <v>6.3217899999999994E-2</v>
      </c>
      <c r="CC37" t="e">
        <f t="shared" si="42"/>
        <v>#VALUE!</v>
      </c>
      <c r="CD37" t="e">
        <f t="shared" si="43"/>
        <v>#VALUE!</v>
      </c>
      <c r="CE37">
        <f t="shared" si="44"/>
        <v>1.08559E-2</v>
      </c>
      <c r="CF37">
        <f t="shared" si="45"/>
        <v>3.2232299999999999E-6</v>
      </c>
      <c r="CG37">
        <f t="shared" si="46"/>
        <v>1.6909599999999998E-5</v>
      </c>
      <c r="CH37" t="e">
        <f t="shared" si="47"/>
        <v>#VALUE!</v>
      </c>
      <c r="CI37">
        <f t="shared" si="48"/>
        <v>6.0659399999999997E-5</v>
      </c>
      <c r="CJ37">
        <f t="shared" si="49"/>
        <v>2.8636500000000001E-3</v>
      </c>
      <c r="CL37">
        <f t="shared" si="50"/>
        <v>48.21</v>
      </c>
      <c r="CM37">
        <f t="shared" si="51"/>
        <v>6.79</v>
      </c>
      <c r="CN37">
        <f t="shared" si="26"/>
        <v>12.55</v>
      </c>
      <c r="CO37">
        <f t="shared" si="27"/>
        <v>29.36</v>
      </c>
      <c r="CP37">
        <f t="shared" si="28"/>
        <v>0</v>
      </c>
      <c r="CQ37">
        <f t="shared" si="29"/>
        <v>3.09</v>
      </c>
      <c r="CR37">
        <f t="shared" si="30"/>
        <v>0</v>
      </c>
      <c r="CV37" s="28" t="s">
        <v>63</v>
      </c>
      <c r="CW37" s="28"/>
      <c r="CX37" t="e">
        <f t="shared" si="22"/>
        <v>#VALUE!</v>
      </c>
      <c r="CY37">
        <f t="shared" si="67"/>
        <v>10.692035271857295</v>
      </c>
      <c r="CZ37" t="e">
        <f t="shared" si="68"/>
        <v>#VALUE!</v>
      </c>
      <c r="DA37">
        <f t="shared" si="69"/>
        <v>27.592877761304681</v>
      </c>
      <c r="DB37" t="e">
        <f t="shared" si="52"/>
        <v>#VALUE!</v>
      </c>
      <c r="DC37" t="e">
        <f t="shared" si="53"/>
        <v>#VALUE!</v>
      </c>
      <c r="DD37" t="e">
        <f t="shared" si="54"/>
        <v>#VALUE!</v>
      </c>
      <c r="DE37" t="e">
        <f t="shared" si="55"/>
        <v>#VALUE!</v>
      </c>
      <c r="DF37" t="e">
        <f t="shared" si="56"/>
        <v>#VALUE!</v>
      </c>
      <c r="DG37">
        <f t="shared" si="57"/>
        <v>7.6448901255421017E-2</v>
      </c>
      <c r="DH37">
        <f t="shared" si="58"/>
        <v>7.4761912782469644E-2</v>
      </c>
      <c r="DI37" t="e">
        <f t="shared" si="59"/>
        <v>#VALUE!</v>
      </c>
      <c r="DJ37" t="e">
        <f t="shared" si="60"/>
        <v>#VALUE!</v>
      </c>
      <c r="DK37">
        <f t="shared" si="61"/>
        <v>1.2120972104879772E-2</v>
      </c>
      <c r="DL37">
        <f t="shared" si="62"/>
        <v>3.7801595896328248E-6</v>
      </c>
      <c r="DM37">
        <f t="shared" si="63"/>
        <v>2.0771892648108444E-5</v>
      </c>
      <c r="DN37" t="e">
        <f t="shared" si="64"/>
        <v>#VALUE!</v>
      </c>
      <c r="DO37">
        <f t="shared" si="65"/>
        <v>7.0239069794161528E-5</v>
      </c>
      <c r="DP37">
        <f t="shared" si="66"/>
        <v>3.0847812741312819E-3</v>
      </c>
      <c r="DR37">
        <f t="shared" si="70"/>
        <v>0</v>
      </c>
      <c r="DS37">
        <f t="shared" si="71"/>
        <v>9.1527664201826582</v>
      </c>
      <c r="DT37">
        <f t="shared" si="72"/>
        <v>23.713825055596747</v>
      </c>
      <c r="DU37">
        <f t="shared" si="73"/>
        <v>62.796326094695573</v>
      </c>
      <c r="DV37">
        <f t="shared" si="74"/>
        <v>0</v>
      </c>
      <c r="DW37">
        <f t="shared" si="75"/>
        <v>4.3235329341317446</v>
      </c>
      <c r="DX37">
        <f t="shared" si="76"/>
        <v>0</v>
      </c>
    </row>
    <row r="38" spans="1:128">
      <c r="A38" s="1"/>
      <c r="B38" s="72" t="s">
        <v>121</v>
      </c>
      <c r="C38" s="72" t="s">
        <v>122</v>
      </c>
      <c r="D38" s="72" t="s">
        <v>123</v>
      </c>
      <c r="E38" s="72" t="s">
        <v>124</v>
      </c>
      <c r="F38" s="72" t="s">
        <v>125</v>
      </c>
      <c r="G38" s="72" t="s">
        <v>126</v>
      </c>
      <c r="H38" s="72" t="s">
        <v>127</v>
      </c>
      <c r="I38" s="72" t="s">
        <v>128</v>
      </c>
      <c r="J38" s="72" t="s">
        <v>129</v>
      </c>
      <c r="K38" s="72" t="s">
        <v>130</v>
      </c>
      <c r="L38" s="1"/>
      <c r="M38" s="1"/>
      <c r="N38" s="1"/>
      <c r="O38" s="1"/>
      <c r="P38" s="1"/>
      <c r="Q38" s="1"/>
      <c r="R38" s="1"/>
      <c r="S38" s="71" t="s">
        <v>137</v>
      </c>
      <c r="T38" s="71"/>
      <c r="U38" s="71" t="s">
        <v>102</v>
      </c>
      <c r="V38" s="71" t="s">
        <v>138</v>
      </c>
      <c r="W38" s="71" t="s">
        <v>103</v>
      </c>
      <c r="X38" s="71" t="s">
        <v>139</v>
      </c>
      <c r="Y38" s="71" t="s">
        <v>140</v>
      </c>
      <c r="Z38" s="71" t="s">
        <v>104</v>
      </c>
      <c r="AA38" s="71" t="s">
        <v>100</v>
      </c>
      <c r="AB38" s="71" t="s">
        <v>105</v>
      </c>
      <c r="AC38" s="71" t="s">
        <v>101</v>
      </c>
      <c r="AD38" s="71" t="s">
        <v>141</v>
      </c>
      <c r="AE38" s="71" t="s">
        <v>142</v>
      </c>
      <c r="AF38" s="71" t="s">
        <v>143</v>
      </c>
      <c r="AJ38" s="10"/>
      <c r="AK38" s="10"/>
      <c r="AL38" s="10" t="s">
        <v>45</v>
      </c>
      <c r="AM38" s="10" t="s">
        <v>44</v>
      </c>
      <c r="AN38" s="10" t="s">
        <v>43</v>
      </c>
      <c r="AO38" s="10" t="s">
        <v>42</v>
      </c>
      <c r="AP38" s="10" t="s">
        <v>41</v>
      </c>
      <c r="AQ38" s="10" t="s">
        <v>40</v>
      </c>
      <c r="AR38" s="10" t="s">
        <v>39</v>
      </c>
      <c r="AS38" s="10" t="s">
        <v>38</v>
      </c>
      <c r="AT38" s="10" t="s">
        <v>37</v>
      </c>
      <c r="AU38" s="10" t="s">
        <v>36</v>
      </c>
      <c r="AV38" s="10" t="s">
        <v>35</v>
      </c>
      <c r="AW38" s="10" t="s">
        <v>34</v>
      </c>
      <c r="AX38" s="10" t="s">
        <v>33</v>
      </c>
      <c r="AY38" s="10" t="s">
        <v>32</v>
      </c>
      <c r="AZ38" s="10" t="s">
        <v>31</v>
      </c>
      <c r="BA38" s="10" t="s">
        <v>30</v>
      </c>
      <c r="BB38" s="10" t="s">
        <v>29</v>
      </c>
      <c r="BC38" s="10" t="s">
        <v>28</v>
      </c>
      <c r="BD38" s="10" t="s">
        <v>27</v>
      </c>
      <c r="BE38" s="11" t="s">
        <v>319</v>
      </c>
      <c r="BF38" s="9" t="s">
        <v>106</v>
      </c>
      <c r="BG38" s="9" t="s">
        <v>105</v>
      </c>
      <c r="BH38" s="9" t="s">
        <v>103</v>
      </c>
      <c r="BI38" s="9" t="s">
        <v>102</v>
      </c>
      <c r="BJ38" s="9" t="s">
        <v>101</v>
      </c>
      <c r="BK38" s="9" t="s">
        <v>100</v>
      </c>
      <c r="BL38" s="9" t="s">
        <v>99</v>
      </c>
      <c r="BP38" s="10"/>
      <c r="BQ38" s="10"/>
      <c r="BR38" s="10" t="s">
        <v>45</v>
      </c>
      <c r="BS38" s="10" t="s">
        <v>44</v>
      </c>
      <c r="BT38" s="10" t="s">
        <v>43</v>
      </c>
      <c r="BU38" s="10" t="s">
        <v>42</v>
      </c>
      <c r="BV38" s="10" t="s">
        <v>41</v>
      </c>
      <c r="BW38" s="10" t="s">
        <v>40</v>
      </c>
      <c r="BX38" s="10" t="s">
        <v>39</v>
      </c>
      <c r="BY38" s="10" t="s">
        <v>38</v>
      </c>
      <c r="BZ38" s="10" t="s">
        <v>37</v>
      </c>
      <c r="CA38" s="10" t="s">
        <v>36</v>
      </c>
      <c r="CB38" s="10" t="s">
        <v>35</v>
      </c>
      <c r="CC38" s="10" t="s">
        <v>34</v>
      </c>
      <c r="CD38" s="10" t="s">
        <v>33</v>
      </c>
      <c r="CE38" s="10" t="s">
        <v>32</v>
      </c>
      <c r="CF38" s="10" t="s">
        <v>31</v>
      </c>
      <c r="CG38" s="10" t="s">
        <v>30</v>
      </c>
      <c r="CH38" s="10" t="s">
        <v>29</v>
      </c>
      <c r="CI38" s="10" t="s">
        <v>28</v>
      </c>
      <c r="CJ38" s="10" t="s">
        <v>27</v>
      </c>
      <c r="CK38" s="11" t="s">
        <v>319</v>
      </c>
      <c r="CL38" s="9" t="s">
        <v>106</v>
      </c>
      <c r="CM38" s="9" t="s">
        <v>105</v>
      </c>
      <c r="CN38" s="9" t="s">
        <v>103</v>
      </c>
      <c r="CO38" s="9" t="s">
        <v>102</v>
      </c>
      <c r="CP38" s="9" t="s">
        <v>101</v>
      </c>
      <c r="CQ38" s="9" t="s">
        <v>100</v>
      </c>
      <c r="CR38" s="9" t="s">
        <v>99</v>
      </c>
      <c r="CV38" s="10"/>
      <c r="CW38" s="10"/>
      <c r="CX38" s="10" t="s">
        <v>45</v>
      </c>
      <c r="CY38" s="10" t="s">
        <v>44</v>
      </c>
      <c r="CZ38" s="10" t="s">
        <v>43</v>
      </c>
      <c r="DA38" s="10" t="s">
        <v>42</v>
      </c>
      <c r="DB38" s="10" t="s">
        <v>41</v>
      </c>
      <c r="DC38" s="10" t="s">
        <v>40</v>
      </c>
      <c r="DD38" s="10" t="s">
        <v>39</v>
      </c>
      <c r="DE38" s="10" t="s">
        <v>38</v>
      </c>
      <c r="DF38" s="10" t="s">
        <v>37</v>
      </c>
      <c r="DG38" s="10" t="s">
        <v>36</v>
      </c>
      <c r="DH38" s="10" t="s">
        <v>35</v>
      </c>
      <c r="DI38" s="10" t="s">
        <v>34</v>
      </c>
      <c r="DJ38" s="10" t="s">
        <v>33</v>
      </c>
      <c r="DK38" s="10" t="s">
        <v>32</v>
      </c>
      <c r="DL38" s="10" t="s">
        <v>31</v>
      </c>
      <c r="DM38" s="10" t="s">
        <v>30</v>
      </c>
      <c r="DN38" s="10" t="s">
        <v>29</v>
      </c>
      <c r="DO38" s="10" t="s">
        <v>28</v>
      </c>
      <c r="DP38" s="10" t="s">
        <v>27</v>
      </c>
      <c r="DQ38" s="11" t="s">
        <v>319</v>
      </c>
      <c r="DR38" s="9" t="s">
        <v>106</v>
      </c>
      <c r="DS38" s="9" t="s">
        <v>105</v>
      </c>
      <c r="DT38" s="9" t="s">
        <v>103</v>
      </c>
      <c r="DU38" s="9" t="s">
        <v>102</v>
      </c>
      <c r="DV38" s="9" t="s">
        <v>101</v>
      </c>
      <c r="DW38" s="9" t="s">
        <v>100</v>
      </c>
      <c r="DX38" s="9" t="s">
        <v>99</v>
      </c>
    </row>
    <row r="39" spans="1:128">
      <c r="A39" s="39" t="s">
        <v>62</v>
      </c>
      <c r="B39" s="16">
        <f t="shared" si="10"/>
        <v>61.940790316838729</v>
      </c>
      <c r="C39" s="16">
        <v>0</v>
      </c>
      <c r="D39" s="16">
        <f t="shared" si="11"/>
        <v>24.205107487027426</v>
      </c>
      <c r="F39" s="16">
        <f t="shared" si="12"/>
        <v>0</v>
      </c>
      <c r="G39" s="16">
        <v>0</v>
      </c>
      <c r="H39" s="16">
        <f t="shared" si="13"/>
        <v>3.5399800399201595</v>
      </c>
      <c r="I39" s="16">
        <f t="shared" si="14"/>
        <v>10.190709003914746</v>
      </c>
      <c r="J39" s="16">
        <f t="shared" si="15"/>
        <v>0</v>
      </c>
      <c r="K39" s="16">
        <f t="shared" si="16"/>
        <v>99.876586847701049</v>
      </c>
      <c r="S39" s="15">
        <v>8</v>
      </c>
      <c r="T39" s="15">
        <f t="shared" si="0"/>
        <v>2.6651783366625206</v>
      </c>
      <c r="U39" s="18">
        <f t="shared" si="17"/>
        <v>2.747723909923339</v>
      </c>
      <c r="V39" s="18">
        <f t="shared" si="1"/>
        <v>0</v>
      </c>
      <c r="W39" s="18">
        <f t="shared" si="2"/>
        <v>1.2654015078483438</v>
      </c>
      <c r="Y39" s="18">
        <f t="shared" si="18"/>
        <v>0</v>
      </c>
      <c r="Z39" s="18">
        <f t="shared" si="3"/>
        <v>0</v>
      </c>
      <c r="AA39" s="18">
        <f t="shared" si="4"/>
        <v>0.16823605767854732</v>
      </c>
      <c r="AB39" s="18">
        <f t="shared" si="5"/>
        <v>0.87642772140451686</v>
      </c>
      <c r="AC39" s="18">
        <f t="shared" si="6"/>
        <v>0</v>
      </c>
      <c r="AD39" s="19">
        <f t="shared" si="19"/>
        <v>5.0577891968547473</v>
      </c>
      <c r="AE39" s="20">
        <f t="shared" si="25"/>
        <v>16.104325721545898</v>
      </c>
      <c r="AF39" s="13">
        <f t="shared" si="20"/>
        <v>0</v>
      </c>
      <c r="AJ39" s="39" t="s">
        <v>62</v>
      </c>
      <c r="AK39" s="39"/>
      <c r="AL39" t="s">
        <v>235</v>
      </c>
      <c r="AM39" s="39">
        <v>49432.7</v>
      </c>
      <c r="AN39" t="s">
        <v>235</v>
      </c>
      <c r="AO39" s="39">
        <v>91616.2</v>
      </c>
      <c r="AP39" t="s">
        <v>212</v>
      </c>
      <c r="AQ39" t="s">
        <v>235</v>
      </c>
      <c r="AR39" t="s">
        <v>212</v>
      </c>
      <c r="AS39" t="s">
        <v>235</v>
      </c>
      <c r="AT39" t="s">
        <v>212</v>
      </c>
      <c r="AU39" s="39">
        <v>377.95499999999998</v>
      </c>
      <c r="AV39" s="39">
        <v>406.09699999999998</v>
      </c>
      <c r="AW39" t="s">
        <v>235</v>
      </c>
      <c r="AX39" t="s">
        <v>235</v>
      </c>
      <c r="AY39" s="39">
        <v>37.316800000000001</v>
      </c>
      <c r="AZ39" s="39">
        <v>0.42469299999999999</v>
      </c>
      <c r="BA39" s="39">
        <v>0.57594599999999996</v>
      </c>
      <c r="BB39" t="s">
        <v>235</v>
      </c>
      <c r="BC39" s="39">
        <v>0.56645900000000005</v>
      </c>
      <c r="BD39" s="39">
        <v>17.9954</v>
      </c>
      <c r="BE39" s="39"/>
      <c r="BF39" s="39">
        <v>480400</v>
      </c>
      <c r="BG39" s="39">
        <v>75600</v>
      </c>
      <c r="BH39" s="39">
        <v>128100</v>
      </c>
      <c r="BI39" s="39">
        <v>289600</v>
      </c>
      <c r="BJ39" s="39">
        <v>0</v>
      </c>
      <c r="BK39" s="39">
        <v>25299.999999999996</v>
      </c>
      <c r="BL39" s="39">
        <v>0</v>
      </c>
      <c r="BP39" s="39" t="s">
        <v>62</v>
      </c>
      <c r="BQ39" s="39"/>
      <c r="BR39" t="e">
        <f>AL39/10000</f>
        <v>#VALUE!</v>
      </c>
      <c r="BS39">
        <f t="shared" ref="BS39:CQ49" si="77">AM39/10000</f>
        <v>4.9432700000000001</v>
      </c>
      <c r="BT39" t="e">
        <f t="shared" si="77"/>
        <v>#VALUE!</v>
      </c>
      <c r="BU39">
        <f t="shared" si="77"/>
        <v>9.1616199999999992</v>
      </c>
      <c r="BV39" t="e">
        <f t="shared" si="77"/>
        <v>#VALUE!</v>
      </c>
      <c r="BW39" t="e">
        <f t="shared" si="77"/>
        <v>#VALUE!</v>
      </c>
      <c r="BX39" t="e">
        <f t="shared" si="77"/>
        <v>#VALUE!</v>
      </c>
      <c r="BY39" t="e">
        <f t="shared" si="77"/>
        <v>#VALUE!</v>
      </c>
      <c r="BZ39" t="e">
        <f t="shared" si="77"/>
        <v>#VALUE!</v>
      </c>
      <c r="CA39">
        <f t="shared" si="77"/>
        <v>3.7795499999999996E-2</v>
      </c>
      <c r="CB39">
        <f t="shared" si="77"/>
        <v>4.0609699999999999E-2</v>
      </c>
      <c r="CC39" t="e">
        <f t="shared" si="77"/>
        <v>#VALUE!</v>
      </c>
      <c r="CD39" t="e">
        <f t="shared" si="77"/>
        <v>#VALUE!</v>
      </c>
      <c r="CE39">
        <f t="shared" si="77"/>
        <v>3.7316800000000002E-3</v>
      </c>
      <c r="CF39">
        <f t="shared" si="77"/>
        <v>4.2469299999999997E-5</v>
      </c>
      <c r="CG39">
        <f t="shared" si="77"/>
        <v>5.7594599999999999E-5</v>
      </c>
      <c r="CH39" t="e">
        <f t="shared" si="77"/>
        <v>#VALUE!</v>
      </c>
      <c r="CI39">
        <f t="shared" si="77"/>
        <v>5.6645900000000006E-5</v>
      </c>
      <c r="CJ39">
        <f t="shared" si="77"/>
        <v>1.7995400000000001E-3</v>
      </c>
      <c r="CL39">
        <f t="shared" si="77"/>
        <v>48.04</v>
      </c>
      <c r="CM39">
        <f t="shared" si="77"/>
        <v>7.56</v>
      </c>
      <c r="CN39">
        <f t="shared" si="77"/>
        <v>12.81</v>
      </c>
      <c r="CO39">
        <f t="shared" si="77"/>
        <v>28.96</v>
      </c>
      <c r="CP39">
        <f t="shared" si="77"/>
        <v>0</v>
      </c>
      <c r="CQ39">
        <f t="shared" si="77"/>
        <v>2.5299999999999998</v>
      </c>
      <c r="CR39">
        <f>BL39/10000</f>
        <v>0</v>
      </c>
      <c r="CV39" s="39" t="s">
        <v>62</v>
      </c>
      <c r="CW39" s="39"/>
      <c r="CX39" t="e">
        <f>BR39*CX123</f>
        <v>#VALUE!</v>
      </c>
      <c r="CY39">
        <f t="shared" ref="CY39:DX48" si="78">BS39*CY123</f>
        <v>6.6634161505002183</v>
      </c>
      <c r="CZ39" t="e">
        <f t="shared" si="78"/>
        <v>#VALUE!</v>
      </c>
      <c r="DA39">
        <f t="shared" si="78"/>
        <v>17.311319036323198</v>
      </c>
      <c r="DB39" t="e">
        <f t="shared" si="78"/>
        <v>#VALUE!</v>
      </c>
      <c r="DC39" t="e">
        <f t="shared" si="78"/>
        <v>#VALUE!</v>
      </c>
      <c r="DD39" t="e">
        <f t="shared" si="78"/>
        <v>#VALUE!</v>
      </c>
      <c r="DE39" t="e">
        <f t="shared" si="78"/>
        <v>#VALUE!</v>
      </c>
      <c r="DF39" t="e">
        <f t="shared" si="78"/>
        <v>#VALUE!</v>
      </c>
      <c r="DG39">
        <f t="shared" si="78"/>
        <v>4.4697211937913713E-2</v>
      </c>
      <c r="DH39">
        <f t="shared" si="78"/>
        <v>4.8025303743437574E-2</v>
      </c>
      <c r="DI39" t="e">
        <f t="shared" si="78"/>
        <v>#VALUE!</v>
      </c>
      <c r="DJ39" t="e">
        <f t="shared" si="78"/>
        <v>#VALUE!</v>
      </c>
      <c r="DK39">
        <f t="shared" si="78"/>
        <v>4.1665443845593595E-3</v>
      </c>
      <c r="DL39">
        <f t="shared" si="78"/>
        <v>4.9807407991360686E-5</v>
      </c>
      <c r="DM39">
        <f t="shared" si="78"/>
        <v>7.0749683511777298E-5</v>
      </c>
      <c r="DN39" t="e">
        <f t="shared" si="78"/>
        <v>#VALUE!</v>
      </c>
      <c r="DO39">
        <f t="shared" si="78"/>
        <v>6.5591735553815382E-5</v>
      </c>
      <c r="DP39">
        <f t="shared" si="78"/>
        <v>1.938500617760618E-3</v>
      </c>
      <c r="DR39">
        <f t="shared" si="78"/>
        <v>0</v>
      </c>
      <c r="DS39">
        <f t="shared" si="78"/>
        <v>10.190709003914746</v>
      </c>
      <c r="DT39">
        <f t="shared" si="78"/>
        <v>24.205107487027426</v>
      </c>
      <c r="DU39">
        <f t="shared" si="78"/>
        <v>61.940790316838729</v>
      </c>
      <c r="DV39">
        <f t="shared" si="78"/>
        <v>0</v>
      </c>
      <c r="DW39">
        <f t="shared" si="78"/>
        <v>3.5399800399201595</v>
      </c>
      <c r="DX39">
        <f t="shared" si="78"/>
        <v>0</v>
      </c>
    </row>
    <row r="40" spans="1:128">
      <c r="A40" s="39" t="s">
        <v>61</v>
      </c>
      <c r="B40" s="16">
        <f t="shared" si="10"/>
        <v>61.513022427910286</v>
      </c>
      <c r="C40" s="16">
        <v>0</v>
      </c>
      <c r="D40" s="16">
        <f t="shared" si="11"/>
        <v>24.715285396590065</v>
      </c>
      <c r="F40" s="16">
        <f t="shared" si="12"/>
        <v>0</v>
      </c>
      <c r="G40" s="16">
        <v>0</v>
      </c>
      <c r="H40" s="16">
        <f t="shared" si="13"/>
        <v>3.9737325349301398</v>
      </c>
      <c r="I40" s="16">
        <f t="shared" si="14"/>
        <v>9.7728360156589833</v>
      </c>
      <c r="J40" s="16">
        <f t="shared" si="15"/>
        <v>0</v>
      </c>
      <c r="K40" s="16">
        <f t="shared" si="16"/>
        <v>99.974876375089465</v>
      </c>
      <c r="S40" s="15">
        <v>8</v>
      </c>
      <c r="T40" s="15">
        <f t="shared" si="0"/>
        <v>2.6636135739098865</v>
      </c>
      <c r="U40" s="18">
        <f t="shared" si="17"/>
        <v>2.7271458307457577</v>
      </c>
      <c r="V40" s="18">
        <f t="shared" si="1"/>
        <v>0</v>
      </c>
      <c r="W40" s="18">
        <f t="shared" si="2"/>
        <v>1.2913141403870116</v>
      </c>
      <c r="Y40" s="18">
        <f t="shared" si="18"/>
        <v>0</v>
      </c>
      <c r="Z40" s="18">
        <f t="shared" si="3"/>
        <v>0</v>
      </c>
      <c r="AA40" s="18">
        <f t="shared" si="4"/>
        <v>0.18873908557644906</v>
      </c>
      <c r="AB40" s="18">
        <f t="shared" si="5"/>
        <v>0.83999608470303433</v>
      </c>
      <c r="AC40" s="18">
        <f t="shared" si="6"/>
        <v>0</v>
      </c>
      <c r="AD40" s="19">
        <f t="shared" si="19"/>
        <v>5.047195141412252</v>
      </c>
      <c r="AE40" s="20">
        <f t="shared" si="25"/>
        <v>18.34671264570191</v>
      </c>
      <c r="AF40" s="13">
        <f t="shared" si="20"/>
        <v>0</v>
      </c>
      <c r="AJ40" s="39" t="s">
        <v>61</v>
      </c>
      <c r="AK40" s="39"/>
      <c r="AL40" t="s">
        <v>235</v>
      </c>
      <c r="AM40" s="39">
        <v>52430.9</v>
      </c>
      <c r="AN40" t="s">
        <v>235</v>
      </c>
      <c r="AO40" s="39">
        <v>106989</v>
      </c>
      <c r="AP40" t="s">
        <v>235</v>
      </c>
      <c r="AQ40" t="s">
        <v>235</v>
      </c>
      <c r="AR40" t="s">
        <v>212</v>
      </c>
      <c r="AS40" t="s">
        <v>235</v>
      </c>
      <c r="AT40" t="s">
        <v>235</v>
      </c>
      <c r="AU40" s="39">
        <v>473.11200000000002</v>
      </c>
      <c r="AV40" s="39">
        <v>442.42899999999997</v>
      </c>
      <c r="AW40" t="s">
        <v>235</v>
      </c>
      <c r="AX40" t="s">
        <v>235</v>
      </c>
      <c r="AY40" s="39">
        <v>43.055900000000001</v>
      </c>
      <c r="AZ40" s="39">
        <v>1.3396699999999999</v>
      </c>
      <c r="BA40" s="39">
        <v>1.2963199999999999</v>
      </c>
      <c r="BB40" s="39">
        <v>8.2108500000000001E-2</v>
      </c>
      <c r="BC40" s="39">
        <v>0.89056199999999996</v>
      </c>
      <c r="BD40" s="39">
        <v>21.134799999999998</v>
      </c>
      <c r="BE40" s="39"/>
      <c r="BF40" s="39">
        <v>480600</v>
      </c>
      <c r="BG40" s="39">
        <v>72500</v>
      </c>
      <c r="BH40" s="39">
        <v>130800</v>
      </c>
      <c r="BI40" s="39">
        <v>287600</v>
      </c>
      <c r="BJ40" s="39">
        <v>0</v>
      </c>
      <c r="BK40" s="39">
        <v>28400</v>
      </c>
      <c r="BL40" s="39">
        <v>0</v>
      </c>
      <c r="BP40" s="39" t="s">
        <v>61</v>
      </c>
      <c r="BQ40" s="39"/>
      <c r="BR40" t="e">
        <f t="shared" ref="BR40:BR82" si="79">AL40/10000</f>
        <v>#VALUE!</v>
      </c>
      <c r="BS40">
        <f t="shared" si="77"/>
        <v>5.2430900000000005</v>
      </c>
      <c r="BT40" t="e">
        <f t="shared" si="77"/>
        <v>#VALUE!</v>
      </c>
      <c r="BU40">
        <f t="shared" si="77"/>
        <v>10.6989</v>
      </c>
      <c r="BV40" t="e">
        <f t="shared" si="77"/>
        <v>#VALUE!</v>
      </c>
      <c r="BW40" t="e">
        <f t="shared" si="77"/>
        <v>#VALUE!</v>
      </c>
      <c r="BX40" t="e">
        <f t="shared" si="77"/>
        <v>#VALUE!</v>
      </c>
      <c r="BY40" t="e">
        <f t="shared" si="77"/>
        <v>#VALUE!</v>
      </c>
      <c r="BZ40" t="e">
        <f t="shared" si="77"/>
        <v>#VALUE!</v>
      </c>
      <c r="CA40">
        <f t="shared" si="77"/>
        <v>4.7311200000000005E-2</v>
      </c>
      <c r="CB40">
        <f t="shared" si="77"/>
        <v>4.4242899999999995E-2</v>
      </c>
      <c r="CC40" t="e">
        <f t="shared" si="77"/>
        <v>#VALUE!</v>
      </c>
      <c r="CD40" t="e">
        <f t="shared" si="77"/>
        <v>#VALUE!</v>
      </c>
      <c r="CE40">
        <f t="shared" si="77"/>
        <v>4.3055899999999998E-3</v>
      </c>
      <c r="CF40">
        <f t="shared" si="77"/>
        <v>1.33967E-4</v>
      </c>
      <c r="CG40">
        <f t="shared" si="77"/>
        <v>1.2963199999999999E-4</v>
      </c>
      <c r="CH40">
        <f t="shared" si="77"/>
        <v>8.2108499999999995E-6</v>
      </c>
      <c r="CI40">
        <f t="shared" si="77"/>
        <v>8.9056199999999996E-5</v>
      </c>
      <c r="CJ40">
        <f t="shared" si="77"/>
        <v>2.11348E-3</v>
      </c>
      <c r="CL40">
        <f t="shared" si="77"/>
        <v>48.06</v>
      </c>
      <c r="CM40">
        <f t="shared" si="77"/>
        <v>7.25</v>
      </c>
      <c r="CN40">
        <f t="shared" si="77"/>
        <v>13.08</v>
      </c>
      <c r="CO40">
        <f t="shared" si="77"/>
        <v>28.76</v>
      </c>
      <c r="CP40">
        <f t="shared" si="77"/>
        <v>0</v>
      </c>
      <c r="CQ40">
        <f t="shared" si="77"/>
        <v>2.84</v>
      </c>
      <c r="CR40">
        <f t="shared" ref="CR40:CR82" si="80">BL40/10000</f>
        <v>0</v>
      </c>
      <c r="CV40" s="39" t="s">
        <v>61</v>
      </c>
      <c r="CW40" s="39"/>
      <c r="CX40" t="e">
        <f t="shared" ref="CX40:CX82" si="81">BR40*CX124</f>
        <v>#VALUE!</v>
      </c>
      <c r="CY40">
        <f t="shared" si="78"/>
        <v>7.067566729012615</v>
      </c>
      <c r="CZ40" t="e">
        <f t="shared" si="78"/>
        <v>#VALUE!</v>
      </c>
      <c r="DA40">
        <f t="shared" si="78"/>
        <v>20.216083098591547</v>
      </c>
      <c r="DB40" t="e">
        <f t="shared" si="78"/>
        <v>#VALUE!</v>
      </c>
      <c r="DC40" t="e">
        <f t="shared" si="78"/>
        <v>#VALUE!</v>
      </c>
      <c r="DD40" t="e">
        <f t="shared" si="78"/>
        <v>#VALUE!</v>
      </c>
      <c r="DE40" t="e">
        <f t="shared" si="78"/>
        <v>#VALUE!</v>
      </c>
      <c r="DF40" t="e">
        <f t="shared" si="78"/>
        <v>#VALUE!</v>
      </c>
      <c r="DG40">
        <f t="shared" si="78"/>
        <v>5.5950542615841141E-2</v>
      </c>
      <c r="DH40">
        <f t="shared" si="78"/>
        <v>5.2321950445103856E-2</v>
      </c>
      <c r="DI40" t="e">
        <f t="shared" si="78"/>
        <v>#VALUE!</v>
      </c>
      <c r="DJ40" t="e">
        <f t="shared" si="78"/>
        <v>#VALUE!</v>
      </c>
      <c r="DK40">
        <f t="shared" si="78"/>
        <v>4.8073339184268021E-3</v>
      </c>
      <c r="DL40">
        <f t="shared" si="78"/>
        <v>1.5711464578833692E-4</v>
      </c>
      <c r="DM40">
        <f t="shared" si="78"/>
        <v>1.5924102212705211E-4</v>
      </c>
      <c r="DN40">
        <f t="shared" si="78"/>
        <v>9.920229701916252E-6</v>
      </c>
      <c r="DO40">
        <f t="shared" si="78"/>
        <v>1.0312045037377273E-4</v>
      </c>
      <c r="DP40">
        <f t="shared" si="78"/>
        <v>2.2766830888030888E-3</v>
      </c>
      <c r="DR40">
        <f t="shared" si="78"/>
        <v>0</v>
      </c>
      <c r="DS40">
        <f t="shared" si="78"/>
        <v>9.7728360156589833</v>
      </c>
      <c r="DT40">
        <f t="shared" si="78"/>
        <v>24.715285396590065</v>
      </c>
      <c r="DU40">
        <f t="shared" si="78"/>
        <v>61.513022427910286</v>
      </c>
      <c r="DV40">
        <f t="shared" si="78"/>
        <v>0</v>
      </c>
      <c r="DW40">
        <f t="shared" si="78"/>
        <v>3.9737325349301398</v>
      </c>
      <c r="DX40">
        <f t="shared" si="78"/>
        <v>0</v>
      </c>
    </row>
    <row r="41" spans="1:128">
      <c r="A41" s="39" t="s">
        <v>60</v>
      </c>
      <c r="B41" s="16">
        <f t="shared" si="10"/>
        <v>62.154674261302944</v>
      </c>
      <c r="C41" s="16">
        <v>0</v>
      </c>
      <c r="D41" s="16">
        <f t="shared" si="11"/>
        <v>24.03504818383988</v>
      </c>
      <c r="F41" s="16">
        <f t="shared" si="12"/>
        <v>0</v>
      </c>
      <c r="G41" s="16">
        <v>0</v>
      </c>
      <c r="H41" s="16">
        <f t="shared" si="13"/>
        <v>3.847804391217565</v>
      </c>
      <c r="I41" s="16">
        <f t="shared" si="14"/>
        <v>9.9480730752501092</v>
      </c>
      <c r="J41" s="16">
        <f t="shared" si="15"/>
        <v>0</v>
      </c>
      <c r="K41" s="16">
        <f t="shared" si="16"/>
        <v>99.985599911610493</v>
      </c>
      <c r="S41" s="15">
        <v>8</v>
      </c>
      <c r="T41" s="15">
        <f t="shared" si="0"/>
        <v>2.6619055438174315</v>
      </c>
      <c r="U41" s="18">
        <f t="shared" si="17"/>
        <v>2.7538260983743164</v>
      </c>
      <c r="V41" s="18">
        <f t="shared" si="1"/>
        <v>0</v>
      </c>
      <c r="W41" s="18">
        <f t="shared" si="2"/>
        <v>1.2549681252571068</v>
      </c>
      <c r="Y41" s="18">
        <f t="shared" si="18"/>
        <v>0</v>
      </c>
      <c r="Z41" s="18">
        <f t="shared" si="3"/>
        <v>0</v>
      </c>
      <c r="AA41" s="18">
        <f t="shared" si="4"/>
        <v>0.18264072468807227</v>
      </c>
      <c r="AB41" s="18">
        <f t="shared" si="5"/>
        <v>0.85450978135527167</v>
      </c>
      <c r="AC41" s="18">
        <f t="shared" si="6"/>
        <v>0</v>
      </c>
      <c r="AD41" s="19">
        <f t="shared" si="19"/>
        <v>5.0459447296747664</v>
      </c>
      <c r="AE41" s="20">
        <f t="shared" si="25"/>
        <v>17.609857356656342</v>
      </c>
      <c r="AF41" s="13">
        <f t="shared" si="20"/>
        <v>0</v>
      </c>
      <c r="AJ41" s="39" t="s">
        <v>60</v>
      </c>
      <c r="AK41" s="39"/>
      <c r="AL41" t="s">
        <v>212</v>
      </c>
      <c r="AM41" s="39">
        <v>66432</v>
      </c>
      <c r="AN41" t="s">
        <v>212</v>
      </c>
      <c r="AO41" s="39">
        <v>127270</v>
      </c>
      <c r="AP41" t="s">
        <v>235</v>
      </c>
      <c r="AQ41" t="s">
        <v>235</v>
      </c>
      <c r="AR41" t="s">
        <v>235</v>
      </c>
      <c r="AS41" t="s">
        <v>235</v>
      </c>
      <c r="AT41" t="s">
        <v>212</v>
      </c>
      <c r="AU41" s="39">
        <v>552.13300000000004</v>
      </c>
      <c r="AV41" s="39">
        <v>508.06799999999998</v>
      </c>
      <c r="AW41" t="s">
        <v>235</v>
      </c>
      <c r="AX41" t="s">
        <v>212</v>
      </c>
      <c r="AY41" s="39">
        <v>37.581499999999998</v>
      </c>
      <c r="AZ41" s="39">
        <v>1.16307</v>
      </c>
      <c r="BA41" s="39">
        <v>1.5921400000000001</v>
      </c>
      <c r="BB41" s="39">
        <v>0.145681</v>
      </c>
      <c r="BC41" s="39">
        <v>1.0661400000000001</v>
      </c>
      <c r="BD41" s="39">
        <v>22.7319</v>
      </c>
      <c r="BE41" s="39"/>
      <c r="BF41" s="39">
        <v>480900.00000000006</v>
      </c>
      <c r="BG41" s="39">
        <v>73800</v>
      </c>
      <c r="BH41" s="39">
        <v>127200</v>
      </c>
      <c r="BI41" s="39">
        <v>290600</v>
      </c>
      <c r="BJ41" s="39">
        <v>0</v>
      </c>
      <c r="BK41" s="39">
        <v>27500</v>
      </c>
      <c r="BL41" s="39">
        <v>0</v>
      </c>
      <c r="BP41" s="39" t="s">
        <v>60</v>
      </c>
      <c r="BQ41" s="39"/>
      <c r="BR41" t="e">
        <f t="shared" si="79"/>
        <v>#VALUE!</v>
      </c>
      <c r="BS41">
        <f t="shared" si="77"/>
        <v>6.6432000000000002</v>
      </c>
      <c r="BT41" t="e">
        <f t="shared" si="77"/>
        <v>#VALUE!</v>
      </c>
      <c r="BU41">
        <f t="shared" si="77"/>
        <v>12.727</v>
      </c>
      <c r="BV41" t="e">
        <f t="shared" si="77"/>
        <v>#VALUE!</v>
      </c>
      <c r="BW41" t="e">
        <f t="shared" si="77"/>
        <v>#VALUE!</v>
      </c>
      <c r="BX41" t="e">
        <f t="shared" si="77"/>
        <v>#VALUE!</v>
      </c>
      <c r="BY41" t="e">
        <f t="shared" si="77"/>
        <v>#VALUE!</v>
      </c>
      <c r="BZ41" t="e">
        <f t="shared" si="77"/>
        <v>#VALUE!</v>
      </c>
      <c r="CA41">
        <f t="shared" si="77"/>
        <v>5.5213300000000007E-2</v>
      </c>
      <c r="CB41">
        <f t="shared" si="77"/>
        <v>5.0806799999999999E-2</v>
      </c>
      <c r="CC41" t="e">
        <f t="shared" si="77"/>
        <v>#VALUE!</v>
      </c>
      <c r="CD41" t="e">
        <f t="shared" si="77"/>
        <v>#VALUE!</v>
      </c>
      <c r="CE41">
        <f t="shared" si="77"/>
        <v>3.75815E-3</v>
      </c>
      <c r="CF41">
        <f t="shared" si="77"/>
        <v>1.1630700000000001E-4</v>
      </c>
      <c r="CG41">
        <f t="shared" si="77"/>
        <v>1.5921400000000002E-4</v>
      </c>
      <c r="CH41">
        <f t="shared" si="77"/>
        <v>1.45681E-5</v>
      </c>
      <c r="CI41">
        <f t="shared" si="77"/>
        <v>1.0661400000000001E-4</v>
      </c>
      <c r="CJ41">
        <f t="shared" si="77"/>
        <v>2.27319E-3</v>
      </c>
      <c r="CL41">
        <f t="shared" si="77"/>
        <v>48.09</v>
      </c>
      <c r="CM41">
        <f t="shared" si="77"/>
        <v>7.38</v>
      </c>
      <c r="CN41">
        <f t="shared" si="77"/>
        <v>12.72</v>
      </c>
      <c r="CO41">
        <f t="shared" si="77"/>
        <v>29.06</v>
      </c>
      <c r="CP41">
        <f t="shared" si="77"/>
        <v>0</v>
      </c>
      <c r="CQ41">
        <f t="shared" si="77"/>
        <v>2.75</v>
      </c>
      <c r="CR41">
        <f t="shared" si="80"/>
        <v>0</v>
      </c>
      <c r="CV41" s="39" t="s">
        <v>60</v>
      </c>
      <c r="CW41" s="39"/>
      <c r="CX41" t="e">
        <f t="shared" si="81"/>
        <v>#VALUE!</v>
      </c>
      <c r="CY41">
        <f t="shared" si="78"/>
        <v>8.9548833405828621</v>
      </c>
      <c r="CZ41" t="e">
        <f t="shared" si="78"/>
        <v>#VALUE!</v>
      </c>
      <c r="DA41">
        <f t="shared" si="78"/>
        <v>24.048275018532244</v>
      </c>
      <c r="DB41" t="e">
        <f t="shared" si="78"/>
        <v>#VALUE!</v>
      </c>
      <c r="DC41" t="e">
        <f t="shared" si="78"/>
        <v>#VALUE!</v>
      </c>
      <c r="DD41" t="e">
        <f t="shared" si="78"/>
        <v>#VALUE!</v>
      </c>
      <c r="DE41" t="e">
        <f t="shared" si="78"/>
        <v>#VALUE!</v>
      </c>
      <c r="DF41" t="e">
        <f t="shared" si="78"/>
        <v>#VALUE!</v>
      </c>
      <c r="DG41">
        <f t="shared" si="78"/>
        <v>6.5295619105227132E-2</v>
      </c>
      <c r="DH41">
        <f t="shared" si="78"/>
        <v>6.0084462634101804E-2</v>
      </c>
      <c r="DI41" t="e">
        <f t="shared" si="78"/>
        <v>#VALUE!</v>
      </c>
      <c r="DJ41" t="e">
        <f t="shared" si="78"/>
        <v>#VALUE!</v>
      </c>
      <c r="DK41">
        <f t="shared" si="78"/>
        <v>4.1960990167516391E-3</v>
      </c>
      <c r="DL41">
        <f t="shared" si="78"/>
        <v>1.3640324190064795E-4</v>
      </c>
      <c r="DM41">
        <f t="shared" si="78"/>
        <v>1.9557979586009997E-4</v>
      </c>
      <c r="DN41">
        <f t="shared" si="78"/>
        <v>1.7600966808611309E-5</v>
      </c>
      <c r="DO41">
        <f t="shared" si="78"/>
        <v>1.2345107579426706E-4</v>
      </c>
      <c r="DP41">
        <f t="shared" si="78"/>
        <v>2.4487259073359075E-3</v>
      </c>
      <c r="DR41">
        <f t="shared" si="78"/>
        <v>0</v>
      </c>
      <c r="DS41">
        <f t="shared" si="78"/>
        <v>9.9480730752501092</v>
      </c>
      <c r="DT41">
        <f t="shared" si="78"/>
        <v>24.03504818383988</v>
      </c>
      <c r="DU41">
        <f t="shared" si="78"/>
        <v>62.154674261302944</v>
      </c>
      <c r="DV41">
        <f t="shared" si="78"/>
        <v>0</v>
      </c>
      <c r="DW41">
        <f t="shared" si="78"/>
        <v>3.847804391217565</v>
      </c>
      <c r="DX41">
        <f t="shared" si="78"/>
        <v>0</v>
      </c>
    </row>
    <row r="42" spans="1:128">
      <c r="A42" s="32" t="s">
        <v>59</v>
      </c>
      <c r="B42" s="16">
        <f t="shared" si="10"/>
        <v>62.133285866856525</v>
      </c>
      <c r="C42" s="16">
        <v>0</v>
      </c>
      <c r="D42" s="16">
        <f t="shared" si="11"/>
        <v>24.205107487027426</v>
      </c>
      <c r="F42" s="16">
        <f t="shared" si="12"/>
        <v>0</v>
      </c>
      <c r="G42" s="16">
        <v>0</v>
      </c>
      <c r="H42" s="16">
        <f t="shared" si="13"/>
        <v>3.9457485029940123</v>
      </c>
      <c r="I42" s="16">
        <f t="shared" si="14"/>
        <v>9.7054371465854725</v>
      </c>
      <c r="J42" s="16">
        <f t="shared" si="15"/>
        <v>0</v>
      </c>
      <c r="K42" s="16">
        <f t="shared" si="16"/>
        <v>99.989579003463433</v>
      </c>
      <c r="S42" s="15">
        <v>8</v>
      </c>
      <c r="T42" s="15">
        <f t="shared" si="0"/>
        <v>2.66002618422961</v>
      </c>
      <c r="U42" s="18">
        <f t="shared" si="17"/>
        <v>2.7509348754670757</v>
      </c>
      <c r="V42" s="18">
        <f t="shared" si="1"/>
        <v>0</v>
      </c>
      <c r="W42" s="18">
        <f t="shared" si="2"/>
        <v>1.2629553145232721</v>
      </c>
      <c r="Y42" s="18">
        <f t="shared" si="18"/>
        <v>0</v>
      </c>
      <c r="Z42" s="18">
        <f t="shared" si="3"/>
        <v>0</v>
      </c>
      <c r="AA42" s="18">
        <f t="shared" si="4"/>
        <v>0.18715753092633486</v>
      </c>
      <c r="AB42" s="18">
        <f t="shared" si="5"/>
        <v>0.83307949270921022</v>
      </c>
      <c r="AC42" s="18">
        <f t="shared" si="6"/>
        <v>0</v>
      </c>
      <c r="AD42" s="19">
        <f t="shared" si="19"/>
        <v>5.0341272136258928</v>
      </c>
      <c r="AE42" s="20">
        <f t="shared" si="25"/>
        <v>18.344514714768117</v>
      </c>
      <c r="AF42" s="13">
        <f t="shared" si="20"/>
        <v>0</v>
      </c>
      <c r="AJ42" s="32" t="s">
        <v>59</v>
      </c>
      <c r="AK42" s="32"/>
      <c r="AL42" t="s">
        <v>235</v>
      </c>
      <c r="AM42" s="32">
        <v>57876.1</v>
      </c>
      <c r="AN42" t="s">
        <v>212</v>
      </c>
      <c r="AO42" s="32">
        <v>121500</v>
      </c>
      <c r="AP42" t="s">
        <v>212</v>
      </c>
      <c r="AQ42" t="s">
        <v>235</v>
      </c>
      <c r="AR42" t="s">
        <v>235</v>
      </c>
      <c r="AS42" t="s">
        <v>235</v>
      </c>
      <c r="AT42" t="s">
        <v>235</v>
      </c>
      <c r="AU42" s="32">
        <v>549.55700000000002</v>
      </c>
      <c r="AV42" s="32">
        <v>514.94600000000003</v>
      </c>
      <c r="AW42" t="s">
        <v>212</v>
      </c>
      <c r="AX42" t="s">
        <v>235</v>
      </c>
      <c r="AY42" s="32">
        <v>61.692999999999998</v>
      </c>
      <c r="AZ42" t="s">
        <v>212</v>
      </c>
      <c r="BA42" t="s">
        <v>212</v>
      </c>
      <c r="BB42" t="s">
        <v>212</v>
      </c>
      <c r="BC42" t="s">
        <v>212</v>
      </c>
      <c r="BD42" s="32">
        <v>26.657</v>
      </c>
      <c r="BE42" s="32"/>
      <c r="BF42" s="32">
        <v>481200</v>
      </c>
      <c r="BG42" s="32">
        <v>72000</v>
      </c>
      <c r="BH42" s="32">
        <v>128100</v>
      </c>
      <c r="BI42" s="32">
        <v>290500</v>
      </c>
      <c r="BJ42" s="32">
        <v>0</v>
      </c>
      <c r="BK42" s="32">
        <v>28200</v>
      </c>
      <c r="BL42" s="32">
        <v>0</v>
      </c>
      <c r="BP42" s="32" t="s">
        <v>59</v>
      </c>
      <c r="BQ42" s="32"/>
      <c r="BR42" t="e">
        <f t="shared" si="79"/>
        <v>#VALUE!</v>
      </c>
      <c r="BS42">
        <f t="shared" si="77"/>
        <v>5.7876099999999999</v>
      </c>
      <c r="BT42" t="e">
        <f t="shared" si="77"/>
        <v>#VALUE!</v>
      </c>
      <c r="BU42">
        <f t="shared" si="77"/>
        <v>12.15</v>
      </c>
      <c r="BV42" t="e">
        <f t="shared" si="77"/>
        <v>#VALUE!</v>
      </c>
      <c r="BW42" t="e">
        <f t="shared" si="77"/>
        <v>#VALUE!</v>
      </c>
      <c r="BX42" t="e">
        <f t="shared" si="77"/>
        <v>#VALUE!</v>
      </c>
      <c r="BY42" t="e">
        <f t="shared" si="77"/>
        <v>#VALUE!</v>
      </c>
      <c r="BZ42" t="e">
        <f t="shared" si="77"/>
        <v>#VALUE!</v>
      </c>
      <c r="CA42">
        <f t="shared" si="77"/>
        <v>5.4955700000000003E-2</v>
      </c>
      <c r="CB42">
        <f t="shared" si="77"/>
        <v>5.1494600000000001E-2</v>
      </c>
      <c r="CC42" t="e">
        <f t="shared" si="77"/>
        <v>#VALUE!</v>
      </c>
      <c r="CD42" t="e">
        <f t="shared" si="77"/>
        <v>#VALUE!</v>
      </c>
      <c r="CE42">
        <f t="shared" si="77"/>
        <v>6.1693E-3</v>
      </c>
      <c r="CF42" t="e">
        <f t="shared" si="77"/>
        <v>#VALUE!</v>
      </c>
      <c r="CG42" t="e">
        <f t="shared" si="77"/>
        <v>#VALUE!</v>
      </c>
      <c r="CH42" t="e">
        <f t="shared" si="77"/>
        <v>#VALUE!</v>
      </c>
      <c r="CI42" t="e">
        <f t="shared" si="77"/>
        <v>#VALUE!</v>
      </c>
      <c r="CJ42">
        <f t="shared" si="77"/>
        <v>2.6657E-3</v>
      </c>
      <c r="CL42">
        <f t="shared" si="77"/>
        <v>48.12</v>
      </c>
      <c r="CM42">
        <f t="shared" si="77"/>
        <v>7.2</v>
      </c>
      <c r="CN42">
        <f t="shared" si="77"/>
        <v>12.81</v>
      </c>
      <c r="CO42">
        <f t="shared" si="77"/>
        <v>29.05</v>
      </c>
      <c r="CP42">
        <f t="shared" si="77"/>
        <v>0</v>
      </c>
      <c r="CQ42">
        <f t="shared" si="77"/>
        <v>2.82</v>
      </c>
      <c r="CR42">
        <f t="shared" si="80"/>
        <v>0</v>
      </c>
      <c r="CV42" s="32" t="s">
        <v>59</v>
      </c>
      <c r="CW42" s="32"/>
      <c r="CX42" t="e">
        <f t="shared" si="81"/>
        <v>#VALUE!</v>
      </c>
      <c r="CY42">
        <f t="shared" si="78"/>
        <v>7.8015673727707702</v>
      </c>
      <c r="CZ42" t="e">
        <f t="shared" si="78"/>
        <v>#VALUE!</v>
      </c>
      <c r="DA42">
        <f t="shared" si="78"/>
        <v>22.958005930318752</v>
      </c>
      <c r="DB42" t="e">
        <f t="shared" si="78"/>
        <v>#VALUE!</v>
      </c>
      <c r="DC42" t="e">
        <f t="shared" si="78"/>
        <v>#VALUE!</v>
      </c>
      <c r="DD42" t="e">
        <f t="shared" si="78"/>
        <v>#VALUE!</v>
      </c>
      <c r="DE42" t="e">
        <f t="shared" si="78"/>
        <v>#VALUE!</v>
      </c>
      <c r="DF42" t="e">
        <f t="shared" si="78"/>
        <v>#VALUE!</v>
      </c>
      <c r="DG42">
        <f t="shared" si="78"/>
        <v>6.4990979616525918E-2</v>
      </c>
      <c r="DH42">
        <f t="shared" si="78"/>
        <v>6.0897859529787726E-2</v>
      </c>
      <c r="DI42" t="e">
        <f t="shared" si="78"/>
        <v>#VALUE!</v>
      </c>
      <c r="DJ42" t="e">
        <f t="shared" si="78"/>
        <v>#VALUE!</v>
      </c>
      <c r="DK42">
        <f t="shared" si="78"/>
        <v>6.8882278951201744E-3</v>
      </c>
      <c r="DL42" t="e">
        <f t="shared" si="78"/>
        <v>#VALUE!</v>
      </c>
      <c r="DM42" t="e">
        <f t="shared" si="78"/>
        <v>#VALUE!</v>
      </c>
      <c r="DN42" t="e">
        <f t="shared" si="78"/>
        <v>#VALUE!</v>
      </c>
      <c r="DO42" t="e">
        <f t="shared" si="78"/>
        <v>#VALUE!</v>
      </c>
      <c r="DP42">
        <f t="shared" si="78"/>
        <v>2.8715455598455602E-3</v>
      </c>
      <c r="DR42">
        <f t="shared" si="78"/>
        <v>0</v>
      </c>
      <c r="DS42">
        <f t="shared" si="78"/>
        <v>9.7054371465854725</v>
      </c>
      <c r="DT42">
        <f t="shared" si="78"/>
        <v>24.205107487027426</v>
      </c>
      <c r="DU42">
        <f t="shared" si="78"/>
        <v>62.133285866856525</v>
      </c>
      <c r="DV42">
        <f t="shared" si="78"/>
        <v>0</v>
      </c>
      <c r="DW42">
        <f t="shared" si="78"/>
        <v>3.9457485029940123</v>
      </c>
      <c r="DX42">
        <f t="shared" si="78"/>
        <v>0</v>
      </c>
    </row>
    <row r="43" spans="1:128">
      <c r="A43" s="32" t="s">
        <v>58</v>
      </c>
      <c r="B43" s="16">
        <f t="shared" si="10"/>
        <v>62.710772516909927</v>
      </c>
      <c r="C43" s="16">
        <v>0</v>
      </c>
      <c r="D43" s="16">
        <f t="shared" si="11"/>
        <v>23.789406968124535</v>
      </c>
      <c r="F43" s="16">
        <f t="shared" si="12"/>
        <v>0</v>
      </c>
      <c r="G43" s="16">
        <v>0</v>
      </c>
      <c r="H43" s="16">
        <f t="shared" si="13"/>
        <v>3.5399800399201595</v>
      </c>
      <c r="I43" s="16">
        <f t="shared" si="14"/>
        <v>9.9345933014354078</v>
      </c>
      <c r="J43" s="16">
        <f t="shared" si="15"/>
        <v>0</v>
      </c>
      <c r="K43" s="16">
        <f t="shared" si="16"/>
        <v>99.974752826390031</v>
      </c>
      <c r="S43" s="15">
        <v>8</v>
      </c>
      <c r="T43" s="15">
        <f t="shared" si="0"/>
        <v>2.6569742308540345</v>
      </c>
      <c r="U43" s="18">
        <f t="shared" si="17"/>
        <v>2.7733173531021822</v>
      </c>
      <c r="V43" s="18">
        <f t="shared" si="1"/>
        <v>0</v>
      </c>
      <c r="W43" s="18">
        <f t="shared" si="2"/>
        <v>1.2398410627102523</v>
      </c>
      <c r="Y43" s="18">
        <f t="shared" si="18"/>
        <v>0</v>
      </c>
      <c r="Z43" s="18">
        <f t="shared" si="3"/>
        <v>0</v>
      </c>
      <c r="AA43" s="18">
        <f t="shared" si="4"/>
        <v>0.16771818373404959</v>
      </c>
      <c r="AB43" s="18">
        <f t="shared" si="5"/>
        <v>0.85177103199241633</v>
      </c>
      <c r="AC43" s="18">
        <f t="shared" si="6"/>
        <v>0</v>
      </c>
      <c r="AD43" s="19">
        <f t="shared" si="19"/>
        <v>5.0326476315389002</v>
      </c>
      <c r="AE43" s="20">
        <f t="shared" si="25"/>
        <v>16.451197437585179</v>
      </c>
      <c r="AF43" s="13">
        <f t="shared" si="20"/>
        <v>0</v>
      </c>
      <c r="AJ43" s="32" t="s">
        <v>58</v>
      </c>
      <c r="AK43" s="32"/>
      <c r="AL43" t="s">
        <v>212</v>
      </c>
      <c r="AM43" s="32">
        <v>49292.9</v>
      </c>
      <c r="AN43" t="s">
        <v>212</v>
      </c>
      <c r="AO43" s="32">
        <v>100359</v>
      </c>
      <c r="AP43" t="s">
        <v>235</v>
      </c>
      <c r="AQ43" s="32">
        <v>2.5589400000000002</v>
      </c>
      <c r="AR43" t="s">
        <v>235</v>
      </c>
      <c r="AS43" t="s">
        <v>235</v>
      </c>
      <c r="AT43" t="s">
        <v>212</v>
      </c>
      <c r="AU43" s="32">
        <v>437.01499999999999</v>
      </c>
      <c r="AV43" s="32">
        <v>427.94099999999997</v>
      </c>
      <c r="AW43" t="s">
        <v>235</v>
      </c>
      <c r="AX43" t="s">
        <v>212</v>
      </c>
      <c r="AY43" s="32">
        <v>38.116199999999999</v>
      </c>
      <c r="AZ43" s="32">
        <v>1.46689</v>
      </c>
      <c r="BA43" s="32">
        <v>1.78241</v>
      </c>
      <c r="BB43" s="32">
        <v>0.10724400000000001</v>
      </c>
      <c r="BC43" s="32">
        <v>0.83441200000000004</v>
      </c>
      <c r="BD43" s="32">
        <v>17.6479</v>
      </c>
      <c r="BE43" s="32"/>
      <c r="BF43" s="32">
        <v>481800</v>
      </c>
      <c r="BG43" s="32">
        <v>73700</v>
      </c>
      <c r="BH43" s="32">
        <v>125900</v>
      </c>
      <c r="BI43" s="32">
        <v>293200</v>
      </c>
      <c r="BJ43" s="32">
        <v>0</v>
      </c>
      <c r="BK43" s="32">
        <v>25299.999999999996</v>
      </c>
      <c r="BL43" s="32">
        <v>0</v>
      </c>
      <c r="BP43" s="32" t="s">
        <v>58</v>
      </c>
      <c r="BQ43" s="32"/>
      <c r="BR43" t="e">
        <f t="shared" si="79"/>
        <v>#VALUE!</v>
      </c>
      <c r="BS43">
        <f t="shared" si="77"/>
        <v>4.9292899999999999</v>
      </c>
      <c r="BT43" t="e">
        <f t="shared" si="77"/>
        <v>#VALUE!</v>
      </c>
      <c r="BU43">
        <f t="shared" si="77"/>
        <v>10.0359</v>
      </c>
      <c r="BV43" t="e">
        <f t="shared" si="77"/>
        <v>#VALUE!</v>
      </c>
      <c r="BW43">
        <f t="shared" si="77"/>
        <v>2.55894E-4</v>
      </c>
      <c r="BX43" t="e">
        <f t="shared" si="77"/>
        <v>#VALUE!</v>
      </c>
      <c r="BY43" t="e">
        <f t="shared" si="77"/>
        <v>#VALUE!</v>
      </c>
      <c r="BZ43" t="e">
        <f t="shared" si="77"/>
        <v>#VALUE!</v>
      </c>
      <c r="CA43">
        <f t="shared" si="77"/>
        <v>4.3701499999999997E-2</v>
      </c>
      <c r="CB43">
        <f t="shared" si="77"/>
        <v>4.2794099999999995E-2</v>
      </c>
      <c r="CC43" t="e">
        <f t="shared" si="77"/>
        <v>#VALUE!</v>
      </c>
      <c r="CD43" t="e">
        <f t="shared" si="77"/>
        <v>#VALUE!</v>
      </c>
      <c r="CE43">
        <f t="shared" si="77"/>
        <v>3.8116199999999999E-3</v>
      </c>
      <c r="CF43">
        <f t="shared" si="77"/>
        <v>1.46689E-4</v>
      </c>
      <c r="CG43">
        <f t="shared" si="77"/>
        <v>1.7824100000000002E-4</v>
      </c>
      <c r="CH43">
        <f t="shared" si="77"/>
        <v>1.07244E-5</v>
      </c>
      <c r="CI43">
        <f t="shared" si="77"/>
        <v>8.3441200000000003E-5</v>
      </c>
      <c r="CJ43">
        <f t="shared" si="77"/>
        <v>1.76479E-3</v>
      </c>
      <c r="CL43">
        <f t="shared" si="77"/>
        <v>48.18</v>
      </c>
      <c r="CM43">
        <f t="shared" si="77"/>
        <v>7.37</v>
      </c>
      <c r="CN43">
        <f t="shared" si="77"/>
        <v>12.59</v>
      </c>
      <c r="CO43">
        <f t="shared" si="77"/>
        <v>29.32</v>
      </c>
      <c r="CP43">
        <f t="shared" si="77"/>
        <v>0</v>
      </c>
      <c r="CQ43">
        <f t="shared" si="77"/>
        <v>2.5299999999999998</v>
      </c>
      <c r="CR43">
        <f t="shared" si="80"/>
        <v>0</v>
      </c>
      <c r="CV43" s="32" t="s">
        <v>58</v>
      </c>
      <c r="CW43" s="32"/>
      <c r="CX43" t="e">
        <f t="shared" si="81"/>
        <v>#VALUE!</v>
      </c>
      <c r="CY43">
        <f t="shared" si="78"/>
        <v>6.6445714267072642</v>
      </c>
      <c r="CZ43" t="e">
        <f t="shared" si="78"/>
        <v>#VALUE!</v>
      </c>
      <c r="DA43">
        <f t="shared" si="78"/>
        <v>18.963312898443288</v>
      </c>
      <c r="DB43" t="e">
        <f t="shared" si="78"/>
        <v>#VALUE!</v>
      </c>
      <c r="DC43">
        <f t="shared" si="78"/>
        <v>3.3041718893338191E-4</v>
      </c>
      <c r="DD43" t="e">
        <f t="shared" si="78"/>
        <v>#VALUE!</v>
      </c>
      <c r="DE43" t="e">
        <f t="shared" si="78"/>
        <v>#VALUE!</v>
      </c>
      <c r="DF43" t="e">
        <f t="shared" si="78"/>
        <v>#VALUE!</v>
      </c>
      <c r="DG43">
        <f t="shared" si="78"/>
        <v>5.1681687171878564E-2</v>
      </c>
      <c r="DH43">
        <f t="shared" si="78"/>
        <v>5.060858984250171E-2</v>
      </c>
      <c r="DI43" t="e">
        <f t="shared" si="78"/>
        <v>#VALUE!</v>
      </c>
      <c r="DJ43" t="e">
        <f t="shared" si="78"/>
        <v>#VALUE!</v>
      </c>
      <c r="DK43">
        <f t="shared" si="78"/>
        <v>4.255800043699927E-3</v>
      </c>
      <c r="DL43">
        <f t="shared" si="78"/>
        <v>1.720348315334773E-4</v>
      </c>
      <c r="DM43">
        <f t="shared" si="78"/>
        <v>2.1895272019985726E-4</v>
      </c>
      <c r="DN43">
        <f t="shared" si="78"/>
        <v>1.295706430092264E-5</v>
      </c>
      <c r="DO43">
        <f t="shared" si="78"/>
        <v>9.6618698346976915E-5</v>
      </c>
      <c r="DP43">
        <f t="shared" si="78"/>
        <v>1.9010672200772203E-3</v>
      </c>
      <c r="DR43">
        <f t="shared" si="78"/>
        <v>0</v>
      </c>
      <c r="DS43">
        <f t="shared" si="78"/>
        <v>9.9345933014354078</v>
      </c>
      <c r="DT43">
        <f t="shared" si="78"/>
        <v>23.789406968124535</v>
      </c>
      <c r="DU43">
        <f t="shared" si="78"/>
        <v>62.710772516909927</v>
      </c>
      <c r="DV43">
        <f t="shared" si="78"/>
        <v>0</v>
      </c>
      <c r="DW43">
        <f t="shared" si="78"/>
        <v>3.5399800399201595</v>
      </c>
      <c r="DX43">
        <f t="shared" si="78"/>
        <v>0</v>
      </c>
    </row>
    <row r="44" spans="1:128">
      <c r="A44" s="32" t="s">
        <v>57</v>
      </c>
      <c r="B44" s="16">
        <f t="shared" si="10"/>
        <v>62.261616233535058</v>
      </c>
      <c r="C44" s="16">
        <v>0</v>
      </c>
      <c r="D44" s="16">
        <f t="shared" si="11"/>
        <v>23.676034099332835</v>
      </c>
      <c r="F44" s="16">
        <f t="shared" si="12"/>
        <v>0</v>
      </c>
      <c r="G44" s="16">
        <f t="shared" si="31"/>
        <v>1.077004652406417E-3</v>
      </c>
      <c r="H44" s="16">
        <f t="shared" si="13"/>
        <v>3.847804391217565</v>
      </c>
      <c r="I44" s="16">
        <f t="shared" si="14"/>
        <v>10.204188777729449</v>
      </c>
      <c r="J44" s="16">
        <f t="shared" si="15"/>
        <v>0</v>
      </c>
      <c r="K44" s="16">
        <f t="shared" si="16"/>
        <v>99.990720506467312</v>
      </c>
      <c r="S44" s="15">
        <v>8</v>
      </c>
      <c r="T44" s="15">
        <f t="shared" si="0"/>
        <v>2.6644271362374297</v>
      </c>
      <c r="U44" s="18">
        <f t="shared" si="17"/>
        <v>2.761177427407318</v>
      </c>
      <c r="V44" s="18">
        <f t="shared" si="1"/>
        <v>0</v>
      </c>
      <c r="W44" s="18">
        <f t="shared" si="2"/>
        <v>1.2373935915376655</v>
      </c>
      <c r="Y44" s="18">
        <f t="shared" si="18"/>
        <v>0</v>
      </c>
      <c r="Z44" s="18">
        <f t="shared" si="3"/>
        <v>7.1188301208772453E-5</v>
      </c>
      <c r="AA44" s="18">
        <f t="shared" si="4"/>
        <v>0.1828137381400432</v>
      </c>
      <c r="AB44" s="18">
        <f t="shared" si="5"/>
        <v>0.87733966287522536</v>
      </c>
      <c r="AC44" s="18">
        <f t="shared" si="6"/>
        <v>0</v>
      </c>
      <c r="AD44" s="19">
        <f t="shared" si="19"/>
        <v>5.0587956082614598</v>
      </c>
      <c r="AE44" s="20">
        <f t="shared" si="25"/>
        <v>17.244083541586473</v>
      </c>
      <c r="AF44" s="13">
        <f t="shared" si="20"/>
        <v>0</v>
      </c>
      <c r="AJ44" s="32" t="s">
        <v>57</v>
      </c>
      <c r="AK44" s="32"/>
      <c r="AL44" t="s">
        <v>235</v>
      </c>
      <c r="AM44" s="32">
        <v>63145.5</v>
      </c>
      <c r="AN44" s="32">
        <v>6.4967699999999997</v>
      </c>
      <c r="AO44" s="32">
        <v>124223</v>
      </c>
      <c r="AP44" t="s">
        <v>235</v>
      </c>
      <c r="AQ44" t="s">
        <v>235</v>
      </c>
      <c r="AR44" t="s">
        <v>235</v>
      </c>
      <c r="AS44" t="s">
        <v>212</v>
      </c>
      <c r="AT44" t="s">
        <v>212</v>
      </c>
      <c r="AU44" s="32">
        <v>671.04899999999998</v>
      </c>
      <c r="AV44" s="32">
        <v>605.005</v>
      </c>
      <c r="AW44" t="s">
        <v>235</v>
      </c>
      <c r="AX44" t="s">
        <v>235</v>
      </c>
      <c r="AY44" s="32">
        <v>40.0533</v>
      </c>
      <c r="AZ44" t="s">
        <v>212</v>
      </c>
      <c r="BA44" t="s">
        <v>212</v>
      </c>
      <c r="BB44" t="s">
        <v>212</v>
      </c>
      <c r="BC44" t="s">
        <v>235</v>
      </c>
      <c r="BD44" s="32">
        <v>29.4651</v>
      </c>
      <c r="BE44" s="32"/>
      <c r="BF44" s="32">
        <v>480400</v>
      </c>
      <c r="BG44" s="32">
        <v>75700</v>
      </c>
      <c r="BH44" s="32">
        <v>125300</v>
      </c>
      <c r="BI44" s="32">
        <v>291100</v>
      </c>
      <c r="BJ44" s="32">
        <v>0</v>
      </c>
      <c r="BK44" s="32">
        <v>27500</v>
      </c>
      <c r="BL44" s="32">
        <v>0</v>
      </c>
      <c r="BP44" s="32" t="s">
        <v>57</v>
      </c>
      <c r="BQ44" s="32"/>
      <c r="BR44" t="e">
        <f t="shared" si="79"/>
        <v>#VALUE!</v>
      </c>
      <c r="BS44">
        <f t="shared" si="77"/>
        <v>6.3145499999999997</v>
      </c>
      <c r="BT44">
        <f t="shared" si="77"/>
        <v>6.4967699999999998E-4</v>
      </c>
      <c r="BU44">
        <f t="shared" si="77"/>
        <v>12.4223</v>
      </c>
      <c r="BV44" t="e">
        <f t="shared" si="77"/>
        <v>#VALUE!</v>
      </c>
      <c r="BW44" t="e">
        <f t="shared" si="77"/>
        <v>#VALUE!</v>
      </c>
      <c r="BX44" t="e">
        <f t="shared" si="77"/>
        <v>#VALUE!</v>
      </c>
      <c r="BY44" t="e">
        <f t="shared" si="77"/>
        <v>#VALUE!</v>
      </c>
      <c r="BZ44" t="e">
        <f t="shared" si="77"/>
        <v>#VALUE!</v>
      </c>
      <c r="CA44">
        <f t="shared" si="77"/>
        <v>6.7104899999999995E-2</v>
      </c>
      <c r="CB44">
        <f t="shared" si="77"/>
        <v>6.0500499999999999E-2</v>
      </c>
      <c r="CC44" t="e">
        <f t="shared" si="77"/>
        <v>#VALUE!</v>
      </c>
      <c r="CD44" t="e">
        <f t="shared" si="77"/>
        <v>#VALUE!</v>
      </c>
      <c r="CE44">
        <f t="shared" si="77"/>
        <v>4.0053299999999997E-3</v>
      </c>
      <c r="CF44" t="e">
        <f t="shared" si="77"/>
        <v>#VALUE!</v>
      </c>
      <c r="CG44" t="e">
        <f t="shared" si="77"/>
        <v>#VALUE!</v>
      </c>
      <c r="CH44" t="e">
        <f t="shared" si="77"/>
        <v>#VALUE!</v>
      </c>
      <c r="CI44" t="e">
        <f t="shared" si="77"/>
        <v>#VALUE!</v>
      </c>
      <c r="CJ44">
        <f t="shared" si="77"/>
        <v>2.9465099999999998E-3</v>
      </c>
      <c r="CL44">
        <f t="shared" si="77"/>
        <v>48.04</v>
      </c>
      <c r="CM44">
        <f t="shared" si="77"/>
        <v>7.57</v>
      </c>
      <c r="CN44">
        <f t="shared" si="77"/>
        <v>12.53</v>
      </c>
      <c r="CO44">
        <f t="shared" si="77"/>
        <v>29.11</v>
      </c>
      <c r="CP44">
        <f t="shared" si="77"/>
        <v>0</v>
      </c>
      <c r="CQ44">
        <f t="shared" si="77"/>
        <v>2.75</v>
      </c>
      <c r="CR44">
        <f t="shared" si="80"/>
        <v>0</v>
      </c>
      <c r="CV44" s="32" t="s">
        <v>57</v>
      </c>
      <c r="CW44" s="32"/>
      <c r="CX44" t="e">
        <f t="shared" si="81"/>
        <v>#VALUE!</v>
      </c>
      <c r="CY44">
        <f t="shared" si="78"/>
        <v>8.5118705741626801</v>
      </c>
      <c r="CZ44">
        <f t="shared" si="78"/>
        <v>1.077004652406417E-3</v>
      </c>
      <c r="DA44">
        <f t="shared" si="78"/>
        <v>23.472529799851738</v>
      </c>
      <c r="DB44" t="e">
        <f t="shared" si="78"/>
        <v>#VALUE!</v>
      </c>
      <c r="DC44" t="e">
        <f t="shared" si="78"/>
        <v>#VALUE!</v>
      </c>
      <c r="DD44" t="e">
        <f t="shared" si="78"/>
        <v>#VALUE!</v>
      </c>
      <c r="DE44" t="e">
        <f t="shared" si="78"/>
        <v>#VALUE!</v>
      </c>
      <c r="DF44" t="e">
        <f t="shared" si="78"/>
        <v>#VALUE!</v>
      </c>
      <c r="DG44">
        <f t="shared" si="78"/>
        <v>7.9358705067336222E-2</v>
      </c>
      <c r="DH44">
        <f t="shared" si="78"/>
        <v>7.1548297306551017E-2</v>
      </c>
      <c r="DI44" t="e">
        <f t="shared" si="78"/>
        <v>#VALUE!</v>
      </c>
      <c r="DJ44" t="e">
        <f t="shared" si="78"/>
        <v>#VALUE!</v>
      </c>
      <c r="DK44">
        <f t="shared" si="78"/>
        <v>4.4720836780772029E-3</v>
      </c>
      <c r="DL44" t="e">
        <f t="shared" si="78"/>
        <v>#VALUE!</v>
      </c>
      <c r="DM44" t="e">
        <f t="shared" si="78"/>
        <v>#VALUE!</v>
      </c>
      <c r="DN44" t="e">
        <f t="shared" si="78"/>
        <v>#VALUE!</v>
      </c>
      <c r="DO44" t="e">
        <f t="shared" si="78"/>
        <v>#VALUE!</v>
      </c>
      <c r="DP44">
        <f t="shared" si="78"/>
        <v>3.1740397297297298E-3</v>
      </c>
      <c r="DR44">
        <f t="shared" si="78"/>
        <v>0</v>
      </c>
      <c r="DS44">
        <f t="shared" si="78"/>
        <v>10.204188777729449</v>
      </c>
      <c r="DT44">
        <f t="shared" si="78"/>
        <v>23.676034099332835</v>
      </c>
      <c r="DU44">
        <f t="shared" si="78"/>
        <v>62.261616233535058</v>
      </c>
      <c r="DV44">
        <f t="shared" si="78"/>
        <v>0</v>
      </c>
      <c r="DW44">
        <f t="shared" si="78"/>
        <v>3.847804391217565</v>
      </c>
      <c r="DX44">
        <f t="shared" si="78"/>
        <v>0</v>
      </c>
    </row>
    <row r="45" spans="1:128">
      <c r="A45" s="39" t="s">
        <v>56</v>
      </c>
      <c r="B45" s="16">
        <f t="shared" si="10"/>
        <v>61.898013527945842</v>
      </c>
      <c r="C45" s="16">
        <v>0</v>
      </c>
      <c r="D45" s="16">
        <f t="shared" si="11"/>
        <v>24.224002965159386</v>
      </c>
      <c r="F45" s="16">
        <f t="shared" si="12"/>
        <v>0</v>
      </c>
      <c r="G45" s="16">
        <v>0</v>
      </c>
      <c r="H45" s="16">
        <f t="shared" si="13"/>
        <v>3.7638522954091891</v>
      </c>
      <c r="I45" s="16">
        <f t="shared" si="14"/>
        <v>9.7458764680295467</v>
      </c>
      <c r="J45" s="16">
        <f t="shared" si="15"/>
        <v>0</v>
      </c>
      <c r="K45" s="16">
        <f t="shared" si="16"/>
        <v>99.631745256543979</v>
      </c>
      <c r="S45" s="15">
        <v>8</v>
      </c>
      <c r="T45" s="15">
        <f t="shared" si="0"/>
        <v>2.6687819971013451</v>
      </c>
      <c r="U45" s="18">
        <f t="shared" si="17"/>
        <v>2.7495390173055494</v>
      </c>
      <c r="V45" s="18">
        <f t="shared" si="1"/>
        <v>0</v>
      </c>
      <c r="W45" s="18">
        <f t="shared" si="2"/>
        <v>1.2681016506503839</v>
      </c>
      <c r="Y45" s="18">
        <f t="shared" si="18"/>
        <v>0</v>
      </c>
      <c r="Z45" s="18">
        <f t="shared" si="3"/>
        <v>0</v>
      </c>
      <c r="AA45" s="18">
        <f t="shared" si="4"/>
        <v>0.17911735459587408</v>
      </c>
      <c r="AB45" s="18">
        <f t="shared" si="5"/>
        <v>0.83930426963490534</v>
      </c>
      <c r="AC45" s="18">
        <f t="shared" si="6"/>
        <v>0</v>
      </c>
      <c r="AD45" s="19">
        <f t="shared" si="19"/>
        <v>5.0360622921867133</v>
      </c>
      <c r="AE45" s="20">
        <f t="shared" si="25"/>
        <v>17.587740709174611</v>
      </c>
      <c r="AF45" s="13">
        <f t="shared" si="20"/>
        <v>0</v>
      </c>
      <c r="AJ45" s="39" t="s">
        <v>56</v>
      </c>
      <c r="AK45" s="39"/>
      <c r="AL45" t="s">
        <v>235</v>
      </c>
      <c r="AM45" s="39">
        <v>55456.4</v>
      </c>
      <c r="AN45" t="s">
        <v>235</v>
      </c>
      <c r="AO45" s="39">
        <v>121164</v>
      </c>
      <c r="AP45" t="s">
        <v>235</v>
      </c>
      <c r="AQ45" s="39">
        <v>6.5797600000000003</v>
      </c>
      <c r="AR45" t="s">
        <v>235</v>
      </c>
      <c r="AS45" t="s">
        <v>212</v>
      </c>
      <c r="AT45" t="s">
        <v>235</v>
      </c>
      <c r="AU45" s="39">
        <v>492.20400000000001</v>
      </c>
      <c r="AV45" s="39">
        <v>489.42</v>
      </c>
      <c r="AW45" t="s">
        <v>235</v>
      </c>
      <c r="AX45" t="s">
        <v>235</v>
      </c>
      <c r="AY45" s="39">
        <v>67.461600000000004</v>
      </c>
      <c r="AZ45" s="39">
        <v>2.2896999999999998</v>
      </c>
      <c r="BA45" s="39">
        <v>3.70574</v>
      </c>
      <c r="BB45" s="39">
        <v>0.33721000000000001</v>
      </c>
      <c r="BC45" s="39">
        <v>0.96900699999999995</v>
      </c>
      <c r="BD45" s="39">
        <v>16.290299999999998</v>
      </c>
      <c r="BE45" s="39"/>
      <c r="BF45" s="39">
        <v>480200.00000000006</v>
      </c>
      <c r="BG45" s="39">
        <v>72300</v>
      </c>
      <c r="BH45" s="39">
        <v>128200</v>
      </c>
      <c r="BI45" s="39">
        <v>289400</v>
      </c>
      <c r="BJ45" s="39">
        <v>0</v>
      </c>
      <c r="BK45" s="39">
        <v>26900</v>
      </c>
      <c r="BL45" s="39">
        <v>0</v>
      </c>
      <c r="BP45" s="39" t="s">
        <v>56</v>
      </c>
      <c r="BQ45" s="39"/>
      <c r="BR45" t="e">
        <f t="shared" si="79"/>
        <v>#VALUE!</v>
      </c>
      <c r="BS45">
        <f t="shared" si="77"/>
        <v>5.5456400000000006</v>
      </c>
      <c r="BT45" t="e">
        <f t="shared" si="77"/>
        <v>#VALUE!</v>
      </c>
      <c r="BU45">
        <f t="shared" si="77"/>
        <v>12.116400000000001</v>
      </c>
      <c r="BV45" t="e">
        <f t="shared" si="77"/>
        <v>#VALUE!</v>
      </c>
      <c r="BW45">
        <f t="shared" si="77"/>
        <v>6.57976E-4</v>
      </c>
      <c r="BX45" t="e">
        <f t="shared" si="77"/>
        <v>#VALUE!</v>
      </c>
      <c r="BY45" t="e">
        <f t="shared" si="77"/>
        <v>#VALUE!</v>
      </c>
      <c r="BZ45" t="e">
        <f t="shared" si="77"/>
        <v>#VALUE!</v>
      </c>
      <c r="CA45">
        <f t="shared" si="77"/>
        <v>4.9220399999999997E-2</v>
      </c>
      <c r="CB45">
        <f t="shared" si="77"/>
        <v>4.8941999999999999E-2</v>
      </c>
      <c r="CC45" t="e">
        <f t="shared" si="77"/>
        <v>#VALUE!</v>
      </c>
      <c r="CD45" t="e">
        <f t="shared" si="77"/>
        <v>#VALUE!</v>
      </c>
      <c r="CE45">
        <f t="shared" si="77"/>
        <v>6.7461600000000002E-3</v>
      </c>
      <c r="CF45">
        <f t="shared" si="77"/>
        <v>2.2897E-4</v>
      </c>
      <c r="CG45">
        <f t="shared" si="77"/>
        <v>3.7057399999999998E-4</v>
      </c>
      <c r="CH45">
        <f t="shared" si="77"/>
        <v>3.3720999999999998E-5</v>
      </c>
      <c r="CI45">
        <f t="shared" si="77"/>
        <v>9.6900699999999992E-5</v>
      </c>
      <c r="CJ45">
        <f t="shared" si="77"/>
        <v>1.6290299999999998E-3</v>
      </c>
      <c r="CL45">
        <f t="shared" si="77"/>
        <v>48.02</v>
      </c>
      <c r="CM45">
        <f t="shared" si="77"/>
        <v>7.23</v>
      </c>
      <c r="CN45">
        <f t="shared" si="77"/>
        <v>12.82</v>
      </c>
      <c r="CO45">
        <f t="shared" si="77"/>
        <v>28.94</v>
      </c>
      <c r="CP45">
        <f t="shared" si="77"/>
        <v>0</v>
      </c>
      <c r="CQ45">
        <f t="shared" si="77"/>
        <v>2.69</v>
      </c>
      <c r="CR45">
        <f t="shared" si="80"/>
        <v>0</v>
      </c>
      <c r="CV45" s="39" t="s">
        <v>56</v>
      </c>
      <c r="CW45" s="39"/>
      <c r="CX45" t="e">
        <f t="shared" si="81"/>
        <v>#VALUE!</v>
      </c>
      <c r="CY45">
        <f t="shared" si="78"/>
        <v>7.4753972857764008</v>
      </c>
      <c r="CZ45" t="e">
        <f t="shared" si="78"/>
        <v>#VALUE!</v>
      </c>
      <c r="DA45">
        <f t="shared" si="78"/>
        <v>22.894517123795413</v>
      </c>
      <c r="DB45" t="e">
        <f t="shared" si="78"/>
        <v>#VALUE!</v>
      </c>
      <c r="DC45">
        <f t="shared" si="78"/>
        <v>8.4959624026210176E-4</v>
      </c>
      <c r="DD45" t="e">
        <f t="shared" si="78"/>
        <v>#VALUE!</v>
      </c>
      <c r="DE45" t="e">
        <f t="shared" si="78"/>
        <v>#VALUE!</v>
      </c>
      <c r="DF45" t="e">
        <f t="shared" si="78"/>
        <v>#VALUE!</v>
      </c>
      <c r="DG45">
        <f t="shared" si="78"/>
        <v>5.8208375348093956E-2</v>
      </c>
      <c r="DH45">
        <f t="shared" si="78"/>
        <v>5.7879137639808176E-2</v>
      </c>
      <c r="DI45" t="e">
        <f t="shared" si="78"/>
        <v>#VALUE!</v>
      </c>
      <c r="DJ45" t="e">
        <f t="shared" si="78"/>
        <v>#VALUE!</v>
      </c>
      <c r="DK45">
        <f t="shared" si="78"/>
        <v>7.5323112017479646E-3</v>
      </c>
      <c r="DL45">
        <f t="shared" si="78"/>
        <v>2.6853285097192193E-4</v>
      </c>
      <c r="DM45">
        <f t="shared" si="78"/>
        <v>4.5521616987865703E-4</v>
      </c>
      <c r="DN45">
        <f t="shared" si="78"/>
        <v>4.0741222379938576E-5</v>
      </c>
      <c r="DO45">
        <f t="shared" si="78"/>
        <v>1.1220379743952474E-4</v>
      </c>
      <c r="DP45">
        <f t="shared" si="78"/>
        <v>1.7548238223938266E-3</v>
      </c>
      <c r="DR45">
        <f t="shared" si="78"/>
        <v>0</v>
      </c>
      <c r="DS45">
        <f t="shared" si="78"/>
        <v>9.7458764680295467</v>
      </c>
      <c r="DT45">
        <f t="shared" si="78"/>
        <v>24.224002965159386</v>
      </c>
      <c r="DU45">
        <f t="shared" si="78"/>
        <v>61.898013527945842</v>
      </c>
      <c r="DV45">
        <f t="shared" si="78"/>
        <v>0</v>
      </c>
      <c r="DW45">
        <f t="shared" si="78"/>
        <v>3.7638522954091891</v>
      </c>
      <c r="DX45">
        <f t="shared" si="78"/>
        <v>0</v>
      </c>
    </row>
    <row r="46" spans="1:128">
      <c r="A46" s="32" t="s">
        <v>55</v>
      </c>
      <c r="B46" s="16">
        <f t="shared" si="10"/>
        <v>61.855236739053005</v>
      </c>
      <c r="C46" s="16">
        <f t="shared" si="24"/>
        <v>2.212867842072279E-3</v>
      </c>
      <c r="D46" s="16">
        <f t="shared" si="11"/>
        <v>24.280689399555236</v>
      </c>
      <c r="F46" s="16">
        <f t="shared" si="12"/>
        <v>0</v>
      </c>
      <c r="G46" s="16">
        <f t="shared" si="31"/>
        <v>8.428966310160442E-3</v>
      </c>
      <c r="H46" s="16">
        <f t="shared" si="13"/>
        <v>4.0996606786427225</v>
      </c>
      <c r="I46" s="16">
        <f t="shared" si="14"/>
        <v>9.4897607655502085</v>
      </c>
      <c r="J46" s="16">
        <f t="shared" si="15"/>
        <v>0</v>
      </c>
      <c r="K46" s="16">
        <f t="shared" si="16"/>
        <v>99.735989416953402</v>
      </c>
      <c r="S46" s="15">
        <v>8</v>
      </c>
      <c r="T46" s="15">
        <f t="shared" si="0"/>
        <v>2.6666788906095289</v>
      </c>
      <c r="U46" s="18">
        <f t="shared" si="17"/>
        <v>2.7454736032904066</v>
      </c>
      <c r="V46" s="18">
        <f t="shared" si="1"/>
        <v>7.3854918174753515E-5</v>
      </c>
      <c r="W46" s="18">
        <f t="shared" si="2"/>
        <v>1.270067474122323</v>
      </c>
      <c r="Y46" s="18">
        <f t="shared" si="18"/>
        <v>0</v>
      </c>
      <c r="Z46" s="18">
        <f t="shared" si="3"/>
        <v>5.5761216891500229E-4</v>
      </c>
      <c r="AA46" s="18">
        <f t="shared" si="4"/>
        <v>0.19494434005703432</v>
      </c>
      <c r="AB46" s="18">
        <f t="shared" si="5"/>
        <v>0.81660384034680344</v>
      </c>
      <c r="AC46" s="18">
        <f t="shared" si="6"/>
        <v>0</v>
      </c>
      <c r="AD46" s="19">
        <f t="shared" si="19"/>
        <v>5.0277207249036575</v>
      </c>
      <c r="AE46" s="20">
        <f t="shared" si="25"/>
        <v>19.271878871771307</v>
      </c>
      <c r="AF46" s="13">
        <f t="shared" si="20"/>
        <v>0</v>
      </c>
      <c r="AJ46" s="32" t="s">
        <v>55</v>
      </c>
      <c r="AK46" s="32"/>
      <c r="AL46" t="s">
        <v>235</v>
      </c>
      <c r="AM46" s="32">
        <v>54281</v>
      </c>
      <c r="AN46" s="32">
        <v>50.845700000000001</v>
      </c>
      <c r="AO46" s="32">
        <v>115477</v>
      </c>
      <c r="AP46" s="32">
        <v>13.2628</v>
      </c>
      <c r="AQ46" s="32">
        <v>3.3224900000000002</v>
      </c>
      <c r="AR46" t="s">
        <v>235</v>
      </c>
      <c r="AS46" t="s">
        <v>235</v>
      </c>
      <c r="AT46" s="32">
        <v>1.85514</v>
      </c>
      <c r="AU46" s="32">
        <v>483.68599999999998</v>
      </c>
      <c r="AV46" s="32">
        <v>481.97399999999999</v>
      </c>
      <c r="AW46" t="s">
        <v>212</v>
      </c>
      <c r="AX46" t="s">
        <v>212</v>
      </c>
      <c r="AY46" s="32">
        <v>86.672200000000004</v>
      </c>
      <c r="AZ46" s="32">
        <v>0.84778299999999995</v>
      </c>
      <c r="BA46" s="32">
        <v>0.98743899999999996</v>
      </c>
      <c r="BB46" s="32">
        <v>0.10649599999999999</v>
      </c>
      <c r="BC46" s="32">
        <v>0.79778700000000002</v>
      </c>
      <c r="BD46" s="32">
        <v>19.565799999999999</v>
      </c>
      <c r="BE46" s="32"/>
      <c r="BF46" s="32">
        <v>480500</v>
      </c>
      <c r="BG46" s="32">
        <v>70400</v>
      </c>
      <c r="BH46" s="32">
        <v>128500</v>
      </c>
      <c r="BI46" s="32">
        <v>289200</v>
      </c>
      <c r="BJ46" s="32">
        <v>0</v>
      </c>
      <c r="BK46" s="32">
        <v>29300</v>
      </c>
      <c r="BL46" s="32">
        <v>0</v>
      </c>
      <c r="BP46" s="32" t="s">
        <v>55</v>
      </c>
      <c r="BQ46" s="32"/>
      <c r="BR46" t="e">
        <f t="shared" si="79"/>
        <v>#VALUE!</v>
      </c>
      <c r="BS46">
        <f t="shared" si="77"/>
        <v>5.4280999999999997</v>
      </c>
      <c r="BT46">
        <f t="shared" si="77"/>
        <v>5.0845700000000001E-3</v>
      </c>
      <c r="BU46">
        <f t="shared" si="77"/>
        <v>11.547700000000001</v>
      </c>
      <c r="BV46">
        <f t="shared" si="77"/>
        <v>1.32628E-3</v>
      </c>
      <c r="BW46">
        <f t="shared" si="77"/>
        <v>3.3224900000000001E-4</v>
      </c>
      <c r="BX46" t="e">
        <f t="shared" si="77"/>
        <v>#VALUE!</v>
      </c>
      <c r="BY46" t="e">
        <f t="shared" si="77"/>
        <v>#VALUE!</v>
      </c>
      <c r="BZ46">
        <f t="shared" si="77"/>
        <v>1.8551400000000001E-4</v>
      </c>
      <c r="CA46">
        <f t="shared" si="77"/>
        <v>4.8368599999999998E-2</v>
      </c>
      <c r="CB46">
        <f t="shared" si="77"/>
        <v>4.8197400000000001E-2</v>
      </c>
      <c r="CC46" t="e">
        <f t="shared" si="77"/>
        <v>#VALUE!</v>
      </c>
      <c r="CD46" t="e">
        <f t="shared" si="77"/>
        <v>#VALUE!</v>
      </c>
      <c r="CE46">
        <f t="shared" si="77"/>
        <v>8.6672199999999998E-3</v>
      </c>
      <c r="CF46">
        <f t="shared" si="77"/>
        <v>8.4778300000000001E-5</v>
      </c>
      <c r="CG46">
        <f t="shared" si="77"/>
        <v>9.8743899999999995E-5</v>
      </c>
      <c r="CH46">
        <f t="shared" si="77"/>
        <v>1.0649599999999999E-5</v>
      </c>
      <c r="CI46">
        <f t="shared" si="77"/>
        <v>7.9778700000000002E-5</v>
      </c>
      <c r="CJ46">
        <f t="shared" si="77"/>
        <v>1.9565799999999999E-3</v>
      </c>
      <c r="CL46">
        <f t="shared" si="77"/>
        <v>48.05</v>
      </c>
      <c r="CM46">
        <f t="shared" si="77"/>
        <v>7.04</v>
      </c>
      <c r="CN46">
        <f t="shared" si="77"/>
        <v>12.85</v>
      </c>
      <c r="CO46">
        <f t="shared" si="77"/>
        <v>28.92</v>
      </c>
      <c r="CP46">
        <f t="shared" si="77"/>
        <v>0</v>
      </c>
      <c r="CQ46">
        <f t="shared" si="77"/>
        <v>2.93</v>
      </c>
      <c r="CR46">
        <f t="shared" si="80"/>
        <v>0</v>
      </c>
      <c r="CV46" s="32" t="s">
        <v>55</v>
      </c>
      <c r="CW46" s="32"/>
      <c r="CX46" t="e">
        <f t="shared" si="81"/>
        <v>#VALUE!</v>
      </c>
      <c r="CY46">
        <f t="shared" si="78"/>
        <v>7.3169560243583929</v>
      </c>
      <c r="CZ46">
        <f t="shared" si="78"/>
        <v>8.428966310160442E-3</v>
      </c>
      <c r="DA46">
        <f t="shared" si="78"/>
        <v>21.81993128243144</v>
      </c>
      <c r="DB46">
        <f t="shared" si="78"/>
        <v>2.212867842072279E-3</v>
      </c>
      <c r="DC46">
        <f t="shared" si="78"/>
        <v>4.2900881070258344E-4</v>
      </c>
      <c r="DD46" t="e">
        <f t="shared" si="78"/>
        <v>#VALUE!</v>
      </c>
      <c r="DE46" t="e">
        <f t="shared" si="78"/>
        <v>#VALUE!</v>
      </c>
      <c r="DF46">
        <f t="shared" si="78"/>
        <v>2.0287812776412711E-4</v>
      </c>
      <c r="DG46">
        <f t="shared" si="78"/>
        <v>5.7201030951837394E-2</v>
      </c>
      <c r="DH46">
        <f t="shared" si="78"/>
        <v>5.6998568682949016E-2</v>
      </c>
      <c r="DI46" t="e">
        <f t="shared" si="78"/>
        <v>#VALUE!</v>
      </c>
      <c r="DJ46" t="e">
        <f t="shared" si="78"/>
        <v>#VALUE!</v>
      </c>
      <c r="DK46">
        <f t="shared" si="78"/>
        <v>9.6772383539693672E-3</v>
      </c>
      <c r="DL46">
        <f t="shared" si="78"/>
        <v>9.9426818358531202E-5</v>
      </c>
      <c r="DM46">
        <f t="shared" si="78"/>
        <v>1.2129782433975703E-4</v>
      </c>
      <c r="DN46">
        <f t="shared" si="78"/>
        <v>1.2866692027442658E-5</v>
      </c>
      <c r="DO46">
        <f t="shared" si="78"/>
        <v>9.2377795978652511E-5</v>
      </c>
      <c r="DP46">
        <f t="shared" si="78"/>
        <v>2.107667258687264E-3</v>
      </c>
      <c r="DR46">
        <f t="shared" si="78"/>
        <v>0</v>
      </c>
      <c r="DS46">
        <f t="shared" si="78"/>
        <v>9.4897607655502085</v>
      </c>
      <c r="DT46">
        <f t="shared" si="78"/>
        <v>24.280689399555236</v>
      </c>
      <c r="DU46">
        <f t="shared" si="78"/>
        <v>61.855236739053005</v>
      </c>
      <c r="DV46">
        <f t="shared" si="78"/>
        <v>0</v>
      </c>
      <c r="DW46">
        <f t="shared" si="78"/>
        <v>4.0996606786427225</v>
      </c>
      <c r="DX46">
        <f t="shared" si="78"/>
        <v>0</v>
      </c>
    </row>
    <row r="47" spans="1:128">
      <c r="A47" s="32" t="s">
        <v>54</v>
      </c>
      <c r="B47" s="16">
        <f t="shared" si="10"/>
        <v>61.684129583481621</v>
      </c>
      <c r="C47" s="16">
        <v>0</v>
      </c>
      <c r="D47" s="16">
        <f t="shared" si="11"/>
        <v>24.469644180874731</v>
      </c>
      <c r="F47" s="16">
        <f t="shared" si="12"/>
        <v>0</v>
      </c>
      <c r="G47" s="16">
        <v>0</v>
      </c>
      <c r="H47" s="16">
        <f t="shared" si="13"/>
        <v>3.9737325349301473</v>
      </c>
      <c r="I47" s="16">
        <f t="shared" si="14"/>
        <v>9.867194432361865</v>
      </c>
      <c r="J47" s="16">
        <f t="shared" si="15"/>
        <v>0</v>
      </c>
      <c r="K47" s="16">
        <f t="shared" si="16"/>
        <v>99.994700731648365</v>
      </c>
      <c r="S47" s="15">
        <v>8</v>
      </c>
      <c r="T47" s="15">
        <f t="shared" si="0"/>
        <v>2.6636216337548624</v>
      </c>
      <c r="U47" s="18">
        <f t="shared" si="17"/>
        <v>2.7347400469024628</v>
      </c>
      <c r="V47" s="18">
        <f t="shared" si="1"/>
        <v>0</v>
      </c>
      <c r="W47" s="18">
        <f t="shared" si="2"/>
        <v>1.2784838470018343</v>
      </c>
      <c r="Y47" s="18">
        <f t="shared" si="18"/>
        <v>0</v>
      </c>
      <c r="Z47" s="18">
        <f t="shared" si="3"/>
        <v>0</v>
      </c>
      <c r="AA47" s="18">
        <f t="shared" si="4"/>
        <v>0.18873965668322915</v>
      </c>
      <c r="AB47" s="18">
        <f t="shared" si="5"/>
        <v>0.84810895801818664</v>
      </c>
      <c r="AC47" s="18">
        <f t="shared" si="6"/>
        <v>0</v>
      </c>
      <c r="AD47" s="19">
        <f t="shared" si="19"/>
        <v>5.0500725086057132</v>
      </c>
      <c r="AE47" s="20">
        <f t="shared" si="25"/>
        <v>18.203202859810062</v>
      </c>
      <c r="AF47" s="13">
        <f t="shared" si="20"/>
        <v>0</v>
      </c>
      <c r="AJ47" s="32" t="s">
        <v>54</v>
      </c>
      <c r="AK47" s="32"/>
      <c r="AL47" t="s">
        <v>235</v>
      </c>
      <c r="AM47" s="32">
        <v>47214.2</v>
      </c>
      <c r="AN47" t="s">
        <v>212</v>
      </c>
      <c r="AO47" s="32">
        <v>104989</v>
      </c>
      <c r="AP47" t="s">
        <v>212</v>
      </c>
      <c r="AQ47" s="32">
        <v>3.0182099999999998</v>
      </c>
      <c r="AR47" t="s">
        <v>235</v>
      </c>
      <c r="AS47" t="s">
        <v>235</v>
      </c>
      <c r="AT47" t="s">
        <v>212</v>
      </c>
      <c r="AU47" s="32">
        <v>449.315</v>
      </c>
      <c r="AV47" s="32">
        <v>431.72300000000001</v>
      </c>
      <c r="AW47" t="s">
        <v>212</v>
      </c>
      <c r="AX47" t="s">
        <v>212</v>
      </c>
      <c r="AY47" s="32">
        <v>50.0364</v>
      </c>
      <c r="AZ47" s="32">
        <v>1.3749199999999999</v>
      </c>
      <c r="BA47" s="32">
        <v>1.79613</v>
      </c>
      <c r="BB47" s="32">
        <v>0.109907</v>
      </c>
      <c r="BC47" s="32">
        <v>0.63741000000000003</v>
      </c>
      <c r="BD47" s="32">
        <v>16.8703</v>
      </c>
      <c r="BE47" s="32"/>
      <c r="BF47" s="32">
        <v>480500</v>
      </c>
      <c r="BG47" s="32">
        <v>73200</v>
      </c>
      <c r="BH47" s="32">
        <v>129500</v>
      </c>
      <c r="BI47" s="32">
        <v>288400</v>
      </c>
      <c r="BJ47" s="32">
        <v>0</v>
      </c>
      <c r="BK47" s="32">
        <v>28400</v>
      </c>
      <c r="BL47" s="32">
        <v>0</v>
      </c>
      <c r="BP47" s="32" t="s">
        <v>54</v>
      </c>
      <c r="BQ47" s="32"/>
      <c r="BR47" t="e">
        <f t="shared" si="79"/>
        <v>#VALUE!</v>
      </c>
      <c r="BS47">
        <f t="shared" si="77"/>
        <v>4.7214199999999993</v>
      </c>
      <c r="BT47" t="e">
        <f t="shared" si="77"/>
        <v>#VALUE!</v>
      </c>
      <c r="BU47">
        <f t="shared" si="77"/>
        <v>10.498900000000001</v>
      </c>
      <c r="BV47" t="e">
        <f t="shared" si="77"/>
        <v>#VALUE!</v>
      </c>
      <c r="BW47">
        <f t="shared" si="77"/>
        <v>3.0182099999999997E-4</v>
      </c>
      <c r="BX47" t="e">
        <f t="shared" si="77"/>
        <v>#VALUE!</v>
      </c>
      <c r="BY47" t="e">
        <f t="shared" si="77"/>
        <v>#VALUE!</v>
      </c>
      <c r="BZ47" t="e">
        <f t="shared" si="77"/>
        <v>#VALUE!</v>
      </c>
      <c r="CA47">
        <f t="shared" si="77"/>
        <v>4.4931499999999999E-2</v>
      </c>
      <c r="CB47">
        <f t="shared" si="77"/>
        <v>4.3172300000000004E-2</v>
      </c>
      <c r="CC47" t="e">
        <f t="shared" si="77"/>
        <v>#VALUE!</v>
      </c>
      <c r="CD47" t="e">
        <f t="shared" si="77"/>
        <v>#VALUE!</v>
      </c>
      <c r="CE47">
        <f t="shared" si="77"/>
        <v>5.0036400000000002E-3</v>
      </c>
      <c r="CF47">
        <f t="shared" si="77"/>
        <v>1.3749199999999999E-4</v>
      </c>
      <c r="CG47">
        <f t="shared" si="77"/>
        <v>1.7961299999999999E-4</v>
      </c>
      <c r="CH47">
        <f t="shared" si="77"/>
        <v>1.09907E-5</v>
      </c>
      <c r="CI47">
        <f t="shared" si="77"/>
        <v>6.3740999999999998E-5</v>
      </c>
      <c r="CJ47">
        <f t="shared" si="77"/>
        <v>1.68703E-3</v>
      </c>
      <c r="CL47">
        <f t="shared" si="77"/>
        <v>48.05</v>
      </c>
      <c r="CM47">
        <f t="shared" si="77"/>
        <v>7.32</v>
      </c>
      <c r="CN47">
        <f t="shared" si="77"/>
        <v>12.95</v>
      </c>
      <c r="CO47">
        <f t="shared" si="77"/>
        <v>28.84</v>
      </c>
      <c r="CP47">
        <f t="shared" si="77"/>
        <v>0</v>
      </c>
      <c r="CQ47">
        <f t="shared" si="77"/>
        <v>2.84</v>
      </c>
      <c r="CR47">
        <f t="shared" si="80"/>
        <v>0</v>
      </c>
      <c r="CV47" s="32" t="s">
        <v>54</v>
      </c>
      <c r="CW47" s="32"/>
      <c r="CX47" t="e">
        <f t="shared" si="81"/>
        <v>#VALUE!</v>
      </c>
      <c r="CY47">
        <f t="shared" si="78"/>
        <v>6.3643673684210311</v>
      </c>
      <c r="CZ47" t="e">
        <f t="shared" si="78"/>
        <v>#VALUE!</v>
      </c>
      <c r="DA47">
        <f t="shared" si="78"/>
        <v>19.838173535952567</v>
      </c>
      <c r="DB47" t="e">
        <f t="shared" si="78"/>
        <v>#VALUE!</v>
      </c>
      <c r="DC47">
        <f t="shared" si="78"/>
        <v>3.8971936184928899E-4</v>
      </c>
      <c r="DD47" t="e">
        <f t="shared" si="78"/>
        <v>#VALUE!</v>
      </c>
      <c r="DE47" t="e">
        <f t="shared" si="78"/>
        <v>#VALUE!</v>
      </c>
      <c r="DF47" t="e">
        <f t="shared" si="78"/>
        <v>#VALUE!</v>
      </c>
      <c r="DG47">
        <f t="shared" si="78"/>
        <v>5.3136293426158332E-2</v>
      </c>
      <c r="DH47">
        <f t="shared" si="78"/>
        <v>5.1055851700524922E-2</v>
      </c>
      <c r="DI47" t="e">
        <f t="shared" si="78"/>
        <v>#VALUE!</v>
      </c>
      <c r="DJ47" t="e">
        <f t="shared" si="78"/>
        <v>#VALUE!</v>
      </c>
      <c r="DK47">
        <f t="shared" si="78"/>
        <v>5.5867298761835158E-3</v>
      </c>
      <c r="DL47">
        <f t="shared" si="78"/>
        <v>1.6124871706263479E-4</v>
      </c>
      <c r="DM47">
        <f t="shared" si="78"/>
        <v>2.206380963597425E-4</v>
      </c>
      <c r="DN47">
        <f t="shared" si="78"/>
        <v>1.3278804092737195E-5</v>
      </c>
      <c r="DO47">
        <f t="shared" si="78"/>
        <v>7.3807333203916451E-5</v>
      </c>
      <c r="DP47">
        <f t="shared" si="78"/>
        <v>1.8173025868725913E-3</v>
      </c>
      <c r="DR47">
        <f t="shared" si="78"/>
        <v>0</v>
      </c>
      <c r="DS47">
        <f t="shared" si="78"/>
        <v>9.867194432361865</v>
      </c>
      <c r="DT47">
        <f t="shared" si="78"/>
        <v>24.469644180874731</v>
      </c>
      <c r="DU47">
        <f t="shared" si="78"/>
        <v>61.684129583481621</v>
      </c>
      <c r="DV47">
        <f t="shared" si="78"/>
        <v>0</v>
      </c>
      <c r="DW47">
        <f t="shared" si="78"/>
        <v>3.9737325349301473</v>
      </c>
      <c r="DX47">
        <f t="shared" si="78"/>
        <v>0</v>
      </c>
    </row>
    <row r="48" spans="1:128">
      <c r="A48" s="28" t="s">
        <v>53</v>
      </c>
      <c r="B48" s="16">
        <f t="shared" si="10"/>
        <v>62.30439302242786</v>
      </c>
      <c r="C48" s="16">
        <v>0</v>
      </c>
      <c r="D48" s="16">
        <f t="shared" si="11"/>
        <v>24.072839140103788</v>
      </c>
      <c r="F48" s="16">
        <f t="shared" si="12"/>
        <v>0</v>
      </c>
      <c r="G48" s="16">
        <v>0</v>
      </c>
      <c r="H48" s="16">
        <f t="shared" si="13"/>
        <v>4.0157085828343391</v>
      </c>
      <c r="I48" s="16">
        <f t="shared" si="14"/>
        <v>9.5975989560678254</v>
      </c>
      <c r="J48" s="16">
        <f t="shared" si="15"/>
        <v>0</v>
      </c>
      <c r="K48" s="16">
        <f t="shared" si="16"/>
        <v>99.990539701433804</v>
      </c>
      <c r="S48" s="15">
        <v>8</v>
      </c>
      <c r="T48" s="15">
        <f t="shared" si="0"/>
        <v>2.6588664091919254</v>
      </c>
      <c r="U48" s="18">
        <f t="shared" si="17"/>
        <v>2.7573078853599404</v>
      </c>
      <c r="V48" s="18">
        <f t="shared" si="1"/>
        <v>0</v>
      </c>
      <c r="W48" s="18">
        <f t="shared" si="2"/>
        <v>1.255506278143109</v>
      </c>
      <c r="Y48" s="18">
        <f t="shared" si="18"/>
        <v>0</v>
      </c>
      <c r="Z48" s="18">
        <f t="shared" si="3"/>
        <v>0</v>
      </c>
      <c r="AA48" s="18">
        <f t="shared" si="4"/>
        <v>0.19039287910131839</v>
      </c>
      <c r="AB48" s="18">
        <f t="shared" si="5"/>
        <v>0.82346386592827348</v>
      </c>
      <c r="AC48" s="18">
        <f t="shared" si="6"/>
        <v>0</v>
      </c>
      <c r="AD48" s="19">
        <f t="shared" si="19"/>
        <v>5.0266709085326413</v>
      </c>
      <c r="AE48" s="20">
        <f t="shared" si="25"/>
        <v>18.7790711098698</v>
      </c>
      <c r="AF48" s="13">
        <f t="shared" si="20"/>
        <v>0</v>
      </c>
      <c r="AJ48" s="28" t="s">
        <v>53</v>
      </c>
      <c r="AK48" s="28"/>
      <c r="AL48" t="s">
        <v>235</v>
      </c>
      <c r="AM48" s="28">
        <v>62856.4</v>
      </c>
      <c r="AN48" t="s">
        <v>212</v>
      </c>
      <c r="AO48" s="28">
        <v>124857</v>
      </c>
      <c r="AP48" t="s">
        <v>212</v>
      </c>
      <c r="AQ48" t="s">
        <v>235</v>
      </c>
      <c r="AR48" t="s">
        <v>235</v>
      </c>
      <c r="AS48" t="s">
        <v>235</v>
      </c>
      <c r="AT48" t="s">
        <v>235</v>
      </c>
      <c r="AU48" s="28">
        <v>538.14</v>
      </c>
      <c r="AV48" s="28">
        <v>509.19799999999998</v>
      </c>
      <c r="AW48" t="s">
        <v>235</v>
      </c>
      <c r="AX48" t="s">
        <v>212</v>
      </c>
      <c r="AY48" s="28">
        <v>50.235900000000001</v>
      </c>
      <c r="AZ48" s="28">
        <v>0.27980699999999997</v>
      </c>
      <c r="BA48" s="28">
        <v>0.53162399999999999</v>
      </c>
      <c r="BB48" s="28">
        <v>4.56096E-2</v>
      </c>
      <c r="BC48" s="28">
        <v>0.293987</v>
      </c>
      <c r="BD48" s="28">
        <v>22.5091</v>
      </c>
      <c r="BE48" s="28"/>
      <c r="BF48" s="28">
        <v>481400</v>
      </c>
      <c r="BG48" s="28">
        <v>71200</v>
      </c>
      <c r="BH48" s="28">
        <v>127400</v>
      </c>
      <c r="BI48" s="28">
        <v>291300</v>
      </c>
      <c r="BJ48" s="28">
        <v>0</v>
      </c>
      <c r="BK48" s="28">
        <v>28700</v>
      </c>
      <c r="BL48" s="28">
        <v>0</v>
      </c>
      <c r="BP48" s="28" t="s">
        <v>53</v>
      </c>
      <c r="BQ48" s="28"/>
      <c r="BR48" t="e">
        <f t="shared" si="79"/>
        <v>#VALUE!</v>
      </c>
      <c r="BS48">
        <f t="shared" si="77"/>
        <v>6.2856399999999999</v>
      </c>
      <c r="BT48" t="e">
        <f t="shared" si="77"/>
        <v>#VALUE!</v>
      </c>
      <c r="BU48">
        <f t="shared" si="77"/>
        <v>12.4857</v>
      </c>
      <c r="BV48" t="e">
        <f t="shared" si="77"/>
        <v>#VALUE!</v>
      </c>
      <c r="BW48" t="e">
        <f t="shared" si="77"/>
        <v>#VALUE!</v>
      </c>
      <c r="BX48" t="e">
        <f t="shared" si="77"/>
        <v>#VALUE!</v>
      </c>
      <c r="BY48" t="e">
        <f t="shared" si="77"/>
        <v>#VALUE!</v>
      </c>
      <c r="BZ48" t="e">
        <f t="shared" si="77"/>
        <v>#VALUE!</v>
      </c>
      <c r="CA48">
        <f t="shared" si="77"/>
        <v>5.3814000000000001E-2</v>
      </c>
      <c r="CB48">
        <f t="shared" si="77"/>
        <v>5.0919800000000001E-2</v>
      </c>
      <c r="CC48" t="e">
        <f t="shared" si="77"/>
        <v>#VALUE!</v>
      </c>
      <c r="CD48" t="e">
        <f t="shared" si="77"/>
        <v>#VALUE!</v>
      </c>
      <c r="CE48">
        <f t="shared" si="77"/>
        <v>5.0235900000000005E-3</v>
      </c>
      <c r="CF48">
        <f t="shared" si="77"/>
        <v>2.7980699999999998E-5</v>
      </c>
      <c r="CG48">
        <f t="shared" si="77"/>
        <v>5.3162399999999998E-5</v>
      </c>
      <c r="CH48">
        <f t="shared" si="77"/>
        <v>4.5609599999999998E-6</v>
      </c>
      <c r="CI48">
        <f t="shared" si="77"/>
        <v>2.93987E-5</v>
      </c>
      <c r="CJ48">
        <f t="shared" si="77"/>
        <v>2.2509100000000001E-3</v>
      </c>
      <c r="CL48">
        <f t="shared" si="77"/>
        <v>48.14</v>
      </c>
      <c r="CM48">
        <f t="shared" si="77"/>
        <v>7.12</v>
      </c>
      <c r="CN48">
        <f t="shared" si="77"/>
        <v>12.74</v>
      </c>
      <c r="CO48">
        <f t="shared" si="77"/>
        <v>29.13</v>
      </c>
      <c r="CP48">
        <f t="shared" si="77"/>
        <v>0</v>
      </c>
      <c r="CQ48">
        <f t="shared" si="77"/>
        <v>2.87</v>
      </c>
      <c r="CR48">
        <f t="shared" si="80"/>
        <v>0</v>
      </c>
      <c r="CV48" s="28" t="s">
        <v>53</v>
      </c>
      <c r="CW48" s="28"/>
      <c r="CX48" t="e">
        <f t="shared" si="81"/>
        <v>#VALUE!</v>
      </c>
      <c r="CY48">
        <f t="shared" si="78"/>
        <v>8.4729005480643487</v>
      </c>
      <c r="CZ48" t="e">
        <f t="shared" si="78"/>
        <v>#VALUE!</v>
      </c>
      <c r="DA48">
        <f t="shared" si="78"/>
        <v>23.592327131208311</v>
      </c>
      <c r="DB48" t="e">
        <f t="shared" si="78"/>
        <v>#VALUE!</v>
      </c>
      <c r="DC48" t="e">
        <f t="shared" si="78"/>
        <v>#VALUE!</v>
      </c>
      <c r="DD48" t="e">
        <f t="shared" si="78"/>
        <v>#VALUE!</v>
      </c>
      <c r="DE48" t="e">
        <f t="shared" si="78"/>
        <v>#VALUE!</v>
      </c>
      <c r="DF48" t="e">
        <f t="shared" si="78"/>
        <v>#VALUE!</v>
      </c>
      <c r="DG48">
        <f t="shared" si="78"/>
        <v>6.3640797534809307E-2</v>
      </c>
      <c r="DH48">
        <f t="shared" si="78"/>
        <v>6.0218097192421736E-2</v>
      </c>
      <c r="DI48" t="e">
        <f t="shared" si="78"/>
        <v>#VALUE!</v>
      </c>
      <c r="DJ48" t="e">
        <f t="shared" si="78"/>
        <v>#VALUE!</v>
      </c>
      <c r="DK48">
        <f t="shared" si="78"/>
        <v>5.6090047123087891E-3</v>
      </c>
      <c r="DL48">
        <f t="shared" si="78"/>
        <v>3.28153781857451E-5</v>
      </c>
      <c r="DM48">
        <f t="shared" si="78"/>
        <v>6.5305132334046959E-5</v>
      </c>
      <c r="DN48">
        <f t="shared" si="78"/>
        <v>5.5104856210078192E-6</v>
      </c>
      <c r="DO48">
        <f t="shared" si="78"/>
        <v>3.40415061994945E-5</v>
      </c>
      <c r="DP48">
        <f t="shared" si="78"/>
        <v>2.4247254440154502E-3</v>
      </c>
      <c r="DR48">
        <f t="shared" si="78"/>
        <v>0</v>
      </c>
      <c r="DS48">
        <f t="shared" si="78"/>
        <v>9.5975989560678254</v>
      </c>
      <c r="DT48">
        <f t="shared" ref="DT48:DT82" si="82">CN48*DT132</f>
        <v>24.072839140103788</v>
      </c>
      <c r="DU48">
        <f t="shared" ref="DU48:DU82" si="83">CO48*DU132</f>
        <v>62.30439302242786</v>
      </c>
      <c r="DV48">
        <f t="shared" ref="DV48:DV82" si="84">CP48*DV132</f>
        <v>0</v>
      </c>
      <c r="DW48">
        <f t="shared" ref="DW48:DW82" si="85">CQ48*DW132</f>
        <v>4.0157085828343391</v>
      </c>
      <c r="DX48">
        <f t="shared" ref="DX48:DX82" si="86">CR48*DX132</f>
        <v>0</v>
      </c>
    </row>
    <row r="49" spans="1:128">
      <c r="A49" s="39" t="s">
        <v>52</v>
      </c>
      <c r="B49" s="16">
        <f t="shared" si="10"/>
        <v>62.261616233535023</v>
      </c>
      <c r="C49" s="16">
        <v>0</v>
      </c>
      <c r="D49" s="16">
        <f t="shared" si="11"/>
        <v>23.789406968124545</v>
      </c>
      <c r="F49" s="16">
        <f t="shared" si="12"/>
        <v>0</v>
      </c>
      <c r="G49" s="16">
        <f t="shared" si="31"/>
        <v>5.5466625668449288E-4</v>
      </c>
      <c r="H49" s="16">
        <f t="shared" si="13"/>
        <v>3.7638522954091891</v>
      </c>
      <c r="I49" s="16">
        <f t="shared" si="14"/>
        <v>9.9480730752500772</v>
      </c>
      <c r="J49" s="16">
        <f t="shared" si="15"/>
        <v>0.24092071611253202</v>
      </c>
      <c r="K49" s="16">
        <f t="shared" si="16"/>
        <v>100.00442395468806</v>
      </c>
      <c r="S49" s="15">
        <v>8</v>
      </c>
      <c r="T49" s="15">
        <f t="shared" si="0"/>
        <v>2.6642044579155679</v>
      </c>
      <c r="U49" s="18">
        <f t="shared" si="17"/>
        <v>2.7609466632225752</v>
      </c>
      <c r="V49" s="18">
        <f t="shared" si="1"/>
        <v>0</v>
      </c>
      <c r="W49" s="18">
        <f t="shared" si="2"/>
        <v>1.2432149503074716</v>
      </c>
      <c r="Y49" s="18">
        <f t="shared" si="18"/>
        <v>0</v>
      </c>
      <c r="Z49" s="18">
        <f t="shared" si="3"/>
        <v>3.6659496743095173E-5</v>
      </c>
      <c r="AA49" s="18">
        <f t="shared" si="4"/>
        <v>0.17881012953575082</v>
      </c>
      <c r="AB49" s="18">
        <f t="shared" si="5"/>
        <v>0.85524776568679994</v>
      </c>
      <c r="AC49" s="18">
        <f t="shared" si="6"/>
        <v>1.3627152435500603E-2</v>
      </c>
      <c r="AD49" s="19">
        <f t="shared" si="19"/>
        <v>5.0518833206848406</v>
      </c>
      <c r="AE49" s="20">
        <f t="shared" si="25"/>
        <v>17.067164405510514</v>
      </c>
      <c r="AF49" s="13">
        <f t="shared" si="20"/>
        <v>1.3006916979451158E-2</v>
      </c>
      <c r="AJ49" s="39" t="s">
        <v>52</v>
      </c>
      <c r="AK49" s="39"/>
      <c r="AL49" t="s">
        <v>235</v>
      </c>
      <c r="AM49" s="39">
        <v>56147.3</v>
      </c>
      <c r="AN49" s="39">
        <v>3.3458899999999998</v>
      </c>
      <c r="AO49" s="39">
        <v>113686</v>
      </c>
      <c r="AP49" t="s">
        <v>212</v>
      </c>
      <c r="AQ49" s="39">
        <v>4.9503199999999996</v>
      </c>
      <c r="AR49" t="s">
        <v>235</v>
      </c>
      <c r="AS49" t="s">
        <v>235</v>
      </c>
      <c r="AT49" t="s">
        <v>235</v>
      </c>
      <c r="AU49" s="39">
        <v>446.983</v>
      </c>
      <c r="AV49" s="39">
        <v>453.33300000000003</v>
      </c>
      <c r="AW49" t="s">
        <v>235</v>
      </c>
      <c r="AX49" t="s">
        <v>212</v>
      </c>
      <c r="AY49" s="39">
        <v>75.002300000000005</v>
      </c>
      <c r="AZ49" s="39">
        <v>1.85107</v>
      </c>
      <c r="BA49" s="39">
        <v>2.51349</v>
      </c>
      <c r="BB49" s="39">
        <v>0.20937500000000001</v>
      </c>
      <c r="BC49" s="39">
        <v>1.07152</v>
      </c>
      <c r="BD49" s="39">
        <v>15.065</v>
      </c>
      <c r="BE49" s="39"/>
      <c r="BF49" s="39">
        <v>480400</v>
      </c>
      <c r="BG49" s="39">
        <v>73800</v>
      </c>
      <c r="BH49" s="39">
        <v>125900</v>
      </c>
      <c r="BI49" s="39">
        <v>291100</v>
      </c>
      <c r="BJ49" s="39">
        <v>2000</v>
      </c>
      <c r="BK49" s="39">
        <v>26900</v>
      </c>
      <c r="BL49" s="39">
        <v>0</v>
      </c>
      <c r="BP49" s="39" t="s">
        <v>52</v>
      </c>
      <c r="BQ49" s="39"/>
      <c r="BR49" t="e">
        <f t="shared" si="79"/>
        <v>#VALUE!</v>
      </c>
      <c r="BS49">
        <f t="shared" si="77"/>
        <v>5.6147300000000007</v>
      </c>
      <c r="BT49">
        <f t="shared" si="77"/>
        <v>3.3458899999999999E-4</v>
      </c>
      <c r="BU49">
        <f t="shared" si="77"/>
        <v>11.368600000000001</v>
      </c>
      <c r="BV49" t="e">
        <f t="shared" si="77"/>
        <v>#VALUE!</v>
      </c>
      <c r="BW49">
        <f t="shared" si="77"/>
        <v>4.9503199999999996E-4</v>
      </c>
      <c r="BX49" t="e">
        <f t="shared" ref="BX49:BX82" si="87">AR49/10000</f>
        <v>#VALUE!</v>
      </c>
      <c r="BY49" t="e">
        <f t="shared" ref="BY49:BY82" si="88">AS49/10000</f>
        <v>#VALUE!</v>
      </c>
      <c r="BZ49" t="e">
        <f t="shared" ref="BZ49:BZ82" si="89">AT49/10000</f>
        <v>#VALUE!</v>
      </c>
      <c r="CA49">
        <f t="shared" ref="CA49:CA82" si="90">AU49/10000</f>
        <v>4.4698300000000003E-2</v>
      </c>
      <c r="CB49">
        <f t="shared" ref="CB49:CB82" si="91">AV49/10000</f>
        <v>4.53333E-2</v>
      </c>
      <c r="CC49" t="e">
        <f t="shared" ref="CC49:CC82" si="92">AW49/10000</f>
        <v>#VALUE!</v>
      </c>
      <c r="CD49" t="e">
        <f t="shared" ref="CD49:CD82" si="93">AX49/10000</f>
        <v>#VALUE!</v>
      </c>
      <c r="CE49">
        <f t="shared" ref="CE49:CE82" si="94">AY49/10000</f>
        <v>7.500230000000001E-3</v>
      </c>
      <c r="CF49">
        <f t="shared" ref="CF49:CF82" si="95">AZ49/10000</f>
        <v>1.85107E-4</v>
      </c>
      <c r="CG49">
        <f t="shared" ref="CG49:CG82" si="96">BA49/10000</f>
        <v>2.51349E-4</v>
      </c>
      <c r="CH49">
        <f t="shared" ref="CH49:CH82" si="97">BB49/10000</f>
        <v>2.0937500000000001E-5</v>
      </c>
      <c r="CI49">
        <f t="shared" ref="CI49:CI82" si="98">BC49/10000</f>
        <v>1.0715200000000001E-4</v>
      </c>
      <c r="CJ49">
        <f t="shared" ref="CJ49:CJ82" si="99">BD49/10000</f>
        <v>1.5065E-3</v>
      </c>
      <c r="CL49">
        <f t="shared" ref="CL49:CL82" si="100">BF49/10000</f>
        <v>48.04</v>
      </c>
      <c r="CM49">
        <f t="shared" ref="CM49:CM82" si="101">BG49/10000</f>
        <v>7.38</v>
      </c>
      <c r="CN49">
        <f t="shared" ref="CN49:CN82" si="102">BH49/10000</f>
        <v>12.59</v>
      </c>
      <c r="CO49">
        <f t="shared" ref="CO49:CO82" si="103">BI49/10000</f>
        <v>29.11</v>
      </c>
      <c r="CP49">
        <f t="shared" ref="CP49:CP82" si="104">BJ49/10000</f>
        <v>0.2</v>
      </c>
      <c r="CQ49">
        <f t="shared" ref="CQ49:CQ82" si="105">BK49/10000</f>
        <v>2.69</v>
      </c>
      <c r="CR49">
        <f t="shared" si="80"/>
        <v>0</v>
      </c>
      <c r="CV49" s="39" t="s">
        <v>52</v>
      </c>
      <c r="CW49" s="39"/>
      <c r="CX49" t="e">
        <f t="shared" si="81"/>
        <v>#VALUE!</v>
      </c>
      <c r="CY49">
        <f t="shared" ref="CY49:CY82" si="106">BS49*CY133</f>
        <v>7.5685290430621777</v>
      </c>
      <c r="CZ49">
        <f t="shared" ref="CZ49:CZ82" si="107">BT49*CZ133</f>
        <v>5.5466625668449288E-4</v>
      </c>
      <c r="DA49">
        <f t="shared" ref="DA49:DA82" si="108">BU49*DA133</f>
        <v>21.481513269088222</v>
      </c>
      <c r="DB49" t="e">
        <f t="shared" ref="DB49:DB82" si="109">BV49*DB133</f>
        <v>#VALUE!</v>
      </c>
      <c r="DC49">
        <f t="shared" ref="DC49:DC82" si="110">BW49*DC133</f>
        <v>6.3919858172551693E-4</v>
      </c>
      <c r="DD49" t="e">
        <f t="shared" ref="DD49:DD82" si="111">BX49*DD133</f>
        <v>#VALUE!</v>
      </c>
      <c r="DE49" t="e">
        <f t="shared" ref="DE49:DE82" si="112">BY49*DE133</f>
        <v>#VALUE!</v>
      </c>
      <c r="DF49" t="e">
        <f t="shared" ref="DF49:DF82" si="113">BZ49*DF133</f>
        <v>#VALUE!</v>
      </c>
      <c r="DG49">
        <f t="shared" ref="DG49:DG82" si="114">CA49*DG133</f>
        <v>5.2860509541200563E-2</v>
      </c>
      <c r="DH49">
        <f t="shared" ref="DH49:DH82" si="115">CB49*DH133</f>
        <v>5.3611464802556415E-2</v>
      </c>
      <c r="DI49" t="e">
        <f t="shared" ref="DI49:DI82" si="116">CC49*DI133</f>
        <v>#VALUE!</v>
      </c>
      <c r="DJ49" t="e">
        <f t="shared" ref="DJ49:DJ82" si="117">CD49*DJ133</f>
        <v>#VALUE!</v>
      </c>
      <c r="DK49">
        <f t="shared" ref="DK49:DK82" si="118">CE49*DK133</f>
        <v>8.3742553459577214E-3</v>
      </c>
      <c r="DL49">
        <f t="shared" ref="DL49:DL82" si="119">CF49*DL133</f>
        <v>2.1709093088552889E-4</v>
      </c>
      <c r="DM49">
        <f t="shared" ref="DM49:DM82" si="120">CG49*DM133</f>
        <v>3.0875919271948537E-4</v>
      </c>
      <c r="DN49">
        <f t="shared" ref="DN49:DN82" si="121">CH49*DN133</f>
        <v>2.5296383368819552E-5</v>
      </c>
      <c r="DO49">
        <f t="shared" ref="DO49:DO82" si="122">CI49*DO133</f>
        <v>1.2407403974625526E-4</v>
      </c>
      <c r="DP49">
        <f t="shared" ref="DP49:DP82" si="123">CJ49*DP133</f>
        <v>1.6228320463320504E-3</v>
      </c>
      <c r="DR49">
        <f t="shared" ref="DR49:DR82" si="124">CL49*DR133</f>
        <v>0</v>
      </c>
      <c r="DS49">
        <f t="shared" ref="DS49:DS82" si="125">CM49*DS133</f>
        <v>9.9480730752500772</v>
      </c>
      <c r="DT49">
        <f t="shared" si="82"/>
        <v>23.789406968124545</v>
      </c>
      <c r="DU49">
        <f t="shared" si="83"/>
        <v>62.261616233535023</v>
      </c>
      <c r="DV49">
        <f t="shared" si="84"/>
        <v>0.24092071611253202</v>
      </c>
      <c r="DW49">
        <f t="shared" si="85"/>
        <v>3.7638522954091891</v>
      </c>
      <c r="DX49">
        <f t="shared" si="86"/>
        <v>0</v>
      </c>
    </row>
    <row r="50" spans="1:128">
      <c r="A50" s="32" t="s">
        <v>51</v>
      </c>
      <c r="B50" s="16">
        <f t="shared" si="10"/>
        <v>62.454111783552818</v>
      </c>
      <c r="C50" s="16">
        <v>0</v>
      </c>
      <c r="D50" s="16">
        <f t="shared" si="11"/>
        <v>23.770511489992597</v>
      </c>
      <c r="F50" s="16">
        <f t="shared" si="12"/>
        <v>0</v>
      </c>
      <c r="G50" s="16">
        <v>0</v>
      </c>
      <c r="H50" s="16">
        <f t="shared" si="13"/>
        <v>3.7778443113772533</v>
      </c>
      <c r="I50" s="16">
        <f t="shared" si="14"/>
        <v>9.9750326228794819</v>
      </c>
      <c r="J50" s="16">
        <f t="shared" si="15"/>
        <v>0</v>
      </c>
      <c r="K50" s="16">
        <f t="shared" si="16"/>
        <v>99.977500207802152</v>
      </c>
      <c r="S50" s="15">
        <v>8</v>
      </c>
      <c r="T50" s="15">
        <f t="shared" si="0"/>
        <v>2.6606909095418767</v>
      </c>
      <c r="U50" s="18">
        <f t="shared" si="17"/>
        <v>2.7658303509655657</v>
      </c>
      <c r="V50" s="18">
        <f t="shared" si="1"/>
        <v>0</v>
      </c>
      <c r="W50" s="18">
        <f t="shared" si="2"/>
        <v>1.2405892405460905</v>
      </c>
      <c r="Y50" s="18">
        <f t="shared" si="18"/>
        <v>0</v>
      </c>
      <c r="Z50" s="18">
        <f t="shared" si="3"/>
        <v>0</v>
      </c>
      <c r="AA50" s="18">
        <f t="shared" si="4"/>
        <v>0.1792381600739292</v>
      </c>
      <c r="AB50" s="18">
        <f t="shared" si="5"/>
        <v>0.8564345543516062</v>
      </c>
      <c r="AC50" s="18">
        <f t="shared" si="6"/>
        <v>0</v>
      </c>
      <c r="AD50" s="19">
        <f t="shared" si="19"/>
        <v>5.0420923059371923</v>
      </c>
      <c r="AE50" s="20">
        <f t="shared" si="25"/>
        <v>17.306448029129417</v>
      </c>
      <c r="AF50" s="13">
        <f t="shared" si="20"/>
        <v>0</v>
      </c>
      <c r="AJ50" s="32" t="s">
        <v>51</v>
      </c>
      <c r="AK50" s="32"/>
      <c r="AL50" s="32">
        <v>1.7994600000000001</v>
      </c>
      <c r="AM50" s="32">
        <v>56349</v>
      </c>
      <c r="AN50" t="s">
        <v>235</v>
      </c>
      <c r="AO50" s="32">
        <v>122579</v>
      </c>
      <c r="AP50" t="s">
        <v>212</v>
      </c>
      <c r="AQ50" s="32">
        <v>3.1795100000000001</v>
      </c>
      <c r="AR50" t="s">
        <v>235</v>
      </c>
      <c r="AS50" t="s">
        <v>235</v>
      </c>
      <c r="AT50" t="s">
        <v>235</v>
      </c>
      <c r="AU50" s="32">
        <v>496.31</v>
      </c>
      <c r="AV50" s="32">
        <v>487.26299999999998</v>
      </c>
      <c r="AW50" t="s">
        <v>212</v>
      </c>
      <c r="AX50" t="s">
        <v>212</v>
      </c>
      <c r="AY50" s="32">
        <v>66.052199999999999</v>
      </c>
      <c r="AZ50" s="32">
        <v>1.36764</v>
      </c>
      <c r="BA50" s="32">
        <v>1.4369499999999999</v>
      </c>
      <c r="BB50" s="32">
        <v>0.17754900000000001</v>
      </c>
      <c r="BC50" s="32">
        <v>0.77851499999999996</v>
      </c>
      <c r="BD50" s="32">
        <v>17.1995</v>
      </c>
      <c r="BE50" s="32"/>
      <c r="BF50" s="32">
        <v>481100</v>
      </c>
      <c r="BG50" s="32">
        <v>74000</v>
      </c>
      <c r="BH50" s="32">
        <v>125800</v>
      </c>
      <c r="BI50" s="32">
        <v>292000</v>
      </c>
      <c r="BJ50" s="32">
        <v>0</v>
      </c>
      <c r="BK50" s="32">
        <v>27000</v>
      </c>
      <c r="BL50" s="32">
        <v>0</v>
      </c>
      <c r="BP50" s="32" t="s">
        <v>51</v>
      </c>
      <c r="BQ50" s="32"/>
      <c r="BR50">
        <f t="shared" si="79"/>
        <v>1.79946E-4</v>
      </c>
      <c r="BS50">
        <f t="shared" ref="BS50:BS82" si="126">AM50/10000</f>
        <v>5.6349</v>
      </c>
      <c r="BT50" t="e">
        <f t="shared" ref="BT50:BT82" si="127">AN50/10000</f>
        <v>#VALUE!</v>
      </c>
      <c r="BU50">
        <f t="shared" ref="BU50:BU82" si="128">AO50/10000</f>
        <v>12.257899999999999</v>
      </c>
      <c r="BV50" t="e">
        <f t="shared" ref="BV50:BV82" si="129">AP50/10000</f>
        <v>#VALUE!</v>
      </c>
      <c r="BW50">
        <f t="shared" ref="BW50:BW82" si="130">AQ50/10000</f>
        <v>3.1795100000000002E-4</v>
      </c>
      <c r="BX50" t="e">
        <f t="shared" si="87"/>
        <v>#VALUE!</v>
      </c>
      <c r="BY50" t="e">
        <f t="shared" si="88"/>
        <v>#VALUE!</v>
      </c>
      <c r="BZ50" t="e">
        <f t="shared" si="89"/>
        <v>#VALUE!</v>
      </c>
      <c r="CA50">
        <f t="shared" si="90"/>
        <v>4.9631000000000002E-2</v>
      </c>
      <c r="CB50">
        <f t="shared" si="91"/>
        <v>4.87263E-2</v>
      </c>
      <c r="CC50" t="e">
        <f t="shared" si="92"/>
        <v>#VALUE!</v>
      </c>
      <c r="CD50" t="e">
        <f t="shared" si="93"/>
        <v>#VALUE!</v>
      </c>
      <c r="CE50">
        <f t="shared" si="94"/>
        <v>6.6052200000000002E-3</v>
      </c>
      <c r="CF50">
        <f t="shared" si="95"/>
        <v>1.3676399999999999E-4</v>
      </c>
      <c r="CG50">
        <f t="shared" si="96"/>
        <v>1.43695E-4</v>
      </c>
      <c r="CH50">
        <f t="shared" si="97"/>
        <v>1.7754900000000002E-5</v>
      </c>
      <c r="CI50">
        <f t="shared" si="98"/>
        <v>7.7851499999999991E-5</v>
      </c>
      <c r="CJ50">
        <f t="shared" si="99"/>
        <v>1.71995E-3</v>
      </c>
      <c r="CL50">
        <f t="shared" si="100"/>
        <v>48.11</v>
      </c>
      <c r="CM50">
        <f t="shared" si="101"/>
        <v>7.4</v>
      </c>
      <c r="CN50">
        <f t="shared" si="102"/>
        <v>12.58</v>
      </c>
      <c r="CO50">
        <f t="shared" si="103"/>
        <v>29.2</v>
      </c>
      <c r="CP50">
        <f t="shared" si="104"/>
        <v>0</v>
      </c>
      <c r="CQ50">
        <f t="shared" si="105"/>
        <v>2.7</v>
      </c>
      <c r="CR50">
        <f t="shared" si="80"/>
        <v>0</v>
      </c>
      <c r="CV50" s="32" t="s">
        <v>51</v>
      </c>
      <c r="CW50" s="32"/>
      <c r="CX50">
        <f t="shared" si="81"/>
        <v>3.8737654755043168E-4</v>
      </c>
      <c r="CY50">
        <f t="shared" si="106"/>
        <v>7.5957177468464305</v>
      </c>
      <c r="CZ50" t="e">
        <f t="shared" si="107"/>
        <v>#VALUE!</v>
      </c>
      <c r="DA50">
        <f t="shared" si="108"/>
        <v>23.161888139362496</v>
      </c>
      <c r="DB50" t="e">
        <f t="shared" si="109"/>
        <v>#VALUE!</v>
      </c>
      <c r="DC50">
        <f t="shared" si="110"/>
        <v>4.1054685001820054E-4</v>
      </c>
      <c r="DD50" t="e">
        <f t="shared" si="111"/>
        <v>#VALUE!</v>
      </c>
      <c r="DE50" t="e">
        <f t="shared" si="112"/>
        <v>#VALUE!</v>
      </c>
      <c r="DF50" t="e">
        <f t="shared" si="113"/>
        <v>#VALUE!</v>
      </c>
      <c r="DG50">
        <f t="shared" si="114"/>
        <v>5.8693953663547051E-2</v>
      </c>
      <c r="DH50">
        <f t="shared" si="115"/>
        <v>5.7624049372289349E-2</v>
      </c>
      <c r="DI50" t="e">
        <f t="shared" si="116"/>
        <v>#VALUE!</v>
      </c>
      <c r="DJ50" t="e">
        <f t="shared" si="117"/>
        <v>#VALUE!</v>
      </c>
      <c r="DK50">
        <f t="shared" si="118"/>
        <v>7.374947021121599E-3</v>
      </c>
      <c r="DL50">
        <f t="shared" si="119"/>
        <v>1.6039492872570174E-4</v>
      </c>
      <c r="DM50">
        <f t="shared" si="120"/>
        <v>1.7651612776588109E-4</v>
      </c>
      <c r="DN50">
        <f t="shared" si="121"/>
        <v>2.1451212278211548E-5</v>
      </c>
      <c r="DO50">
        <f t="shared" si="122"/>
        <v>9.0146241836882091E-5</v>
      </c>
      <c r="DP50">
        <f t="shared" si="123"/>
        <v>1.8527646718146766E-3</v>
      </c>
      <c r="DR50">
        <f t="shared" si="124"/>
        <v>0</v>
      </c>
      <c r="DS50">
        <f t="shared" si="125"/>
        <v>9.9750326228794819</v>
      </c>
      <c r="DT50">
        <f t="shared" si="82"/>
        <v>23.770511489992597</v>
      </c>
      <c r="DU50">
        <f t="shared" si="83"/>
        <v>62.454111783552818</v>
      </c>
      <c r="DV50">
        <f t="shared" si="84"/>
        <v>0</v>
      </c>
      <c r="DW50">
        <f t="shared" si="85"/>
        <v>3.7778443113772533</v>
      </c>
      <c r="DX50">
        <f t="shared" si="86"/>
        <v>0</v>
      </c>
    </row>
    <row r="51" spans="1:128">
      <c r="A51" s="28" t="s">
        <v>50</v>
      </c>
      <c r="B51" s="16">
        <f t="shared" si="10"/>
        <v>62.090509077963645</v>
      </c>
      <c r="C51" s="16">
        <v>0</v>
      </c>
      <c r="D51" s="16">
        <f t="shared" si="11"/>
        <v>23.921675315048194</v>
      </c>
      <c r="F51" s="16">
        <f t="shared" si="12"/>
        <v>0</v>
      </c>
      <c r="G51" s="16">
        <v>0</v>
      </c>
      <c r="H51" s="16">
        <f t="shared" si="13"/>
        <v>3.9457485029940198</v>
      </c>
      <c r="I51" s="16">
        <f t="shared" si="14"/>
        <v>9.8132753371030574</v>
      </c>
      <c r="J51" s="16">
        <f t="shared" si="15"/>
        <v>0.21682864450127881</v>
      </c>
      <c r="K51" s="16">
        <f t="shared" si="16"/>
        <v>99.988036877610199</v>
      </c>
      <c r="S51" s="15">
        <v>8</v>
      </c>
      <c r="T51" s="15">
        <f t="shared" si="0"/>
        <v>2.665096562812399</v>
      </c>
      <c r="U51" s="18">
        <f t="shared" si="17"/>
        <v>2.754280997452613</v>
      </c>
      <c r="V51" s="18">
        <f t="shared" si="1"/>
        <v>0</v>
      </c>
      <c r="W51" s="18">
        <f t="shared" si="2"/>
        <v>1.2505457891599776</v>
      </c>
      <c r="Y51" s="18">
        <f t="shared" si="18"/>
        <v>0</v>
      </c>
      <c r="Z51" s="18">
        <f t="shared" si="3"/>
        <v>0</v>
      </c>
      <c r="AA51" s="18">
        <f t="shared" si="4"/>
        <v>0.18751427912003443</v>
      </c>
      <c r="AB51" s="18">
        <f t="shared" si="5"/>
        <v>0.84394154054905834</v>
      </c>
      <c r="AC51" s="18">
        <f t="shared" si="6"/>
        <v>1.2268543920487577E-2</v>
      </c>
      <c r="AD51" s="19">
        <f t="shared" si="19"/>
        <v>5.0485511502021714</v>
      </c>
      <c r="AE51" s="20">
        <f t="shared" si="25"/>
        <v>17.965881190617672</v>
      </c>
      <c r="AF51" s="13">
        <f t="shared" si="20"/>
        <v>1.1754582290571008E-2</v>
      </c>
      <c r="AJ51" s="28" t="s">
        <v>50</v>
      </c>
      <c r="AK51" s="28"/>
      <c r="AL51" t="s">
        <v>212</v>
      </c>
      <c r="AM51" s="28">
        <v>58570.5</v>
      </c>
      <c r="AN51" t="s">
        <v>212</v>
      </c>
      <c r="AO51" s="28">
        <v>123480</v>
      </c>
      <c r="AP51" t="s">
        <v>235</v>
      </c>
      <c r="AQ51" s="28">
        <v>4.1177200000000003</v>
      </c>
      <c r="AR51" t="s">
        <v>212</v>
      </c>
      <c r="AS51" t="s">
        <v>212</v>
      </c>
      <c r="AT51" t="s">
        <v>235</v>
      </c>
      <c r="AU51" s="28">
        <v>484.70100000000002</v>
      </c>
      <c r="AV51" s="28">
        <v>487.72899999999998</v>
      </c>
      <c r="AW51" t="s">
        <v>235</v>
      </c>
      <c r="AX51" t="s">
        <v>212</v>
      </c>
      <c r="AY51" s="28">
        <v>63.4223</v>
      </c>
      <c r="AZ51" s="28">
        <v>7.2423000000000001E-2</v>
      </c>
      <c r="BA51" s="28">
        <v>6.9303000000000003E-2</v>
      </c>
      <c r="BB51" t="s">
        <v>212</v>
      </c>
      <c r="BC51" s="28">
        <v>0.65254500000000004</v>
      </c>
      <c r="BD51" s="28">
        <v>17.775200000000002</v>
      </c>
      <c r="BE51" s="28"/>
      <c r="BF51" s="28">
        <v>480300</v>
      </c>
      <c r="BG51" s="28">
        <v>72800</v>
      </c>
      <c r="BH51" s="28">
        <v>126600</v>
      </c>
      <c r="BI51" s="28">
        <v>290300</v>
      </c>
      <c r="BJ51" s="28">
        <v>1800</v>
      </c>
      <c r="BK51" s="28">
        <v>28200</v>
      </c>
      <c r="BL51" s="28">
        <v>0</v>
      </c>
      <c r="BP51" s="28" t="s">
        <v>50</v>
      </c>
      <c r="BQ51" s="28"/>
      <c r="BR51" t="e">
        <f t="shared" si="79"/>
        <v>#VALUE!</v>
      </c>
      <c r="BS51">
        <f t="shared" si="126"/>
        <v>5.8570500000000001</v>
      </c>
      <c r="BT51" t="e">
        <f t="shared" si="127"/>
        <v>#VALUE!</v>
      </c>
      <c r="BU51">
        <f t="shared" si="128"/>
        <v>12.348000000000001</v>
      </c>
      <c r="BV51" t="e">
        <f t="shared" si="129"/>
        <v>#VALUE!</v>
      </c>
      <c r="BW51">
        <f t="shared" si="130"/>
        <v>4.1177200000000003E-4</v>
      </c>
      <c r="BX51" t="e">
        <f t="shared" si="87"/>
        <v>#VALUE!</v>
      </c>
      <c r="BY51" t="e">
        <f t="shared" si="88"/>
        <v>#VALUE!</v>
      </c>
      <c r="BZ51" t="e">
        <f t="shared" si="89"/>
        <v>#VALUE!</v>
      </c>
      <c r="CA51">
        <f t="shared" si="90"/>
        <v>4.8470100000000002E-2</v>
      </c>
      <c r="CB51">
        <f t="shared" si="91"/>
        <v>4.8772900000000001E-2</v>
      </c>
      <c r="CC51" t="e">
        <f t="shared" si="92"/>
        <v>#VALUE!</v>
      </c>
      <c r="CD51" t="e">
        <f t="shared" si="93"/>
        <v>#VALUE!</v>
      </c>
      <c r="CE51">
        <f t="shared" si="94"/>
        <v>6.3422299999999999E-3</v>
      </c>
      <c r="CF51">
        <f t="shared" si="95"/>
        <v>7.2423000000000001E-6</v>
      </c>
      <c r="CG51">
        <f t="shared" si="96"/>
        <v>6.9303000000000004E-6</v>
      </c>
      <c r="CH51" t="e">
        <f t="shared" si="97"/>
        <v>#VALUE!</v>
      </c>
      <c r="CI51">
        <f t="shared" si="98"/>
        <v>6.5254500000000003E-5</v>
      </c>
      <c r="CJ51">
        <f t="shared" si="99"/>
        <v>1.7775200000000001E-3</v>
      </c>
      <c r="CL51">
        <f t="shared" si="100"/>
        <v>48.03</v>
      </c>
      <c r="CM51">
        <f t="shared" si="101"/>
        <v>7.28</v>
      </c>
      <c r="CN51">
        <f t="shared" si="102"/>
        <v>12.66</v>
      </c>
      <c r="CO51">
        <f t="shared" si="103"/>
        <v>29.03</v>
      </c>
      <c r="CP51">
        <f t="shared" si="104"/>
        <v>0.18</v>
      </c>
      <c r="CQ51">
        <f t="shared" si="105"/>
        <v>2.82</v>
      </c>
      <c r="CR51">
        <f t="shared" si="80"/>
        <v>0</v>
      </c>
      <c r="CV51" s="28" t="s">
        <v>50</v>
      </c>
      <c r="CW51" s="28"/>
      <c r="CX51" t="e">
        <f t="shared" si="81"/>
        <v>#VALUE!</v>
      </c>
      <c r="CY51">
        <f t="shared" si="106"/>
        <v>7.8951709221400357</v>
      </c>
      <c r="CZ51" t="e">
        <f t="shared" si="107"/>
        <v>#VALUE!</v>
      </c>
      <c r="DA51">
        <f t="shared" si="108"/>
        <v>23.332136397331368</v>
      </c>
      <c r="DB51" t="e">
        <f t="shared" si="109"/>
        <v>#VALUE!</v>
      </c>
      <c r="DC51">
        <f t="shared" si="110"/>
        <v>5.3169103895158202E-4</v>
      </c>
      <c r="DD51" t="e">
        <f t="shared" si="111"/>
        <v>#VALUE!</v>
      </c>
      <c r="DE51" t="e">
        <f t="shared" si="112"/>
        <v>#VALUE!</v>
      </c>
      <c r="DF51" t="e">
        <f t="shared" si="113"/>
        <v>#VALUE!</v>
      </c>
      <c r="DG51">
        <f t="shared" si="114"/>
        <v>5.7321065532983259E-2</v>
      </c>
      <c r="DH51">
        <f t="shared" si="115"/>
        <v>5.7679158845012471E-2</v>
      </c>
      <c r="DI51" t="e">
        <f t="shared" si="116"/>
        <v>#VALUE!</v>
      </c>
      <c r="DJ51" t="e">
        <f t="shared" si="117"/>
        <v>#VALUE!</v>
      </c>
      <c r="DK51">
        <f t="shared" si="118"/>
        <v>7.081309970866684E-3</v>
      </c>
      <c r="DL51">
        <f t="shared" si="119"/>
        <v>8.4936693304535531E-6</v>
      </c>
      <c r="DM51">
        <f t="shared" si="120"/>
        <v>8.5132379014989103E-6</v>
      </c>
      <c r="DN51" t="e">
        <f t="shared" si="121"/>
        <v>#VALUE!</v>
      </c>
      <c r="DO51">
        <f t="shared" si="122"/>
        <v>7.5559853540969971E-5</v>
      </c>
      <c r="DP51">
        <f t="shared" si="123"/>
        <v>1.9147802316602366E-3</v>
      </c>
      <c r="DR51">
        <f t="shared" si="124"/>
        <v>0</v>
      </c>
      <c r="DS51">
        <f t="shared" si="125"/>
        <v>9.8132753371030574</v>
      </c>
      <c r="DT51">
        <f t="shared" si="82"/>
        <v>23.921675315048194</v>
      </c>
      <c r="DU51">
        <f t="shared" si="83"/>
        <v>62.090509077963645</v>
      </c>
      <c r="DV51">
        <f t="shared" si="84"/>
        <v>0.21682864450127881</v>
      </c>
      <c r="DW51">
        <f t="shared" si="85"/>
        <v>3.9457485029940198</v>
      </c>
      <c r="DX51">
        <f t="shared" si="86"/>
        <v>0</v>
      </c>
    </row>
    <row r="52" spans="1:128">
      <c r="A52" s="28" t="s">
        <v>49</v>
      </c>
      <c r="B52" s="16">
        <f t="shared" si="10"/>
        <v>62.646607333570621</v>
      </c>
      <c r="C52" s="16">
        <v>0</v>
      </c>
      <c r="D52" s="16">
        <f t="shared" si="11"/>
        <v>23.5437657524092</v>
      </c>
      <c r="F52" s="16">
        <f t="shared" si="12"/>
        <v>0</v>
      </c>
      <c r="G52" s="16">
        <v>0</v>
      </c>
      <c r="H52" s="16">
        <f t="shared" si="13"/>
        <v>4.1136526946107868</v>
      </c>
      <c r="I52" s="16">
        <f t="shared" si="14"/>
        <v>9.6919573727707391</v>
      </c>
      <c r="J52" s="16">
        <f t="shared" si="15"/>
        <v>0</v>
      </c>
      <c r="K52" s="16">
        <f t="shared" si="16"/>
        <v>99.995983153361351</v>
      </c>
      <c r="S52" s="15">
        <v>8</v>
      </c>
      <c r="T52" s="15">
        <f t="shared" si="0"/>
        <v>2.6596672937998123</v>
      </c>
      <c r="U52" s="18">
        <f t="shared" si="17"/>
        <v>2.7732878261088088</v>
      </c>
      <c r="V52" s="18">
        <f t="shared" si="1"/>
        <v>0</v>
      </c>
      <c r="W52" s="18">
        <f t="shared" si="2"/>
        <v>1.228282596606687</v>
      </c>
      <c r="Y52" s="18">
        <f t="shared" si="18"/>
        <v>0</v>
      </c>
      <c r="Z52" s="18">
        <f t="shared" si="3"/>
        <v>0</v>
      </c>
      <c r="AA52" s="18">
        <f t="shared" si="4"/>
        <v>0.19509535538351958</v>
      </c>
      <c r="AB52" s="18">
        <f t="shared" si="5"/>
        <v>0.83181019497766306</v>
      </c>
      <c r="AC52" s="18">
        <f t="shared" si="6"/>
        <v>0</v>
      </c>
      <c r="AD52" s="19">
        <f t="shared" si="19"/>
        <v>5.0284759730766782</v>
      </c>
      <c r="AE52" s="20">
        <f t="shared" si="25"/>
        <v>18.998373834370724</v>
      </c>
      <c r="AF52" s="13">
        <f t="shared" si="20"/>
        <v>0</v>
      </c>
      <c r="AJ52" s="28" t="s">
        <v>49</v>
      </c>
      <c r="AK52" s="28"/>
      <c r="AL52" t="s">
        <v>235</v>
      </c>
      <c r="AM52" s="28">
        <v>69900.600000000006</v>
      </c>
      <c r="AN52" t="s">
        <v>235</v>
      </c>
      <c r="AO52" s="28">
        <v>150295</v>
      </c>
      <c r="AP52" t="s">
        <v>212</v>
      </c>
      <c r="AQ52" s="28">
        <v>3.51972</v>
      </c>
      <c r="AR52" t="s">
        <v>235</v>
      </c>
      <c r="AS52" t="s">
        <v>212</v>
      </c>
      <c r="AT52" t="s">
        <v>235</v>
      </c>
      <c r="AU52" s="28">
        <v>547.74099999999999</v>
      </c>
      <c r="AV52" s="28">
        <v>560.447</v>
      </c>
      <c r="AW52" t="s">
        <v>212</v>
      </c>
      <c r="AX52" t="s">
        <v>212</v>
      </c>
      <c r="AY52" s="28">
        <v>66</v>
      </c>
      <c r="AZ52" s="28">
        <v>3.61648E-3</v>
      </c>
      <c r="BA52" s="28">
        <v>3.1946500000000003E-2</v>
      </c>
      <c r="BB52" s="28">
        <v>1.25804E-3</v>
      </c>
      <c r="BC52" s="28">
        <v>0.459123</v>
      </c>
      <c r="BD52" s="28">
        <v>25.169499999999999</v>
      </c>
      <c r="BE52" s="28"/>
      <c r="BF52" s="28">
        <v>481200</v>
      </c>
      <c r="BG52" s="28">
        <v>71900</v>
      </c>
      <c r="BH52" s="28">
        <v>124600.00000000001</v>
      </c>
      <c r="BI52" s="28">
        <v>292900</v>
      </c>
      <c r="BJ52" s="28">
        <v>0</v>
      </c>
      <c r="BK52" s="28">
        <v>29400</v>
      </c>
      <c r="BL52" s="28">
        <v>0</v>
      </c>
      <c r="BP52" s="28" t="s">
        <v>49</v>
      </c>
      <c r="BQ52" s="28"/>
      <c r="BR52" t="e">
        <f t="shared" si="79"/>
        <v>#VALUE!</v>
      </c>
      <c r="BS52">
        <f t="shared" si="126"/>
        <v>6.9900600000000006</v>
      </c>
      <c r="BT52" t="e">
        <f t="shared" si="127"/>
        <v>#VALUE!</v>
      </c>
      <c r="BU52">
        <f t="shared" si="128"/>
        <v>15.029500000000001</v>
      </c>
      <c r="BV52" t="e">
        <f t="shared" si="129"/>
        <v>#VALUE!</v>
      </c>
      <c r="BW52">
        <f t="shared" si="130"/>
        <v>3.5197199999999998E-4</v>
      </c>
      <c r="BX52" t="e">
        <f t="shared" si="87"/>
        <v>#VALUE!</v>
      </c>
      <c r="BY52" t="e">
        <f t="shared" si="88"/>
        <v>#VALUE!</v>
      </c>
      <c r="BZ52" t="e">
        <f t="shared" si="89"/>
        <v>#VALUE!</v>
      </c>
      <c r="CA52">
        <f t="shared" si="90"/>
        <v>5.4774099999999999E-2</v>
      </c>
      <c r="CB52">
        <f t="shared" si="91"/>
        <v>5.6044700000000003E-2</v>
      </c>
      <c r="CC52" t="e">
        <f t="shared" si="92"/>
        <v>#VALUE!</v>
      </c>
      <c r="CD52" t="e">
        <f t="shared" si="93"/>
        <v>#VALUE!</v>
      </c>
      <c r="CE52">
        <f t="shared" si="94"/>
        <v>6.6E-3</v>
      </c>
      <c r="CF52">
        <f t="shared" si="95"/>
        <v>3.6164800000000001E-7</v>
      </c>
      <c r="CG52">
        <f t="shared" si="96"/>
        <v>3.1946500000000004E-6</v>
      </c>
      <c r="CH52">
        <f t="shared" si="97"/>
        <v>1.2580400000000001E-7</v>
      </c>
      <c r="CI52">
        <f t="shared" si="98"/>
        <v>4.5912299999999997E-5</v>
      </c>
      <c r="CJ52">
        <f t="shared" si="99"/>
        <v>2.51695E-3</v>
      </c>
      <c r="CL52">
        <f t="shared" si="100"/>
        <v>48.12</v>
      </c>
      <c r="CM52">
        <f t="shared" si="101"/>
        <v>7.19</v>
      </c>
      <c r="CN52">
        <f t="shared" si="102"/>
        <v>12.46</v>
      </c>
      <c r="CO52">
        <f t="shared" si="103"/>
        <v>29.29</v>
      </c>
      <c r="CP52">
        <f t="shared" si="104"/>
        <v>0</v>
      </c>
      <c r="CQ52">
        <f t="shared" si="105"/>
        <v>2.94</v>
      </c>
      <c r="CR52">
        <f t="shared" si="80"/>
        <v>0</v>
      </c>
      <c r="CV52" s="28" t="s">
        <v>49</v>
      </c>
      <c r="CW52" s="28"/>
      <c r="CX52" t="e">
        <f t="shared" si="81"/>
        <v>#VALUE!</v>
      </c>
      <c r="CY52">
        <f t="shared" si="106"/>
        <v>9.4224427751195883</v>
      </c>
      <c r="CZ52" t="e">
        <f t="shared" si="107"/>
        <v>#VALUE!</v>
      </c>
      <c r="DA52">
        <f t="shared" si="108"/>
        <v>28.39895885841365</v>
      </c>
      <c r="DB52" t="e">
        <f t="shared" si="109"/>
        <v>#VALUE!</v>
      </c>
      <c r="DC52">
        <f t="shared" si="110"/>
        <v>4.5447567673825861E-4</v>
      </c>
      <c r="DD52" t="e">
        <f t="shared" si="111"/>
        <v>#VALUE!</v>
      </c>
      <c r="DE52" t="e">
        <f t="shared" si="112"/>
        <v>#VALUE!</v>
      </c>
      <c r="DF52" t="e">
        <f t="shared" si="113"/>
        <v>#VALUE!</v>
      </c>
      <c r="DG52">
        <f t="shared" si="114"/>
        <v>6.4776218237845143E-2</v>
      </c>
      <c r="DH52">
        <f t="shared" si="115"/>
        <v>6.6278838324583339E-2</v>
      </c>
      <c r="DI52" t="e">
        <f t="shared" si="116"/>
        <v>#VALUE!</v>
      </c>
      <c r="DJ52" t="e">
        <f t="shared" si="117"/>
        <v>#VALUE!</v>
      </c>
      <c r="DK52">
        <f t="shared" si="118"/>
        <v>7.3691187181354374E-3</v>
      </c>
      <c r="DL52">
        <f t="shared" si="119"/>
        <v>4.2413577537796925E-7</v>
      </c>
      <c r="DM52">
        <f t="shared" si="120"/>
        <v>3.9243345110635175E-6</v>
      </c>
      <c r="DN52">
        <f t="shared" si="121"/>
        <v>1.5199456541282267E-7</v>
      </c>
      <c r="DO52">
        <f t="shared" si="122"/>
        <v>5.3163025748861382E-5</v>
      </c>
      <c r="DP52">
        <f t="shared" si="123"/>
        <v>2.7113090733590804E-3</v>
      </c>
      <c r="DR52">
        <f t="shared" si="124"/>
        <v>0</v>
      </c>
      <c r="DS52">
        <f t="shared" si="125"/>
        <v>9.6919573727707391</v>
      </c>
      <c r="DT52">
        <f t="shared" si="82"/>
        <v>23.5437657524092</v>
      </c>
      <c r="DU52">
        <f t="shared" si="83"/>
        <v>62.646607333570621</v>
      </c>
      <c r="DV52">
        <f t="shared" si="84"/>
        <v>0</v>
      </c>
      <c r="DW52">
        <f t="shared" si="85"/>
        <v>4.1136526946107868</v>
      </c>
      <c r="DX52">
        <f t="shared" si="86"/>
        <v>0</v>
      </c>
    </row>
    <row r="53" spans="1:128">
      <c r="A53" s="28" t="s">
        <v>48</v>
      </c>
      <c r="B53" s="16">
        <f t="shared" si="10"/>
        <v>62.539665361338507</v>
      </c>
      <c r="C53" s="16">
        <v>0</v>
      </c>
      <c r="D53" s="16">
        <f t="shared" si="11"/>
        <v>23.978361749444041</v>
      </c>
      <c r="F53" s="16">
        <f t="shared" si="12"/>
        <v>0</v>
      </c>
      <c r="G53" s="16">
        <v>0</v>
      </c>
      <c r="H53" s="16">
        <f t="shared" si="13"/>
        <v>3.931756487025956</v>
      </c>
      <c r="I53" s="16">
        <f t="shared" si="14"/>
        <v>9.5436798608090161</v>
      </c>
      <c r="J53" s="16">
        <f t="shared" si="15"/>
        <v>0</v>
      </c>
      <c r="K53" s="16">
        <f t="shared" si="16"/>
        <v>99.993463458617526</v>
      </c>
      <c r="S53" s="15">
        <v>8</v>
      </c>
      <c r="T53" s="15">
        <f t="shared" si="0"/>
        <v>2.6564956227528738</v>
      </c>
      <c r="U53" s="18">
        <f t="shared" si="17"/>
        <v>2.7652521185223913</v>
      </c>
      <c r="V53" s="18">
        <f t="shared" si="1"/>
        <v>0</v>
      </c>
      <c r="W53" s="18">
        <f t="shared" si="2"/>
        <v>1.2494637769697303</v>
      </c>
      <c r="Y53" s="18">
        <f t="shared" si="18"/>
        <v>0</v>
      </c>
      <c r="Z53" s="18">
        <f t="shared" si="3"/>
        <v>0</v>
      </c>
      <c r="AA53" s="18">
        <f t="shared" si="4"/>
        <v>0.18624632484869239</v>
      </c>
      <c r="AB53" s="18">
        <f t="shared" si="5"/>
        <v>0.81810754530385799</v>
      </c>
      <c r="AC53" s="18">
        <f t="shared" si="6"/>
        <v>0</v>
      </c>
      <c r="AD53" s="19">
        <f t="shared" si="19"/>
        <v>5.019069765644673</v>
      </c>
      <c r="AE53" s="20">
        <f t="shared" si="25"/>
        <v>18.543894774896781</v>
      </c>
      <c r="AF53" s="13">
        <f t="shared" si="20"/>
        <v>0</v>
      </c>
      <c r="AJ53" s="28" t="s">
        <v>48</v>
      </c>
      <c r="AK53" s="28"/>
      <c r="AL53" t="s">
        <v>212</v>
      </c>
      <c r="AM53" s="28">
        <v>55818.5</v>
      </c>
      <c r="AN53" t="s">
        <v>212</v>
      </c>
      <c r="AO53" s="28">
        <v>123819</v>
      </c>
      <c r="AP53" t="s">
        <v>235</v>
      </c>
      <c r="AQ53" t="s">
        <v>235</v>
      </c>
      <c r="AR53" t="s">
        <v>235</v>
      </c>
      <c r="AS53" t="s">
        <v>212</v>
      </c>
      <c r="AT53" t="s">
        <v>212</v>
      </c>
      <c r="AU53" s="28">
        <v>509.03899999999999</v>
      </c>
      <c r="AV53" s="28">
        <v>517.14599999999996</v>
      </c>
      <c r="AW53" t="s">
        <v>235</v>
      </c>
      <c r="AX53" t="s">
        <v>235</v>
      </c>
      <c r="AY53" s="28">
        <v>42.098500000000001</v>
      </c>
      <c r="AZ53" s="28">
        <v>0.15279400000000001</v>
      </c>
      <c r="BA53" s="28">
        <v>0.137212</v>
      </c>
      <c r="BB53" t="s">
        <v>212</v>
      </c>
      <c r="BC53" s="28">
        <v>0.49045100000000003</v>
      </c>
      <c r="BD53" s="28">
        <v>21.751200000000001</v>
      </c>
      <c r="BE53" s="28"/>
      <c r="BF53" s="28">
        <v>481800</v>
      </c>
      <c r="BG53" s="28">
        <v>70800</v>
      </c>
      <c r="BH53" s="28">
        <v>126900</v>
      </c>
      <c r="BI53" s="28">
        <v>292400</v>
      </c>
      <c r="BJ53" s="28">
        <v>0</v>
      </c>
      <c r="BK53" s="28">
        <v>28100</v>
      </c>
      <c r="BL53" s="28">
        <v>0</v>
      </c>
      <c r="BP53" s="28" t="s">
        <v>48</v>
      </c>
      <c r="BQ53" s="28"/>
      <c r="BR53" t="e">
        <f t="shared" si="79"/>
        <v>#VALUE!</v>
      </c>
      <c r="BS53">
        <f t="shared" si="126"/>
        <v>5.5818500000000002</v>
      </c>
      <c r="BT53" t="e">
        <f t="shared" si="127"/>
        <v>#VALUE!</v>
      </c>
      <c r="BU53">
        <f t="shared" si="128"/>
        <v>12.3819</v>
      </c>
      <c r="BV53" t="e">
        <f t="shared" si="129"/>
        <v>#VALUE!</v>
      </c>
      <c r="BW53" t="e">
        <f t="shared" si="130"/>
        <v>#VALUE!</v>
      </c>
      <c r="BX53" t="e">
        <f t="shared" si="87"/>
        <v>#VALUE!</v>
      </c>
      <c r="BY53" t="e">
        <f t="shared" si="88"/>
        <v>#VALUE!</v>
      </c>
      <c r="BZ53" t="e">
        <f t="shared" si="89"/>
        <v>#VALUE!</v>
      </c>
      <c r="CA53">
        <f t="shared" si="90"/>
        <v>5.0903900000000002E-2</v>
      </c>
      <c r="CB53">
        <f t="shared" si="91"/>
        <v>5.1714599999999993E-2</v>
      </c>
      <c r="CC53" t="e">
        <f t="shared" si="92"/>
        <v>#VALUE!</v>
      </c>
      <c r="CD53" t="e">
        <f t="shared" si="93"/>
        <v>#VALUE!</v>
      </c>
      <c r="CE53">
        <f t="shared" si="94"/>
        <v>4.2098500000000002E-3</v>
      </c>
      <c r="CF53">
        <f t="shared" si="95"/>
        <v>1.5279400000000001E-5</v>
      </c>
      <c r="CG53">
        <f t="shared" si="96"/>
        <v>1.37212E-5</v>
      </c>
      <c r="CH53" t="e">
        <f t="shared" si="97"/>
        <v>#VALUE!</v>
      </c>
      <c r="CI53">
        <f t="shared" si="98"/>
        <v>4.9045100000000002E-5</v>
      </c>
      <c r="CJ53">
        <f t="shared" si="99"/>
        <v>2.17512E-3</v>
      </c>
      <c r="CL53">
        <f t="shared" si="100"/>
        <v>48.18</v>
      </c>
      <c r="CM53">
        <f t="shared" si="101"/>
        <v>7.08</v>
      </c>
      <c r="CN53">
        <f t="shared" si="102"/>
        <v>12.69</v>
      </c>
      <c r="CO53">
        <f t="shared" si="103"/>
        <v>29.24</v>
      </c>
      <c r="CP53">
        <f t="shared" si="104"/>
        <v>0</v>
      </c>
      <c r="CQ53">
        <f t="shared" si="105"/>
        <v>2.81</v>
      </c>
      <c r="CR53">
        <f t="shared" si="80"/>
        <v>0</v>
      </c>
      <c r="CV53" s="28" t="s">
        <v>48</v>
      </c>
      <c r="CW53" s="28"/>
      <c r="CX53" t="e">
        <f t="shared" si="81"/>
        <v>#VALUE!</v>
      </c>
      <c r="CY53">
        <f t="shared" si="106"/>
        <v>7.5242075467594365</v>
      </c>
      <c r="CZ53" t="e">
        <f t="shared" si="107"/>
        <v>#VALUE!</v>
      </c>
      <c r="DA53">
        <f t="shared" si="108"/>
        <v>23.396192068198673</v>
      </c>
      <c r="DB53" t="e">
        <f t="shared" si="109"/>
        <v>#VALUE!</v>
      </c>
      <c r="DC53" t="e">
        <f t="shared" si="110"/>
        <v>#VALUE!</v>
      </c>
      <c r="DD53" t="e">
        <f t="shared" si="111"/>
        <v>#VALUE!</v>
      </c>
      <c r="DE53" t="e">
        <f t="shared" si="112"/>
        <v>#VALUE!</v>
      </c>
      <c r="DF53" t="e">
        <f t="shared" si="113"/>
        <v>#VALUE!</v>
      </c>
      <c r="DG53">
        <f t="shared" si="114"/>
        <v>6.019929374572007E-2</v>
      </c>
      <c r="DH53">
        <f t="shared" si="115"/>
        <v>6.1158033006162876E-2</v>
      </c>
      <c r="DI53" t="e">
        <f t="shared" si="116"/>
        <v>#VALUE!</v>
      </c>
      <c r="DJ53" t="e">
        <f t="shared" si="117"/>
        <v>#VALUE!</v>
      </c>
      <c r="DK53">
        <f t="shared" si="118"/>
        <v>4.7004370356882536E-3</v>
      </c>
      <c r="DL53">
        <f t="shared" si="119"/>
        <v>1.7919469114470823E-5</v>
      </c>
      <c r="DM53">
        <f t="shared" si="120"/>
        <v>1.6855235688793681E-5</v>
      </c>
      <c r="DN53" t="e">
        <f t="shared" si="121"/>
        <v>#VALUE!</v>
      </c>
      <c r="DO53">
        <f t="shared" si="122"/>
        <v>5.6790574947355753E-5</v>
      </c>
      <c r="DP53">
        <f t="shared" si="123"/>
        <v>2.3430829343629401E-3</v>
      </c>
      <c r="DR53">
        <f t="shared" si="124"/>
        <v>0</v>
      </c>
      <c r="DS53">
        <f t="shared" si="125"/>
        <v>9.5436798608090161</v>
      </c>
      <c r="DT53">
        <f t="shared" si="82"/>
        <v>23.978361749444041</v>
      </c>
      <c r="DU53">
        <f t="shared" si="83"/>
        <v>62.539665361338507</v>
      </c>
      <c r="DV53">
        <f t="shared" si="84"/>
        <v>0</v>
      </c>
      <c r="DW53">
        <f t="shared" si="85"/>
        <v>3.931756487025956</v>
      </c>
      <c r="DX53">
        <f t="shared" si="86"/>
        <v>0</v>
      </c>
    </row>
    <row r="54" spans="1:128">
      <c r="A54" s="28" t="s">
        <v>47</v>
      </c>
      <c r="B54" s="16">
        <f t="shared" si="10"/>
        <v>62.197451050195752</v>
      </c>
      <c r="C54" s="16">
        <v>0</v>
      </c>
      <c r="D54" s="16">
        <f t="shared" si="11"/>
        <v>24.016152705707942</v>
      </c>
      <c r="F54" s="16">
        <f t="shared" si="12"/>
        <v>0</v>
      </c>
      <c r="G54" s="16">
        <v>0</v>
      </c>
      <c r="H54" s="16">
        <f t="shared" si="13"/>
        <v>3.8058283433133813</v>
      </c>
      <c r="I54" s="16">
        <f t="shared" si="14"/>
        <v>9.9615528490647787</v>
      </c>
      <c r="J54" s="16">
        <f t="shared" si="15"/>
        <v>0</v>
      </c>
      <c r="K54" s="16">
        <f t="shared" si="16"/>
        <v>99.980984948281844</v>
      </c>
      <c r="S54" s="15">
        <v>8</v>
      </c>
      <c r="T54" s="15">
        <f t="shared" si="0"/>
        <v>2.6616070728680774</v>
      </c>
      <c r="U54" s="18">
        <f t="shared" si="17"/>
        <v>2.7554123773230201</v>
      </c>
      <c r="V54" s="18">
        <f t="shared" si="1"/>
        <v>0</v>
      </c>
      <c r="W54" s="18">
        <f t="shared" si="2"/>
        <v>1.2538409101617491</v>
      </c>
      <c r="Y54" s="18">
        <f t="shared" si="18"/>
        <v>0</v>
      </c>
      <c r="Z54" s="18">
        <f t="shared" si="3"/>
        <v>0</v>
      </c>
      <c r="AA54" s="18">
        <f t="shared" si="4"/>
        <v>0.1806280249052192</v>
      </c>
      <c r="AB54" s="18">
        <f t="shared" si="5"/>
        <v>0.85557171041223523</v>
      </c>
      <c r="AC54" s="18">
        <f t="shared" si="6"/>
        <v>0</v>
      </c>
      <c r="AD54" s="19">
        <f t="shared" si="19"/>
        <v>5.0454530228022234</v>
      </c>
      <c r="AE54" s="20">
        <f t="shared" si="25"/>
        <v>17.431776784799244</v>
      </c>
      <c r="AF54" s="13">
        <f t="shared" si="20"/>
        <v>0</v>
      </c>
      <c r="AJ54" s="28" t="s">
        <v>47</v>
      </c>
      <c r="AK54" s="28"/>
      <c r="AL54" t="s">
        <v>235</v>
      </c>
      <c r="AM54" s="28">
        <v>55695.7</v>
      </c>
      <c r="AN54" t="s">
        <v>212</v>
      </c>
      <c r="AO54" s="28">
        <v>118715</v>
      </c>
      <c r="AP54" t="s">
        <v>212</v>
      </c>
      <c r="AQ54" s="28">
        <v>1.9366000000000001</v>
      </c>
      <c r="AR54" t="s">
        <v>235</v>
      </c>
      <c r="AS54" t="s">
        <v>235</v>
      </c>
      <c r="AT54" t="s">
        <v>235</v>
      </c>
      <c r="AU54" s="28">
        <v>478.46100000000001</v>
      </c>
      <c r="AV54" s="28">
        <v>480.43099999999998</v>
      </c>
      <c r="AW54" t="s">
        <v>235</v>
      </c>
      <c r="AX54" t="s">
        <v>212</v>
      </c>
      <c r="AY54" s="28">
        <v>53.603000000000002</v>
      </c>
      <c r="AZ54" s="28">
        <v>5.5093200000000002E-2</v>
      </c>
      <c r="BA54" s="28">
        <v>7.8998499999999999E-2</v>
      </c>
      <c r="BB54" t="s">
        <v>212</v>
      </c>
      <c r="BC54" s="28">
        <v>0.529748</v>
      </c>
      <c r="BD54" s="28">
        <v>21.985499999999998</v>
      </c>
      <c r="BE54" s="28"/>
      <c r="BF54" s="28">
        <v>481000</v>
      </c>
      <c r="BG54" s="28">
        <v>73900</v>
      </c>
      <c r="BH54" s="28">
        <v>127100.00000000001</v>
      </c>
      <c r="BI54" s="28">
        <v>290800</v>
      </c>
      <c r="BJ54" s="28">
        <v>0</v>
      </c>
      <c r="BK54" s="28">
        <v>27200.000000000004</v>
      </c>
      <c r="BL54" s="28">
        <v>0</v>
      </c>
      <c r="BP54" s="28" t="s">
        <v>47</v>
      </c>
      <c r="BQ54" s="28"/>
      <c r="BR54" t="e">
        <f t="shared" si="79"/>
        <v>#VALUE!</v>
      </c>
      <c r="BS54">
        <f t="shared" si="126"/>
        <v>5.5695699999999997</v>
      </c>
      <c r="BT54" t="e">
        <f t="shared" si="127"/>
        <v>#VALUE!</v>
      </c>
      <c r="BU54">
        <f t="shared" si="128"/>
        <v>11.871499999999999</v>
      </c>
      <c r="BV54" t="e">
        <f t="shared" si="129"/>
        <v>#VALUE!</v>
      </c>
      <c r="BW54">
        <f t="shared" si="130"/>
        <v>1.9366000000000001E-4</v>
      </c>
      <c r="BX54" t="e">
        <f t="shared" si="87"/>
        <v>#VALUE!</v>
      </c>
      <c r="BY54" t="e">
        <f t="shared" si="88"/>
        <v>#VALUE!</v>
      </c>
      <c r="BZ54" t="e">
        <f t="shared" si="89"/>
        <v>#VALUE!</v>
      </c>
      <c r="CA54">
        <f t="shared" si="90"/>
        <v>4.7846100000000003E-2</v>
      </c>
      <c r="CB54">
        <f t="shared" si="91"/>
        <v>4.8043099999999998E-2</v>
      </c>
      <c r="CC54" t="e">
        <f t="shared" si="92"/>
        <v>#VALUE!</v>
      </c>
      <c r="CD54" t="e">
        <f t="shared" si="93"/>
        <v>#VALUE!</v>
      </c>
      <c r="CE54">
        <f t="shared" si="94"/>
        <v>5.3603000000000001E-3</v>
      </c>
      <c r="CF54">
        <f t="shared" si="95"/>
        <v>5.5093200000000005E-6</v>
      </c>
      <c r="CG54">
        <f t="shared" si="96"/>
        <v>7.8998500000000003E-6</v>
      </c>
      <c r="CH54" t="e">
        <f t="shared" si="97"/>
        <v>#VALUE!</v>
      </c>
      <c r="CI54">
        <f t="shared" si="98"/>
        <v>5.29748E-5</v>
      </c>
      <c r="CJ54">
        <f t="shared" si="99"/>
        <v>2.1985499999999996E-3</v>
      </c>
      <c r="CL54">
        <f t="shared" si="100"/>
        <v>48.1</v>
      </c>
      <c r="CM54">
        <f t="shared" si="101"/>
        <v>7.39</v>
      </c>
      <c r="CN54">
        <f t="shared" si="102"/>
        <v>12.71</v>
      </c>
      <c r="CO54">
        <f t="shared" si="103"/>
        <v>29.08</v>
      </c>
      <c r="CP54">
        <f t="shared" si="104"/>
        <v>0</v>
      </c>
      <c r="CQ54">
        <f t="shared" si="105"/>
        <v>2.72</v>
      </c>
      <c r="CR54">
        <f t="shared" si="80"/>
        <v>0</v>
      </c>
      <c r="CV54" s="28" t="s">
        <v>47</v>
      </c>
      <c r="CW54" s="28"/>
      <c r="CX54" t="e">
        <f t="shared" si="81"/>
        <v>#VALUE!</v>
      </c>
      <c r="CY54">
        <f t="shared" si="106"/>
        <v>7.5076543845149821</v>
      </c>
      <c r="CZ54" t="e">
        <f t="shared" si="107"/>
        <v>#VALUE!</v>
      </c>
      <c r="DA54">
        <f t="shared" si="108"/>
        <v>22.431766864343967</v>
      </c>
      <c r="DB54" t="e">
        <f t="shared" si="109"/>
        <v>#VALUE!</v>
      </c>
      <c r="DC54">
        <f t="shared" si="110"/>
        <v>2.5005898070622429E-4</v>
      </c>
      <c r="DD54" t="e">
        <f t="shared" si="111"/>
        <v>#VALUE!</v>
      </c>
      <c r="DE54" t="e">
        <f t="shared" si="112"/>
        <v>#VALUE!</v>
      </c>
      <c r="DF54" t="e">
        <f t="shared" si="113"/>
        <v>#VALUE!</v>
      </c>
      <c r="DG54">
        <f t="shared" si="114"/>
        <v>5.6583118945446167E-2</v>
      </c>
      <c r="DH54">
        <f t="shared" si="115"/>
        <v>5.6816092467473094E-2</v>
      </c>
      <c r="DI54" t="e">
        <f t="shared" si="116"/>
        <v>#VALUE!</v>
      </c>
      <c r="DJ54" t="e">
        <f t="shared" si="117"/>
        <v>#VALUE!</v>
      </c>
      <c r="DK54">
        <f t="shared" si="118"/>
        <v>5.9849525855789976E-3</v>
      </c>
      <c r="DL54">
        <f t="shared" si="119"/>
        <v>6.4612543412526925E-6</v>
      </c>
      <c r="DM54">
        <f t="shared" si="120"/>
        <v>9.7042411491791359E-6</v>
      </c>
      <c r="DN54" t="e">
        <f t="shared" si="121"/>
        <v>#VALUE!</v>
      </c>
      <c r="DO54">
        <f t="shared" si="122"/>
        <v>6.1340875025663749E-5</v>
      </c>
      <c r="DP54">
        <f t="shared" si="123"/>
        <v>2.3683222007722065E-3</v>
      </c>
      <c r="DR54">
        <f t="shared" si="124"/>
        <v>0</v>
      </c>
      <c r="DS54">
        <f t="shared" si="125"/>
        <v>9.9615528490647787</v>
      </c>
      <c r="DT54">
        <f t="shared" si="82"/>
        <v>24.016152705707942</v>
      </c>
      <c r="DU54">
        <f t="shared" si="83"/>
        <v>62.197451050195752</v>
      </c>
      <c r="DV54">
        <f t="shared" si="84"/>
        <v>0</v>
      </c>
      <c r="DW54">
        <f t="shared" si="85"/>
        <v>3.8058283433133813</v>
      </c>
      <c r="DX54">
        <f t="shared" si="86"/>
        <v>0</v>
      </c>
    </row>
    <row r="55" spans="1:128">
      <c r="A55" s="28" t="s">
        <v>46</v>
      </c>
      <c r="B55" s="16">
        <f t="shared" si="10"/>
        <v>62.796326094695573</v>
      </c>
      <c r="C55" s="16">
        <v>0</v>
      </c>
      <c r="D55" s="16">
        <f t="shared" si="11"/>
        <v>23.921675315048194</v>
      </c>
      <c r="F55" s="16">
        <f t="shared" si="12"/>
        <v>0</v>
      </c>
      <c r="G55" s="16">
        <v>0</v>
      </c>
      <c r="H55" s="16">
        <f t="shared" si="13"/>
        <v>3.5959481037924221</v>
      </c>
      <c r="I55" s="16">
        <f t="shared" si="14"/>
        <v>9.6784775989560359</v>
      </c>
      <c r="J55" s="16">
        <f t="shared" si="15"/>
        <v>0</v>
      </c>
      <c r="K55" s="16">
        <f t="shared" si="16"/>
        <v>99.992427112492223</v>
      </c>
      <c r="S55" s="15">
        <v>8</v>
      </c>
      <c r="T55" s="15">
        <f t="shared" si="0"/>
        <v>2.6537964724208418</v>
      </c>
      <c r="U55" s="18">
        <f t="shared" si="17"/>
        <v>2.7737794386000663</v>
      </c>
      <c r="V55" s="18">
        <f t="shared" si="1"/>
        <v>0</v>
      </c>
      <c r="W55" s="18">
        <f t="shared" si="2"/>
        <v>1.2452434370225463</v>
      </c>
      <c r="Y55" s="18">
        <f t="shared" si="18"/>
        <v>0</v>
      </c>
      <c r="Z55" s="18">
        <f t="shared" si="3"/>
        <v>0</v>
      </c>
      <c r="AA55" s="18">
        <f t="shared" si="4"/>
        <v>0.17016609117069803</v>
      </c>
      <c r="AB55" s="18">
        <f t="shared" si="5"/>
        <v>0.82881975219069892</v>
      </c>
      <c r="AC55" s="18">
        <f t="shared" si="6"/>
        <v>0</v>
      </c>
      <c r="AD55" s="19">
        <f t="shared" si="19"/>
        <v>5.0180087189840092</v>
      </c>
      <c r="AE55" s="20">
        <f t="shared" si="25"/>
        <v>17.033884143755387</v>
      </c>
      <c r="AF55" s="13">
        <f t="shared" si="20"/>
        <v>0</v>
      </c>
      <c r="AJ55" s="28" t="s">
        <v>46</v>
      </c>
      <c r="AK55" s="28"/>
      <c r="AL55" t="s">
        <v>212</v>
      </c>
      <c r="AM55" s="28">
        <v>57131.3</v>
      </c>
      <c r="AN55" t="s">
        <v>212</v>
      </c>
      <c r="AO55" s="28">
        <v>126013</v>
      </c>
      <c r="AP55" t="s">
        <v>212</v>
      </c>
      <c r="AQ55" t="s">
        <v>235</v>
      </c>
      <c r="AR55" t="s">
        <v>235</v>
      </c>
      <c r="AS55" t="s">
        <v>212</v>
      </c>
      <c r="AT55" t="s">
        <v>212</v>
      </c>
      <c r="AU55" s="28">
        <v>527.65499999999997</v>
      </c>
      <c r="AV55" s="28">
        <v>513.36599999999999</v>
      </c>
      <c r="AW55" t="s">
        <v>212</v>
      </c>
      <c r="AX55" t="s">
        <v>212</v>
      </c>
      <c r="AY55" s="28">
        <v>42.584600000000002</v>
      </c>
      <c r="AZ55" s="28">
        <v>4.9012E-2</v>
      </c>
      <c r="BA55" s="28">
        <v>9.0519699999999995E-2</v>
      </c>
      <c r="BB55" t="s">
        <v>212</v>
      </c>
      <c r="BC55" s="28">
        <v>0.143233</v>
      </c>
      <c r="BD55" s="28">
        <v>26.414400000000001</v>
      </c>
      <c r="BE55" s="28"/>
      <c r="BF55" s="28">
        <v>482299.99999999994</v>
      </c>
      <c r="BG55" s="28">
        <v>71800</v>
      </c>
      <c r="BH55" s="28">
        <v>126600</v>
      </c>
      <c r="BI55" s="28">
        <v>293600</v>
      </c>
      <c r="BJ55" s="28">
        <v>0</v>
      </c>
      <c r="BK55" s="28">
        <v>25700</v>
      </c>
      <c r="BL55" s="28">
        <v>0</v>
      </c>
      <c r="BP55" s="28" t="s">
        <v>46</v>
      </c>
      <c r="BQ55" s="28"/>
      <c r="BR55" t="e">
        <f t="shared" si="79"/>
        <v>#VALUE!</v>
      </c>
      <c r="BS55">
        <f t="shared" si="126"/>
        <v>5.7131300000000005</v>
      </c>
      <c r="BT55" t="e">
        <f t="shared" si="127"/>
        <v>#VALUE!</v>
      </c>
      <c r="BU55">
        <f t="shared" si="128"/>
        <v>12.6013</v>
      </c>
      <c r="BV55" t="e">
        <f t="shared" si="129"/>
        <v>#VALUE!</v>
      </c>
      <c r="BW55" t="e">
        <f t="shared" si="130"/>
        <v>#VALUE!</v>
      </c>
      <c r="BX55" t="e">
        <f t="shared" si="87"/>
        <v>#VALUE!</v>
      </c>
      <c r="BY55" t="e">
        <f t="shared" si="88"/>
        <v>#VALUE!</v>
      </c>
      <c r="BZ55" t="e">
        <f t="shared" si="89"/>
        <v>#VALUE!</v>
      </c>
      <c r="CA55">
        <f t="shared" si="90"/>
        <v>5.27655E-2</v>
      </c>
      <c r="CB55">
        <f t="shared" si="91"/>
        <v>5.1336599999999996E-2</v>
      </c>
      <c r="CC55" t="e">
        <f t="shared" si="92"/>
        <v>#VALUE!</v>
      </c>
      <c r="CD55" t="e">
        <f t="shared" si="93"/>
        <v>#VALUE!</v>
      </c>
      <c r="CE55">
        <f t="shared" si="94"/>
        <v>4.2584600000000004E-3</v>
      </c>
      <c r="CF55">
        <f t="shared" si="95"/>
        <v>4.9011999999999998E-6</v>
      </c>
      <c r="CG55">
        <f t="shared" si="96"/>
        <v>9.0519699999999986E-6</v>
      </c>
      <c r="CH55" t="e">
        <f t="shared" si="97"/>
        <v>#VALUE!</v>
      </c>
      <c r="CI55">
        <f t="shared" si="98"/>
        <v>1.4323300000000001E-5</v>
      </c>
      <c r="CJ55">
        <f t="shared" si="99"/>
        <v>2.6414400000000001E-3</v>
      </c>
      <c r="CL55">
        <f t="shared" si="100"/>
        <v>48.23</v>
      </c>
      <c r="CM55">
        <f t="shared" si="101"/>
        <v>7.18</v>
      </c>
      <c r="CN55">
        <f t="shared" si="102"/>
        <v>12.66</v>
      </c>
      <c r="CO55">
        <f t="shared" si="103"/>
        <v>29.36</v>
      </c>
      <c r="CP55">
        <f t="shared" si="104"/>
        <v>0</v>
      </c>
      <c r="CQ55">
        <f t="shared" si="105"/>
        <v>2.57</v>
      </c>
      <c r="CR55">
        <f t="shared" si="80"/>
        <v>0</v>
      </c>
      <c r="CV55" s="28" t="s">
        <v>46</v>
      </c>
      <c r="CW55" s="28"/>
      <c r="CX55" t="e">
        <f t="shared" si="81"/>
        <v>#VALUE!</v>
      </c>
      <c r="CY55">
        <f t="shared" si="106"/>
        <v>7.7011700173988444</v>
      </c>
      <c r="CZ55" t="e">
        <f t="shared" si="107"/>
        <v>#VALUE!</v>
      </c>
      <c r="DA55">
        <f t="shared" si="108"/>
        <v>23.810758858413649</v>
      </c>
      <c r="DB55" t="e">
        <f t="shared" si="109"/>
        <v>#VALUE!</v>
      </c>
      <c r="DC55" t="e">
        <f t="shared" si="110"/>
        <v>#VALUE!</v>
      </c>
      <c r="DD55" t="e">
        <f t="shared" si="111"/>
        <v>#VALUE!</v>
      </c>
      <c r="DE55" t="e">
        <f t="shared" si="112"/>
        <v>#VALUE!</v>
      </c>
      <c r="DF55" t="e">
        <f t="shared" si="113"/>
        <v>#VALUE!</v>
      </c>
      <c r="DG55">
        <f t="shared" si="114"/>
        <v>6.2400834398539058E-2</v>
      </c>
      <c r="DH55">
        <f t="shared" si="115"/>
        <v>6.0711007669481759E-2</v>
      </c>
      <c r="DI55" t="e">
        <f t="shared" si="116"/>
        <v>#VALUE!</v>
      </c>
      <c r="DJ55" t="e">
        <f t="shared" si="117"/>
        <v>#VALUE!</v>
      </c>
      <c r="DK55">
        <f t="shared" si="118"/>
        <v>4.7547117115804604E-3</v>
      </c>
      <c r="DL55">
        <f t="shared" si="119"/>
        <v>5.7480596112310945E-6</v>
      </c>
      <c r="DM55">
        <f t="shared" si="120"/>
        <v>1.1119514896502471E-5</v>
      </c>
      <c r="DN55" t="e">
        <f t="shared" si="121"/>
        <v>#VALUE!</v>
      </c>
      <c r="DO55">
        <f t="shared" si="122"/>
        <v>1.6585315192413935E-5</v>
      </c>
      <c r="DP55">
        <f t="shared" si="123"/>
        <v>2.8454122007722082E-3</v>
      </c>
      <c r="DR55">
        <f t="shared" si="124"/>
        <v>0</v>
      </c>
      <c r="DS55">
        <f t="shared" si="125"/>
        <v>9.6784775989560359</v>
      </c>
      <c r="DT55">
        <f t="shared" si="82"/>
        <v>23.921675315048194</v>
      </c>
      <c r="DU55">
        <f t="shared" si="83"/>
        <v>62.796326094695573</v>
      </c>
      <c r="DV55">
        <f t="shared" si="84"/>
        <v>0</v>
      </c>
      <c r="DW55">
        <f t="shared" si="85"/>
        <v>3.5959481037924221</v>
      </c>
      <c r="DX55">
        <f t="shared" si="86"/>
        <v>0</v>
      </c>
    </row>
    <row r="56" spans="1:128">
      <c r="A56" s="39" t="s">
        <v>26</v>
      </c>
      <c r="B56" s="16">
        <f t="shared" si="10"/>
        <v>62.496888572445663</v>
      </c>
      <c r="C56" s="16">
        <v>0</v>
      </c>
      <c r="D56" s="16">
        <f t="shared" si="11"/>
        <v>23.581556708673101</v>
      </c>
      <c r="F56" s="16">
        <f t="shared" si="12"/>
        <v>0</v>
      </c>
      <c r="G56" s="16">
        <v>0</v>
      </c>
      <c r="H56" s="16">
        <f t="shared" si="13"/>
        <v>3.959740518962084</v>
      </c>
      <c r="I56" s="16">
        <f t="shared" si="14"/>
        <v>9.9480730752500772</v>
      </c>
      <c r="J56" s="16">
        <f t="shared" si="15"/>
        <v>0</v>
      </c>
      <c r="K56" s="16">
        <f t="shared" si="16"/>
        <v>99.986258875330918</v>
      </c>
      <c r="S56" s="15">
        <v>8</v>
      </c>
      <c r="T56" s="15">
        <f t="shared" si="0"/>
        <v>2.6618657736904554</v>
      </c>
      <c r="U56" s="18">
        <f t="shared" si="17"/>
        <v>2.7689468817100411</v>
      </c>
      <c r="V56" s="18">
        <f t="shared" si="1"/>
        <v>0</v>
      </c>
      <c r="W56" s="18">
        <f t="shared" si="2"/>
        <v>1.2312710853375102</v>
      </c>
      <c r="Y56" s="18">
        <f t="shared" si="18"/>
        <v>0</v>
      </c>
      <c r="Z56" s="18">
        <f t="shared" si="3"/>
        <v>0</v>
      </c>
      <c r="AA56" s="18">
        <f t="shared" si="4"/>
        <v>0.18795110128602804</v>
      </c>
      <c r="AB56" s="18">
        <f t="shared" si="5"/>
        <v>0.85449701457525074</v>
      </c>
      <c r="AC56" s="18">
        <f t="shared" si="6"/>
        <v>0</v>
      </c>
      <c r="AD56" s="19">
        <f t="shared" si="19"/>
        <v>5.0426660829088306</v>
      </c>
      <c r="AE56" s="20">
        <f t="shared" si="25"/>
        <v>18.029779940725525</v>
      </c>
      <c r="AF56" s="13">
        <f t="shared" si="20"/>
        <v>0</v>
      </c>
      <c r="AJ56" s="39" t="s">
        <v>26</v>
      </c>
      <c r="AK56" s="39"/>
      <c r="AL56" t="s">
        <v>235</v>
      </c>
      <c r="AM56" s="39">
        <v>67437.899999999994</v>
      </c>
      <c r="AN56" t="s">
        <v>212</v>
      </c>
      <c r="AO56" s="39">
        <v>120696</v>
      </c>
      <c r="AP56" t="s">
        <v>212</v>
      </c>
      <c r="AQ56" s="39">
        <v>2.72349</v>
      </c>
      <c r="AR56" t="s">
        <v>235</v>
      </c>
      <c r="AS56" t="s">
        <v>235</v>
      </c>
      <c r="AT56" t="s">
        <v>235</v>
      </c>
      <c r="AU56" s="39">
        <v>497.52199999999999</v>
      </c>
      <c r="AV56" s="39">
        <v>497.86500000000001</v>
      </c>
      <c r="AW56" t="s">
        <v>212</v>
      </c>
      <c r="AX56" t="s">
        <v>235</v>
      </c>
      <c r="AY56" s="39">
        <v>47.167200000000001</v>
      </c>
      <c r="AZ56" s="39">
        <v>3.9280599999999999E-2</v>
      </c>
      <c r="BA56" s="39">
        <v>6.7796700000000001E-2</v>
      </c>
      <c r="BB56" t="s">
        <v>235</v>
      </c>
      <c r="BC56" s="39">
        <v>0.63436700000000001</v>
      </c>
      <c r="BD56" s="39">
        <v>22.8993</v>
      </c>
      <c r="BE56" s="39"/>
      <c r="BF56" s="39">
        <v>480900.00000000006</v>
      </c>
      <c r="BG56" s="39">
        <v>73800</v>
      </c>
      <c r="BH56" s="39">
        <v>124800</v>
      </c>
      <c r="BI56" s="39">
        <v>292200</v>
      </c>
      <c r="BJ56" s="39">
        <v>0</v>
      </c>
      <c r="BK56" s="39">
        <v>28300</v>
      </c>
      <c r="BL56" s="39">
        <v>0</v>
      </c>
      <c r="BP56" s="39" t="s">
        <v>26</v>
      </c>
      <c r="BQ56" s="39"/>
      <c r="BR56" t="e">
        <f t="shared" si="79"/>
        <v>#VALUE!</v>
      </c>
      <c r="BS56">
        <f t="shared" si="126"/>
        <v>6.7437899999999997</v>
      </c>
      <c r="BT56" t="e">
        <f t="shared" si="127"/>
        <v>#VALUE!</v>
      </c>
      <c r="BU56">
        <f t="shared" si="128"/>
        <v>12.069599999999999</v>
      </c>
      <c r="BV56" t="e">
        <f t="shared" si="129"/>
        <v>#VALUE!</v>
      </c>
      <c r="BW56">
        <f t="shared" si="130"/>
        <v>2.7234900000000002E-4</v>
      </c>
      <c r="BX56" t="e">
        <f t="shared" si="87"/>
        <v>#VALUE!</v>
      </c>
      <c r="BY56" t="e">
        <f t="shared" si="88"/>
        <v>#VALUE!</v>
      </c>
      <c r="BZ56" t="e">
        <f t="shared" si="89"/>
        <v>#VALUE!</v>
      </c>
      <c r="CA56">
        <f t="shared" si="90"/>
        <v>4.9752199999999996E-2</v>
      </c>
      <c r="CB56">
        <f t="shared" si="91"/>
        <v>4.9786500000000004E-2</v>
      </c>
      <c r="CC56" t="e">
        <f t="shared" si="92"/>
        <v>#VALUE!</v>
      </c>
      <c r="CD56" t="e">
        <f t="shared" si="93"/>
        <v>#VALUE!</v>
      </c>
      <c r="CE56">
        <f t="shared" si="94"/>
        <v>4.7167199999999998E-3</v>
      </c>
      <c r="CF56">
        <f t="shared" si="95"/>
        <v>3.9280600000000003E-6</v>
      </c>
      <c r="CG56">
        <f t="shared" si="96"/>
        <v>6.7796700000000001E-6</v>
      </c>
      <c r="CH56" t="e">
        <f t="shared" si="97"/>
        <v>#VALUE!</v>
      </c>
      <c r="CI56">
        <f t="shared" si="98"/>
        <v>6.3436700000000002E-5</v>
      </c>
      <c r="CJ56">
        <f t="shared" si="99"/>
        <v>2.2899299999999999E-3</v>
      </c>
      <c r="CL56">
        <f t="shared" si="100"/>
        <v>48.09</v>
      </c>
      <c r="CM56">
        <f t="shared" si="101"/>
        <v>7.38</v>
      </c>
      <c r="CN56">
        <f t="shared" si="102"/>
        <v>12.48</v>
      </c>
      <c r="CO56">
        <f t="shared" si="103"/>
        <v>29.22</v>
      </c>
      <c r="CP56">
        <f t="shared" si="104"/>
        <v>0</v>
      </c>
      <c r="CQ56">
        <f t="shared" si="105"/>
        <v>2.83</v>
      </c>
      <c r="CR56">
        <f t="shared" si="80"/>
        <v>0</v>
      </c>
      <c r="CV56" s="39" t="s">
        <v>26</v>
      </c>
      <c r="CW56" s="39"/>
      <c r="CX56" t="e">
        <f t="shared" si="81"/>
        <v>#VALUE!</v>
      </c>
      <c r="CY56">
        <f t="shared" si="106"/>
        <v>9.0904763853849211</v>
      </c>
      <c r="CZ56" t="e">
        <f t="shared" si="107"/>
        <v>#VALUE!</v>
      </c>
      <c r="DA56">
        <f t="shared" si="108"/>
        <v>22.806086286137887</v>
      </c>
      <c r="DB56" t="e">
        <f t="shared" si="109"/>
        <v>#VALUE!</v>
      </c>
      <c r="DC56">
        <f t="shared" si="110"/>
        <v>3.5166432580997352E-4</v>
      </c>
      <c r="DD56" t="e">
        <f t="shared" si="111"/>
        <v>#VALUE!</v>
      </c>
      <c r="DE56" t="e">
        <f t="shared" si="112"/>
        <v>#VALUE!</v>
      </c>
      <c r="DF56" t="e">
        <f t="shared" si="113"/>
        <v>#VALUE!</v>
      </c>
      <c r="DG56">
        <f t="shared" si="114"/>
        <v>5.8837285596895599E-2</v>
      </c>
      <c r="DH56">
        <f t="shared" si="115"/>
        <v>5.8877849007075926E-2</v>
      </c>
      <c r="DI56" t="e">
        <f t="shared" si="116"/>
        <v>#VALUE!</v>
      </c>
      <c r="DJ56" t="e">
        <f t="shared" si="117"/>
        <v>#VALUE!</v>
      </c>
      <c r="DK56">
        <f t="shared" si="118"/>
        <v>5.2663741879096634E-3</v>
      </c>
      <c r="DL56">
        <f t="shared" si="119"/>
        <v>4.6067744708423273E-6</v>
      </c>
      <c r="DM56">
        <f t="shared" si="120"/>
        <v>8.3282027623126151E-6</v>
      </c>
      <c r="DN56" t="e">
        <f t="shared" si="121"/>
        <v>#VALUE!</v>
      </c>
      <c r="DO56">
        <f t="shared" si="122"/>
        <v>7.3454976455607647E-5</v>
      </c>
      <c r="DP56">
        <f t="shared" si="123"/>
        <v>2.4667585714285775E-3</v>
      </c>
      <c r="DR56">
        <f t="shared" si="124"/>
        <v>0</v>
      </c>
      <c r="DS56">
        <f t="shared" si="125"/>
        <v>9.9480730752500772</v>
      </c>
      <c r="DT56">
        <f t="shared" si="82"/>
        <v>23.581556708673101</v>
      </c>
      <c r="DU56">
        <f t="shared" si="83"/>
        <v>62.496888572445663</v>
      </c>
      <c r="DV56">
        <f t="shared" si="84"/>
        <v>0</v>
      </c>
      <c r="DW56">
        <f t="shared" si="85"/>
        <v>3.959740518962084</v>
      </c>
      <c r="DX56">
        <f t="shared" si="86"/>
        <v>0</v>
      </c>
    </row>
    <row r="57" spans="1:128">
      <c r="A57" s="32" t="s">
        <v>25</v>
      </c>
      <c r="B57" s="16">
        <f t="shared" si="10"/>
        <v>62.389946600213555</v>
      </c>
      <c r="C57" s="16">
        <v>0</v>
      </c>
      <c r="D57" s="16">
        <f t="shared" si="11"/>
        <v>23.694929577464794</v>
      </c>
      <c r="F57" s="16">
        <f t="shared" si="12"/>
        <v>0</v>
      </c>
      <c r="G57" s="16">
        <v>0</v>
      </c>
      <c r="H57" s="16">
        <f t="shared" si="13"/>
        <v>3.8198203592814446</v>
      </c>
      <c r="I57" s="16">
        <f t="shared" si="14"/>
        <v>10.082870813397097</v>
      </c>
      <c r="J57" s="16">
        <f t="shared" si="15"/>
        <v>0</v>
      </c>
      <c r="K57" s="16">
        <f t="shared" si="16"/>
        <v>99.987567350356898</v>
      </c>
      <c r="S57" s="15">
        <v>8</v>
      </c>
      <c r="T57" s="15">
        <f t="shared" si="0"/>
        <v>2.662347975481917</v>
      </c>
      <c r="U57" s="18">
        <f t="shared" si="17"/>
        <v>2.7647095209970618</v>
      </c>
      <c r="V57" s="18">
        <f t="shared" si="1"/>
        <v>0</v>
      </c>
      <c r="W57" s="18">
        <f t="shared" si="2"/>
        <v>1.2374147771848505</v>
      </c>
      <c r="Y57" s="18">
        <f t="shared" si="18"/>
        <v>0</v>
      </c>
      <c r="Z57" s="18">
        <f t="shared" si="3"/>
        <v>0</v>
      </c>
      <c r="AA57" s="18">
        <f t="shared" si="4"/>
        <v>0.18134256419824471</v>
      </c>
      <c r="AB57" s="18">
        <f t="shared" si="5"/>
        <v>0.8662324560607132</v>
      </c>
      <c r="AC57" s="18">
        <f t="shared" si="6"/>
        <v>0</v>
      </c>
      <c r="AD57" s="19">
        <f t="shared" si="19"/>
        <v>5.0496993184408696</v>
      </c>
      <c r="AE57" s="20">
        <f t="shared" si="25"/>
        <v>17.310699538579801</v>
      </c>
      <c r="AF57" s="13">
        <f t="shared" si="20"/>
        <v>0</v>
      </c>
      <c r="AJ57" s="32" t="s">
        <v>25</v>
      </c>
      <c r="AK57" s="32"/>
      <c r="AL57" t="s">
        <v>212</v>
      </c>
      <c r="AM57" s="32">
        <v>68129.3</v>
      </c>
      <c r="AN57" t="s">
        <v>235</v>
      </c>
      <c r="AO57" s="32">
        <v>130838</v>
      </c>
      <c r="AP57" t="s">
        <v>235</v>
      </c>
      <c r="AQ57" s="32">
        <v>1.98271</v>
      </c>
      <c r="AR57" t="s">
        <v>212</v>
      </c>
      <c r="AS57" t="s">
        <v>235</v>
      </c>
      <c r="AT57" t="s">
        <v>235</v>
      </c>
      <c r="AU57" s="32">
        <v>528.03399999999999</v>
      </c>
      <c r="AV57" s="32">
        <v>537.98199999999997</v>
      </c>
      <c r="AW57" t="s">
        <v>212</v>
      </c>
      <c r="AX57" t="s">
        <v>212</v>
      </c>
      <c r="AY57" s="32">
        <v>66.091700000000003</v>
      </c>
      <c r="AZ57" s="32">
        <v>5.9159700000000003E-2</v>
      </c>
      <c r="BA57" s="32">
        <v>4.1489600000000001E-2</v>
      </c>
      <c r="BB57" s="32">
        <v>8.3525100000000005E-3</v>
      </c>
      <c r="BC57" s="32">
        <v>0.62354500000000002</v>
      </c>
      <c r="BD57" s="32">
        <v>23.4785</v>
      </c>
      <c r="BE57" s="32"/>
      <c r="BF57" s="32">
        <v>480800</v>
      </c>
      <c r="BG57" s="32">
        <v>74800</v>
      </c>
      <c r="BH57" s="32">
        <v>125399.99999999999</v>
      </c>
      <c r="BI57" s="32">
        <v>291700</v>
      </c>
      <c r="BJ57" s="32">
        <v>0</v>
      </c>
      <c r="BK57" s="32">
        <v>27300</v>
      </c>
      <c r="BL57" s="32">
        <v>0</v>
      </c>
      <c r="BP57" s="32" t="s">
        <v>25</v>
      </c>
      <c r="BQ57" s="32"/>
      <c r="BR57" t="e">
        <f t="shared" si="79"/>
        <v>#VALUE!</v>
      </c>
      <c r="BS57">
        <f t="shared" si="126"/>
        <v>6.8129300000000006</v>
      </c>
      <c r="BT57" t="e">
        <f t="shared" si="127"/>
        <v>#VALUE!</v>
      </c>
      <c r="BU57">
        <f t="shared" si="128"/>
        <v>13.0838</v>
      </c>
      <c r="BV57" t="e">
        <f t="shared" si="129"/>
        <v>#VALUE!</v>
      </c>
      <c r="BW57">
        <f t="shared" si="130"/>
        <v>1.98271E-4</v>
      </c>
      <c r="BX57" t="e">
        <f t="shared" si="87"/>
        <v>#VALUE!</v>
      </c>
      <c r="BY57" t="e">
        <f t="shared" si="88"/>
        <v>#VALUE!</v>
      </c>
      <c r="BZ57" t="e">
        <f t="shared" si="89"/>
        <v>#VALUE!</v>
      </c>
      <c r="CA57">
        <f t="shared" si="90"/>
        <v>5.28034E-2</v>
      </c>
      <c r="CB57">
        <f t="shared" si="91"/>
        <v>5.3798199999999997E-2</v>
      </c>
      <c r="CC57" t="e">
        <f t="shared" si="92"/>
        <v>#VALUE!</v>
      </c>
      <c r="CD57" t="e">
        <f t="shared" si="93"/>
        <v>#VALUE!</v>
      </c>
      <c r="CE57">
        <f t="shared" si="94"/>
        <v>6.6091700000000001E-3</v>
      </c>
      <c r="CF57">
        <f t="shared" si="95"/>
        <v>5.9159700000000002E-6</v>
      </c>
      <c r="CG57">
        <f t="shared" si="96"/>
        <v>4.1489600000000002E-6</v>
      </c>
      <c r="CH57">
        <f t="shared" si="97"/>
        <v>8.352510000000001E-7</v>
      </c>
      <c r="CI57">
        <f t="shared" si="98"/>
        <v>6.2354500000000001E-5</v>
      </c>
      <c r="CJ57">
        <f t="shared" si="99"/>
        <v>2.3478499999999999E-3</v>
      </c>
      <c r="CL57">
        <f t="shared" si="100"/>
        <v>48.08</v>
      </c>
      <c r="CM57">
        <f t="shared" si="101"/>
        <v>7.48</v>
      </c>
      <c r="CN57">
        <f t="shared" si="102"/>
        <v>12.54</v>
      </c>
      <c r="CO57">
        <f t="shared" si="103"/>
        <v>29.17</v>
      </c>
      <c r="CP57">
        <f t="shared" si="104"/>
        <v>0</v>
      </c>
      <c r="CQ57">
        <f t="shared" si="105"/>
        <v>2.73</v>
      </c>
      <c r="CR57">
        <f t="shared" si="80"/>
        <v>0</v>
      </c>
      <c r="CV57" s="32" t="s">
        <v>25</v>
      </c>
      <c r="CW57" s="32"/>
      <c r="CX57" t="e">
        <f t="shared" si="81"/>
        <v>#VALUE!</v>
      </c>
      <c r="CY57">
        <f t="shared" si="106"/>
        <v>9.1836755415397704</v>
      </c>
      <c r="CZ57" t="e">
        <f t="shared" si="107"/>
        <v>#VALUE!</v>
      </c>
      <c r="DA57">
        <f t="shared" si="108"/>
        <v>24.722465678280216</v>
      </c>
      <c r="DB57" t="e">
        <f t="shared" si="109"/>
        <v>#VALUE!</v>
      </c>
      <c r="DC57">
        <f t="shared" si="110"/>
        <v>2.5601282744812452E-4</v>
      </c>
      <c r="DD57" t="e">
        <f t="shared" si="111"/>
        <v>#VALUE!</v>
      </c>
      <c r="DE57" t="e">
        <f t="shared" si="112"/>
        <v>#VALUE!</v>
      </c>
      <c r="DF57" t="e">
        <f t="shared" si="113"/>
        <v>#VALUE!</v>
      </c>
      <c r="DG57">
        <f t="shared" si="114"/>
        <v>6.2445655192878251E-2</v>
      </c>
      <c r="DH57">
        <f t="shared" si="115"/>
        <v>6.3622112348778723E-2</v>
      </c>
      <c r="DI57" t="e">
        <f t="shared" si="116"/>
        <v>#VALUE!</v>
      </c>
      <c r="DJ57" t="e">
        <f t="shared" si="117"/>
        <v>#VALUE!</v>
      </c>
      <c r="DK57">
        <f t="shared" si="118"/>
        <v>7.3793573270210895E-3</v>
      </c>
      <c r="DL57">
        <f t="shared" si="119"/>
        <v>6.9381678401727779E-6</v>
      </c>
      <c r="DM57">
        <f t="shared" si="120"/>
        <v>5.0966168165595886E-6</v>
      </c>
      <c r="DN57">
        <f t="shared" si="121"/>
        <v>1.0091381256210102E-6</v>
      </c>
      <c r="DO57">
        <f t="shared" si="122"/>
        <v>7.2201869413150233E-5</v>
      </c>
      <c r="DP57">
        <f t="shared" si="123"/>
        <v>2.5291511583011646E-3</v>
      </c>
      <c r="DR57">
        <f t="shared" si="124"/>
        <v>0</v>
      </c>
      <c r="DS57">
        <f t="shared" si="125"/>
        <v>10.082870813397097</v>
      </c>
      <c r="DT57">
        <f t="shared" si="82"/>
        <v>23.694929577464794</v>
      </c>
      <c r="DU57">
        <f t="shared" si="83"/>
        <v>62.389946600213555</v>
      </c>
      <c r="DV57">
        <f t="shared" si="84"/>
        <v>0</v>
      </c>
      <c r="DW57">
        <f t="shared" si="85"/>
        <v>3.8198203592814446</v>
      </c>
      <c r="DX57">
        <f t="shared" si="86"/>
        <v>0</v>
      </c>
    </row>
    <row r="58" spans="1:128">
      <c r="A58" s="32" t="s">
        <v>24</v>
      </c>
      <c r="B58" s="16">
        <f t="shared" si="10"/>
        <v>62.176062655749334</v>
      </c>
      <c r="C58" s="16">
        <v>0</v>
      </c>
      <c r="D58" s="16">
        <f t="shared" si="11"/>
        <v>23.883884358784293</v>
      </c>
      <c r="F58" s="16">
        <f t="shared" si="12"/>
        <v>0</v>
      </c>
      <c r="G58" s="16">
        <v>0</v>
      </c>
      <c r="H58" s="16">
        <f t="shared" si="13"/>
        <v>3.8478043912175726</v>
      </c>
      <c r="I58" s="16">
        <f t="shared" si="14"/>
        <v>9.8806742061765664</v>
      </c>
      <c r="J58" s="16">
        <f t="shared" si="15"/>
        <v>0.20478260869565221</v>
      </c>
      <c r="K58" s="16">
        <f t="shared" si="16"/>
        <v>99.99320822062343</v>
      </c>
      <c r="S58" s="15">
        <v>8</v>
      </c>
      <c r="T58" s="15">
        <f t="shared" si="0"/>
        <v>2.6642541475492472</v>
      </c>
      <c r="U58" s="18">
        <f t="shared" si="17"/>
        <v>2.7572042744484362</v>
      </c>
      <c r="V58" s="18">
        <f t="shared" si="1"/>
        <v>0</v>
      </c>
      <c r="W58" s="18">
        <f t="shared" si="2"/>
        <v>1.248175540548319</v>
      </c>
      <c r="Y58" s="18">
        <f t="shared" si="18"/>
        <v>0</v>
      </c>
      <c r="Z58" s="18">
        <f t="shared" si="3"/>
        <v>0</v>
      </c>
      <c r="AA58" s="18">
        <f t="shared" si="4"/>
        <v>0.18280186890619871</v>
      </c>
      <c r="AB58" s="18">
        <f t="shared" si="5"/>
        <v>0.84946924714463878</v>
      </c>
      <c r="AC58" s="18">
        <f t="shared" si="6"/>
        <v>1.1583295604263666E-2</v>
      </c>
      <c r="AD58" s="19">
        <f t="shared" si="19"/>
        <v>5.0492342266518566</v>
      </c>
      <c r="AE58" s="20">
        <f t="shared" si="25"/>
        <v>17.512199676998449</v>
      </c>
      <c r="AF58" s="13">
        <f t="shared" si="20"/>
        <v>1.1096658188087334E-2</v>
      </c>
      <c r="AJ58" s="32" t="s">
        <v>24</v>
      </c>
      <c r="AK58" s="32"/>
      <c r="AL58" t="s">
        <v>235</v>
      </c>
      <c r="AM58" s="32">
        <v>60828.800000000003</v>
      </c>
      <c r="AN58" t="s">
        <v>212</v>
      </c>
      <c r="AO58" s="32">
        <v>112208</v>
      </c>
      <c r="AP58" t="s">
        <v>212</v>
      </c>
      <c r="AQ58" s="32">
        <v>3.0087100000000002</v>
      </c>
      <c r="AR58" t="s">
        <v>235</v>
      </c>
      <c r="AS58" t="s">
        <v>235</v>
      </c>
      <c r="AT58" t="s">
        <v>235</v>
      </c>
      <c r="AU58" s="32">
        <v>474.59500000000003</v>
      </c>
      <c r="AV58" s="32">
        <v>471.05900000000003</v>
      </c>
      <c r="AW58" t="s">
        <v>235</v>
      </c>
      <c r="AX58" t="s">
        <v>235</v>
      </c>
      <c r="AY58" s="32">
        <v>57.9392</v>
      </c>
      <c r="AZ58" s="32">
        <v>1.11276</v>
      </c>
      <c r="BA58" s="32">
        <v>1.2804899999999999</v>
      </c>
      <c r="BB58" s="32">
        <v>9.3758599999999997E-2</v>
      </c>
      <c r="BC58" s="32">
        <v>1.0342</v>
      </c>
      <c r="BD58" s="32">
        <v>18.265899999999998</v>
      </c>
      <c r="BE58" s="32"/>
      <c r="BF58" s="32">
        <v>480400</v>
      </c>
      <c r="BG58" s="32">
        <v>73300</v>
      </c>
      <c r="BH58" s="32">
        <v>126400</v>
      </c>
      <c r="BI58" s="32">
        <v>290700</v>
      </c>
      <c r="BJ58" s="32">
        <v>1700.0000000000002</v>
      </c>
      <c r="BK58" s="32">
        <v>27500</v>
      </c>
      <c r="BL58" s="32">
        <v>0</v>
      </c>
      <c r="BP58" s="32" t="s">
        <v>24</v>
      </c>
      <c r="BQ58" s="32"/>
      <c r="BR58" t="e">
        <f t="shared" si="79"/>
        <v>#VALUE!</v>
      </c>
      <c r="BS58">
        <f t="shared" si="126"/>
        <v>6.0828800000000003</v>
      </c>
      <c r="BT58" t="e">
        <f t="shared" si="127"/>
        <v>#VALUE!</v>
      </c>
      <c r="BU58">
        <f t="shared" si="128"/>
        <v>11.220800000000001</v>
      </c>
      <c r="BV58" t="e">
        <f t="shared" si="129"/>
        <v>#VALUE!</v>
      </c>
      <c r="BW58">
        <f t="shared" si="130"/>
        <v>3.0087100000000003E-4</v>
      </c>
      <c r="BX58" t="e">
        <f t="shared" si="87"/>
        <v>#VALUE!</v>
      </c>
      <c r="BY58" t="e">
        <f t="shared" si="88"/>
        <v>#VALUE!</v>
      </c>
      <c r="BZ58" t="e">
        <f t="shared" si="89"/>
        <v>#VALUE!</v>
      </c>
      <c r="CA58">
        <f t="shared" si="90"/>
        <v>4.7459500000000002E-2</v>
      </c>
      <c r="CB58">
        <f t="shared" si="91"/>
        <v>4.7105899999999999E-2</v>
      </c>
      <c r="CC58" t="e">
        <f t="shared" si="92"/>
        <v>#VALUE!</v>
      </c>
      <c r="CD58" t="e">
        <f t="shared" si="93"/>
        <v>#VALUE!</v>
      </c>
      <c r="CE58">
        <f t="shared" si="94"/>
        <v>5.7939200000000001E-3</v>
      </c>
      <c r="CF58">
        <f t="shared" si="95"/>
        <v>1.11276E-4</v>
      </c>
      <c r="CG58">
        <f t="shared" si="96"/>
        <v>1.2804899999999998E-4</v>
      </c>
      <c r="CH58">
        <f t="shared" si="97"/>
        <v>9.37586E-6</v>
      </c>
      <c r="CI58">
        <f t="shared" si="98"/>
        <v>1.0342E-4</v>
      </c>
      <c r="CJ58">
        <f t="shared" si="99"/>
        <v>1.8265899999999999E-3</v>
      </c>
      <c r="CL58">
        <f t="shared" si="100"/>
        <v>48.04</v>
      </c>
      <c r="CM58">
        <f t="shared" si="101"/>
        <v>7.33</v>
      </c>
      <c r="CN58">
        <f t="shared" si="102"/>
        <v>12.64</v>
      </c>
      <c r="CO58">
        <f t="shared" si="103"/>
        <v>29.07</v>
      </c>
      <c r="CP58">
        <f t="shared" si="104"/>
        <v>0.17</v>
      </c>
      <c r="CQ58">
        <f t="shared" si="105"/>
        <v>2.75</v>
      </c>
      <c r="CR58">
        <f t="shared" si="80"/>
        <v>0</v>
      </c>
      <c r="CV58" s="32" t="s">
        <v>24</v>
      </c>
      <c r="CW58" s="32"/>
      <c r="CX58" t="e">
        <f t="shared" si="81"/>
        <v>#VALUE!</v>
      </c>
      <c r="CY58">
        <f t="shared" si="106"/>
        <v>8.1995846541974515</v>
      </c>
      <c r="CZ58" t="e">
        <f t="shared" si="107"/>
        <v>#VALUE!</v>
      </c>
      <c r="DA58">
        <f t="shared" si="108"/>
        <v>21.202238102298008</v>
      </c>
      <c r="DB58" t="e">
        <f t="shared" si="109"/>
        <v>#VALUE!</v>
      </c>
      <c r="DC58">
        <f t="shared" si="110"/>
        <v>3.8849269639606738E-4</v>
      </c>
      <c r="DD58" t="e">
        <f t="shared" si="111"/>
        <v>#VALUE!</v>
      </c>
      <c r="DE58" t="e">
        <f t="shared" si="112"/>
        <v>#VALUE!</v>
      </c>
      <c r="DF58" t="e">
        <f t="shared" si="113"/>
        <v>#VALUE!</v>
      </c>
      <c r="DG58">
        <f t="shared" si="114"/>
        <v>5.6125923191052189E-2</v>
      </c>
      <c r="DH58">
        <f t="shared" si="115"/>
        <v>5.5707753458114503E-2</v>
      </c>
      <c r="DI58" t="e">
        <f t="shared" si="116"/>
        <v>#VALUE!</v>
      </c>
      <c r="DJ58" t="e">
        <f t="shared" si="117"/>
        <v>#VALUE!</v>
      </c>
      <c r="DK58">
        <f t="shared" si="118"/>
        <v>6.4691036853604961E-3</v>
      </c>
      <c r="DL58">
        <f t="shared" si="119"/>
        <v>1.3050295464362834E-4</v>
      </c>
      <c r="DM58">
        <f t="shared" si="120"/>
        <v>1.572964518201281E-4</v>
      </c>
      <c r="DN58">
        <f t="shared" si="121"/>
        <v>1.1327777861367425E-5</v>
      </c>
      <c r="DO58">
        <f t="shared" si="122"/>
        <v>1.1975266155141964E-4</v>
      </c>
      <c r="DP58">
        <f t="shared" si="123"/>
        <v>1.9676394208494258E-3</v>
      </c>
      <c r="DR58">
        <f t="shared" si="124"/>
        <v>0</v>
      </c>
      <c r="DS58">
        <f t="shared" si="125"/>
        <v>9.8806742061765664</v>
      </c>
      <c r="DT58">
        <f t="shared" si="82"/>
        <v>23.883884358784293</v>
      </c>
      <c r="DU58">
        <f t="shared" si="83"/>
        <v>62.176062655749334</v>
      </c>
      <c r="DV58">
        <f t="shared" si="84"/>
        <v>0.20478260869565221</v>
      </c>
      <c r="DW58">
        <f t="shared" si="85"/>
        <v>3.8478043912175726</v>
      </c>
      <c r="DX58">
        <f t="shared" si="86"/>
        <v>0</v>
      </c>
    </row>
    <row r="59" spans="1:128">
      <c r="A59" s="39" t="s">
        <v>23</v>
      </c>
      <c r="B59" s="16">
        <f t="shared" si="10"/>
        <v>62.454111783552818</v>
      </c>
      <c r="C59" s="16">
        <v>0</v>
      </c>
      <c r="D59" s="16">
        <f t="shared" si="11"/>
        <v>23.48707931801335</v>
      </c>
      <c r="F59" s="16">
        <f t="shared" si="12"/>
        <v>0</v>
      </c>
      <c r="G59" s="16">
        <v>0</v>
      </c>
      <c r="H59" s="16">
        <f t="shared" si="13"/>
        <v>3.4700199600798474</v>
      </c>
      <c r="I59" s="16">
        <f t="shared" si="14"/>
        <v>10.231148325358818</v>
      </c>
      <c r="J59" s="16">
        <f t="shared" si="15"/>
        <v>0.32524296675191822</v>
      </c>
      <c r="K59" s="16">
        <f t="shared" si="16"/>
        <v>99.96760235375676</v>
      </c>
      <c r="S59" s="15">
        <v>8</v>
      </c>
      <c r="T59" s="15">
        <f t="shared" si="0"/>
        <v>2.6662274057486055</v>
      </c>
      <c r="U59" s="18">
        <f t="shared" si="17"/>
        <v>2.7715856264812824</v>
      </c>
      <c r="V59" s="18">
        <f t="shared" si="1"/>
        <v>0</v>
      </c>
      <c r="W59" s="18">
        <f t="shared" si="2"/>
        <v>1.2283475392341099</v>
      </c>
      <c r="Y59" s="18">
        <f t="shared" si="18"/>
        <v>0</v>
      </c>
      <c r="Z59" s="18">
        <f t="shared" si="3"/>
        <v>0</v>
      </c>
      <c r="AA59" s="18">
        <f t="shared" si="4"/>
        <v>0.16497614686268849</v>
      </c>
      <c r="AB59" s="18">
        <f t="shared" si="5"/>
        <v>0.88025195815842894</v>
      </c>
      <c r="AC59" s="18">
        <f t="shared" si="6"/>
        <v>1.8410624488732822E-2</v>
      </c>
      <c r="AD59" s="19">
        <f t="shared" si="19"/>
        <v>5.063571895225242</v>
      </c>
      <c r="AE59" s="20">
        <f t="shared" si="25"/>
        <v>15.510543409670065</v>
      </c>
      <c r="AF59" s="13">
        <f t="shared" si="20"/>
        <v>1.7309095633643266E-2</v>
      </c>
      <c r="AJ59" s="39" t="s">
        <v>23</v>
      </c>
      <c r="AK59" s="39"/>
      <c r="AL59" t="s">
        <v>235</v>
      </c>
      <c r="AM59" s="39">
        <v>59127.3</v>
      </c>
      <c r="AN59" t="s">
        <v>235</v>
      </c>
      <c r="AO59" s="39">
        <v>112700</v>
      </c>
      <c r="AP59" t="s">
        <v>235</v>
      </c>
      <c r="AQ59" s="39">
        <v>3.7540300000000002</v>
      </c>
      <c r="AR59" t="s">
        <v>235</v>
      </c>
      <c r="AS59" t="s">
        <v>235</v>
      </c>
      <c r="AT59" t="s">
        <v>235</v>
      </c>
      <c r="AU59" s="39">
        <v>422.34399999999999</v>
      </c>
      <c r="AV59" s="39">
        <v>426.56299999999999</v>
      </c>
      <c r="AW59" t="s">
        <v>235</v>
      </c>
      <c r="AX59" t="s">
        <v>235</v>
      </c>
      <c r="AY59" s="39">
        <v>71.211600000000004</v>
      </c>
      <c r="AZ59" s="39">
        <v>1.4379500000000001</v>
      </c>
      <c r="BA59" s="39">
        <v>1.9510099999999999</v>
      </c>
      <c r="BB59" s="39">
        <v>0.18731500000000001</v>
      </c>
      <c r="BC59" s="39">
        <v>0.83960999999999997</v>
      </c>
      <c r="BD59" s="39">
        <v>14.3461</v>
      </c>
      <c r="BE59" s="39"/>
      <c r="BF59" s="39">
        <v>480200.00000000006</v>
      </c>
      <c r="BG59" s="39">
        <v>75900</v>
      </c>
      <c r="BH59" s="39">
        <v>124300</v>
      </c>
      <c r="BI59" s="39">
        <v>292000</v>
      </c>
      <c r="BJ59" s="39">
        <v>2700</v>
      </c>
      <c r="BK59" s="39">
        <v>24800</v>
      </c>
      <c r="BL59" s="39">
        <v>0</v>
      </c>
      <c r="BP59" s="39" t="s">
        <v>23</v>
      </c>
      <c r="BQ59" s="39"/>
      <c r="BR59" t="e">
        <f t="shared" si="79"/>
        <v>#VALUE!</v>
      </c>
      <c r="BS59">
        <f t="shared" si="126"/>
        <v>5.9127300000000007</v>
      </c>
      <c r="BT59" t="e">
        <f t="shared" si="127"/>
        <v>#VALUE!</v>
      </c>
      <c r="BU59">
        <f t="shared" si="128"/>
        <v>11.27</v>
      </c>
      <c r="BV59" t="e">
        <f t="shared" si="129"/>
        <v>#VALUE!</v>
      </c>
      <c r="BW59">
        <f t="shared" si="130"/>
        <v>3.7540300000000001E-4</v>
      </c>
      <c r="BX59" t="e">
        <f t="shared" si="87"/>
        <v>#VALUE!</v>
      </c>
      <c r="BY59" t="e">
        <f t="shared" si="88"/>
        <v>#VALUE!</v>
      </c>
      <c r="BZ59" t="e">
        <f t="shared" si="89"/>
        <v>#VALUE!</v>
      </c>
      <c r="CA59">
        <f t="shared" si="90"/>
        <v>4.2234399999999998E-2</v>
      </c>
      <c r="CB59">
        <f t="shared" si="91"/>
        <v>4.2656300000000001E-2</v>
      </c>
      <c r="CC59" t="e">
        <f t="shared" si="92"/>
        <v>#VALUE!</v>
      </c>
      <c r="CD59" t="e">
        <f t="shared" si="93"/>
        <v>#VALUE!</v>
      </c>
      <c r="CE59">
        <f t="shared" si="94"/>
        <v>7.1211600000000005E-3</v>
      </c>
      <c r="CF59">
        <f t="shared" si="95"/>
        <v>1.43795E-4</v>
      </c>
      <c r="CG59">
        <f t="shared" si="96"/>
        <v>1.9510099999999999E-4</v>
      </c>
      <c r="CH59">
        <f t="shared" si="97"/>
        <v>1.8731500000000002E-5</v>
      </c>
      <c r="CI59">
        <f t="shared" si="98"/>
        <v>8.3960999999999991E-5</v>
      </c>
      <c r="CJ59">
        <f t="shared" si="99"/>
        <v>1.43461E-3</v>
      </c>
      <c r="CL59">
        <f t="shared" si="100"/>
        <v>48.02</v>
      </c>
      <c r="CM59">
        <f t="shared" si="101"/>
        <v>7.59</v>
      </c>
      <c r="CN59">
        <f t="shared" si="102"/>
        <v>12.43</v>
      </c>
      <c r="CO59">
        <f t="shared" si="103"/>
        <v>29.2</v>
      </c>
      <c r="CP59">
        <f t="shared" si="104"/>
        <v>0.27</v>
      </c>
      <c r="CQ59">
        <f t="shared" si="105"/>
        <v>2.48</v>
      </c>
      <c r="CR59">
        <f t="shared" si="80"/>
        <v>0</v>
      </c>
      <c r="CV59" s="39" t="s">
        <v>23</v>
      </c>
      <c r="CW59" s="39"/>
      <c r="CX59" t="e">
        <f t="shared" si="81"/>
        <v>#VALUE!</v>
      </c>
      <c r="CY59">
        <f t="shared" si="106"/>
        <v>7.9702263027402971</v>
      </c>
      <c r="CZ59" t="e">
        <f t="shared" si="107"/>
        <v>#VALUE!</v>
      </c>
      <c r="DA59">
        <f t="shared" si="108"/>
        <v>21.295203854707196</v>
      </c>
      <c r="DB59" t="e">
        <f t="shared" si="109"/>
        <v>#VALUE!</v>
      </c>
      <c r="DC59">
        <f t="shared" si="110"/>
        <v>4.8473041172187703E-4</v>
      </c>
      <c r="DD59" t="e">
        <f t="shared" si="111"/>
        <v>#VALUE!</v>
      </c>
      <c r="DE59" t="e">
        <f t="shared" si="112"/>
        <v>#VALUE!</v>
      </c>
      <c r="DF59" t="e">
        <f t="shared" si="113"/>
        <v>#VALUE!</v>
      </c>
      <c r="DG59">
        <f t="shared" si="114"/>
        <v>4.994668486646877E-2</v>
      </c>
      <c r="DH59">
        <f t="shared" si="115"/>
        <v>5.0445626637753864E-2</v>
      </c>
      <c r="DI59" t="e">
        <f t="shared" si="116"/>
        <v>#VALUE!</v>
      </c>
      <c r="DJ59" t="e">
        <f t="shared" si="117"/>
        <v>#VALUE!</v>
      </c>
      <c r="DK59">
        <f t="shared" si="118"/>
        <v>7.9510111289147513E-3</v>
      </c>
      <c r="DL59">
        <f t="shared" si="119"/>
        <v>1.6864078833693285E-4</v>
      </c>
      <c r="DM59">
        <f t="shared" si="120"/>
        <v>2.3966368379728709E-4</v>
      </c>
      <c r="DN59">
        <f t="shared" si="121"/>
        <v>2.2631126212443865E-5</v>
      </c>
      <c r="DO59">
        <f t="shared" si="122"/>
        <v>9.7220588053749217E-5</v>
      </c>
      <c r="DP59">
        <f t="shared" si="123"/>
        <v>1.5453906949806989E-3</v>
      </c>
      <c r="DR59">
        <f t="shared" si="124"/>
        <v>0</v>
      </c>
      <c r="DS59">
        <f t="shared" si="125"/>
        <v>10.231148325358818</v>
      </c>
      <c r="DT59">
        <f t="shared" si="82"/>
        <v>23.48707931801335</v>
      </c>
      <c r="DU59">
        <f t="shared" si="83"/>
        <v>62.454111783552818</v>
      </c>
      <c r="DV59">
        <f t="shared" si="84"/>
        <v>0.32524296675191822</v>
      </c>
      <c r="DW59">
        <f t="shared" si="85"/>
        <v>3.4700199600798474</v>
      </c>
      <c r="DX59">
        <f t="shared" si="86"/>
        <v>0</v>
      </c>
    </row>
    <row r="60" spans="1:128">
      <c r="A60" s="32" t="s">
        <v>22</v>
      </c>
      <c r="B60" s="16">
        <f t="shared" si="10"/>
        <v>62.06912068351722</v>
      </c>
      <c r="C60" s="16">
        <v>0</v>
      </c>
      <c r="D60" s="16">
        <f t="shared" si="11"/>
        <v>23.997257227575989</v>
      </c>
      <c r="F60" s="16">
        <f t="shared" si="12"/>
        <v>0</v>
      </c>
      <c r="G60" s="16">
        <v>0</v>
      </c>
      <c r="H60" s="16">
        <f t="shared" si="13"/>
        <v>3.8897804391217639</v>
      </c>
      <c r="I60" s="16">
        <f t="shared" si="14"/>
        <v>10.028951718138289</v>
      </c>
      <c r="J60" s="16">
        <f t="shared" si="15"/>
        <v>0</v>
      </c>
      <c r="K60" s="16">
        <f t="shared" si="16"/>
        <v>99.985110068353265</v>
      </c>
      <c r="S60" s="15">
        <v>8</v>
      </c>
      <c r="T60" s="15">
        <f t="shared" si="0"/>
        <v>2.6635952107156937</v>
      </c>
      <c r="U60" s="18">
        <f t="shared" si="17"/>
        <v>2.7517811682082369</v>
      </c>
      <c r="V60" s="18">
        <f t="shared" si="1"/>
        <v>0</v>
      </c>
      <c r="W60" s="18">
        <f t="shared" si="2"/>
        <v>1.2537902539727654</v>
      </c>
      <c r="Y60" s="18">
        <f t="shared" si="18"/>
        <v>0</v>
      </c>
      <c r="Z60" s="18">
        <f t="shared" si="3"/>
        <v>0</v>
      </c>
      <c r="AA60" s="18">
        <f t="shared" si="4"/>
        <v>0.18475036641191725</v>
      </c>
      <c r="AB60" s="18">
        <f t="shared" si="5"/>
        <v>0.86200383242492062</v>
      </c>
      <c r="AC60" s="18">
        <f t="shared" si="6"/>
        <v>0</v>
      </c>
      <c r="AD60" s="19">
        <f t="shared" si="19"/>
        <v>5.0523256210178404</v>
      </c>
      <c r="AE60" s="20">
        <f t="shared" si="25"/>
        <v>17.649832846833903</v>
      </c>
      <c r="AF60" s="13">
        <f t="shared" si="20"/>
        <v>0</v>
      </c>
      <c r="AJ60" s="32" t="s">
        <v>22</v>
      </c>
      <c r="AK60" s="32"/>
      <c r="AL60" t="s">
        <v>235</v>
      </c>
      <c r="AM60" s="32">
        <v>67799.399999999994</v>
      </c>
      <c r="AN60" t="s">
        <v>212</v>
      </c>
      <c r="AO60" s="32">
        <v>132022</v>
      </c>
      <c r="AP60" t="s">
        <v>212</v>
      </c>
      <c r="AQ60" t="s">
        <v>235</v>
      </c>
      <c r="AR60" t="s">
        <v>235</v>
      </c>
      <c r="AS60" t="s">
        <v>235</v>
      </c>
      <c r="AT60" t="s">
        <v>212</v>
      </c>
      <c r="AU60" s="32">
        <v>578.63300000000004</v>
      </c>
      <c r="AV60" s="32">
        <v>565.18499999999995</v>
      </c>
      <c r="AW60" t="s">
        <v>235</v>
      </c>
      <c r="AX60" t="s">
        <v>212</v>
      </c>
      <c r="AY60" s="32">
        <v>42.272300000000001</v>
      </c>
      <c r="AZ60" t="s">
        <v>212</v>
      </c>
      <c r="BA60" t="s">
        <v>212</v>
      </c>
      <c r="BB60" t="s">
        <v>212</v>
      </c>
      <c r="BC60" t="s">
        <v>212</v>
      </c>
      <c r="BD60" s="32">
        <v>28.999199999999998</v>
      </c>
      <c r="BE60" s="32"/>
      <c r="BF60" s="32">
        <v>480600</v>
      </c>
      <c r="BG60" s="32">
        <v>74400</v>
      </c>
      <c r="BH60" s="32">
        <v>127000</v>
      </c>
      <c r="BI60" s="32">
        <v>290200</v>
      </c>
      <c r="BJ60" s="32">
        <v>0</v>
      </c>
      <c r="BK60" s="32">
        <v>27799.999999999996</v>
      </c>
      <c r="BL60" s="32">
        <v>0</v>
      </c>
      <c r="BP60" s="32" t="s">
        <v>22</v>
      </c>
      <c r="BQ60" s="32"/>
      <c r="BR60" t="e">
        <f t="shared" si="79"/>
        <v>#VALUE!</v>
      </c>
      <c r="BS60">
        <f t="shared" si="126"/>
        <v>6.7799399999999999</v>
      </c>
      <c r="BT60" t="e">
        <f t="shared" si="127"/>
        <v>#VALUE!</v>
      </c>
      <c r="BU60">
        <f t="shared" si="128"/>
        <v>13.202199999999999</v>
      </c>
      <c r="BV60" t="e">
        <f t="shared" si="129"/>
        <v>#VALUE!</v>
      </c>
      <c r="BW60" t="e">
        <f t="shared" si="130"/>
        <v>#VALUE!</v>
      </c>
      <c r="BX60" t="e">
        <f t="shared" si="87"/>
        <v>#VALUE!</v>
      </c>
      <c r="BY60" t="e">
        <f t="shared" si="88"/>
        <v>#VALUE!</v>
      </c>
      <c r="BZ60" t="e">
        <f t="shared" si="89"/>
        <v>#VALUE!</v>
      </c>
      <c r="CA60">
        <f t="shared" si="90"/>
        <v>5.7863300000000006E-2</v>
      </c>
      <c r="CB60">
        <f t="shared" si="91"/>
        <v>5.6518499999999992E-2</v>
      </c>
      <c r="CC60" t="e">
        <f t="shared" si="92"/>
        <v>#VALUE!</v>
      </c>
      <c r="CD60" t="e">
        <f t="shared" si="93"/>
        <v>#VALUE!</v>
      </c>
      <c r="CE60">
        <f t="shared" si="94"/>
        <v>4.2272300000000002E-3</v>
      </c>
      <c r="CF60" t="e">
        <f t="shared" si="95"/>
        <v>#VALUE!</v>
      </c>
      <c r="CG60" t="e">
        <f t="shared" si="96"/>
        <v>#VALUE!</v>
      </c>
      <c r="CH60" t="e">
        <f t="shared" si="97"/>
        <v>#VALUE!</v>
      </c>
      <c r="CI60" t="e">
        <f t="shared" si="98"/>
        <v>#VALUE!</v>
      </c>
      <c r="CJ60">
        <f t="shared" si="99"/>
        <v>2.8999199999999998E-3</v>
      </c>
      <c r="CL60">
        <f t="shared" si="100"/>
        <v>48.06</v>
      </c>
      <c r="CM60">
        <f t="shared" si="101"/>
        <v>7.44</v>
      </c>
      <c r="CN60">
        <f t="shared" si="102"/>
        <v>12.7</v>
      </c>
      <c r="CO60">
        <f t="shared" si="103"/>
        <v>29.02</v>
      </c>
      <c r="CP60">
        <f t="shared" si="104"/>
        <v>0</v>
      </c>
      <c r="CQ60">
        <f t="shared" si="105"/>
        <v>2.78</v>
      </c>
      <c r="CR60">
        <f t="shared" si="80"/>
        <v>0</v>
      </c>
      <c r="CV60" s="32" t="s">
        <v>22</v>
      </c>
      <c r="CW60" s="32"/>
      <c r="CX60" t="e">
        <f t="shared" si="81"/>
        <v>#VALUE!</v>
      </c>
      <c r="CY60">
        <f t="shared" si="106"/>
        <v>9.139205767725068</v>
      </c>
      <c r="CZ60" t="e">
        <f t="shared" si="107"/>
        <v>#VALUE!</v>
      </c>
      <c r="DA60">
        <f t="shared" si="108"/>
        <v>24.946188139362498</v>
      </c>
      <c r="DB60" t="e">
        <f t="shared" si="109"/>
        <v>#VALUE!</v>
      </c>
      <c r="DC60" t="e">
        <f t="shared" si="110"/>
        <v>#VALUE!</v>
      </c>
      <c r="DD60" t="e">
        <f t="shared" si="111"/>
        <v>#VALUE!</v>
      </c>
      <c r="DE60" t="e">
        <f t="shared" si="112"/>
        <v>#VALUE!</v>
      </c>
      <c r="DF60" t="e">
        <f t="shared" si="113"/>
        <v>#VALUE!</v>
      </c>
      <c r="DG60">
        <f t="shared" si="114"/>
        <v>6.8429526888838077E-2</v>
      </c>
      <c r="DH60">
        <f t="shared" si="115"/>
        <v>6.6839157384158757E-2</v>
      </c>
      <c r="DI60" t="e">
        <f t="shared" si="116"/>
        <v>#VALUE!</v>
      </c>
      <c r="DJ60" t="e">
        <f t="shared" si="117"/>
        <v>#VALUE!</v>
      </c>
      <c r="DK60">
        <f t="shared" si="118"/>
        <v>4.7198423816460101E-3</v>
      </c>
      <c r="DL60" t="e">
        <f t="shared" si="119"/>
        <v>#VALUE!</v>
      </c>
      <c r="DM60" t="e">
        <f t="shared" si="120"/>
        <v>#VALUE!</v>
      </c>
      <c r="DN60" t="e">
        <f t="shared" si="121"/>
        <v>#VALUE!</v>
      </c>
      <c r="DO60" t="e">
        <f t="shared" si="122"/>
        <v>#VALUE!</v>
      </c>
      <c r="DP60">
        <f t="shared" si="123"/>
        <v>3.123852046332054E-3</v>
      </c>
      <c r="DR60">
        <f t="shared" si="124"/>
        <v>0</v>
      </c>
      <c r="DS60">
        <f t="shared" si="125"/>
        <v>10.028951718138289</v>
      </c>
      <c r="DT60">
        <f t="shared" si="82"/>
        <v>23.997257227575989</v>
      </c>
      <c r="DU60">
        <f t="shared" si="83"/>
        <v>62.06912068351722</v>
      </c>
      <c r="DV60">
        <f t="shared" si="84"/>
        <v>0</v>
      </c>
      <c r="DW60">
        <f t="shared" si="85"/>
        <v>3.8897804391217639</v>
      </c>
      <c r="DX60">
        <f t="shared" si="86"/>
        <v>0</v>
      </c>
    </row>
    <row r="61" spans="1:128">
      <c r="A61" s="28" t="s">
        <v>21</v>
      </c>
      <c r="B61" s="16">
        <f t="shared" si="10"/>
        <v>63.352424350302556</v>
      </c>
      <c r="C61" s="16">
        <v>0</v>
      </c>
      <c r="D61" s="16">
        <f t="shared" si="11"/>
        <v>23.10916975537436</v>
      </c>
      <c r="F61" s="16">
        <f t="shared" si="12"/>
        <v>0</v>
      </c>
      <c r="G61" s="16">
        <v>0</v>
      </c>
      <c r="H61" s="16">
        <f t="shared" si="13"/>
        <v>3.4700199600798474</v>
      </c>
      <c r="I61" s="16">
        <f t="shared" si="14"/>
        <v>10.069391039582394</v>
      </c>
      <c r="J61" s="16">
        <f t="shared" si="15"/>
        <v>0</v>
      </c>
      <c r="K61" s="16">
        <f t="shared" si="16"/>
        <v>100.00100510533916</v>
      </c>
      <c r="S61" s="15">
        <v>8</v>
      </c>
      <c r="T61" s="15">
        <f t="shared" si="0"/>
        <v>2.6549702128674313</v>
      </c>
      <c r="U61" s="18">
        <f t="shared" si="17"/>
        <v>2.7995805519805361</v>
      </c>
      <c r="V61" s="18">
        <f t="shared" si="1"/>
        <v>0</v>
      </c>
      <c r="W61" s="18">
        <f t="shared" si="2"/>
        <v>1.2034804875700926</v>
      </c>
      <c r="Y61" s="18">
        <f t="shared" si="18"/>
        <v>0</v>
      </c>
      <c r="Z61" s="18">
        <f t="shared" si="3"/>
        <v>0</v>
      </c>
      <c r="AA61" s="18">
        <f t="shared" si="4"/>
        <v>0.16427959400976155</v>
      </c>
      <c r="AB61" s="18">
        <f t="shared" si="5"/>
        <v>0.86267714134805251</v>
      </c>
      <c r="AC61" s="18">
        <f t="shared" si="6"/>
        <v>0</v>
      </c>
      <c r="AD61" s="19">
        <f t="shared" si="19"/>
        <v>5.0300177749084423</v>
      </c>
      <c r="AE61" s="20">
        <f t="shared" si="25"/>
        <v>15.996739526960013</v>
      </c>
      <c r="AF61" s="13">
        <f t="shared" si="20"/>
        <v>0</v>
      </c>
      <c r="AJ61" s="28" t="s">
        <v>21</v>
      </c>
      <c r="AK61" s="28"/>
      <c r="AL61" t="s">
        <v>235</v>
      </c>
      <c r="AM61" s="28">
        <v>61300.800000000003</v>
      </c>
      <c r="AN61" t="s">
        <v>212</v>
      </c>
      <c r="AO61" s="28">
        <v>115589</v>
      </c>
      <c r="AP61" t="s">
        <v>212</v>
      </c>
      <c r="AQ61" t="s">
        <v>235</v>
      </c>
      <c r="AR61" t="s">
        <v>235</v>
      </c>
      <c r="AS61" t="s">
        <v>212</v>
      </c>
      <c r="AT61" t="s">
        <v>235</v>
      </c>
      <c r="AU61" s="28">
        <v>471.31200000000001</v>
      </c>
      <c r="AV61" s="28">
        <v>469.673</v>
      </c>
      <c r="AW61" t="s">
        <v>212</v>
      </c>
      <c r="AX61" t="s">
        <v>235</v>
      </c>
      <c r="AY61" s="28">
        <v>46.832500000000003</v>
      </c>
      <c r="AZ61" s="28">
        <v>6.1594199999999997E-3</v>
      </c>
      <c r="BA61" t="s">
        <v>212</v>
      </c>
      <c r="BB61" t="s">
        <v>212</v>
      </c>
      <c r="BC61" s="28">
        <v>0.240735</v>
      </c>
      <c r="BD61" s="28">
        <v>21.541799999999999</v>
      </c>
      <c r="BE61" s="28"/>
      <c r="BF61" s="28">
        <v>482100</v>
      </c>
      <c r="BG61" s="28">
        <v>74700</v>
      </c>
      <c r="BH61" s="28">
        <v>122300</v>
      </c>
      <c r="BI61" s="28">
        <v>296200</v>
      </c>
      <c r="BJ61" s="28">
        <v>0</v>
      </c>
      <c r="BK61" s="28">
        <v>24800</v>
      </c>
      <c r="BL61" s="28">
        <v>0</v>
      </c>
      <c r="BP61" s="28" t="s">
        <v>21</v>
      </c>
      <c r="BQ61" s="28"/>
      <c r="BR61" t="e">
        <f t="shared" si="79"/>
        <v>#VALUE!</v>
      </c>
      <c r="BS61">
        <f t="shared" si="126"/>
        <v>6.1300800000000004</v>
      </c>
      <c r="BT61" t="e">
        <f t="shared" si="127"/>
        <v>#VALUE!</v>
      </c>
      <c r="BU61">
        <f t="shared" si="128"/>
        <v>11.5589</v>
      </c>
      <c r="BV61" t="e">
        <f t="shared" si="129"/>
        <v>#VALUE!</v>
      </c>
      <c r="BW61" t="e">
        <f t="shared" si="130"/>
        <v>#VALUE!</v>
      </c>
      <c r="BX61" t="e">
        <f t="shared" si="87"/>
        <v>#VALUE!</v>
      </c>
      <c r="BY61" t="e">
        <f t="shared" si="88"/>
        <v>#VALUE!</v>
      </c>
      <c r="BZ61" t="e">
        <f t="shared" si="89"/>
        <v>#VALUE!</v>
      </c>
      <c r="CA61">
        <f t="shared" si="90"/>
        <v>4.7131199999999998E-2</v>
      </c>
      <c r="CB61">
        <f t="shared" si="91"/>
        <v>4.6967300000000003E-2</v>
      </c>
      <c r="CC61" t="e">
        <f t="shared" si="92"/>
        <v>#VALUE!</v>
      </c>
      <c r="CD61" t="e">
        <f t="shared" si="93"/>
        <v>#VALUE!</v>
      </c>
      <c r="CE61">
        <f t="shared" si="94"/>
        <v>4.6832499999999999E-3</v>
      </c>
      <c r="CF61">
        <f t="shared" si="95"/>
        <v>6.15942E-7</v>
      </c>
      <c r="CG61" t="e">
        <f t="shared" si="96"/>
        <v>#VALUE!</v>
      </c>
      <c r="CH61" t="e">
        <f t="shared" si="97"/>
        <v>#VALUE!</v>
      </c>
      <c r="CI61">
        <f t="shared" si="98"/>
        <v>2.4073499999999999E-5</v>
      </c>
      <c r="CJ61">
        <f t="shared" si="99"/>
        <v>2.1541799999999999E-3</v>
      </c>
      <c r="CL61">
        <f t="shared" si="100"/>
        <v>48.21</v>
      </c>
      <c r="CM61">
        <f t="shared" si="101"/>
        <v>7.47</v>
      </c>
      <c r="CN61">
        <f t="shared" si="102"/>
        <v>12.23</v>
      </c>
      <c r="CO61">
        <f t="shared" si="103"/>
        <v>29.62</v>
      </c>
      <c r="CP61">
        <f t="shared" si="104"/>
        <v>0</v>
      </c>
      <c r="CQ61">
        <f t="shared" si="105"/>
        <v>2.48</v>
      </c>
      <c r="CR61">
        <f t="shared" si="80"/>
        <v>0</v>
      </c>
      <c r="CV61" s="28" t="s">
        <v>21</v>
      </c>
      <c r="CW61" s="28"/>
      <c r="CX61" t="e">
        <f t="shared" si="81"/>
        <v>#VALUE!</v>
      </c>
      <c r="CY61">
        <f t="shared" si="106"/>
        <v>8.263209186602845</v>
      </c>
      <c r="CZ61" t="e">
        <f t="shared" si="107"/>
        <v>#VALUE!</v>
      </c>
      <c r="DA61">
        <f t="shared" si="108"/>
        <v>21.841094217939222</v>
      </c>
      <c r="DB61" t="e">
        <f t="shared" si="109"/>
        <v>#VALUE!</v>
      </c>
      <c r="DC61" t="e">
        <f t="shared" si="110"/>
        <v>#VALUE!</v>
      </c>
      <c r="DD61" t="e">
        <f t="shared" si="111"/>
        <v>#VALUE!</v>
      </c>
      <c r="DE61" t="e">
        <f t="shared" si="112"/>
        <v>#VALUE!</v>
      </c>
      <c r="DF61" t="e">
        <f t="shared" si="113"/>
        <v>#VALUE!</v>
      </c>
      <c r="DG61">
        <f t="shared" si="114"/>
        <v>5.5737673407897655E-2</v>
      </c>
      <c r="DH61">
        <f t="shared" si="115"/>
        <v>5.5543844167998097E-2</v>
      </c>
      <c r="DI61" t="e">
        <f t="shared" si="116"/>
        <v>#VALUE!</v>
      </c>
      <c r="DJ61" t="e">
        <f t="shared" si="117"/>
        <v>#VALUE!</v>
      </c>
      <c r="DK61">
        <f t="shared" si="118"/>
        <v>5.229003823743604E-3</v>
      </c>
      <c r="DL61">
        <f t="shared" si="119"/>
        <v>7.2236826349891916E-7</v>
      </c>
      <c r="DM61" t="e">
        <f t="shared" si="120"/>
        <v>#VALUE!</v>
      </c>
      <c r="DN61" t="e">
        <f t="shared" si="121"/>
        <v>#VALUE!</v>
      </c>
      <c r="DO61">
        <f t="shared" si="122"/>
        <v>2.787532100036841E-5</v>
      </c>
      <c r="DP61">
        <f t="shared" si="123"/>
        <v>2.3205259459459517E-3</v>
      </c>
      <c r="DR61">
        <f t="shared" si="124"/>
        <v>0</v>
      </c>
      <c r="DS61">
        <f t="shared" si="125"/>
        <v>10.069391039582394</v>
      </c>
      <c r="DT61">
        <f t="shared" si="82"/>
        <v>23.10916975537436</v>
      </c>
      <c r="DU61">
        <f t="shared" si="83"/>
        <v>63.352424350302556</v>
      </c>
      <c r="DV61">
        <f t="shared" si="84"/>
        <v>0</v>
      </c>
      <c r="DW61">
        <f t="shared" si="85"/>
        <v>3.4700199600798474</v>
      </c>
      <c r="DX61">
        <f t="shared" si="86"/>
        <v>0</v>
      </c>
    </row>
    <row r="62" spans="1:128">
      <c r="A62" s="39" t="s">
        <v>20</v>
      </c>
      <c r="B62" s="16">
        <f t="shared" si="10"/>
        <v>62.4327233891064</v>
      </c>
      <c r="C62" s="16">
        <v>0</v>
      </c>
      <c r="D62" s="16">
        <f t="shared" si="11"/>
        <v>23.713825055596747</v>
      </c>
      <c r="F62" s="16">
        <f t="shared" si="12"/>
        <v>0</v>
      </c>
      <c r="G62" s="16">
        <v>0</v>
      </c>
      <c r="H62" s="16">
        <f t="shared" si="13"/>
        <v>3.7078842315369336</v>
      </c>
      <c r="I62" s="16">
        <f t="shared" si="14"/>
        <v>10.123310134841203</v>
      </c>
      <c r="J62" s="16">
        <f t="shared" si="15"/>
        <v>0</v>
      </c>
      <c r="K62" s="16">
        <f t="shared" si="16"/>
        <v>99.977742811081285</v>
      </c>
      <c r="S62" s="15">
        <v>8</v>
      </c>
      <c r="T62" s="15">
        <f t="shared" si="0"/>
        <v>2.6617842232500131</v>
      </c>
      <c r="U62" s="18">
        <f t="shared" si="17"/>
        <v>2.7660192764922686</v>
      </c>
      <c r="V62" s="18">
        <f t="shared" si="1"/>
        <v>0</v>
      </c>
      <c r="W62" s="18">
        <f t="shared" si="2"/>
        <v>1.2381393197784702</v>
      </c>
      <c r="Y62" s="18">
        <f t="shared" si="18"/>
        <v>0</v>
      </c>
      <c r="Z62" s="18">
        <f t="shared" si="3"/>
        <v>0</v>
      </c>
      <c r="AA62" s="18">
        <f t="shared" si="4"/>
        <v>0.17599122234562248</v>
      </c>
      <c r="AB62" s="18">
        <f t="shared" si="5"/>
        <v>0.8695224900042684</v>
      </c>
      <c r="AC62" s="18">
        <f t="shared" si="6"/>
        <v>0</v>
      </c>
      <c r="AD62" s="19">
        <f t="shared" si="19"/>
        <v>5.0496723086206297</v>
      </c>
      <c r="AE62" s="20">
        <f t="shared" si="25"/>
        <v>16.832990353619142</v>
      </c>
      <c r="AF62" s="13">
        <f t="shared" si="20"/>
        <v>0</v>
      </c>
      <c r="AJ62" s="39" t="s">
        <v>20</v>
      </c>
      <c r="AK62" s="39"/>
      <c r="AL62" t="s">
        <v>235</v>
      </c>
      <c r="AM62" s="39">
        <v>66457.5</v>
      </c>
      <c r="AN62" t="s">
        <v>235</v>
      </c>
      <c r="AO62" s="39">
        <v>137812</v>
      </c>
      <c r="AP62" t="s">
        <v>212</v>
      </c>
      <c r="AQ62" s="39">
        <v>3.4638</v>
      </c>
      <c r="AR62" t="s">
        <v>235</v>
      </c>
      <c r="AS62" t="s">
        <v>235</v>
      </c>
      <c r="AT62" t="s">
        <v>212</v>
      </c>
      <c r="AU62" s="39">
        <v>649.01199999999994</v>
      </c>
      <c r="AV62" s="39">
        <v>598.88499999999999</v>
      </c>
      <c r="AW62" t="s">
        <v>212</v>
      </c>
      <c r="AX62" t="s">
        <v>235</v>
      </c>
      <c r="AY62" s="39">
        <v>55.2804</v>
      </c>
      <c r="AZ62" s="39">
        <v>0.187252</v>
      </c>
      <c r="BA62" s="39">
        <v>0.30873400000000001</v>
      </c>
      <c r="BB62" t="s">
        <v>212</v>
      </c>
      <c r="BC62" s="39">
        <v>2.7426400000000002E-3</v>
      </c>
      <c r="BD62" s="39">
        <v>32.9099</v>
      </c>
      <c r="BE62" s="39"/>
      <c r="BF62" s="39">
        <v>480900.00000000006</v>
      </c>
      <c r="BG62" s="39">
        <v>75100</v>
      </c>
      <c r="BH62" s="39">
        <v>125500</v>
      </c>
      <c r="BI62" s="39">
        <v>291900</v>
      </c>
      <c r="BJ62" s="39">
        <v>0</v>
      </c>
      <c r="BK62" s="39">
        <v>26500</v>
      </c>
      <c r="BL62" s="39">
        <v>0</v>
      </c>
      <c r="BP62" s="39" t="s">
        <v>20</v>
      </c>
      <c r="BQ62" s="39"/>
      <c r="BR62" t="e">
        <f t="shared" si="79"/>
        <v>#VALUE!</v>
      </c>
      <c r="BS62">
        <f t="shared" si="126"/>
        <v>6.6457499999999996</v>
      </c>
      <c r="BT62" t="e">
        <f t="shared" si="127"/>
        <v>#VALUE!</v>
      </c>
      <c r="BU62">
        <f t="shared" si="128"/>
        <v>13.7812</v>
      </c>
      <c r="BV62" t="e">
        <f t="shared" si="129"/>
        <v>#VALUE!</v>
      </c>
      <c r="BW62">
        <f t="shared" si="130"/>
        <v>3.4637999999999997E-4</v>
      </c>
      <c r="BX62" t="e">
        <f t="shared" si="87"/>
        <v>#VALUE!</v>
      </c>
      <c r="BY62" t="e">
        <f t="shared" si="88"/>
        <v>#VALUE!</v>
      </c>
      <c r="BZ62" t="e">
        <f t="shared" si="89"/>
        <v>#VALUE!</v>
      </c>
      <c r="CA62">
        <f t="shared" si="90"/>
        <v>6.4901199999999992E-2</v>
      </c>
      <c r="CB62">
        <f t="shared" si="91"/>
        <v>5.9888499999999997E-2</v>
      </c>
      <c r="CC62" t="e">
        <f t="shared" si="92"/>
        <v>#VALUE!</v>
      </c>
      <c r="CD62" t="e">
        <f t="shared" si="93"/>
        <v>#VALUE!</v>
      </c>
      <c r="CE62">
        <f t="shared" si="94"/>
        <v>5.5280399999999997E-3</v>
      </c>
      <c r="CF62">
        <f t="shared" si="95"/>
        <v>1.8725200000000002E-5</v>
      </c>
      <c r="CG62">
        <f t="shared" si="96"/>
        <v>3.0873400000000002E-5</v>
      </c>
      <c r="CH62" t="e">
        <f t="shared" si="97"/>
        <v>#VALUE!</v>
      </c>
      <c r="CI62">
        <f t="shared" si="98"/>
        <v>2.7426400000000003E-7</v>
      </c>
      <c r="CJ62">
        <f t="shared" si="99"/>
        <v>3.2909900000000001E-3</v>
      </c>
      <c r="CL62">
        <f t="shared" si="100"/>
        <v>48.09</v>
      </c>
      <c r="CM62">
        <f t="shared" si="101"/>
        <v>7.51</v>
      </c>
      <c r="CN62">
        <f t="shared" si="102"/>
        <v>12.55</v>
      </c>
      <c r="CO62">
        <f t="shared" si="103"/>
        <v>29.19</v>
      </c>
      <c r="CP62">
        <f t="shared" si="104"/>
        <v>0</v>
      </c>
      <c r="CQ62">
        <f t="shared" si="105"/>
        <v>2.65</v>
      </c>
      <c r="CR62">
        <f t="shared" si="80"/>
        <v>0</v>
      </c>
      <c r="CV62" s="39" t="s">
        <v>20</v>
      </c>
      <c r="CW62" s="39"/>
      <c r="CX62" t="e">
        <f t="shared" si="81"/>
        <v>#VALUE!</v>
      </c>
      <c r="CY62">
        <f t="shared" si="106"/>
        <v>8.9583206829055815</v>
      </c>
      <c r="CZ62" t="e">
        <f t="shared" si="107"/>
        <v>#VALUE!</v>
      </c>
      <c r="DA62">
        <f t="shared" si="108"/>
        <v>26.040236323202382</v>
      </c>
      <c r="DB62" t="e">
        <f t="shared" si="109"/>
        <v>#VALUE!</v>
      </c>
      <c r="DC62">
        <f t="shared" si="110"/>
        <v>4.4725513651255785E-4</v>
      </c>
      <c r="DD62" t="e">
        <f t="shared" si="111"/>
        <v>#VALUE!</v>
      </c>
      <c r="DE62" t="e">
        <f t="shared" si="112"/>
        <v>#VALUE!</v>
      </c>
      <c r="DF62" t="e">
        <f t="shared" si="113"/>
        <v>#VALUE!</v>
      </c>
      <c r="DG62">
        <f t="shared" si="114"/>
        <v>7.6752594658753587E-2</v>
      </c>
      <c r="DH62">
        <f t="shared" si="115"/>
        <v>7.0824541999543383E-2</v>
      </c>
      <c r="DI62" t="e">
        <f t="shared" si="116"/>
        <v>#VALUE!</v>
      </c>
      <c r="DJ62" t="e">
        <f t="shared" si="117"/>
        <v>#VALUE!</v>
      </c>
      <c r="DK62">
        <f t="shared" si="118"/>
        <v>6.1722398543335487E-3</v>
      </c>
      <c r="DL62">
        <f t="shared" si="119"/>
        <v>2.1960655723542091E-5</v>
      </c>
      <c r="DM62">
        <f t="shared" si="120"/>
        <v>3.7925140185581642E-5</v>
      </c>
      <c r="DN62" t="e">
        <f t="shared" si="121"/>
        <v>#VALUE!</v>
      </c>
      <c r="DO62">
        <f t="shared" si="122"/>
        <v>3.1757729614908685E-7</v>
      </c>
      <c r="DP62">
        <f t="shared" si="123"/>
        <v>3.5451205019305112E-3</v>
      </c>
      <c r="DR62">
        <f t="shared" si="124"/>
        <v>0</v>
      </c>
      <c r="DS62">
        <f t="shared" si="125"/>
        <v>10.123310134841203</v>
      </c>
      <c r="DT62">
        <f t="shared" si="82"/>
        <v>23.713825055596747</v>
      </c>
      <c r="DU62">
        <f t="shared" si="83"/>
        <v>62.4327233891064</v>
      </c>
      <c r="DV62">
        <f t="shared" si="84"/>
        <v>0</v>
      </c>
      <c r="DW62">
        <f t="shared" si="85"/>
        <v>3.7078842315369336</v>
      </c>
      <c r="DX62">
        <f t="shared" si="86"/>
        <v>0</v>
      </c>
    </row>
    <row r="63" spans="1:128">
      <c r="A63" s="32" t="s">
        <v>19</v>
      </c>
      <c r="B63" s="16">
        <f t="shared" si="10"/>
        <v>62.176062655749334</v>
      </c>
      <c r="C63" s="16">
        <v>0</v>
      </c>
      <c r="D63" s="16">
        <f t="shared" si="11"/>
        <v>23.959466271312092</v>
      </c>
      <c r="F63" s="16">
        <f t="shared" si="12"/>
        <v>0</v>
      </c>
      <c r="G63" s="16">
        <v>0</v>
      </c>
      <c r="H63" s="16">
        <f t="shared" si="13"/>
        <v>3.9457485029940198</v>
      </c>
      <c r="I63" s="16">
        <f t="shared" si="14"/>
        <v>9.9076337538059693</v>
      </c>
      <c r="J63" s="16">
        <f t="shared" si="15"/>
        <v>0</v>
      </c>
      <c r="K63" s="16">
        <f t="shared" si="16"/>
        <v>99.988911183861418</v>
      </c>
      <c r="S63" s="15">
        <v>8</v>
      </c>
      <c r="T63" s="15">
        <f t="shared" si="0"/>
        <v>2.6622756546010318</v>
      </c>
      <c r="U63" s="18">
        <f t="shared" si="17"/>
        <v>2.7551567561143449</v>
      </c>
      <c r="V63" s="18">
        <f t="shared" si="1"/>
        <v>0</v>
      </c>
      <c r="W63" s="18">
        <f t="shared" si="2"/>
        <v>1.251195626401979</v>
      </c>
      <c r="Y63" s="18">
        <f t="shared" si="18"/>
        <v>0</v>
      </c>
      <c r="Z63" s="18">
        <f t="shared" si="3"/>
        <v>0</v>
      </c>
      <c r="AA63" s="18">
        <f t="shared" si="4"/>
        <v>0.18731580204528256</v>
      </c>
      <c r="AB63" s="18">
        <f t="shared" si="5"/>
        <v>0.85115449224611772</v>
      </c>
      <c r="AC63" s="18">
        <f t="shared" si="6"/>
        <v>0</v>
      </c>
      <c r="AD63" s="19">
        <f t="shared" si="19"/>
        <v>5.0448226768077244</v>
      </c>
      <c r="AE63" s="20">
        <f t="shared" si="25"/>
        <v>18.03766588943186</v>
      </c>
      <c r="AF63" s="13">
        <f t="shared" si="20"/>
        <v>0</v>
      </c>
      <c r="AJ63" s="32" t="s">
        <v>19</v>
      </c>
      <c r="AK63" s="32"/>
      <c r="AL63" t="s">
        <v>235</v>
      </c>
      <c r="AM63" s="32">
        <v>85264.6</v>
      </c>
      <c r="AN63" t="s">
        <v>212</v>
      </c>
      <c r="AO63" s="32">
        <v>172295</v>
      </c>
      <c r="AP63" t="s">
        <v>212</v>
      </c>
      <c r="AQ63" t="s">
        <v>235</v>
      </c>
      <c r="AR63" t="s">
        <v>235</v>
      </c>
      <c r="AS63" t="s">
        <v>212</v>
      </c>
      <c r="AT63" t="s">
        <v>235</v>
      </c>
      <c r="AU63" s="32">
        <v>735.94</v>
      </c>
      <c r="AV63" s="32">
        <v>726.73599999999999</v>
      </c>
      <c r="AW63" t="s">
        <v>212</v>
      </c>
      <c r="AX63" t="s">
        <v>235</v>
      </c>
      <c r="AY63" s="32">
        <v>63.9572</v>
      </c>
      <c r="AZ63" s="32">
        <v>4.9613200000000003E-2</v>
      </c>
      <c r="BA63" s="32">
        <v>1.20115E-2</v>
      </c>
      <c r="BB63" t="s">
        <v>212</v>
      </c>
      <c r="BC63" t="s">
        <v>235</v>
      </c>
      <c r="BD63" s="32">
        <v>36.658299999999997</v>
      </c>
      <c r="BE63" s="32"/>
      <c r="BF63" s="32">
        <v>480800</v>
      </c>
      <c r="BG63" s="32">
        <v>73500</v>
      </c>
      <c r="BH63" s="32">
        <v>126800</v>
      </c>
      <c r="BI63" s="32">
        <v>290700</v>
      </c>
      <c r="BJ63" s="32">
        <v>0</v>
      </c>
      <c r="BK63" s="32">
        <v>28200</v>
      </c>
      <c r="BL63" s="32">
        <v>0</v>
      </c>
      <c r="BP63" s="32" t="s">
        <v>19</v>
      </c>
      <c r="BQ63" s="32"/>
      <c r="BR63" t="e">
        <f t="shared" si="79"/>
        <v>#VALUE!</v>
      </c>
      <c r="BS63">
        <f t="shared" si="126"/>
        <v>8.5264600000000002</v>
      </c>
      <c r="BT63" t="e">
        <f t="shared" si="127"/>
        <v>#VALUE!</v>
      </c>
      <c r="BU63">
        <f t="shared" si="128"/>
        <v>17.229500000000002</v>
      </c>
      <c r="BV63" t="e">
        <f t="shared" si="129"/>
        <v>#VALUE!</v>
      </c>
      <c r="BW63" t="e">
        <f t="shared" si="130"/>
        <v>#VALUE!</v>
      </c>
      <c r="BX63" t="e">
        <f t="shared" si="87"/>
        <v>#VALUE!</v>
      </c>
      <c r="BY63" t="e">
        <f t="shared" si="88"/>
        <v>#VALUE!</v>
      </c>
      <c r="BZ63" t="e">
        <f t="shared" si="89"/>
        <v>#VALUE!</v>
      </c>
      <c r="CA63">
        <f t="shared" si="90"/>
        <v>7.3594000000000007E-2</v>
      </c>
      <c r="CB63">
        <f t="shared" si="91"/>
        <v>7.2673600000000005E-2</v>
      </c>
      <c r="CC63" t="e">
        <f t="shared" si="92"/>
        <v>#VALUE!</v>
      </c>
      <c r="CD63" t="e">
        <f t="shared" si="93"/>
        <v>#VALUE!</v>
      </c>
      <c r="CE63">
        <f t="shared" si="94"/>
        <v>6.3957199999999997E-3</v>
      </c>
      <c r="CF63">
        <f t="shared" si="95"/>
        <v>4.96132E-6</v>
      </c>
      <c r="CG63">
        <f t="shared" si="96"/>
        <v>1.2011499999999999E-6</v>
      </c>
      <c r="CH63" t="e">
        <f t="shared" si="97"/>
        <v>#VALUE!</v>
      </c>
      <c r="CI63" t="e">
        <f t="shared" si="98"/>
        <v>#VALUE!</v>
      </c>
      <c r="CJ63">
        <f t="shared" si="99"/>
        <v>3.6658299999999997E-3</v>
      </c>
      <c r="CL63">
        <f t="shared" si="100"/>
        <v>48.08</v>
      </c>
      <c r="CM63">
        <f t="shared" si="101"/>
        <v>7.35</v>
      </c>
      <c r="CN63">
        <f t="shared" si="102"/>
        <v>12.68</v>
      </c>
      <c r="CO63">
        <f t="shared" si="103"/>
        <v>29.07</v>
      </c>
      <c r="CP63">
        <f t="shared" si="104"/>
        <v>0</v>
      </c>
      <c r="CQ63">
        <f t="shared" si="105"/>
        <v>2.82</v>
      </c>
      <c r="CR63">
        <f t="shared" si="80"/>
        <v>0</v>
      </c>
      <c r="CV63" s="32" t="s">
        <v>19</v>
      </c>
      <c r="CW63" s="32"/>
      <c r="CX63" t="e">
        <f t="shared" si="81"/>
        <v>#VALUE!</v>
      </c>
      <c r="CY63">
        <f t="shared" si="106"/>
        <v>11.493475224010403</v>
      </c>
      <c r="CZ63" t="e">
        <f t="shared" si="107"/>
        <v>#VALUE!</v>
      </c>
      <c r="DA63">
        <f t="shared" si="108"/>
        <v>32.555964047442565</v>
      </c>
      <c r="DB63" t="e">
        <f t="shared" si="109"/>
        <v>#VALUE!</v>
      </c>
      <c r="DC63" t="e">
        <f t="shared" si="110"/>
        <v>#VALUE!</v>
      </c>
      <c r="DD63" t="e">
        <f t="shared" si="111"/>
        <v>#VALUE!</v>
      </c>
      <c r="DE63" t="e">
        <f t="shared" si="112"/>
        <v>#VALUE!</v>
      </c>
      <c r="DF63" t="e">
        <f t="shared" si="113"/>
        <v>#VALUE!</v>
      </c>
      <c r="DG63">
        <f t="shared" si="114"/>
        <v>8.7032758274366462E-2</v>
      </c>
      <c r="DH63">
        <f t="shared" si="115"/>
        <v>8.5944287057749258E-2</v>
      </c>
      <c r="DI63" t="e">
        <f t="shared" si="116"/>
        <v>#VALUE!</v>
      </c>
      <c r="DJ63" t="e">
        <f t="shared" si="117"/>
        <v>#VALUE!</v>
      </c>
      <c r="DK63">
        <f t="shared" si="118"/>
        <v>7.1410333284777543E-3</v>
      </c>
      <c r="DL63">
        <f t="shared" si="119"/>
        <v>5.818567516198697E-6</v>
      </c>
      <c r="DM63">
        <f t="shared" si="120"/>
        <v>1.475502605281938E-6</v>
      </c>
      <c r="DN63" t="e">
        <f t="shared" si="121"/>
        <v>#VALUE!</v>
      </c>
      <c r="DO63" t="e">
        <f t="shared" si="122"/>
        <v>#VALUE!</v>
      </c>
      <c r="DP63">
        <f t="shared" si="123"/>
        <v>3.9489056756756855E-3</v>
      </c>
      <c r="DR63">
        <f t="shared" si="124"/>
        <v>0</v>
      </c>
      <c r="DS63">
        <f t="shared" si="125"/>
        <v>9.9076337538059693</v>
      </c>
      <c r="DT63">
        <f t="shared" si="82"/>
        <v>23.959466271312092</v>
      </c>
      <c r="DU63">
        <f t="shared" si="83"/>
        <v>62.176062655749334</v>
      </c>
      <c r="DV63">
        <f t="shared" si="84"/>
        <v>0</v>
      </c>
      <c r="DW63">
        <f t="shared" si="85"/>
        <v>3.9457485029940198</v>
      </c>
      <c r="DX63">
        <f t="shared" si="86"/>
        <v>0</v>
      </c>
    </row>
    <row r="64" spans="1:128">
      <c r="A64" s="32" t="s">
        <v>18</v>
      </c>
      <c r="B64" s="16">
        <f t="shared" si="10"/>
        <v>61.769683161267309</v>
      </c>
      <c r="C64" s="16">
        <v>0</v>
      </c>
      <c r="D64" s="16">
        <f t="shared" si="11"/>
        <v>24.129525574499638</v>
      </c>
      <c r="F64" s="16">
        <f t="shared" si="12"/>
        <v>0</v>
      </c>
      <c r="G64" s="16">
        <v>0</v>
      </c>
      <c r="H64" s="16">
        <f t="shared" si="13"/>
        <v>3.8198203592814446</v>
      </c>
      <c r="I64" s="16">
        <f t="shared" si="14"/>
        <v>10.271587646802924</v>
      </c>
      <c r="J64" s="16">
        <f t="shared" si="15"/>
        <v>0</v>
      </c>
      <c r="K64" s="16">
        <f t="shared" si="16"/>
        <v>99.990616741851326</v>
      </c>
      <c r="S64" s="15">
        <v>8</v>
      </c>
      <c r="T64" s="15">
        <f t="shared" si="0"/>
        <v>2.6666218301746065</v>
      </c>
      <c r="U64" s="18">
        <f t="shared" si="17"/>
        <v>2.7416176025433456</v>
      </c>
      <c r="V64" s="18">
        <f t="shared" si="1"/>
        <v>0</v>
      </c>
      <c r="W64" s="18">
        <f t="shared" si="2"/>
        <v>1.2621334321039219</v>
      </c>
      <c r="Y64" s="18">
        <f t="shared" si="18"/>
        <v>0</v>
      </c>
      <c r="Z64" s="18">
        <f t="shared" si="3"/>
        <v>0</v>
      </c>
      <c r="AA64" s="18">
        <f t="shared" si="4"/>
        <v>0.1816336725642887</v>
      </c>
      <c r="AB64" s="18">
        <f t="shared" si="5"/>
        <v>0.88386194838627574</v>
      </c>
      <c r="AC64" s="18">
        <f t="shared" si="6"/>
        <v>0</v>
      </c>
      <c r="AD64" s="19">
        <f t="shared" si="19"/>
        <v>5.0692466555978317</v>
      </c>
      <c r="AE64" s="20">
        <f t="shared" si="25"/>
        <v>17.046871802461958</v>
      </c>
      <c r="AF64" s="13">
        <f t="shared" si="20"/>
        <v>0</v>
      </c>
      <c r="AJ64" s="32" t="s">
        <v>18</v>
      </c>
      <c r="AK64" s="32"/>
      <c r="AL64" t="s">
        <v>235</v>
      </c>
      <c r="AM64" s="32">
        <v>57237.5</v>
      </c>
      <c r="AN64" t="s">
        <v>212</v>
      </c>
      <c r="AO64" s="32">
        <v>119061</v>
      </c>
      <c r="AP64" t="s">
        <v>212</v>
      </c>
      <c r="AQ64" s="32">
        <v>3.1399699999999999</v>
      </c>
      <c r="AR64" t="s">
        <v>235</v>
      </c>
      <c r="AS64" t="s">
        <v>212</v>
      </c>
      <c r="AT64" t="s">
        <v>212</v>
      </c>
      <c r="AU64" s="32">
        <v>510.10500000000002</v>
      </c>
      <c r="AV64" s="32">
        <v>518.15700000000004</v>
      </c>
      <c r="AW64" t="s">
        <v>212</v>
      </c>
      <c r="AX64" t="s">
        <v>212</v>
      </c>
      <c r="AY64" s="32">
        <v>38.003500000000003</v>
      </c>
      <c r="AZ64" t="s">
        <v>212</v>
      </c>
      <c r="BA64" t="s">
        <v>212</v>
      </c>
      <c r="BB64" t="s">
        <v>212</v>
      </c>
      <c r="BC64" s="32">
        <v>2.3553000000000001E-2</v>
      </c>
      <c r="BD64" s="32">
        <v>28.934100000000001</v>
      </c>
      <c r="BE64" s="32"/>
      <c r="BF64" s="32">
        <v>480000</v>
      </c>
      <c r="BG64" s="32">
        <v>76200</v>
      </c>
      <c r="BH64" s="32">
        <v>127700</v>
      </c>
      <c r="BI64" s="32">
        <v>288800</v>
      </c>
      <c r="BJ64" s="32">
        <v>0</v>
      </c>
      <c r="BK64" s="32">
        <v>27300</v>
      </c>
      <c r="BL64" s="32">
        <v>0</v>
      </c>
      <c r="BP64" s="32" t="s">
        <v>18</v>
      </c>
      <c r="BQ64" s="32"/>
      <c r="BR64" t="e">
        <f t="shared" si="79"/>
        <v>#VALUE!</v>
      </c>
      <c r="BS64">
        <f t="shared" si="126"/>
        <v>5.7237499999999999</v>
      </c>
      <c r="BT64" t="e">
        <f t="shared" si="127"/>
        <v>#VALUE!</v>
      </c>
      <c r="BU64">
        <f t="shared" si="128"/>
        <v>11.9061</v>
      </c>
      <c r="BV64" t="e">
        <f t="shared" si="129"/>
        <v>#VALUE!</v>
      </c>
      <c r="BW64">
        <f t="shared" si="130"/>
        <v>3.13997E-4</v>
      </c>
      <c r="BX64" t="e">
        <f t="shared" si="87"/>
        <v>#VALUE!</v>
      </c>
      <c r="BY64" t="e">
        <f t="shared" si="88"/>
        <v>#VALUE!</v>
      </c>
      <c r="BZ64" t="e">
        <f t="shared" si="89"/>
        <v>#VALUE!</v>
      </c>
      <c r="CA64">
        <f t="shared" si="90"/>
        <v>5.10105E-2</v>
      </c>
      <c r="CB64">
        <f t="shared" si="91"/>
        <v>5.1815700000000006E-2</v>
      </c>
      <c r="CC64" t="e">
        <f t="shared" si="92"/>
        <v>#VALUE!</v>
      </c>
      <c r="CD64" t="e">
        <f t="shared" si="93"/>
        <v>#VALUE!</v>
      </c>
      <c r="CE64">
        <f t="shared" si="94"/>
        <v>3.8003500000000001E-3</v>
      </c>
      <c r="CF64" t="e">
        <f t="shared" si="95"/>
        <v>#VALUE!</v>
      </c>
      <c r="CG64" t="e">
        <f t="shared" si="96"/>
        <v>#VALUE!</v>
      </c>
      <c r="CH64" t="e">
        <f t="shared" si="97"/>
        <v>#VALUE!</v>
      </c>
      <c r="CI64">
        <f t="shared" si="98"/>
        <v>2.3553000000000001E-6</v>
      </c>
      <c r="CJ64">
        <f t="shared" si="99"/>
        <v>2.8934099999999999E-3</v>
      </c>
      <c r="CL64">
        <f t="shared" si="100"/>
        <v>48</v>
      </c>
      <c r="CM64">
        <f t="shared" si="101"/>
        <v>7.62</v>
      </c>
      <c r="CN64">
        <f t="shared" si="102"/>
        <v>12.77</v>
      </c>
      <c r="CO64">
        <f t="shared" si="103"/>
        <v>28.88</v>
      </c>
      <c r="CP64">
        <f t="shared" si="104"/>
        <v>0</v>
      </c>
      <c r="CQ64">
        <f t="shared" si="105"/>
        <v>2.73</v>
      </c>
      <c r="CR64">
        <f t="shared" si="80"/>
        <v>0</v>
      </c>
      <c r="CV64" s="32" t="s">
        <v>18</v>
      </c>
      <c r="CW64" s="32"/>
      <c r="CX64" t="e">
        <f t="shared" si="81"/>
        <v>#VALUE!</v>
      </c>
      <c r="CY64">
        <f t="shared" si="106"/>
        <v>7.7154855371900579</v>
      </c>
      <c r="CZ64" t="e">
        <f t="shared" si="107"/>
        <v>#VALUE!</v>
      </c>
      <c r="DA64">
        <f t="shared" si="108"/>
        <v>22.497145218680512</v>
      </c>
      <c r="DB64" t="e">
        <f t="shared" si="109"/>
        <v>#VALUE!</v>
      </c>
      <c r="DC64">
        <f t="shared" si="110"/>
        <v>4.0544133927921251E-4</v>
      </c>
      <c r="DD64" t="e">
        <f t="shared" si="111"/>
        <v>#VALUE!</v>
      </c>
      <c r="DE64" t="e">
        <f t="shared" si="112"/>
        <v>#VALUE!</v>
      </c>
      <c r="DF64" t="e">
        <f t="shared" si="113"/>
        <v>#VALUE!</v>
      </c>
      <c r="DG64">
        <f t="shared" si="114"/>
        <v>6.0325359621090986E-2</v>
      </c>
      <c r="DH64">
        <f t="shared" si="115"/>
        <v>6.1277594544624434E-2</v>
      </c>
      <c r="DI64" t="e">
        <f t="shared" si="116"/>
        <v>#VALUE!</v>
      </c>
      <c r="DJ64" t="e">
        <f t="shared" si="117"/>
        <v>#VALUE!</v>
      </c>
      <c r="DK64">
        <f t="shared" si="118"/>
        <v>4.243216715222123E-3</v>
      </c>
      <c r="DL64" t="e">
        <f t="shared" si="119"/>
        <v>#VALUE!</v>
      </c>
      <c r="DM64" t="e">
        <f t="shared" si="120"/>
        <v>#VALUE!</v>
      </c>
      <c r="DN64" t="e">
        <f t="shared" si="121"/>
        <v>#VALUE!</v>
      </c>
      <c r="DO64">
        <f t="shared" si="122"/>
        <v>2.7272620745702836E-6</v>
      </c>
      <c r="DP64">
        <f t="shared" si="123"/>
        <v>3.1168393436293513E-3</v>
      </c>
      <c r="DR64">
        <f t="shared" si="124"/>
        <v>0</v>
      </c>
      <c r="DS64">
        <f t="shared" si="125"/>
        <v>10.271587646802924</v>
      </c>
      <c r="DT64">
        <f t="shared" si="82"/>
        <v>24.129525574499638</v>
      </c>
      <c r="DU64">
        <f t="shared" si="83"/>
        <v>61.769683161267309</v>
      </c>
      <c r="DV64">
        <f t="shared" si="84"/>
        <v>0</v>
      </c>
      <c r="DW64">
        <f t="shared" si="85"/>
        <v>3.8198203592814446</v>
      </c>
      <c r="DX64">
        <f t="shared" si="86"/>
        <v>0</v>
      </c>
    </row>
    <row r="65" spans="1:128">
      <c r="A65" s="28" t="s">
        <v>17</v>
      </c>
      <c r="B65" s="16">
        <f t="shared" si="10"/>
        <v>62.4327233891064</v>
      </c>
      <c r="C65" s="16">
        <v>0</v>
      </c>
      <c r="D65" s="16">
        <f t="shared" si="11"/>
        <v>23.827197924388443</v>
      </c>
      <c r="F65" s="16">
        <f t="shared" si="12"/>
        <v>0</v>
      </c>
      <c r="G65" s="16">
        <v>0</v>
      </c>
      <c r="H65" s="16">
        <f t="shared" si="13"/>
        <v>3.5679640718562942</v>
      </c>
      <c r="I65" s="16">
        <f t="shared" si="14"/>
        <v>10.150269682470608</v>
      </c>
      <c r="J65" s="16">
        <f t="shared" si="15"/>
        <v>0</v>
      </c>
      <c r="K65" s="16">
        <f t="shared" si="16"/>
        <v>99.978155067821746</v>
      </c>
      <c r="S65" s="15">
        <v>8</v>
      </c>
      <c r="T65" s="15">
        <f t="shared" si="0"/>
        <v>2.6606548656837972</v>
      </c>
      <c r="U65" s="18">
        <f t="shared" si="17"/>
        <v>2.7648456934606616</v>
      </c>
      <c r="V65" s="18">
        <f t="shared" si="1"/>
        <v>0</v>
      </c>
      <c r="W65" s="18">
        <f t="shared" si="2"/>
        <v>1.2435308743548523</v>
      </c>
      <c r="Y65" s="18">
        <f t="shared" si="18"/>
        <v>0</v>
      </c>
      <c r="Z65" s="18">
        <f t="shared" si="3"/>
        <v>0</v>
      </c>
      <c r="AA65" s="18">
        <f t="shared" si="4"/>
        <v>0.16927819130473296</v>
      </c>
      <c r="AB65" s="18">
        <f t="shared" si="5"/>
        <v>0.87146822048332995</v>
      </c>
      <c r="AC65" s="18">
        <f t="shared" si="6"/>
        <v>0</v>
      </c>
      <c r="AD65" s="19">
        <f t="shared" si="19"/>
        <v>5.0491229796035775</v>
      </c>
      <c r="AE65" s="20">
        <f t="shared" si="25"/>
        <v>16.265075659872146</v>
      </c>
      <c r="AF65" s="13">
        <f t="shared" si="20"/>
        <v>0</v>
      </c>
      <c r="AJ65" s="28" t="s">
        <v>17</v>
      </c>
      <c r="AK65" s="28"/>
      <c r="AL65" t="s">
        <v>235</v>
      </c>
      <c r="AM65" s="28">
        <v>54261.7</v>
      </c>
      <c r="AN65" t="s">
        <v>212</v>
      </c>
      <c r="AO65" s="28">
        <v>109045</v>
      </c>
      <c r="AP65" t="s">
        <v>212</v>
      </c>
      <c r="AQ65" t="s">
        <v>235</v>
      </c>
      <c r="AR65" t="s">
        <v>235</v>
      </c>
      <c r="AS65" t="s">
        <v>212</v>
      </c>
      <c r="AT65" t="s">
        <v>212</v>
      </c>
      <c r="AU65" s="28">
        <v>408.15</v>
      </c>
      <c r="AV65" s="28">
        <v>436.887</v>
      </c>
      <c r="AW65" t="s">
        <v>212</v>
      </c>
      <c r="AX65" t="s">
        <v>212</v>
      </c>
      <c r="AY65" s="28">
        <v>38.735100000000003</v>
      </c>
      <c r="AZ65" t="s">
        <v>212</v>
      </c>
      <c r="BA65" s="28">
        <v>3.1453799999999997E-2</v>
      </c>
      <c r="BB65" t="s">
        <v>212</v>
      </c>
      <c r="BC65" s="28">
        <v>0.32831300000000002</v>
      </c>
      <c r="BD65" s="28">
        <v>19.299700000000001</v>
      </c>
      <c r="BE65" s="28"/>
      <c r="BF65" s="28">
        <v>481200</v>
      </c>
      <c r="BG65" s="28">
        <v>75300</v>
      </c>
      <c r="BH65" s="28">
        <v>126100</v>
      </c>
      <c r="BI65" s="28">
        <v>291900</v>
      </c>
      <c r="BJ65" s="28">
        <v>0</v>
      </c>
      <c r="BK65" s="28">
        <v>25500</v>
      </c>
      <c r="BL65" s="28">
        <v>0</v>
      </c>
      <c r="BP65" s="28" t="s">
        <v>17</v>
      </c>
      <c r="BQ65" s="28"/>
      <c r="BR65" t="e">
        <f t="shared" si="79"/>
        <v>#VALUE!</v>
      </c>
      <c r="BS65">
        <f t="shared" si="126"/>
        <v>5.4261699999999999</v>
      </c>
      <c r="BT65" t="e">
        <f t="shared" si="127"/>
        <v>#VALUE!</v>
      </c>
      <c r="BU65">
        <f t="shared" si="128"/>
        <v>10.904500000000001</v>
      </c>
      <c r="BV65" t="e">
        <f t="shared" si="129"/>
        <v>#VALUE!</v>
      </c>
      <c r="BW65" t="e">
        <f t="shared" si="130"/>
        <v>#VALUE!</v>
      </c>
      <c r="BX65" t="e">
        <f t="shared" si="87"/>
        <v>#VALUE!</v>
      </c>
      <c r="BY65" t="e">
        <f t="shared" si="88"/>
        <v>#VALUE!</v>
      </c>
      <c r="BZ65" t="e">
        <f t="shared" si="89"/>
        <v>#VALUE!</v>
      </c>
      <c r="CA65">
        <f t="shared" si="90"/>
        <v>4.0814999999999997E-2</v>
      </c>
      <c r="CB65">
        <f t="shared" si="91"/>
        <v>4.3688699999999997E-2</v>
      </c>
      <c r="CC65" t="e">
        <f t="shared" si="92"/>
        <v>#VALUE!</v>
      </c>
      <c r="CD65" t="e">
        <f t="shared" si="93"/>
        <v>#VALUE!</v>
      </c>
      <c r="CE65">
        <f t="shared" si="94"/>
        <v>3.8735100000000001E-3</v>
      </c>
      <c r="CF65" t="e">
        <f t="shared" si="95"/>
        <v>#VALUE!</v>
      </c>
      <c r="CG65">
        <f t="shared" si="96"/>
        <v>3.1453799999999999E-6</v>
      </c>
      <c r="CH65" t="e">
        <f t="shared" si="97"/>
        <v>#VALUE!</v>
      </c>
      <c r="CI65">
        <f t="shared" si="98"/>
        <v>3.2831300000000005E-5</v>
      </c>
      <c r="CJ65">
        <f t="shared" si="99"/>
        <v>1.92997E-3</v>
      </c>
      <c r="CL65">
        <f t="shared" si="100"/>
        <v>48.12</v>
      </c>
      <c r="CM65">
        <f t="shared" si="101"/>
        <v>7.53</v>
      </c>
      <c r="CN65">
        <f t="shared" si="102"/>
        <v>12.61</v>
      </c>
      <c r="CO65">
        <f t="shared" si="103"/>
        <v>29.19</v>
      </c>
      <c r="CP65">
        <f t="shared" si="104"/>
        <v>0</v>
      </c>
      <c r="CQ65">
        <f t="shared" si="105"/>
        <v>2.5499999999999998</v>
      </c>
      <c r="CR65">
        <f t="shared" si="80"/>
        <v>0</v>
      </c>
      <c r="CV65" s="28" t="s">
        <v>17</v>
      </c>
      <c r="CW65" s="28"/>
      <c r="CX65" t="e">
        <f t="shared" si="81"/>
        <v>#VALUE!</v>
      </c>
      <c r="CY65">
        <f t="shared" si="106"/>
        <v>7.3143544280121553</v>
      </c>
      <c r="CZ65" t="e">
        <f t="shared" si="107"/>
        <v>#VALUE!</v>
      </c>
      <c r="DA65">
        <f t="shared" si="108"/>
        <v>20.604574128984442</v>
      </c>
      <c r="DB65" t="e">
        <f t="shared" si="109"/>
        <v>#VALUE!</v>
      </c>
      <c r="DC65" t="e">
        <f t="shared" si="110"/>
        <v>#VALUE!</v>
      </c>
      <c r="DD65" t="e">
        <f t="shared" si="111"/>
        <v>#VALUE!</v>
      </c>
      <c r="DE65" t="e">
        <f t="shared" si="112"/>
        <v>#VALUE!</v>
      </c>
      <c r="DF65" t="e">
        <f t="shared" si="113"/>
        <v>#VALUE!</v>
      </c>
      <c r="DG65">
        <f t="shared" si="114"/>
        <v>4.8268092901164045E-2</v>
      </c>
      <c r="DH65">
        <f t="shared" si="115"/>
        <v>5.1666549805980289E-2</v>
      </c>
      <c r="DI65" t="e">
        <f t="shared" si="116"/>
        <v>#VALUE!</v>
      </c>
      <c r="DJ65" t="e">
        <f t="shared" si="117"/>
        <v>#VALUE!</v>
      </c>
      <c r="DK65">
        <f t="shared" si="118"/>
        <v>4.3249022796795151E-3</v>
      </c>
      <c r="DL65" t="e">
        <f t="shared" si="119"/>
        <v>#VALUE!</v>
      </c>
      <c r="DM65">
        <f t="shared" si="120"/>
        <v>3.8638108351177636E-6</v>
      </c>
      <c r="DN65" t="e">
        <f t="shared" si="121"/>
        <v>#VALUE!</v>
      </c>
      <c r="DO65">
        <f t="shared" si="122"/>
        <v>3.8016201481271754E-5</v>
      </c>
      <c r="DP65">
        <f t="shared" si="123"/>
        <v>2.0790024324324379E-3</v>
      </c>
      <c r="DR65">
        <f t="shared" si="124"/>
        <v>0</v>
      </c>
      <c r="DS65">
        <f t="shared" si="125"/>
        <v>10.150269682470608</v>
      </c>
      <c r="DT65">
        <f t="shared" si="82"/>
        <v>23.827197924388443</v>
      </c>
      <c r="DU65">
        <f t="shared" si="83"/>
        <v>62.4327233891064</v>
      </c>
      <c r="DV65">
        <f t="shared" si="84"/>
        <v>0</v>
      </c>
      <c r="DW65">
        <f t="shared" si="85"/>
        <v>3.5679640718562942</v>
      </c>
      <c r="DX65">
        <f t="shared" si="86"/>
        <v>0</v>
      </c>
    </row>
    <row r="66" spans="1:128">
      <c r="A66" s="39" t="s">
        <v>16</v>
      </c>
      <c r="B66" s="16">
        <f t="shared" si="10"/>
        <v>62.496888572445663</v>
      </c>
      <c r="C66" s="16">
        <v>0</v>
      </c>
      <c r="D66" s="16">
        <f t="shared" si="11"/>
        <v>23.694929577464794</v>
      </c>
      <c r="F66" s="16">
        <f t="shared" si="12"/>
        <v>0</v>
      </c>
      <c r="G66" s="16">
        <v>0</v>
      </c>
      <c r="H66" s="16">
        <f t="shared" si="13"/>
        <v>4.1416367265469143</v>
      </c>
      <c r="I66" s="16">
        <f t="shared" si="14"/>
        <v>9.6649978251413344</v>
      </c>
      <c r="J66" s="16">
        <f t="shared" si="15"/>
        <v>0</v>
      </c>
      <c r="K66" s="16">
        <f t="shared" si="16"/>
        <v>99.998452701598723</v>
      </c>
      <c r="S66" s="15">
        <v>8</v>
      </c>
      <c r="T66" s="15">
        <f t="shared" ref="T66:T118" si="131">S66/((I66/61.979)+(B66*2/60.08)+(H66/56.08)+(D66*3/101.9612)+(C66*2/79.9)+(G66/40.31)+(F66/71.846)+(J66/94.2034))</f>
        <v>2.6600849541776577</v>
      </c>
      <c r="U66" s="18">
        <f t="shared" si="17"/>
        <v>2.7670944236764368</v>
      </c>
      <c r="V66" s="18">
        <f t="shared" ref="V66:V118" si="132">$T66*C66/79.9</f>
        <v>0</v>
      </c>
      <c r="W66" s="18">
        <f t="shared" ref="W66:W118" si="133">$T66*D66*2/101.9612</f>
        <v>1.2363629627606043</v>
      </c>
      <c r="Y66" s="18">
        <f t="shared" ref="Y66:Y118" si="134">$T66*F66/71.846</f>
        <v>0</v>
      </c>
      <c r="Z66" s="18">
        <f t="shared" ref="Z66:Z118" si="135">$T66*G66/40.31</f>
        <v>0</v>
      </c>
      <c r="AA66" s="18">
        <f t="shared" ref="AA66:AA118" si="136">$T66*H66/56.08</f>
        <v>0.19645337984944816</v>
      </c>
      <c r="AB66" s="18">
        <f t="shared" ref="AB66:AB118" si="137">$T66*I66*2/61.979</f>
        <v>0.82962665731354979</v>
      </c>
      <c r="AC66" s="18">
        <f t="shared" ref="AC66:AC118" si="138">$T66*J66*2/94.2034</f>
        <v>0</v>
      </c>
      <c r="AD66" s="19">
        <f t="shared" si="19"/>
        <v>5.029537423600039</v>
      </c>
      <c r="AE66" s="20">
        <f t="shared" si="25"/>
        <v>19.146009349584546</v>
      </c>
      <c r="AF66" s="13">
        <f t="shared" si="20"/>
        <v>0</v>
      </c>
      <c r="AJ66" s="39" t="s">
        <v>16</v>
      </c>
      <c r="AK66" s="39"/>
      <c r="AL66" t="s">
        <v>235</v>
      </c>
      <c r="AM66" s="39">
        <v>59836.1</v>
      </c>
      <c r="AN66" t="s">
        <v>235</v>
      </c>
      <c r="AO66" s="39">
        <v>119163</v>
      </c>
      <c r="AP66" t="s">
        <v>235</v>
      </c>
      <c r="AQ66" t="s">
        <v>235</v>
      </c>
      <c r="AR66" t="s">
        <v>235</v>
      </c>
      <c r="AS66" t="s">
        <v>212</v>
      </c>
      <c r="AT66" t="s">
        <v>212</v>
      </c>
      <c r="AU66" s="39">
        <v>462.09500000000003</v>
      </c>
      <c r="AV66" s="39">
        <v>461.47199999999998</v>
      </c>
      <c r="AW66" t="s">
        <v>235</v>
      </c>
      <c r="AX66" t="s">
        <v>235</v>
      </c>
      <c r="AY66" s="39">
        <v>82.548699999999997</v>
      </c>
      <c r="AZ66" s="39">
        <v>2.0426899999999999</v>
      </c>
      <c r="BA66" s="39">
        <v>3.1665399999999999</v>
      </c>
      <c r="BB66" s="39">
        <v>0.22487199999999999</v>
      </c>
      <c r="BC66" s="39">
        <v>1.1694599999999999</v>
      </c>
      <c r="BD66" s="39">
        <v>16.232700000000001</v>
      </c>
      <c r="BE66" s="39"/>
      <c r="BF66" s="39">
        <v>481100</v>
      </c>
      <c r="BG66" s="39">
        <v>71700</v>
      </c>
      <c r="BH66" s="39">
        <v>125399.99999999999</v>
      </c>
      <c r="BI66" s="39">
        <v>292200</v>
      </c>
      <c r="BJ66" s="39">
        <v>0</v>
      </c>
      <c r="BK66" s="39">
        <v>29600</v>
      </c>
      <c r="BL66" s="39">
        <v>0</v>
      </c>
      <c r="BP66" s="39" t="s">
        <v>16</v>
      </c>
      <c r="BQ66" s="39"/>
      <c r="BR66" t="e">
        <f t="shared" si="79"/>
        <v>#VALUE!</v>
      </c>
      <c r="BS66">
        <f t="shared" si="126"/>
        <v>5.9836099999999997</v>
      </c>
      <c r="BT66" t="e">
        <f t="shared" si="127"/>
        <v>#VALUE!</v>
      </c>
      <c r="BU66">
        <f t="shared" si="128"/>
        <v>11.9163</v>
      </c>
      <c r="BV66" t="e">
        <f t="shared" si="129"/>
        <v>#VALUE!</v>
      </c>
      <c r="BW66" t="e">
        <f t="shared" si="130"/>
        <v>#VALUE!</v>
      </c>
      <c r="BX66" t="e">
        <f t="shared" si="87"/>
        <v>#VALUE!</v>
      </c>
      <c r="BY66" t="e">
        <f t="shared" si="88"/>
        <v>#VALUE!</v>
      </c>
      <c r="BZ66" t="e">
        <f t="shared" si="89"/>
        <v>#VALUE!</v>
      </c>
      <c r="CA66">
        <f t="shared" si="90"/>
        <v>4.6209500000000001E-2</v>
      </c>
      <c r="CB66">
        <f t="shared" si="91"/>
        <v>4.6147199999999999E-2</v>
      </c>
      <c r="CC66" t="e">
        <f t="shared" si="92"/>
        <v>#VALUE!</v>
      </c>
      <c r="CD66" t="e">
        <f t="shared" si="93"/>
        <v>#VALUE!</v>
      </c>
      <c r="CE66">
        <f t="shared" si="94"/>
        <v>8.2548699999999992E-3</v>
      </c>
      <c r="CF66">
        <f t="shared" si="95"/>
        <v>2.0426899999999998E-4</v>
      </c>
      <c r="CG66">
        <f t="shared" si="96"/>
        <v>3.1665399999999998E-4</v>
      </c>
      <c r="CH66">
        <f t="shared" si="97"/>
        <v>2.24872E-5</v>
      </c>
      <c r="CI66">
        <f t="shared" si="98"/>
        <v>1.1694599999999999E-4</v>
      </c>
      <c r="CJ66">
        <f t="shared" si="99"/>
        <v>1.6232700000000002E-3</v>
      </c>
      <c r="CL66">
        <f t="shared" si="100"/>
        <v>48.11</v>
      </c>
      <c r="CM66">
        <f t="shared" si="101"/>
        <v>7.17</v>
      </c>
      <c r="CN66">
        <f t="shared" si="102"/>
        <v>12.54</v>
      </c>
      <c r="CO66">
        <f t="shared" si="103"/>
        <v>29.22</v>
      </c>
      <c r="CP66">
        <f t="shared" si="104"/>
        <v>0</v>
      </c>
      <c r="CQ66">
        <f t="shared" si="105"/>
        <v>2.96</v>
      </c>
      <c r="CR66">
        <f t="shared" si="80"/>
        <v>0</v>
      </c>
      <c r="CV66" s="39" t="s">
        <v>16</v>
      </c>
      <c r="CW66" s="39"/>
      <c r="CX66" t="e">
        <f t="shared" si="81"/>
        <v>#VALUE!</v>
      </c>
      <c r="CY66">
        <f t="shared" si="106"/>
        <v>8.0657709395389041</v>
      </c>
      <c r="CZ66" t="e">
        <f t="shared" si="107"/>
        <v>#VALUE!</v>
      </c>
      <c r="DA66">
        <f t="shared" si="108"/>
        <v>22.516418606375101</v>
      </c>
      <c r="DB66" t="e">
        <f t="shared" si="109"/>
        <v>#VALUE!</v>
      </c>
      <c r="DC66" t="e">
        <f t="shared" si="110"/>
        <v>#VALUE!</v>
      </c>
      <c r="DD66" t="e">
        <f t="shared" si="111"/>
        <v>#VALUE!</v>
      </c>
      <c r="DE66" t="e">
        <f t="shared" si="112"/>
        <v>#VALUE!</v>
      </c>
      <c r="DF66" t="e">
        <f t="shared" si="113"/>
        <v>#VALUE!</v>
      </c>
      <c r="DG66">
        <f t="shared" si="114"/>
        <v>5.4647664802556416E-2</v>
      </c>
      <c r="DH66">
        <f t="shared" si="115"/>
        <v>5.4573988404473785E-2</v>
      </c>
      <c r="DI66" t="e">
        <f t="shared" si="116"/>
        <v>#VALUE!</v>
      </c>
      <c r="DJ66" t="e">
        <f t="shared" si="117"/>
        <v>#VALUE!</v>
      </c>
      <c r="DK66">
        <f t="shared" si="118"/>
        <v>9.2168359140567691E-3</v>
      </c>
      <c r="DL66">
        <f t="shared" si="119"/>
        <v>2.3956385961123079E-4</v>
      </c>
      <c r="DM66">
        <f t="shared" si="120"/>
        <v>3.8898039543183347E-4</v>
      </c>
      <c r="DN66">
        <f t="shared" si="121"/>
        <v>2.7168708398391354E-5</v>
      </c>
      <c r="DO66">
        <f t="shared" si="122"/>
        <v>1.354147626937954E-4</v>
      </c>
      <c r="DP66">
        <f t="shared" si="123"/>
        <v>1.7486190347490395E-3</v>
      </c>
      <c r="DR66">
        <f t="shared" si="124"/>
        <v>0</v>
      </c>
      <c r="DS66">
        <f t="shared" si="125"/>
        <v>9.6649978251413344</v>
      </c>
      <c r="DT66">
        <f t="shared" si="82"/>
        <v>23.694929577464794</v>
      </c>
      <c r="DU66">
        <f t="shared" si="83"/>
        <v>62.496888572445663</v>
      </c>
      <c r="DV66">
        <f t="shared" si="84"/>
        <v>0</v>
      </c>
      <c r="DW66">
        <f t="shared" si="85"/>
        <v>4.1416367265469143</v>
      </c>
      <c r="DX66">
        <f t="shared" si="86"/>
        <v>0</v>
      </c>
    </row>
    <row r="67" spans="1:128">
      <c r="A67" s="39" t="s">
        <v>15</v>
      </c>
      <c r="B67" s="16">
        <f t="shared" ref="B67:B117" si="139">DU67</f>
        <v>62.026343894624375</v>
      </c>
      <c r="C67" s="16">
        <v>0</v>
      </c>
      <c r="D67" s="16">
        <f t="shared" ref="D67:D118" si="140">DT67</f>
        <v>24.205107487027437</v>
      </c>
      <c r="F67" s="16">
        <f t="shared" ref="F67:F116" si="141">DX67</f>
        <v>0</v>
      </c>
      <c r="G67" s="16">
        <v>0</v>
      </c>
      <c r="H67" s="16">
        <f t="shared" ref="H67:H118" si="142">DW67</f>
        <v>4.3934930139720647</v>
      </c>
      <c r="I67" s="16">
        <f t="shared" ref="I67:I118" si="143">DS67</f>
        <v>9.3684428012178902</v>
      </c>
      <c r="J67" s="16">
        <f t="shared" ref="J67:J118" si="144">DV67</f>
        <v>0</v>
      </c>
      <c r="K67" s="16">
        <f t="shared" ref="K67:K118" si="145">SUM(B67:J67)</f>
        <v>99.993387196841766</v>
      </c>
      <c r="S67" s="15">
        <v>8</v>
      </c>
      <c r="T67" s="15">
        <f t="shared" si="131"/>
        <v>2.6609226181160257</v>
      </c>
      <c r="U67" s="18">
        <f t="shared" ref="U67:U118" si="146">$T67*B67/60.08</f>
        <v>2.7471255224408933</v>
      </c>
      <c r="V67" s="18">
        <f t="shared" si="132"/>
        <v>0</v>
      </c>
      <c r="W67" s="18">
        <f t="shared" si="133"/>
        <v>1.2633809328678138</v>
      </c>
      <c r="Y67" s="18">
        <f t="shared" si="134"/>
        <v>0</v>
      </c>
      <c r="Z67" s="18">
        <f t="shared" si="135"/>
        <v>0</v>
      </c>
      <c r="AA67" s="18">
        <f t="shared" si="136"/>
        <v>0.20846549453304236</v>
      </c>
      <c r="AB67" s="18">
        <f t="shared" si="137"/>
        <v>0.80442412256689988</v>
      </c>
      <c r="AC67" s="18">
        <f t="shared" si="138"/>
        <v>0</v>
      </c>
      <c r="AD67" s="19">
        <f t="shared" ref="AD67:AD118" si="147">SUM(U67:AC67)</f>
        <v>5.0233960724086497</v>
      </c>
      <c r="AE67" s="20">
        <f t="shared" si="25"/>
        <v>20.581264830210316</v>
      </c>
      <c r="AF67" s="13">
        <f t="shared" ref="AF67:AF118" si="148">AC67/(AC67+AB67+AA67)</f>
        <v>0</v>
      </c>
      <c r="AJ67" s="39" t="s">
        <v>15</v>
      </c>
      <c r="AK67" s="39"/>
      <c r="AL67" t="s">
        <v>235</v>
      </c>
      <c r="AM67" s="39">
        <v>50785.3</v>
      </c>
      <c r="AN67" t="s">
        <v>212</v>
      </c>
      <c r="AO67" s="39">
        <v>114937</v>
      </c>
      <c r="AP67" t="s">
        <v>235</v>
      </c>
      <c r="AQ67" s="39">
        <v>2.7271700000000001</v>
      </c>
      <c r="AR67" t="s">
        <v>235</v>
      </c>
      <c r="AS67" s="39">
        <v>29.702500000000001</v>
      </c>
      <c r="AT67" t="s">
        <v>212</v>
      </c>
      <c r="AU67" s="39">
        <v>446.15199999999999</v>
      </c>
      <c r="AV67" s="39">
        <v>466.18700000000001</v>
      </c>
      <c r="AW67" t="s">
        <v>235</v>
      </c>
      <c r="AX67" t="s">
        <v>212</v>
      </c>
      <c r="AY67" s="39">
        <v>64.204999999999998</v>
      </c>
      <c r="AZ67" s="39">
        <v>1.91076</v>
      </c>
      <c r="BA67" s="39">
        <v>3.0201099999999999</v>
      </c>
      <c r="BB67" s="39">
        <v>0.242614</v>
      </c>
      <c r="BC67" s="39">
        <v>0.99010600000000004</v>
      </c>
      <c r="BD67" s="39">
        <v>17.4221</v>
      </c>
      <c r="BE67" s="39"/>
      <c r="BF67" s="39">
        <v>481000</v>
      </c>
      <c r="BG67" s="39">
        <v>69500</v>
      </c>
      <c r="BH67" s="39">
        <v>128100</v>
      </c>
      <c r="BI67" s="39">
        <v>290000</v>
      </c>
      <c r="BJ67" s="39">
        <v>0</v>
      </c>
      <c r="BK67" s="39">
        <v>31400</v>
      </c>
      <c r="BL67" s="39">
        <v>0</v>
      </c>
      <c r="BP67" s="39" t="s">
        <v>15</v>
      </c>
      <c r="BQ67" s="39"/>
      <c r="BR67" t="e">
        <f t="shared" si="79"/>
        <v>#VALUE!</v>
      </c>
      <c r="BS67">
        <f t="shared" si="126"/>
        <v>5.0785300000000007</v>
      </c>
      <c r="BT67" t="e">
        <f t="shared" si="127"/>
        <v>#VALUE!</v>
      </c>
      <c r="BU67">
        <f t="shared" si="128"/>
        <v>11.4937</v>
      </c>
      <c r="BV67" t="e">
        <f t="shared" si="129"/>
        <v>#VALUE!</v>
      </c>
      <c r="BW67">
        <f t="shared" si="130"/>
        <v>2.7271700000000001E-4</v>
      </c>
      <c r="BX67" t="e">
        <f t="shared" si="87"/>
        <v>#VALUE!</v>
      </c>
      <c r="BY67">
        <f t="shared" si="88"/>
        <v>2.9702500000000002E-3</v>
      </c>
      <c r="BZ67" t="e">
        <f t="shared" si="89"/>
        <v>#VALUE!</v>
      </c>
      <c r="CA67">
        <f t="shared" si="90"/>
        <v>4.4615200000000001E-2</v>
      </c>
      <c r="CB67">
        <f t="shared" si="91"/>
        <v>4.6618699999999999E-2</v>
      </c>
      <c r="CC67" t="e">
        <f t="shared" si="92"/>
        <v>#VALUE!</v>
      </c>
      <c r="CD67" t="e">
        <f t="shared" si="93"/>
        <v>#VALUE!</v>
      </c>
      <c r="CE67">
        <f t="shared" si="94"/>
        <v>6.4205E-3</v>
      </c>
      <c r="CF67">
        <f t="shared" si="95"/>
        <v>1.9107600000000001E-4</v>
      </c>
      <c r="CG67">
        <f t="shared" si="96"/>
        <v>3.0201099999999998E-4</v>
      </c>
      <c r="CH67">
        <f t="shared" si="97"/>
        <v>2.4261400000000001E-5</v>
      </c>
      <c r="CI67">
        <f t="shared" si="98"/>
        <v>9.9010600000000004E-5</v>
      </c>
      <c r="CJ67">
        <f t="shared" si="99"/>
        <v>1.7422100000000001E-3</v>
      </c>
      <c r="CL67">
        <f t="shared" si="100"/>
        <v>48.1</v>
      </c>
      <c r="CM67">
        <f t="shared" si="101"/>
        <v>6.95</v>
      </c>
      <c r="CN67">
        <f t="shared" si="102"/>
        <v>12.81</v>
      </c>
      <c r="CO67">
        <f t="shared" si="103"/>
        <v>29</v>
      </c>
      <c r="CP67">
        <f t="shared" si="104"/>
        <v>0</v>
      </c>
      <c r="CQ67">
        <f t="shared" si="105"/>
        <v>3.14</v>
      </c>
      <c r="CR67">
        <f t="shared" si="80"/>
        <v>0</v>
      </c>
      <c r="CV67" s="39" t="s">
        <v>15</v>
      </c>
      <c r="CW67" s="39"/>
      <c r="CX67" t="e">
        <f t="shared" si="81"/>
        <v>#VALUE!</v>
      </c>
      <c r="CY67">
        <f t="shared" si="106"/>
        <v>6.8457435711178558</v>
      </c>
      <c r="CZ67" t="e">
        <f t="shared" si="107"/>
        <v>#VALUE!</v>
      </c>
      <c r="DA67">
        <f t="shared" si="108"/>
        <v>21.717895700518913</v>
      </c>
      <c r="DB67" t="e">
        <f t="shared" si="109"/>
        <v>#VALUE!</v>
      </c>
      <c r="DC67">
        <f t="shared" si="110"/>
        <v>3.5213949726974785E-4</v>
      </c>
      <c r="DD67" t="e">
        <f t="shared" si="111"/>
        <v>#VALUE!</v>
      </c>
      <c r="DE67">
        <f t="shared" si="112"/>
        <v>3.6971389568675309E-3</v>
      </c>
      <c r="DF67" t="e">
        <f t="shared" si="113"/>
        <v>#VALUE!</v>
      </c>
      <c r="DG67">
        <f t="shared" si="114"/>
        <v>5.2762234923533366E-2</v>
      </c>
      <c r="DH67">
        <f t="shared" si="115"/>
        <v>5.5131587468614393E-2</v>
      </c>
      <c r="DI67" t="e">
        <f t="shared" si="116"/>
        <v>#VALUE!</v>
      </c>
      <c r="DJ67" t="e">
        <f t="shared" si="117"/>
        <v>#VALUE!</v>
      </c>
      <c r="DK67">
        <f t="shared" si="118"/>
        <v>7.1687010196649359E-3</v>
      </c>
      <c r="DL67">
        <f t="shared" si="119"/>
        <v>2.2409129157667361E-4</v>
      </c>
      <c r="DM67">
        <f t="shared" si="120"/>
        <v>3.7099281299072005E-4</v>
      </c>
      <c r="DN67">
        <f t="shared" si="121"/>
        <v>2.9312271066950624E-5</v>
      </c>
      <c r="DO67">
        <f t="shared" si="122"/>
        <v>1.1464690458134782E-4</v>
      </c>
      <c r="DP67">
        <f t="shared" si="123"/>
        <v>1.8767435907335957E-3</v>
      </c>
      <c r="DR67">
        <f t="shared" si="124"/>
        <v>0</v>
      </c>
      <c r="DS67">
        <f t="shared" si="125"/>
        <v>9.3684428012178902</v>
      </c>
      <c r="DT67">
        <f t="shared" si="82"/>
        <v>24.205107487027437</v>
      </c>
      <c r="DU67">
        <f t="shared" si="83"/>
        <v>62.026343894624375</v>
      </c>
      <c r="DV67">
        <f t="shared" si="84"/>
        <v>0</v>
      </c>
      <c r="DW67">
        <f t="shared" si="85"/>
        <v>4.3934930139720647</v>
      </c>
      <c r="DX67">
        <f t="shared" si="86"/>
        <v>0</v>
      </c>
    </row>
    <row r="68" spans="1:128">
      <c r="A68" s="32" t="s">
        <v>14</v>
      </c>
      <c r="B68" s="16">
        <f t="shared" si="139"/>
        <v>61.598576005695932</v>
      </c>
      <c r="C68" s="16">
        <v>0</v>
      </c>
      <c r="D68" s="16">
        <f t="shared" si="140"/>
        <v>24.261793921423283</v>
      </c>
      <c r="F68" s="16">
        <f t="shared" si="141"/>
        <v>0</v>
      </c>
      <c r="G68" s="16">
        <v>0</v>
      </c>
      <c r="H68" s="16">
        <f t="shared" si="142"/>
        <v>4.2255888223552978</v>
      </c>
      <c r="I68" s="16">
        <f t="shared" si="143"/>
        <v>9.9076337538059693</v>
      </c>
      <c r="J68" s="16">
        <f t="shared" si="144"/>
        <v>0</v>
      </c>
      <c r="K68" s="16">
        <f t="shared" si="145"/>
        <v>99.993592503280482</v>
      </c>
      <c r="S68" s="15">
        <v>8</v>
      </c>
      <c r="T68" s="15">
        <f t="shared" si="131"/>
        <v>2.6670138172298175</v>
      </c>
      <c r="U68" s="18">
        <f t="shared" si="146"/>
        <v>2.7344249888294301</v>
      </c>
      <c r="V68" s="18">
        <f t="shared" si="132"/>
        <v>0</v>
      </c>
      <c r="W68" s="18">
        <f t="shared" si="133"/>
        <v>1.2692384871739111</v>
      </c>
      <c r="Y68" s="18">
        <f t="shared" si="134"/>
        <v>0</v>
      </c>
      <c r="Z68" s="18">
        <f t="shared" si="135"/>
        <v>0</v>
      </c>
      <c r="AA68" s="18">
        <f t="shared" si="136"/>
        <v>0.20095762794496172</v>
      </c>
      <c r="AB68" s="18">
        <f t="shared" si="137"/>
        <v>0.85266932727062539</v>
      </c>
      <c r="AC68" s="18">
        <f t="shared" si="138"/>
        <v>0</v>
      </c>
      <c r="AD68" s="19">
        <f t="shared" si="147"/>
        <v>5.0572904312189282</v>
      </c>
      <c r="AE68" s="20">
        <f t="shared" si="25"/>
        <v>19.072939141334224</v>
      </c>
      <c r="AF68" s="13">
        <f t="shared" si="148"/>
        <v>0</v>
      </c>
      <c r="AJ68" s="32" t="s">
        <v>14</v>
      </c>
      <c r="AK68" s="32"/>
      <c r="AL68" t="s">
        <v>235</v>
      </c>
      <c r="AM68" s="32">
        <v>64991</v>
      </c>
      <c r="AN68" t="s">
        <v>212</v>
      </c>
      <c r="AO68" s="32">
        <v>142149</v>
      </c>
      <c r="AP68" t="s">
        <v>235</v>
      </c>
      <c r="AQ68" s="32">
        <v>2.90259</v>
      </c>
      <c r="AR68" t="s">
        <v>235</v>
      </c>
      <c r="AS68" t="s">
        <v>235</v>
      </c>
      <c r="AT68" t="s">
        <v>212</v>
      </c>
      <c r="AU68" s="32">
        <v>562.91099999999994</v>
      </c>
      <c r="AV68" s="32">
        <v>555.76800000000003</v>
      </c>
      <c r="AW68" t="s">
        <v>235</v>
      </c>
      <c r="AX68" t="s">
        <v>235</v>
      </c>
      <c r="AY68" s="32">
        <v>59.966999999999999</v>
      </c>
      <c r="AZ68" s="32">
        <v>1.35107</v>
      </c>
      <c r="BA68" s="32">
        <v>1.8717200000000001</v>
      </c>
      <c r="BB68" s="32">
        <v>0.22948199999999999</v>
      </c>
      <c r="BC68" s="32">
        <v>0.69207700000000005</v>
      </c>
      <c r="BD68" s="32">
        <v>25.226400000000002</v>
      </c>
      <c r="BE68" s="32"/>
      <c r="BF68" s="32">
        <v>479900</v>
      </c>
      <c r="BG68" s="32">
        <v>73500</v>
      </c>
      <c r="BH68" s="32">
        <v>128400</v>
      </c>
      <c r="BI68" s="32">
        <v>288000</v>
      </c>
      <c r="BJ68" s="32">
        <v>0</v>
      </c>
      <c r="BK68" s="32">
        <v>30200</v>
      </c>
      <c r="BL68" s="32">
        <v>0</v>
      </c>
      <c r="BP68" s="32" t="s">
        <v>14</v>
      </c>
      <c r="BQ68" s="32"/>
      <c r="BR68" t="e">
        <f t="shared" si="79"/>
        <v>#VALUE!</v>
      </c>
      <c r="BS68">
        <f t="shared" si="126"/>
        <v>6.4991000000000003</v>
      </c>
      <c r="BT68" t="e">
        <f t="shared" si="127"/>
        <v>#VALUE!</v>
      </c>
      <c r="BU68">
        <f t="shared" si="128"/>
        <v>14.2149</v>
      </c>
      <c r="BV68" t="e">
        <f t="shared" si="129"/>
        <v>#VALUE!</v>
      </c>
      <c r="BW68">
        <f t="shared" si="130"/>
        <v>2.9025900000000001E-4</v>
      </c>
      <c r="BX68" t="e">
        <f t="shared" si="87"/>
        <v>#VALUE!</v>
      </c>
      <c r="BY68" t="e">
        <f t="shared" si="88"/>
        <v>#VALUE!</v>
      </c>
      <c r="BZ68" t="e">
        <f t="shared" si="89"/>
        <v>#VALUE!</v>
      </c>
      <c r="CA68">
        <f t="shared" si="90"/>
        <v>5.6291099999999997E-2</v>
      </c>
      <c r="CB68">
        <f t="shared" si="91"/>
        <v>5.5576800000000003E-2</v>
      </c>
      <c r="CC68" t="e">
        <f t="shared" si="92"/>
        <v>#VALUE!</v>
      </c>
      <c r="CD68" t="e">
        <f t="shared" si="93"/>
        <v>#VALUE!</v>
      </c>
      <c r="CE68">
        <f t="shared" si="94"/>
        <v>5.9966999999999998E-3</v>
      </c>
      <c r="CF68">
        <f t="shared" si="95"/>
        <v>1.3510700000000001E-4</v>
      </c>
      <c r="CG68">
        <f t="shared" si="96"/>
        <v>1.8717200000000002E-4</v>
      </c>
      <c r="CH68">
        <f t="shared" si="97"/>
        <v>2.2948199999999998E-5</v>
      </c>
      <c r="CI68">
        <f t="shared" si="98"/>
        <v>6.9207700000000012E-5</v>
      </c>
      <c r="CJ68">
        <f t="shared" si="99"/>
        <v>2.52264E-3</v>
      </c>
      <c r="CL68">
        <f t="shared" si="100"/>
        <v>47.99</v>
      </c>
      <c r="CM68">
        <f t="shared" si="101"/>
        <v>7.35</v>
      </c>
      <c r="CN68">
        <f t="shared" si="102"/>
        <v>12.84</v>
      </c>
      <c r="CO68">
        <f t="shared" si="103"/>
        <v>28.8</v>
      </c>
      <c r="CP68">
        <f t="shared" si="104"/>
        <v>0</v>
      </c>
      <c r="CQ68">
        <f t="shared" si="105"/>
        <v>3.02</v>
      </c>
      <c r="CR68">
        <f t="shared" si="80"/>
        <v>0</v>
      </c>
      <c r="CV68" s="32" t="s">
        <v>14</v>
      </c>
      <c r="CW68" s="32"/>
      <c r="CX68" t="e">
        <f t="shared" si="81"/>
        <v>#VALUE!</v>
      </c>
      <c r="CY68">
        <f t="shared" si="106"/>
        <v>8.7606397999129779</v>
      </c>
      <c r="CZ68" t="e">
        <f t="shared" si="107"/>
        <v>#VALUE!</v>
      </c>
      <c r="DA68">
        <f t="shared" si="108"/>
        <v>26.859733209785034</v>
      </c>
      <c r="DB68" t="e">
        <f t="shared" si="109"/>
        <v>#VALUE!</v>
      </c>
      <c r="DC68">
        <f t="shared" si="110"/>
        <v>3.7479019767018459E-4</v>
      </c>
      <c r="DD68" t="e">
        <f t="shared" si="111"/>
        <v>#VALUE!</v>
      </c>
      <c r="DE68" t="e">
        <f t="shared" si="112"/>
        <v>#VALUE!</v>
      </c>
      <c r="DF68" t="e">
        <f t="shared" si="113"/>
        <v>#VALUE!</v>
      </c>
      <c r="DG68">
        <f t="shared" si="114"/>
        <v>6.6570232618123615E-2</v>
      </c>
      <c r="DH68">
        <f t="shared" si="115"/>
        <v>6.5725496644601603E-2</v>
      </c>
      <c r="DI68" t="e">
        <f t="shared" si="116"/>
        <v>#VALUE!</v>
      </c>
      <c r="DJ68" t="e">
        <f t="shared" si="117"/>
        <v>#VALUE!</v>
      </c>
      <c r="DK68">
        <f t="shared" si="118"/>
        <v>6.6955142753095118E-3</v>
      </c>
      <c r="DL68">
        <f t="shared" si="119"/>
        <v>1.584516220302374E-4</v>
      </c>
      <c r="DM68">
        <f t="shared" si="120"/>
        <v>2.299236345467518E-4</v>
      </c>
      <c r="DN68">
        <f t="shared" si="121"/>
        <v>2.7725681902058257E-5</v>
      </c>
      <c r="DO68">
        <f t="shared" si="122"/>
        <v>8.0137364869968937E-5</v>
      </c>
      <c r="DP68">
        <f t="shared" si="123"/>
        <v>2.7174384555984626E-3</v>
      </c>
      <c r="DR68">
        <f t="shared" si="124"/>
        <v>0</v>
      </c>
      <c r="DS68">
        <f t="shared" si="125"/>
        <v>9.9076337538059693</v>
      </c>
      <c r="DT68">
        <f t="shared" si="82"/>
        <v>24.261793921423283</v>
      </c>
      <c r="DU68">
        <f t="shared" si="83"/>
        <v>61.598576005695932</v>
      </c>
      <c r="DV68">
        <f t="shared" si="84"/>
        <v>0</v>
      </c>
      <c r="DW68">
        <f t="shared" si="85"/>
        <v>4.2255888223552978</v>
      </c>
      <c r="DX68">
        <f t="shared" si="86"/>
        <v>0</v>
      </c>
    </row>
    <row r="69" spans="1:128">
      <c r="A69" s="28" t="s">
        <v>13</v>
      </c>
      <c r="B69" s="16">
        <f t="shared" si="139"/>
        <v>61.919401922392261</v>
      </c>
      <c r="C69" s="16">
        <v>0</v>
      </c>
      <c r="D69" s="16">
        <f t="shared" si="140"/>
        <v>24.072839140103788</v>
      </c>
      <c r="F69" s="16">
        <f t="shared" si="141"/>
        <v>0</v>
      </c>
      <c r="G69" s="16">
        <v>0</v>
      </c>
      <c r="H69" s="16">
        <f t="shared" si="142"/>
        <v>4.0996606786427225</v>
      </c>
      <c r="I69" s="16">
        <f t="shared" si="143"/>
        <v>9.6649978251413344</v>
      </c>
      <c r="J69" s="16">
        <f t="shared" si="144"/>
        <v>0.22887468030690541</v>
      </c>
      <c r="K69" s="16">
        <f t="shared" si="145"/>
        <v>99.985774246587013</v>
      </c>
      <c r="S69" s="15">
        <v>8</v>
      </c>
      <c r="T69" s="15">
        <f t="shared" si="131"/>
        <v>2.6657788579210235</v>
      </c>
      <c r="U69" s="18">
        <f t="shared" si="146"/>
        <v>2.747394016974495</v>
      </c>
      <c r="V69" s="18">
        <f t="shared" si="132"/>
        <v>0</v>
      </c>
      <c r="W69" s="18">
        <f t="shared" si="133"/>
        <v>1.2587703092906399</v>
      </c>
      <c r="Y69" s="18">
        <f t="shared" si="134"/>
        <v>0</v>
      </c>
      <c r="Z69" s="18">
        <f t="shared" si="135"/>
        <v>0</v>
      </c>
      <c r="AA69" s="18">
        <f t="shared" si="136"/>
        <v>0.19487854425420695</v>
      </c>
      <c r="AB69" s="18">
        <f t="shared" si="137"/>
        <v>0.83140247064697537</v>
      </c>
      <c r="AC69" s="18">
        <f t="shared" si="138"/>
        <v>1.2953445074712414E-2</v>
      </c>
      <c r="AD69" s="19">
        <f t="shared" si="147"/>
        <v>5.0453987862410301</v>
      </c>
      <c r="AE69" s="20">
        <f t="shared" si="25"/>
        <v>18.752124930376848</v>
      </c>
      <c r="AF69" s="13">
        <f t="shared" si="148"/>
        <v>1.2464410653793055E-2</v>
      </c>
      <c r="AJ69" s="28" t="s">
        <v>13</v>
      </c>
      <c r="AK69" s="28"/>
      <c r="AL69" t="s">
        <v>235</v>
      </c>
      <c r="AM69" s="28">
        <v>57572.9</v>
      </c>
      <c r="AN69" t="s">
        <v>212</v>
      </c>
      <c r="AO69" s="28">
        <v>122371</v>
      </c>
      <c r="AP69" t="s">
        <v>235</v>
      </c>
      <c r="AQ69" s="28">
        <v>5.3783700000000003</v>
      </c>
      <c r="AR69" t="s">
        <v>235</v>
      </c>
      <c r="AS69" t="s">
        <v>235</v>
      </c>
      <c r="AT69" t="s">
        <v>235</v>
      </c>
      <c r="AU69" s="28">
        <v>480.49400000000003</v>
      </c>
      <c r="AV69" s="28">
        <v>470.35599999999999</v>
      </c>
      <c r="AW69" t="s">
        <v>235</v>
      </c>
      <c r="AX69" t="s">
        <v>235</v>
      </c>
      <c r="AY69" s="28">
        <v>72.096500000000006</v>
      </c>
      <c r="AZ69" s="28">
        <v>1.8048299999999999</v>
      </c>
      <c r="BA69" s="28">
        <v>2.4006500000000002</v>
      </c>
      <c r="BB69" s="28">
        <v>0.18226000000000001</v>
      </c>
      <c r="BC69" s="28">
        <v>1.0443899999999999</v>
      </c>
      <c r="BD69" s="28">
        <v>16.169699999999999</v>
      </c>
      <c r="BE69" s="28"/>
      <c r="BF69" s="28">
        <v>480200.00000000006</v>
      </c>
      <c r="BG69" s="28">
        <v>71700</v>
      </c>
      <c r="BH69" s="28">
        <v>127400</v>
      </c>
      <c r="BI69" s="28">
        <v>289500</v>
      </c>
      <c r="BJ69" s="28">
        <v>1900</v>
      </c>
      <c r="BK69" s="28">
        <v>29300</v>
      </c>
      <c r="BL69" s="28">
        <v>0</v>
      </c>
      <c r="BP69" s="28" t="s">
        <v>13</v>
      </c>
      <c r="BQ69" s="28"/>
      <c r="BR69" t="e">
        <f t="shared" si="79"/>
        <v>#VALUE!</v>
      </c>
      <c r="BS69">
        <f t="shared" si="126"/>
        <v>5.7572900000000002</v>
      </c>
      <c r="BT69" t="e">
        <f t="shared" si="127"/>
        <v>#VALUE!</v>
      </c>
      <c r="BU69">
        <f t="shared" si="128"/>
        <v>12.2371</v>
      </c>
      <c r="BV69" t="e">
        <f t="shared" si="129"/>
        <v>#VALUE!</v>
      </c>
      <c r="BW69">
        <f t="shared" si="130"/>
        <v>5.3783699999999999E-4</v>
      </c>
      <c r="BX69" t="e">
        <f t="shared" si="87"/>
        <v>#VALUE!</v>
      </c>
      <c r="BY69" t="e">
        <f t="shared" si="88"/>
        <v>#VALUE!</v>
      </c>
      <c r="BZ69" t="e">
        <f t="shared" si="89"/>
        <v>#VALUE!</v>
      </c>
      <c r="CA69">
        <f t="shared" si="90"/>
        <v>4.8049400000000006E-2</v>
      </c>
      <c r="CB69">
        <f t="shared" si="91"/>
        <v>4.7035599999999997E-2</v>
      </c>
      <c r="CC69" t="e">
        <f t="shared" si="92"/>
        <v>#VALUE!</v>
      </c>
      <c r="CD69" t="e">
        <f t="shared" si="93"/>
        <v>#VALUE!</v>
      </c>
      <c r="CE69">
        <f t="shared" si="94"/>
        <v>7.2096500000000006E-3</v>
      </c>
      <c r="CF69">
        <f t="shared" si="95"/>
        <v>1.80483E-4</v>
      </c>
      <c r="CG69">
        <f t="shared" si="96"/>
        <v>2.4006500000000003E-4</v>
      </c>
      <c r="CH69">
        <f t="shared" si="97"/>
        <v>1.8226000000000001E-5</v>
      </c>
      <c r="CI69">
        <f t="shared" si="98"/>
        <v>1.0443899999999999E-4</v>
      </c>
      <c r="CJ69">
        <f t="shared" si="99"/>
        <v>1.6169699999999999E-3</v>
      </c>
      <c r="CL69">
        <f t="shared" si="100"/>
        <v>48.02</v>
      </c>
      <c r="CM69">
        <f t="shared" si="101"/>
        <v>7.17</v>
      </c>
      <c r="CN69">
        <f t="shared" si="102"/>
        <v>12.74</v>
      </c>
      <c r="CO69">
        <f t="shared" si="103"/>
        <v>28.95</v>
      </c>
      <c r="CP69">
        <f t="shared" si="104"/>
        <v>0.19</v>
      </c>
      <c r="CQ69">
        <f t="shared" si="105"/>
        <v>2.93</v>
      </c>
      <c r="CR69">
        <f t="shared" si="80"/>
        <v>0</v>
      </c>
      <c r="CV69" s="28" t="s">
        <v>13</v>
      </c>
      <c r="CW69" s="28"/>
      <c r="CX69" t="e">
        <f t="shared" si="81"/>
        <v>#VALUE!</v>
      </c>
      <c r="CY69">
        <f t="shared" si="106"/>
        <v>7.7606966985645682</v>
      </c>
      <c r="CZ69" t="e">
        <f t="shared" si="107"/>
        <v>#VALUE!</v>
      </c>
      <c r="DA69">
        <f t="shared" si="108"/>
        <v>23.122585544848043</v>
      </c>
      <c r="DB69" t="e">
        <f t="shared" si="109"/>
        <v>#VALUE!</v>
      </c>
      <c r="DC69">
        <f t="shared" si="110"/>
        <v>6.9446954459410069E-4</v>
      </c>
      <c r="DD69" t="e">
        <f t="shared" si="111"/>
        <v>#VALUE!</v>
      </c>
      <c r="DE69" t="e">
        <f t="shared" si="112"/>
        <v>#VALUE!</v>
      </c>
      <c r="DF69" t="e">
        <f t="shared" si="113"/>
        <v>#VALUE!</v>
      </c>
      <c r="DG69">
        <f t="shared" si="114"/>
        <v>5.6823542889751125E-2</v>
      </c>
      <c r="DH69">
        <f t="shared" si="115"/>
        <v>5.5624616206345498E-2</v>
      </c>
      <c r="DI69" t="e">
        <f t="shared" si="116"/>
        <v>#VALUE!</v>
      </c>
      <c r="DJ69" t="e">
        <f t="shared" si="117"/>
        <v>#VALUE!</v>
      </c>
      <c r="DK69">
        <f t="shared" si="118"/>
        <v>8.0498131463947221E-3</v>
      </c>
      <c r="DL69">
        <f t="shared" si="119"/>
        <v>2.1166796760259155E-4</v>
      </c>
      <c r="DM69">
        <f t="shared" si="120"/>
        <v>2.9489783369022061E-4</v>
      </c>
      <c r="DN69">
        <f t="shared" si="121"/>
        <v>2.2020388455169201E-5</v>
      </c>
      <c r="DO69">
        <f t="shared" si="122"/>
        <v>1.2093258769840181E-4</v>
      </c>
      <c r="DP69">
        <f t="shared" si="123"/>
        <v>1.7418325482625526E-3</v>
      </c>
      <c r="DR69">
        <f t="shared" si="124"/>
        <v>0</v>
      </c>
      <c r="DS69">
        <f t="shared" si="125"/>
        <v>9.6649978251413344</v>
      </c>
      <c r="DT69">
        <f t="shared" si="82"/>
        <v>24.072839140103788</v>
      </c>
      <c r="DU69">
        <f t="shared" si="83"/>
        <v>61.919401922392261</v>
      </c>
      <c r="DV69">
        <f t="shared" si="84"/>
        <v>0.22887468030690541</v>
      </c>
      <c r="DW69">
        <f t="shared" si="85"/>
        <v>4.0996606786427225</v>
      </c>
      <c r="DX69">
        <f t="shared" si="86"/>
        <v>0</v>
      </c>
    </row>
    <row r="70" spans="1:128">
      <c r="A70" s="28" t="s">
        <v>12</v>
      </c>
      <c r="B70" s="16">
        <f t="shared" si="139"/>
        <v>62.325781416874285</v>
      </c>
      <c r="C70" s="16">
        <v>0</v>
      </c>
      <c r="D70" s="16">
        <f t="shared" si="140"/>
        <v>24.016152705707942</v>
      </c>
      <c r="F70" s="16">
        <f t="shared" si="141"/>
        <v>0</v>
      </c>
      <c r="G70" s="16">
        <v>0</v>
      </c>
      <c r="H70" s="16">
        <f t="shared" si="142"/>
        <v>3.9877245508982115</v>
      </c>
      <c r="I70" s="16">
        <f t="shared" si="143"/>
        <v>9.651518051326633</v>
      </c>
      <c r="J70" s="16">
        <f t="shared" si="144"/>
        <v>0</v>
      </c>
      <c r="K70" s="16">
        <f t="shared" si="145"/>
        <v>99.981176724807071</v>
      </c>
      <c r="S70" s="15">
        <v>8</v>
      </c>
      <c r="T70" s="15">
        <f t="shared" si="131"/>
        <v>2.6593834100789722</v>
      </c>
      <c r="U70" s="18">
        <f t="shared" si="146"/>
        <v>2.7587907643183049</v>
      </c>
      <c r="V70" s="18">
        <f t="shared" si="132"/>
        <v>0</v>
      </c>
      <c r="W70" s="18">
        <f t="shared" si="133"/>
        <v>1.2527933778630089</v>
      </c>
      <c r="Y70" s="18">
        <f t="shared" si="134"/>
        <v>0</v>
      </c>
      <c r="Z70" s="18">
        <f t="shared" si="135"/>
        <v>0</v>
      </c>
      <c r="AA70" s="18">
        <f t="shared" si="136"/>
        <v>0.18910286224363987</v>
      </c>
      <c r="AB70" s="18">
        <f t="shared" si="137"/>
        <v>0.82825108465047126</v>
      </c>
      <c r="AC70" s="18">
        <f t="shared" si="138"/>
        <v>0</v>
      </c>
      <c r="AD70" s="19">
        <f t="shared" si="147"/>
        <v>5.0289380890754254</v>
      </c>
      <c r="AE70" s="20">
        <f t="shared" si="25"/>
        <v>18.587715988221571</v>
      </c>
      <c r="AF70" s="13">
        <f t="shared" si="148"/>
        <v>0</v>
      </c>
      <c r="AJ70" s="28" t="s">
        <v>12</v>
      </c>
      <c r="AK70" s="28"/>
      <c r="AL70" t="s">
        <v>235</v>
      </c>
      <c r="AM70" s="28">
        <v>57227.7</v>
      </c>
      <c r="AN70" t="s">
        <v>212</v>
      </c>
      <c r="AO70" s="28">
        <v>115448</v>
      </c>
      <c r="AP70" t="s">
        <v>235</v>
      </c>
      <c r="AQ70" s="28">
        <v>2.6219199999999998</v>
      </c>
      <c r="AR70" s="28">
        <v>2.2858100000000001</v>
      </c>
      <c r="AS70" t="s">
        <v>235</v>
      </c>
      <c r="AT70" t="s">
        <v>235</v>
      </c>
      <c r="AU70" s="28">
        <v>484.33199999999999</v>
      </c>
      <c r="AV70" s="28">
        <v>470.24400000000003</v>
      </c>
      <c r="AW70" t="s">
        <v>235</v>
      </c>
      <c r="AX70" t="s">
        <v>235</v>
      </c>
      <c r="AY70" s="28">
        <v>45.596699999999998</v>
      </c>
      <c r="AZ70" s="28">
        <v>9.6751400000000005E-3</v>
      </c>
      <c r="BA70" s="28">
        <v>2.7414500000000001E-2</v>
      </c>
      <c r="BB70" t="s">
        <v>212</v>
      </c>
      <c r="BC70" s="28">
        <v>0.27992299999999998</v>
      </c>
      <c r="BD70" s="28">
        <v>16.718599999999999</v>
      </c>
      <c r="BE70" s="28"/>
      <c r="BF70" s="28">
        <v>481400</v>
      </c>
      <c r="BG70" s="28">
        <v>71600</v>
      </c>
      <c r="BH70" s="28">
        <v>127100.00000000001</v>
      </c>
      <c r="BI70" s="28">
        <v>291400</v>
      </c>
      <c r="BJ70" s="28">
        <v>0</v>
      </c>
      <c r="BK70" s="28">
        <v>28500</v>
      </c>
      <c r="BL70" s="28">
        <v>0</v>
      </c>
      <c r="BP70" s="28" t="s">
        <v>12</v>
      </c>
      <c r="BQ70" s="28"/>
      <c r="BR70" t="e">
        <f t="shared" si="79"/>
        <v>#VALUE!</v>
      </c>
      <c r="BS70">
        <f t="shared" si="126"/>
        <v>5.7227699999999997</v>
      </c>
      <c r="BT70" t="e">
        <f t="shared" si="127"/>
        <v>#VALUE!</v>
      </c>
      <c r="BU70">
        <f t="shared" si="128"/>
        <v>11.5448</v>
      </c>
      <c r="BV70" t="e">
        <f t="shared" si="129"/>
        <v>#VALUE!</v>
      </c>
      <c r="BW70">
        <f t="shared" si="130"/>
        <v>2.6219199999999996E-4</v>
      </c>
      <c r="BX70">
        <f t="shared" si="87"/>
        <v>2.28581E-4</v>
      </c>
      <c r="BY70" t="e">
        <f t="shared" si="88"/>
        <v>#VALUE!</v>
      </c>
      <c r="BZ70" t="e">
        <f t="shared" si="89"/>
        <v>#VALUE!</v>
      </c>
      <c r="CA70">
        <f t="shared" si="90"/>
        <v>4.8433200000000003E-2</v>
      </c>
      <c r="CB70">
        <f t="shared" si="91"/>
        <v>4.7024400000000001E-2</v>
      </c>
      <c r="CC70" t="e">
        <f t="shared" si="92"/>
        <v>#VALUE!</v>
      </c>
      <c r="CD70" t="e">
        <f t="shared" si="93"/>
        <v>#VALUE!</v>
      </c>
      <c r="CE70">
        <f t="shared" si="94"/>
        <v>4.55967E-3</v>
      </c>
      <c r="CF70">
        <f t="shared" si="95"/>
        <v>9.6751400000000002E-7</v>
      </c>
      <c r="CG70">
        <f t="shared" si="96"/>
        <v>2.7414500000000002E-6</v>
      </c>
      <c r="CH70" t="e">
        <f t="shared" si="97"/>
        <v>#VALUE!</v>
      </c>
      <c r="CI70">
        <f t="shared" si="98"/>
        <v>2.7992299999999996E-5</v>
      </c>
      <c r="CJ70">
        <f t="shared" si="99"/>
        <v>1.6718599999999998E-3</v>
      </c>
      <c r="CL70">
        <f t="shared" si="100"/>
        <v>48.14</v>
      </c>
      <c r="CM70">
        <f t="shared" si="101"/>
        <v>7.16</v>
      </c>
      <c r="CN70">
        <f t="shared" si="102"/>
        <v>12.71</v>
      </c>
      <c r="CO70">
        <f t="shared" si="103"/>
        <v>29.14</v>
      </c>
      <c r="CP70">
        <f t="shared" si="104"/>
        <v>0</v>
      </c>
      <c r="CQ70">
        <f t="shared" si="105"/>
        <v>2.85</v>
      </c>
      <c r="CR70">
        <f t="shared" si="80"/>
        <v>0</v>
      </c>
      <c r="CV70" s="28" t="s">
        <v>12</v>
      </c>
      <c r="CW70" s="28"/>
      <c r="CX70" t="e">
        <f t="shared" si="81"/>
        <v>#VALUE!</v>
      </c>
      <c r="CY70">
        <f t="shared" si="106"/>
        <v>7.7141645193562161</v>
      </c>
      <c r="CZ70" t="e">
        <f t="shared" si="107"/>
        <v>#VALUE!</v>
      </c>
      <c r="DA70">
        <f t="shared" si="108"/>
        <v>21.814451593773175</v>
      </c>
      <c r="DB70" t="e">
        <f t="shared" si="109"/>
        <v>#VALUE!</v>
      </c>
      <c r="DC70">
        <f t="shared" si="110"/>
        <v>3.3854933527484429E-4</v>
      </c>
      <c r="DD70">
        <f t="shared" si="111"/>
        <v>2.8452006393392377E-4</v>
      </c>
      <c r="DE70" t="e">
        <f t="shared" si="112"/>
        <v>#VALUE!</v>
      </c>
      <c r="DF70" t="e">
        <f t="shared" si="113"/>
        <v>#VALUE!</v>
      </c>
      <c r="DG70">
        <f t="shared" si="114"/>
        <v>5.7277427345354862E-2</v>
      </c>
      <c r="DH70">
        <f t="shared" si="115"/>
        <v>5.5611371011184581E-2</v>
      </c>
      <c r="DI70" t="e">
        <f t="shared" si="116"/>
        <v>#VALUE!</v>
      </c>
      <c r="DJ70" t="e">
        <f t="shared" si="117"/>
        <v>#VALUE!</v>
      </c>
      <c r="DK70">
        <f t="shared" si="118"/>
        <v>5.0910226584122134E-3</v>
      </c>
      <c r="DL70">
        <f t="shared" si="119"/>
        <v>1.1346870453563701E-6</v>
      </c>
      <c r="DM70">
        <f t="shared" si="120"/>
        <v>3.3676198786580938E-6</v>
      </c>
      <c r="DN70" t="e">
        <f t="shared" si="121"/>
        <v>#VALUE!</v>
      </c>
      <c r="DO70">
        <f t="shared" si="122"/>
        <v>3.241299969005805E-5</v>
      </c>
      <c r="DP70">
        <f t="shared" si="123"/>
        <v>1.8009611583011628E-3</v>
      </c>
      <c r="DR70">
        <f t="shared" si="124"/>
        <v>0</v>
      </c>
      <c r="DS70">
        <f t="shared" si="125"/>
        <v>9.651518051326633</v>
      </c>
      <c r="DT70">
        <f t="shared" si="82"/>
        <v>24.016152705707942</v>
      </c>
      <c r="DU70">
        <f t="shared" si="83"/>
        <v>62.325781416874285</v>
      </c>
      <c r="DV70">
        <f t="shared" si="84"/>
        <v>0</v>
      </c>
      <c r="DW70">
        <f t="shared" si="85"/>
        <v>3.9877245508982115</v>
      </c>
      <c r="DX70">
        <f t="shared" si="86"/>
        <v>0</v>
      </c>
    </row>
    <row r="71" spans="1:128">
      <c r="A71" s="39" t="s">
        <v>11</v>
      </c>
      <c r="B71" s="16">
        <f t="shared" si="139"/>
        <v>61.769683161267309</v>
      </c>
      <c r="C71" s="16">
        <v>0</v>
      </c>
      <c r="D71" s="16">
        <f t="shared" si="140"/>
        <v>24.639703484062277</v>
      </c>
      <c r="F71" s="16">
        <f t="shared" si="141"/>
        <v>0</v>
      </c>
      <c r="G71" s="16">
        <v>0</v>
      </c>
      <c r="H71" s="16">
        <f t="shared" si="142"/>
        <v>4.463453093812384</v>
      </c>
      <c r="I71" s="16">
        <f t="shared" si="143"/>
        <v>9.1258068725532535</v>
      </c>
      <c r="J71" s="16">
        <f t="shared" si="144"/>
        <v>0</v>
      </c>
      <c r="K71" s="16">
        <f t="shared" si="145"/>
        <v>99.998646611695236</v>
      </c>
      <c r="S71" s="15">
        <v>8</v>
      </c>
      <c r="T71" s="15">
        <f t="shared" si="131"/>
        <v>2.6595286391095336</v>
      </c>
      <c r="U71" s="18">
        <f t="shared" si="146"/>
        <v>2.734324923370711</v>
      </c>
      <c r="V71" s="18">
        <f t="shared" si="132"/>
        <v>0</v>
      </c>
      <c r="W71" s="18">
        <f t="shared" si="133"/>
        <v>1.2853908560321097</v>
      </c>
      <c r="Y71" s="18">
        <f t="shared" si="134"/>
        <v>0</v>
      </c>
      <c r="Z71" s="18">
        <f t="shared" si="135"/>
        <v>0</v>
      </c>
      <c r="AA71" s="18">
        <f t="shared" si="136"/>
        <v>0.21167406084729115</v>
      </c>
      <c r="AB71" s="18">
        <f t="shared" si="137"/>
        <v>0.78317961672624536</v>
      </c>
      <c r="AC71" s="18">
        <f t="shared" si="138"/>
        <v>0</v>
      </c>
      <c r="AD71" s="19">
        <f t="shared" si="147"/>
        <v>5.0145694569763579</v>
      </c>
      <c r="AE71" s="20">
        <f t="shared" ref="AE71:AE118" si="149">100*AA71/(AC71+AB71+AA71)</f>
        <v>21.276903892396263</v>
      </c>
      <c r="AF71" s="13">
        <f t="shared" si="148"/>
        <v>0</v>
      </c>
      <c r="AJ71" s="39" t="s">
        <v>11</v>
      </c>
      <c r="AK71" s="39"/>
      <c r="AL71" t="s">
        <v>235</v>
      </c>
      <c r="AM71" s="39">
        <v>77154.2</v>
      </c>
      <c r="AN71" t="s">
        <v>212</v>
      </c>
      <c r="AO71" s="39">
        <v>165654</v>
      </c>
      <c r="AP71" t="s">
        <v>212</v>
      </c>
      <c r="AQ71" s="39">
        <v>5.8697100000000004</v>
      </c>
      <c r="AR71" t="s">
        <v>235</v>
      </c>
      <c r="AS71" t="s">
        <v>235</v>
      </c>
      <c r="AT71" t="s">
        <v>235</v>
      </c>
      <c r="AU71" s="39">
        <v>697.6</v>
      </c>
      <c r="AV71" s="39">
        <v>687.98299999999995</v>
      </c>
      <c r="AW71" t="s">
        <v>212</v>
      </c>
      <c r="AX71" t="s">
        <v>212</v>
      </c>
      <c r="AY71" s="39">
        <v>100.167</v>
      </c>
      <c r="AZ71" s="39">
        <v>3.0225300000000002</v>
      </c>
      <c r="BA71" s="39">
        <v>4.7010199999999998</v>
      </c>
      <c r="BB71" s="39">
        <v>0.31755899999999998</v>
      </c>
      <c r="BC71" s="39">
        <v>1.5479700000000001</v>
      </c>
      <c r="BD71" s="39">
        <v>25.999600000000001</v>
      </c>
      <c r="BE71" s="39"/>
      <c r="BF71" s="39">
        <v>481200</v>
      </c>
      <c r="BG71" s="39">
        <v>67700</v>
      </c>
      <c r="BH71" s="39">
        <v>130399.99999999999</v>
      </c>
      <c r="BI71" s="39">
        <v>288800</v>
      </c>
      <c r="BJ71" s="39">
        <v>0</v>
      </c>
      <c r="BK71" s="39">
        <v>31900</v>
      </c>
      <c r="BL71" s="39">
        <v>0</v>
      </c>
      <c r="BP71" s="39" t="s">
        <v>11</v>
      </c>
      <c r="BQ71" s="39"/>
      <c r="BR71" t="e">
        <f t="shared" si="79"/>
        <v>#VALUE!</v>
      </c>
      <c r="BS71">
        <f t="shared" si="126"/>
        <v>7.7154199999999999</v>
      </c>
      <c r="BT71" t="e">
        <f t="shared" si="127"/>
        <v>#VALUE!</v>
      </c>
      <c r="BU71">
        <f t="shared" si="128"/>
        <v>16.5654</v>
      </c>
      <c r="BV71" t="e">
        <f t="shared" si="129"/>
        <v>#VALUE!</v>
      </c>
      <c r="BW71">
        <f t="shared" si="130"/>
        <v>5.8697100000000004E-4</v>
      </c>
      <c r="BX71" t="e">
        <f t="shared" si="87"/>
        <v>#VALUE!</v>
      </c>
      <c r="BY71" t="e">
        <f t="shared" si="88"/>
        <v>#VALUE!</v>
      </c>
      <c r="BZ71" t="e">
        <f t="shared" si="89"/>
        <v>#VALUE!</v>
      </c>
      <c r="CA71">
        <f t="shared" si="90"/>
        <v>6.9760000000000003E-2</v>
      </c>
      <c r="CB71">
        <f t="shared" si="91"/>
        <v>6.8798299999999993E-2</v>
      </c>
      <c r="CC71" t="e">
        <f t="shared" si="92"/>
        <v>#VALUE!</v>
      </c>
      <c r="CD71" t="e">
        <f t="shared" si="93"/>
        <v>#VALUE!</v>
      </c>
      <c r="CE71">
        <f t="shared" si="94"/>
        <v>1.00167E-2</v>
      </c>
      <c r="CF71">
        <f t="shared" si="95"/>
        <v>3.0225299999999999E-4</v>
      </c>
      <c r="CG71">
        <f t="shared" si="96"/>
        <v>4.7010199999999997E-4</v>
      </c>
      <c r="CH71">
        <f t="shared" si="97"/>
        <v>3.1755899999999999E-5</v>
      </c>
      <c r="CI71">
        <f t="shared" si="98"/>
        <v>1.54797E-4</v>
      </c>
      <c r="CJ71">
        <f t="shared" si="99"/>
        <v>2.5999600000000001E-3</v>
      </c>
      <c r="CL71">
        <f t="shared" si="100"/>
        <v>48.12</v>
      </c>
      <c r="CM71">
        <f t="shared" si="101"/>
        <v>6.77</v>
      </c>
      <c r="CN71">
        <f t="shared" si="102"/>
        <v>13.04</v>
      </c>
      <c r="CO71">
        <f t="shared" si="103"/>
        <v>28.88</v>
      </c>
      <c r="CP71">
        <f t="shared" si="104"/>
        <v>0</v>
      </c>
      <c r="CQ71">
        <f t="shared" si="105"/>
        <v>3.19</v>
      </c>
      <c r="CR71">
        <f t="shared" si="80"/>
        <v>0</v>
      </c>
      <c r="CV71" s="39" t="s">
        <v>11</v>
      </c>
      <c r="CW71" s="39"/>
      <c r="CX71" t="e">
        <f t="shared" si="81"/>
        <v>#VALUE!</v>
      </c>
      <c r="CY71">
        <f t="shared" si="106"/>
        <v>10.400211648542811</v>
      </c>
      <c r="CZ71" t="e">
        <f t="shared" si="107"/>
        <v>#VALUE!</v>
      </c>
      <c r="DA71">
        <f t="shared" si="108"/>
        <v>31.301115344699788</v>
      </c>
      <c r="DB71" t="e">
        <f t="shared" si="109"/>
        <v>#VALUE!</v>
      </c>
      <c r="DC71">
        <f t="shared" si="110"/>
        <v>7.5791268183472672E-4</v>
      </c>
      <c r="DD71" t="e">
        <f t="shared" si="111"/>
        <v>#VALUE!</v>
      </c>
      <c r="DE71" t="e">
        <f t="shared" si="112"/>
        <v>#VALUE!</v>
      </c>
      <c r="DF71" t="e">
        <f t="shared" si="113"/>
        <v>#VALUE!</v>
      </c>
      <c r="DG71">
        <f t="shared" si="114"/>
        <v>8.2498644145172217E-2</v>
      </c>
      <c r="DH71">
        <f t="shared" si="115"/>
        <v>8.1361331271399093E-2</v>
      </c>
      <c r="DI71" t="e">
        <f t="shared" si="116"/>
        <v>#VALUE!</v>
      </c>
      <c r="DJ71" t="e">
        <f t="shared" si="117"/>
        <v>#VALUE!</v>
      </c>
      <c r="DK71">
        <f t="shared" si="118"/>
        <v>1.1183977494537461E-2</v>
      </c>
      <c r="DL71">
        <f t="shared" si="119"/>
        <v>3.5447814038876846E-4</v>
      </c>
      <c r="DM71">
        <f t="shared" si="120"/>
        <v>5.7747718915060529E-4</v>
      </c>
      <c r="DN71">
        <f t="shared" si="121"/>
        <v>3.8367017104329394E-5</v>
      </c>
      <c r="DO71">
        <f t="shared" si="122"/>
        <v>1.7924340311521085E-4</v>
      </c>
      <c r="DP71">
        <f t="shared" si="123"/>
        <v>2.8007291119691194E-3</v>
      </c>
      <c r="DR71">
        <f t="shared" si="124"/>
        <v>0</v>
      </c>
      <c r="DS71">
        <f t="shared" si="125"/>
        <v>9.1258068725532535</v>
      </c>
      <c r="DT71">
        <f t="shared" si="82"/>
        <v>24.639703484062277</v>
      </c>
      <c r="DU71">
        <f t="shared" si="83"/>
        <v>61.769683161267309</v>
      </c>
      <c r="DV71">
        <f t="shared" si="84"/>
        <v>0</v>
      </c>
      <c r="DW71">
        <f t="shared" si="85"/>
        <v>4.463453093812384</v>
      </c>
      <c r="DX71">
        <f t="shared" si="86"/>
        <v>0</v>
      </c>
    </row>
    <row r="72" spans="1:128">
      <c r="A72" s="39" t="s">
        <v>10</v>
      </c>
      <c r="B72" s="16">
        <f t="shared" si="139"/>
        <v>61.769683161267309</v>
      </c>
      <c r="C72" s="16">
        <v>0</v>
      </c>
      <c r="D72" s="16">
        <f t="shared" si="140"/>
        <v>24.148421052631587</v>
      </c>
      <c r="F72" s="16">
        <f t="shared" si="141"/>
        <v>0</v>
      </c>
      <c r="G72" s="16">
        <v>0</v>
      </c>
      <c r="H72" s="16">
        <f t="shared" si="142"/>
        <v>4.183612774451106</v>
      </c>
      <c r="I72" s="16">
        <f t="shared" si="143"/>
        <v>9.8806742061765664</v>
      </c>
      <c r="J72" s="16">
        <f t="shared" si="144"/>
        <v>0</v>
      </c>
      <c r="K72" s="16">
        <f t="shared" si="145"/>
        <v>99.982391194526571</v>
      </c>
      <c r="S72" s="15">
        <v>8</v>
      </c>
      <c r="T72" s="15">
        <f t="shared" si="131"/>
        <v>2.6659679725451406</v>
      </c>
      <c r="U72" s="18">
        <f t="shared" si="146"/>
        <v>2.7409453558954646</v>
      </c>
      <c r="V72" s="18">
        <f t="shared" si="132"/>
        <v>0</v>
      </c>
      <c r="W72" s="18">
        <f t="shared" si="133"/>
        <v>1.2628120719224689</v>
      </c>
      <c r="Y72" s="18">
        <f t="shared" si="134"/>
        <v>0</v>
      </c>
      <c r="Z72" s="18">
        <f t="shared" si="135"/>
        <v>0</v>
      </c>
      <c r="AA72" s="18">
        <f t="shared" si="136"/>
        <v>0.19888333926921126</v>
      </c>
      <c r="AB72" s="18">
        <f t="shared" si="137"/>
        <v>0.85001568211231571</v>
      </c>
      <c r="AC72" s="18">
        <f t="shared" si="138"/>
        <v>0</v>
      </c>
      <c r="AD72" s="19">
        <f t="shared" si="147"/>
        <v>5.0526564491994606</v>
      </c>
      <c r="AE72" s="20">
        <f t="shared" si="149"/>
        <v>18.961152142868606</v>
      </c>
      <c r="AF72" s="13">
        <f t="shared" si="148"/>
        <v>0</v>
      </c>
      <c r="AJ72" s="39" t="s">
        <v>10</v>
      </c>
      <c r="AK72" s="39"/>
      <c r="AL72" t="s">
        <v>235</v>
      </c>
      <c r="AM72" s="39">
        <v>63345</v>
      </c>
      <c r="AN72" t="s">
        <v>235</v>
      </c>
      <c r="AO72" s="39">
        <v>127491</v>
      </c>
      <c r="AP72" t="s">
        <v>212</v>
      </c>
      <c r="AQ72" s="39">
        <v>1.9341999999999999</v>
      </c>
      <c r="AR72" t="s">
        <v>235</v>
      </c>
      <c r="AS72" t="s">
        <v>212</v>
      </c>
      <c r="AT72" t="s">
        <v>235</v>
      </c>
      <c r="AU72" s="39">
        <v>535.16399999999999</v>
      </c>
      <c r="AV72" s="39">
        <v>517.86099999999999</v>
      </c>
      <c r="AW72" t="s">
        <v>235</v>
      </c>
      <c r="AX72" t="s">
        <v>212</v>
      </c>
      <c r="AY72" s="39">
        <v>64.575599999999994</v>
      </c>
      <c r="AZ72" s="39">
        <v>0.65958300000000003</v>
      </c>
      <c r="BA72" s="39">
        <v>0.67647400000000002</v>
      </c>
      <c r="BB72" s="39">
        <v>5.9693799999999998E-2</v>
      </c>
      <c r="BC72" s="39">
        <v>0.77865200000000001</v>
      </c>
      <c r="BD72" s="39">
        <v>27.516400000000001</v>
      </c>
      <c r="BE72" s="39"/>
      <c r="BF72" s="39">
        <v>480200.00000000006</v>
      </c>
      <c r="BG72" s="39">
        <v>73300</v>
      </c>
      <c r="BH72" s="39">
        <v>127800</v>
      </c>
      <c r="BI72" s="39">
        <v>288800</v>
      </c>
      <c r="BJ72" s="39">
        <v>0</v>
      </c>
      <c r="BK72" s="39">
        <v>29900.000000000004</v>
      </c>
      <c r="BL72" s="39">
        <v>0</v>
      </c>
      <c r="BP72" s="39" t="s">
        <v>10</v>
      </c>
      <c r="BQ72" s="39"/>
      <c r="BR72" t="e">
        <f t="shared" si="79"/>
        <v>#VALUE!</v>
      </c>
      <c r="BS72">
        <f t="shared" si="126"/>
        <v>6.3345000000000002</v>
      </c>
      <c r="BT72" t="e">
        <f t="shared" si="127"/>
        <v>#VALUE!</v>
      </c>
      <c r="BU72">
        <f t="shared" si="128"/>
        <v>12.7491</v>
      </c>
      <c r="BV72" t="e">
        <f t="shared" si="129"/>
        <v>#VALUE!</v>
      </c>
      <c r="BW72">
        <f t="shared" si="130"/>
        <v>1.9342E-4</v>
      </c>
      <c r="BX72" t="e">
        <f t="shared" si="87"/>
        <v>#VALUE!</v>
      </c>
      <c r="BY72" t="e">
        <f t="shared" si="88"/>
        <v>#VALUE!</v>
      </c>
      <c r="BZ72" t="e">
        <f t="shared" si="89"/>
        <v>#VALUE!</v>
      </c>
      <c r="CA72">
        <f t="shared" si="90"/>
        <v>5.3516399999999999E-2</v>
      </c>
      <c r="CB72">
        <f t="shared" si="91"/>
        <v>5.1786100000000002E-2</v>
      </c>
      <c r="CC72" t="e">
        <f t="shared" si="92"/>
        <v>#VALUE!</v>
      </c>
      <c r="CD72" t="e">
        <f t="shared" si="93"/>
        <v>#VALUE!</v>
      </c>
      <c r="CE72">
        <f t="shared" si="94"/>
        <v>6.4575599999999993E-3</v>
      </c>
      <c r="CF72">
        <f t="shared" si="95"/>
        <v>6.5958300000000002E-5</v>
      </c>
      <c r="CG72">
        <f t="shared" si="96"/>
        <v>6.7647399999999999E-5</v>
      </c>
      <c r="CH72">
        <f t="shared" si="97"/>
        <v>5.9693799999999994E-6</v>
      </c>
      <c r="CI72">
        <f t="shared" si="98"/>
        <v>7.7865200000000001E-5</v>
      </c>
      <c r="CJ72">
        <f t="shared" si="99"/>
        <v>2.7516400000000001E-3</v>
      </c>
      <c r="CL72">
        <f t="shared" si="100"/>
        <v>48.02</v>
      </c>
      <c r="CM72">
        <f t="shared" si="101"/>
        <v>7.33</v>
      </c>
      <c r="CN72">
        <f t="shared" si="102"/>
        <v>12.78</v>
      </c>
      <c r="CO72">
        <f t="shared" si="103"/>
        <v>28.88</v>
      </c>
      <c r="CP72">
        <f t="shared" si="104"/>
        <v>0</v>
      </c>
      <c r="CQ72">
        <f t="shared" si="105"/>
        <v>2.99</v>
      </c>
      <c r="CR72">
        <f t="shared" si="80"/>
        <v>0</v>
      </c>
      <c r="CV72" s="39" t="s">
        <v>10</v>
      </c>
      <c r="CW72" s="39"/>
      <c r="CX72" t="e">
        <f t="shared" si="81"/>
        <v>#VALUE!</v>
      </c>
      <c r="CY72">
        <f t="shared" si="106"/>
        <v>8.5387627229229821</v>
      </c>
      <c r="CZ72" t="e">
        <f t="shared" si="107"/>
        <v>#VALUE!</v>
      </c>
      <c r="DA72">
        <f t="shared" si="108"/>
        <v>24.090034025203863</v>
      </c>
      <c r="DB72" t="e">
        <f t="shared" si="109"/>
        <v>#VALUE!</v>
      </c>
      <c r="DC72">
        <f t="shared" si="110"/>
        <v>2.4974908627593665E-4</v>
      </c>
      <c r="DD72" t="e">
        <f t="shared" si="111"/>
        <v>#VALUE!</v>
      </c>
      <c r="DE72" t="e">
        <f t="shared" si="112"/>
        <v>#VALUE!</v>
      </c>
      <c r="DF72" t="e">
        <f t="shared" si="113"/>
        <v>#VALUE!</v>
      </c>
      <c r="DG72">
        <f t="shared" si="114"/>
        <v>6.3288853777676235E-2</v>
      </c>
      <c r="DH72">
        <f t="shared" si="115"/>
        <v>6.1242589385984848E-2</v>
      </c>
      <c r="DI72" t="e">
        <f t="shared" si="116"/>
        <v>#VALUE!</v>
      </c>
      <c r="DJ72" t="e">
        <f t="shared" si="117"/>
        <v>#VALUE!</v>
      </c>
      <c r="DK72">
        <f t="shared" si="118"/>
        <v>7.2100797378004044E-3</v>
      </c>
      <c r="DL72">
        <f t="shared" si="119"/>
        <v>7.7354982505399472E-5</v>
      </c>
      <c r="DM72">
        <f t="shared" si="120"/>
        <v>8.3098626266951976E-5</v>
      </c>
      <c r="DN72">
        <f t="shared" si="121"/>
        <v>7.2121182067660432E-6</v>
      </c>
      <c r="DO72">
        <f t="shared" si="122"/>
        <v>9.0162105417072148E-5</v>
      </c>
      <c r="DP72">
        <f t="shared" si="123"/>
        <v>2.9641218532818611E-3</v>
      </c>
      <c r="DR72">
        <f t="shared" si="124"/>
        <v>0</v>
      </c>
      <c r="DS72">
        <f t="shared" si="125"/>
        <v>9.8806742061765664</v>
      </c>
      <c r="DT72">
        <f t="shared" si="82"/>
        <v>24.148421052631587</v>
      </c>
      <c r="DU72">
        <f t="shared" si="83"/>
        <v>61.769683161267309</v>
      </c>
      <c r="DV72">
        <f t="shared" si="84"/>
        <v>0</v>
      </c>
      <c r="DW72">
        <f t="shared" si="85"/>
        <v>4.183612774451106</v>
      </c>
      <c r="DX72">
        <f t="shared" si="86"/>
        <v>0</v>
      </c>
    </row>
    <row r="73" spans="1:128">
      <c r="A73" s="39" t="s">
        <v>9</v>
      </c>
      <c r="B73" s="16">
        <f t="shared" si="139"/>
        <v>61.256361694553178</v>
      </c>
      <c r="C73" s="16">
        <v>0</v>
      </c>
      <c r="D73" s="16">
        <f t="shared" si="140"/>
        <v>24.828658265381772</v>
      </c>
      <c r="F73" s="16">
        <f t="shared" si="141"/>
        <v>0</v>
      </c>
      <c r="G73" s="16">
        <v>0</v>
      </c>
      <c r="H73" s="16">
        <f t="shared" si="142"/>
        <v>4.3934930139720647</v>
      </c>
      <c r="I73" s="16">
        <f t="shared" si="143"/>
        <v>9.50324053936491</v>
      </c>
      <c r="J73" s="16">
        <f t="shared" si="144"/>
        <v>0</v>
      </c>
      <c r="K73" s="16">
        <f t="shared" si="145"/>
        <v>99.981753513271926</v>
      </c>
      <c r="S73" s="15">
        <v>8</v>
      </c>
      <c r="T73" s="15">
        <f t="shared" si="131"/>
        <v>2.6654532563694122</v>
      </c>
      <c r="U73" s="18">
        <f t="shared" si="146"/>
        <v>2.7176426223716592</v>
      </c>
      <c r="V73" s="18">
        <f t="shared" si="132"/>
        <v>0</v>
      </c>
      <c r="W73" s="18">
        <f t="shared" si="133"/>
        <v>1.2981335650177748</v>
      </c>
      <c r="Y73" s="18">
        <f t="shared" si="134"/>
        <v>0</v>
      </c>
      <c r="Z73" s="18">
        <f t="shared" si="135"/>
        <v>0</v>
      </c>
      <c r="AA73" s="18">
        <f t="shared" si="136"/>
        <v>0.20882043974550826</v>
      </c>
      <c r="AB73" s="18">
        <f t="shared" si="137"/>
        <v>0.81738793596902215</v>
      </c>
      <c r="AC73" s="18">
        <f t="shared" si="138"/>
        <v>0</v>
      </c>
      <c r="AD73" s="19">
        <f t="shared" si="147"/>
        <v>5.0419845631039655</v>
      </c>
      <c r="AE73" s="20">
        <f t="shared" si="149"/>
        <v>20.348736639389671</v>
      </c>
      <c r="AF73" s="13">
        <f t="shared" si="148"/>
        <v>0</v>
      </c>
      <c r="AJ73" s="39" t="s">
        <v>9</v>
      </c>
      <c r="AK73" s="39"/>
      <c r="AL73" t="s">
        <v>212</v>
      </c>
      <c r="AM73" s="39">
        <v>51362.8</v>
      </c>
      <c r="AN73" t="s">
        <v>212</v>
      </c>
      <c r="AO73" s="39">
        <v>113571</v>
      </c>
      <c r="AP73" t="s">
        <v>212</v>
      </c>
      <c r="AQ73" s="39">
        <v>3.6001599999999998</v>
      </c>
      <c r="AR73" s="39">
        <v>3.4594800000000001</v>
      </c>
      <c r="AS73" t="s">
        <v>235</v>
      </c>
      <c r="AT73" t="s">
        <v>212</v>
      </c>
      <c r="AU73" s="39">
        <v>450.45299999999997</v>
      </c>
      <c r="AV73" s="39">
        <v>465.52</v>
      </c>
      <c r="AW73" t="s">
        <v>235</v>
      </c>
      <c r="AX73" t="s">
        <v>235</v>
      </c>
      <c r="AY73" s="39">
        <v>59.787500000000001</v>
      </c>
      <c r="AZ73" s="39">
        <v>1.9809099999999999</v>
      </c>
      <c r="BA73" s="39">
        <v>2.47749</v>
      </c>
      <c r="BB73" s="39">
        <v>0.24099999999999999</v>
      </c>
      <c r="BC73" s="39">
        <v>0.92485700000000004</v>
      </c>
      <c r="BD73" s="39">
        <v>18.580400000000001</v>
      </c>
      <c r="BE73" s="39"/>
      <c r="BF73" s="39">
        <v>480300</v>
      </c>
      <c r="BG73" s="39">
        <v>70500</v>
      </c>
      <c r="BH73" s="39">
        <v>131400</v>
      </c>
      <c r="BI73" s="39">
        <v>286400</v>
      </c>
      <c r="BJ73" s="39">
        <v>0</v>
      </c>
      <c r="BK73" s="39">
        <v>31400</v>
      </c>
      <c r="BL73" s="39">
        <v>0</v>
      </c>
      <c r="BP73" s="39" t="s">
        <v>9</v>
      </c>
      <c r="BQ73" s="39"/>
      <c r="BR73" t="e">
        <f t="shared" si="79"/>
        <v>#VALUE!</v>
      </c>
      <c r="BS73">
        <f t="shared" si="126"/>
        <v>5.1362800000000002</v>
      </c>
      <c r="BT73" t="e">
        <f t="shared" si="127"/>
        <v>#VALUE!</v>
      </c>
      <c r="BU73">
        <f t="shared" si="128"/>
        <v>11.357100000000001</v>
      </c>
      <c r="BV73" t="e">
        <f t="shared" si="129"/>
        <v>#VALUE!</v>
      </c>
      <c r="BW73">
        <f t="shared" si="130"/>
        <v>3.60016E-4</v>
      </c>
      <c r="BX73">
        <f t="shared" si="87"/>
        <v>3.45948E-4</v>
      </c>
      <c r="BY73" t="e">
        <f t="shared" si="88"/>
        <v>#VALUE!</v>
      </c>
      <c r="BZ73" t="e">
        <f t="shared" si="89"/>
        <v>#VALUE!</v>
      </c>
      <c r="CA73">
        <f t="shared" si="90"/>
        <v>4.5045299999999996E-2</v>
      </c>
      <c r="CB73">
        <f t="shared" si="91"/>
        <v>4.6551999999999996E-2</v>
      </c>
      <c r="CC73" t="e">
        <f t="shared" si="92"/>
        <v>#VALUE!</v>
      </c>
      <c r="CD73" t="e">
        <f t="shared" si="93"/>
        <v>#VALUE!</v>
      </c>
      <c r="CE73">
        <f t="shared" si="94"/>
        <v>5.9787500000000006E-3</v>
      </c>
      <c r="CF73">
        <f t="shared" si="95"/>
        <v>1.9809099999999998E-4</v>
      </c>
      <c r="CG73">
        <f t="shared" si="96"/>
        <v>2.4774900000000002E-4</v>
      </c>
      <c r="CH73">
        <f t="shared" si="97"/>
        <v>2.41E-5</v>
      </c>
      <c r="CI73">
        <f t="shared" si="98"/>
        <v>9.2485700000000001E-5</v>
      </c>
      <c r="CJ73">
        <f t="shared" si="99"/>
        <v>1.85804E-3</v>
      </c>
      <c r="CL73">
        <f t="shared" si="100"/>
        <v>48.03</v>
      </c>
      <c r="CM73">
        <f t="shared" si="101"/>
        <v>7.05</v>
      </c>
      <c r="CN73">
        <f t="shared" si="102"/>
        <v>13.14</v>
      </c>
      <c r="CO73">
        <f t="shared" si="103"/>
        <v>28.64</v>
      </c>
      <c r="CP73">
        <f t="shared" si="104"/>
        <v>0</v>
      </c>
      <c r="CQ73">
        <f t="shared" si="105"/>
        <v>3.14</v>
      </c>
      <c r="CR73">
        <f t="shared" si="80"/>
        <v>0</v>
      </c>
      <c r="CV73" s="39" t="s">
        <v>9</v>
      </c>
      <c r="CW73" s="39"/>
      <c r="CX73" t="e">
        <f t="shared" si="81"/>
        <v>#VALUE!</v>
      </c>
      <c r="CY73">
        <f t="shared" si="106"/>
        <v>6.9235892648977595</v>
      </c>
      <c r="CZ73" t="e">
        <f t="shared" si="107"/>
        <v>#VALUE!</v>
      </c>
      <c r="DA73">
        <f t="shared" si="108"/>
        <v>21.459783469236481</v>
      </c>
      <c r="DB73" t="e">
        <f t="shared" si="109"/>
        <v>#VALUE!</v>
      </c>
      <c r="DC73">
        <f t="shared" si="110"/>
        <v>4.648623050600642E-4</v>
      </c>
      <c r="DD73">
        <f t="shared" si="111"/>
        <v>4.3060948669317685E-4</v>
      </c>
      <c r="DE73" t="e">
        <f t="shared" si="112"/>
        <v>#VALUE!</v>
      </c>
      <c r="DF73" t="e">
        <f t="shared" si="113"/>
        <v>#VALUE!</v>
      </c>
      <c r="DG73">
        <f t="shared" si="114"/>
        <v>5.3270874069846985E-2</v>
      </c>
      <c r="DH73">
        <f t="shared" si="115"/>
        <v>5.5052707601004253E-2</v>
      </c>
      <c r="DI73" t="e">
        <f t="shared" si="116"/>
        <v>#VALUE!</v>
      </c>
      <c r="DJ73" t="e">
        <f t="shared" si="117"/>
        <v>#VALUE!</v>
      </c>
      <c r="DK73">
        <f t="shared" si="118"/>
        <v>6.6754725054624627E-3</v>
      </c>
      <c r="DL73">
        <f t="shared" si="119"/>
        <v>2.3231838660907098E-4</v>
      </c>
      <c r="DM73">
        <f t="shared" si="120"/>
        <v>3.0433692291220488E-4</v>
      </c>
      <c r="DN73">
        <f t="shared" si="121"/>
        <v>2.9117269931393487E-5</v>
      </c>
      <c r="DO73">
        <f t="shared" si="122"/>
        <v>1.0709155608630954E-4</v>
      </c>
      <c r="DP73">
        <f t="shared" si="123"/>
        <v>2.0015179922779976E-3</v>
      </c>
      <c r="DR73">
        <f t="shared" si="124"/>
        <v>0</v>
      </c>
      <c r="DS73">
        <f t="shared" si="125"/>
        <v>9.50324053936491</v>
      </c>
      <c r="DT73">
        <f t="shared" si="82"/>
        <v>24.828658265381772</v>
      </c>
      <c r="DU73">
        <f t="shared" si="83"/>
        <v>61.256361694553178</v>
      </c>
      <c r="DV73">
        <f t="shared" si="84"/>
        <v>0</v>
      </c>
      <c r="DW73">
        <f t="shared" si="85"/>
        <v>4.3934930139720647</v>
      </c>
      <c r="DX73">
        <f t="shared" si="86"/>
        <v>0</v>
      </c>
    </row>
    <row r="74" spans="1:128">
      <c r="A74" s="32" t="s">
        <v>8</v>
      </c>
      <c r="B74" s="16">
        <f t="shared" si="139"/>
        <v>61.577187611249506</v>
      </c>
      <c r="C74" s="16">
        <v>0</v>
      </c>
      <c r="D74" s="16">
        <f t="shared" si="140"/>
        <v>24.394062268346932</v>
      </c>
      <c r="F74" s="16">
        <f t="shared" si="141"/>
        <v>0</v>
      </c>
      <c r="G74" s="16">
        <v>0</v>
      </c>
      <c r="H74" s="16">
        <f t="shared" si="142"/>
        <v>4.351516966067873</v>
      </c>
      <c r="I74" s="16">
        <f t="shared" si="143"/>
        <v>9.651518051326633</v>
      </c>
      <c r="J74" s="16">
        <f t="shared" si="144"/>
        <v>0</v>
      </c>
      <c r="K74" s="16">
        <f t="shared" si="145"/>
        <v>99.974284896990952</v>
      </c>
      <c r="S74" s="15">
        <v>8</v>
      </c>
      <c r="T74" s="15">
        <f t="shared" si="131"/>
        <v>2.6658647336028314</v>
      </c>
      <c r="U74" s="18">
        <f t="shared" si="146"/>
        <v>2.7322978170318781</v>
      </c>
      <c r="V74" s="18">
        <f t="shared" si="132"/>
        <v>0</v>
      </c>
      <c r="W74" s="18">
        <f t="shared" si="133"/>
        <v>1.2756081786110318</v>
      </c>
      <c r="Y74" s="18">
        <f t="shared" si="134"/>
        <v>0</v>
      </c>
      <c r="Z74" s="18">
        <f t="shared" si="135"/>
        <v>0</v>
      </c>
      <c r="AA74" s="18">
        <f t="shared" si="136"/>
        <v>0.20685726850061931</v>
      </c>
      <c r="AB74" s="18">
        <f t="shared" si="137"/>
        <v>0.83026965903815142</v>
      </c>
      <c r="AC74" s="18">
        <f t="shared" si="138"/>
        <v>0</v>
      </c>
      <c r="AD74" s="19">
        <f t="shared" si="147"/>
        <v>5.0450329231816804</v>
      </c>
      <c r="AE74" s="20">
        <f t="shared" si="149"/>
        <v>19.945222036758505</v>
      </c>
      <c r="AF74" s="13">
        <f t="shared" si="148"/>
        <v>0</v>
      </c>
      <c r="AJ74" s="32" t="s">
        <v>8</v>
      </c>
      <c r="AK74" s="32"/>
      <c r="AL74" t="s">
        <v>235</v>
      </c>
      <c r="AM74" s="32">
        <v>55769.599999999999</v>
      </c>
      <c r="AN74" t="s">
        <v>212</v>
      </c>
      <c r="AO74" s="32">
        <v>125286</v>
      </c>
      <c r="AP74" t="s">
        <v>235</v>
      </c>
      <c r="AQ74" s="32">
        <v>2.7942399999999998</v>
      </c>
      <c r="AR74" t="s">
        <v>235</v>
      </c>
      <c r="AS74" t="s">
        <v>235</v>
      </c>
      <c r="AT74" t="s">
        <v>235</v>
      </c>
      <c r="AU74" s="32">
        <v>528.53099999999995</v>
      </c>
      <c r="AV74" s="32">
        <v>559.37599999999998</v>
      </c>
      <c r="AW74" t="s">
        <v>235</v>
      </c>
      <c r="AX74" t="s">
        <v>235</v>
      </c>
      <c r="AY74" s="32">
        <v>53.011099999999999</v>
      </c>
      <c r="AZ74" s="32">
        <v>1.3310299999999999</v>
      </c>
      <c r="BA74" s="32">
        <v>1.7066300000000001</v>
      </c>
      <c r="BB74" s="32">
        <v>0.13980200000000001</v>
      </c>
      <c r="BC74" s="32">
        <v>0.64842599999999995</v>
      </c>
      <c r="BD74" s="32">
        <v>21.913499999999999</v>
      </c>
      <c r="BE74" s="32"/>
      <c r="BF74" s="32">
        <v>480200.00000000006</v>
      </c>
      <c r="BG74" s="32">
        <v>71600</v>
      </c>
      <c r="BH74" s="32">
        <v>129100</v>
      </c>
      <c r="BI74" s="32">
        <v>287900</v>
      </c>
      <c r="BJ74" s="32">
        <v>0</v>
      </c>
      <c r="BK74" s="32">
        <v>31100</v>
      </c>
      <c r="BL74" s="32">
        <v>0</v>
      </c>
      <c r="BP74" s="32" t="s">
        <v>8</v>
      </c>
      <c r="BQ74" s="32"/>
      <c r="BR74" t="e">
        <f t="shared" si="79"/>
        <v>#VALUE!</v>
      </c>
      <c r="BS74">
        <f t="shared" si="126"/>
        <v>5.5769599999999997</v>
      </c>
      <c r="BT74" t="e">
        <f t="shared" si="127"/>
        <v>#VALUE!</v>
      </c>
      <c r="BU74">
        <f t="shared" si="128"/>
        <v>12.528600000000001</v>
      </c>
      <c r="BV74" t="e">
        <f t="shared" si="129"/>
        <v>#VALUE!</v>
      </c>
      <c r="BW74">
        <f t="shared" si="130"/>
        <v>2.7942399999999996E-4</v>
      </c>
      <c r="BX74" t="e">
        <f t="shared" si="87"/>
        <v>#VALUE!</v>
      </c>
      <c r="BY74" t="e">
        <f t="shared" si="88"/>
        <v>#VALUE!</v>
      </c>
      <c r="BZ74" t="e">
        <f t="shared" si="89"/>
        <v>#VALUE!</v>
      </c>
      <c r="CA74">
        <f t="shared" si="90"/>
        <v>5.2853099999999993E-2</v>
      </c>
      <c r="CB74">
        <f t="shared" si="91"/>
        <v>5.5937599999999997E-2</v>
      </c>
      <c r="CC74" t="e">
        <f t="shared" si="92"/>
        <v>#VALUE!</v>
      </c>
      <c r="CD74" t="e">
        <f t="shared" si="93"/>
        <v>#VALUE!</v>
      </c>
      <c r="CE74">
        <f t="shared" si="94"/>
        <v>5.3011099999999995E-3</v>
      </c>
      <c r="CF74">
        <f t="shared" si="95"/>
        <v>1.33103E-4</v>
      </c>
      <c r="CG74">
        <f t="shared" si="96"/>
        <v>1.7066300000000002E-4</v>
      </c>
      <c r="CH74">
        <f t="shared" si="97"/>
        <v>1.39802E-5</v>
      </c>
      <c r="CI74">
        <f t="shared" si="98"/>
        <v>6.4842599999999988E-5</v>
      </c>
      <c r="CJ74">
        <f t="shared" si="99"/>
        <v>2.1913499999999999E-3</v>
      </c>
      <c r="CL74">
        <f t="shared" si="100"/>
        <v>48.02</v>
      </c>
      <c r="CM74">
        <f t="shared" si="101"/>
        <v>7.16</v>
      </c>
      <c r="CN74">
        <f t="shared" si="102"/>
        <v>12.91</v>
      </c>
      <c r="CO74">
        <f t="shared" si="103"/>
        <v>28.79</v>
      </c>
      <c r="CP74">
        <f t="shared" si="104"/>
        <v>0</v>
      </c>
      <c r="CQ74">
        <f t="shared" si="105"/>
        <v>3.11</v>
      </c>
      <c r="CR74">
        <f t="shared" si="80"/>
        <v>0</v>
      </c>
      <c r="CV74" s="32" t="s">
        <v>8</v>
      </c>
      <c r="CW74" s="32"/>
      <c r="CX74" t="e">
        <f t="shared" si="81"/>
        <v>#VALUE!</v>
      </c>
      <c r="CY74">
        <f t="shared" si="106"/>
        <v>7.517615937364047</v>
      </c>
      <c r="CZ74" t="e">
        <f t="shared" si="107"/>
        <v>#VALUE!</v>
      </c>
      <c r="DA74">
        <f t="shared" si="108"/>
        <v>23.673388732394375</v>
      </c>
      <c r="DB74" t="e">
        <f t="shared" si="109"/>
        <v>#VALUE!</v>
      </c>
      <c r="DC74">
        <f t="shared" si="110"/>
        <v>3.6079975536949289E-4</v>
      </c>
      <c r="DD74" t="e">
        <f t="shared" si="111"/>
        <v>#VALUE!</v>
      </c>
      <c r="DE74" t="e">
        <f t="shared" si="112"/>
        <v>#VALUE!</v>
      </c>
      <c r="DF74" t="e">
        <f t="shared" si="113"/>
        <v>#VALUE!</v>
      </c>
      <c r="DG74">
        <f t="shared" si="114"/>
        <v>6.2504430746404827E-2</v>
      </c>
      <c r="DH74">
        <f t="shared" si="115"/>
        <v>6.6152181145857011E-2</v>
      </c>
      <c r="DI74" t="e">
        <f t="shared" si="116"/>
        <v>#VALUE!</v>
      </c>
      <c r="DJ74" t="e">
        <f t="shared" si="117"/>
        <v>#VALUE!</v>
      </c>
      <c r="DK74">
        <f t="shared" si="118"/>
        <v>5.9188649890749914E-3</v>
      </c>
      <c r="DL74">
        <f t="shared" si="119"/>
        <v>1.5610135853131731E-4</v>
      </c>
      <c r="DM74">
        <f t="shared" si="120"/>
        <v>2.096438422555313E-4</v>
      </c>
      <c r="DN74">
        <f t="shared" si="121"/>
        <v>1.6890674568251754E-5</v>
      </c>
      <c r="DO74">
        <f t="shared" si="122"/>
        <v>7.5082904002263411E-5</v>
      </c>
      <c r="DP74">
        <f t="shared" si="123"/>
        <v>2.3605662162162221E-3</v>
      </c>
      <c r="DR74">
        <f t="shared" si="124"/>
        <v>0</v>
      </c>
      <c r="DS74">
        <f t="shared" si="125"/>
        <v>9.651518051326633</v>
      </c>
      <c r="DT74">
        <f t="shared" si="82"/>
        <v>24.394062268346932</v>
      </c>
      <c r="DU74">
        <f t="shared" si="83"/>
        <v>61.577187611249506</v>
      </c>
      <c r="DV74">
        <f t="shared" si="84"/>
        <v>0</v>
      </c>
      <c r="DW74">
        <f t="shared" si="85"/>
        <v>4.351516966067873</v>
      </c>
      <c r="DX74">
        <f t="shared" si="86"/>
        <v>0</v>
      </c>
    </row>
    <row r="75" spans="1:128">
      <c r="A75" s="32" t="s">
        <v>7</v>
      </c>
      <c r="B75" s="16">
        <f t="shared" si="139"/>
        <v>62.347169811320704</v>
      </c>
      <c r="C75" s="16">
        <v>0</v>
      </c>
      <c r="D75" s="16">
        <f t="shared" si="140"/>
        <v>23.808302446256494</v>
      </c>
      <c r="F75" s="16">
        <f t="shared" si="141"/>
        <v>0</v>
      </c>
      <c r="G75" s="16">
        <v>0</v>
      </c>
      <c r="H75" s="16">
        <f t="shared" si="142"/>
        <v>3.7358682634730611</v>
      </c>
      <c r="I75" s="16">
        <f t="shared" si="143"/>
        <v>10.096350587211798</v>
      </c>
      <c r="J75" s="16">
        <f t="shared" si="144"/>
        <v>0</v>
      </c>
      <c r="K75" s="16">
        <f t="shared" si="145"/>
        <v>99.987691108262069</v>
      </c>
      <c r="S75" s="15">
        <v>8</v>
      </c>
      <c r="T75" s="15">
        <f t="shared" si="131"/>
        <v>2.6617879085294169</v>
      </c>
      <c r="U75" s="18">
        <f t="shared" si="146"/>
        <v>2.762232735266374</v>
      </c>
      <c r="V75" s="18">
        <f t="shared" si="132"/>
        <v>0</v>
      </c>
      <c r="W75" s="18">
        <f t="shared" si="133"/>
        <v>1.2430738668053509</v>
      </c>
      <c r="Y75" s="18">
        <f t="shared" si="134"/>
        <v>0</v>
      </c>
      <c r="Z75" s="18">
        <f t="shared" si="135"/>
        <v>0</v>
      </c>
      <c r="AA75" s="18">
        <f t="shared" si="136"/>
        <v>0.1773197034873642</v>
      </c>
      <c r="AB75" s="18">
        <f t="shared" si="137"/>
        <v>0.86720805154372438</v>
      </c>
      <c r="AC75" s="18">
        <f t="shared" si="138"/>
        <v>0</v>
      </c>
      <c r="AD75" s="19">
        <f t="shared" si="147"/>
        <v>5.0498343571028137</v>
      </c>
      <c r="AE75" s="20">
        <f t="shared" si="149"/>
        <v>16.97606431550367</v>
      </c>
      <c r="AF75" s="13">
        <f t="shared" si="148"/>
        <v>0</v>
      </c>
      <c r="AJ75" s="32" t="s">
        <v>7</v>
      </c>
      <c r="AK75" s="32"/>
      <c r="AL75" t="s">
        <v>235</v>
      </c>
      <c r="AM75" s="32">
        <v>51558.9</v>
      </c>
      <c r="AN75" t="s">
        <v>212</v>
      </c>
      <c r="AO75" s="32">
        <v>111230</v>
      </c>
      <c r="AP75" t="s">
        <v>212</v>
      </c>
      <c r="AQ75" s="32">
        <v>1.6912499999999999</v>
      </c>
      <c r="AR75" t="s">
        <v>212</v>
      </c>
      <c r="AS75" t="s">
        <v>235</v>
      </c>
      <c r="AT75" t="s">
        <v>212</v>
      </c>
      <c r="AU75" s="32">
        <v>456.73</v>
      </c>
      <c r="AV75" s="32">
        <v>459.363</v>
      </c>
      <c r="AW75" t="s">
        <v>235</v>
      </c>
      <c r="AX75" t="s">
        <v>212</v>
      </c>
      <c r="AY75" s="32">
        <v>37.499600000000001</v>
      </c>
      <c r="AZ75" t="s">
        <v>212</v>
      </c>
      <c r="BA75" s="32">
        <v>4.1132399999999998E-3</v>
      </c>
      <c r="BB75" t="s">
        <v>212</v>
      </c>
      <c r="BC75" s="32">
        <v>5.4872700000000003E-2</v>
      </c>
      <c r="BD75" s="32">
        <v>23.291</v>
      </c>
      <c r="BE75" s="32"/>
      <c r="BF75" s="32">
        <v>480900.00000000006</v>
      </c>
      <c r="BG75" s="32">
        <v>74900</v>
      </c>
      <c r="BH75" s="32">
        <v>126000</v>
      </c>
      <c r="BI75" s="32">
        <v>291500</v>
      </c>
      <c r="BJ75" s="32">
        <v>0</v>
      </c>
      <c r="BK75" s="32">
        <v>26700</v>
      </c>
      <c r="BL75" s="32">
        <v>0</v>
      </c>
      <c r="BP75" s="32" t="s">
        <v>7</v>
      </c>
      <c r="BQ75" s="32"/>
      <c r="BR75" t="e">
        <f t="shared" si="79"/>
        <v>#VALUE!</v>
      </c>
      <c r="BS75">
        <f t="shared" si="126"/>
        <v>5.1558900000000003</v>
      </c>
      <c r="BT75" t="e">
        <f t="shared" si="127"/>
        <v>#VALUE!</v>
      </c>
      <c r="BU75">
        <f t="shared" si="128"/>
        <v>11.122999999999999</v>
      </c>
      <c r="BV75" t="e">
        <f t="shared" si="129"/>
        <v>#VALUE!</v>
      </c>
      <c r="BW75">
        <f t="shared" si="130"/>
        <v>1.69125E-4</v>
      </c>
      <c r="BX75" t="e">
        <f t="shared" si="87"/>
        <v>#VALUE!</v>
      </c>
      <c r="BY75" t="e">
        <f t="shared" si="88"/>
        <v>#VALUE!</v>
      </c>
      <c r="BZ75" t="e">
        <f t="shared" si="89"/>
        <v>#VALUE!</v>
      </c>
      <c r="CA75">
        <f t="shared" si="90"/>
        <v>4.5673000000000005E-2</v>
      </c>
      <c r="CB75">
        <f t="shared" si="91"/>
        <v>4.5936299999999999E-2</v>
      </c>
      <c r="CC75" t="e">
        <f t="shared" si="92"/>
        <v>#VALUE!</v>
      </c>
      <c r="CD75" t="e">
        <f t="shared" si="93"/>
        <v>#VALUE!</v>
      </c>
      <c r="CE75">
        <f t="shared" si="94"/>
        <v>3.7499600000000001E-3</v>
      </c>
      <c r="CF75" t="e">
        <f t="shared" si="95"/>
        <v>#VALUE!</v>
      </c>
      <c r="CG75">
        <f t="shared" si="96"/>
        <v>4.1132399999999996E-7</v>
      </c>
      <c r="CH75" t="e">
        <f t="shared" si="97"/>
        <v>#VALUE!</v>
      </c>
      <c r="CI75">
        <f t="shared" si="98"/>
        <v>5.4872700000000004E-6</v>
      </c>
      <c r="CJ75">
        <f t="shared" si="99"/>
        <v>2.3291000000000002E-3</v>
      </c>
      <c r="CL75">
        <f t="shared" si="100"/>
        <v>48.09</v>
      </c>
      <c r="CM75">
        <f t="shared" si="101"/>
        <v>7.49</v>
      </c>
      <c r="CN75">
        <f t="shared" si="102"/>
        <v>12.6</v>
      </c>
      <c r="CO75">
        <f t="shared" si="103"/>
        <v>29.15</v>
      </c>
      <c r="CP75">
        <f t="shared" si="104"/>
        <v>0</v>
      </c>
      <c r="CQ75">
        <f t="shared" si="105"/>
        <v>2.67</v>
      </c>
      <c r="CR75">
        <f t="shared" si="80"/>
        <v>0</v>
      </c>
      <c r="CV75" s="32" t="s">
        <v>7</v>
      </c>
      <c r="CW75" s="32"/>
      <c r="CX75" t="e">
        <f t="shared" si="81"/>
        <v>#VALUE!</v>
      </c>
      <c r="CY75">
        <f t="shared" si="106"/>
        <v>6.95002310134839</v>
      </c>
      <c r="CZ75" t="e">
        <f t="shared" si="107"/>
        <v>#VALUE!</v>
      </c>
      <c r="DA75">
        <f t="shared" si="108"/>
        <v>21.017440326167538</v>
      </c>
      <c r="DB75" t="e">
        <f t="shared" si="109"/>
        <v>#VALUE!</v>
      </c>
      <c r="DC75">
        <f t="shared" si="110"/>
        <v>2.1837873134328297E-4</v>
      </c>
      <c r="DD75" t="e">
        <f t="shared" si="111"/>
        <v>#VALUE!</v>
      </c>
      <c r="DE75" t="e">
        <f t="shared" si="112"/>
        <v>#VALUE!</v>
      </c>
      <c r="DF75" t="e">
        <f t="shared" si="113"/>
        <v>#VALUE!</v>
      </c>
      <c r="DG75">
        <f t="shared" si="114"/>
        <v>5.4013196302214031E-2</v>
      </c>
      <c r="DH75">
        <f t="shared" si="115"/>
        <v>5.4324576649166775E-2</v>
      </c>
      <c r="DI75" t="e">
        <f t="shared" si="116"/>
        <v>#VALUE!</v>
      </c>
      <c r="DJ75" t="e">
        <f t="shared" si="117"/>
        <v>#VALUE!</v>
      </c>
      <c r="DK75">
        <f t="shared" si="118"/>
        <v>4.1869546103422981E-3</v>
      </c>
      <c r="DL75" t="e">
        <f t="shared" si="119"/>
        <v>#VALUE!</v>
      </c>
      <c r="DM75">
        <f t="shared" si="120"/>
        <v>5.0527380728051266E-7</v>
      </c>
      <c r="DN75" t="e">
        <f t="shared" si="121"/>
        <v>#VALUE!</v>
      </c>
      <c r="DO75">
        <f t="shared" si="122"/>
        <v>6.3538501948487582E-6</v>
      </c>
      <c r="DP75">
        <f t="shared" si="123"/>
        <v>2.5089532818532885E-3</v>
      </c>
      <c r="DR75">
        <f t="shared" si="124"/>
        <v>0</v>
      </c>
      <c r="DS75">
        <f t="shared" si="125"/>
        <v>10.096350587211798</v>
      </c>
      <c r="DT75">
        <f t="shared" si="82"/>
        <v>23.808302446256494</v>
      </c>
      <c r="DU75">
        <f t="shared" si="83"/>
        <v>62.347169811320704</v>
      </c>
      <c r="DV75">
        <f t="shared" si="84"/>
        <v>0</v>
      </c>
      <c r="DW75">
        <f t="shared" si="85"/>
        <v>3.7358682634730611</v>
      </c>
      <c r="DX75">
        <f t="shared" si="86"/>
        <v>0</v>
      </c>
    </row>
    <row r="76" spans="1:128">
      <c r="A76" s="39" t="s">
        <v>6</v>
      </c>
      <c r="B76" s="16">
        <f t="shared" si="139"/>
        <v>61.619964400142351</v>
      </c>
      <c r="C76" s="16">
        <v>0</v>
      </c>
      <c r="D76" s="16">
        <f t="shared" si="140"/>
        <v>24.318480355819133</v>
      </c>
      <c r="F76" s="16">
        <f t="shared" si="141"/>
        <v>0</v>
      </c>
      <c r="G76" s="16">
        <v>0</v>
      </c>
      <c r="H76" s="16">
        <f t="shared" si="142"/>
        <v>4.3095409181636812</v>
      </c>
      <c r="I76" s="16">
        <f t="shared" si="143"/>
        <v>9.7323966942148434</v>
      </c>
      <c r="J76" s="16">
        <f t="shared" si="144"/>
        <v>0</v>
      </c>
      <c r="K76" s="16">
        <f t="shared" si="145"/>
        <v>99.980382368340003</v>
      </c>
      <c r="S76" s="15">
        <v>8</v>
      </c>
      <c r="T76" s="15">
        <f t="shared" si="131"/>
        <v>2.6660809906419556</v>
      </c>
      <c r="U76" s="18">
        <f t="shared" si="146"/>
        <v>2.7344177052472296</v>
      </c>
      <c r="V76" s="18">
        <f t="shared" si="132"/>
        <v>0</v>
      </c>
      <c r="W76" s="18">
        <f t="shared" si="133"/>
        <v>1.2717590259422058</v>
      </c>
      <c r="Y76" s="18">
        <f t="shared" si="134"/>
        <v>0</v>
      </c>
      <c r="Z76" s="18">
        <f t="shared" si="135"/>
        <v>0</v>
      </c>
      <c r="AA76" s="18">
        <f t="shared" si="136"/>
        <v>0.20487847932078943</v>
      </c>
      <c r="AB76" s="18">
        <f t="shared" si="137"/>
        <v>0.83729514254288717</v>
      </c>
      <c r="AC76" s="18">
        <f t="shared" si="138"/>
        <v>0</v>
      </c>
      <c r="AD76" s="19">
        <f t="shared" si="147"/>
        <v>5.0483503530531113</v>
      </c>
      <c r="AE76" s="20">
        <f t="shared" si="149"/>
        <v>19.658766545483427</v>
      </c>
      <c r="AF76" s="13">
        <f t="shared" si="148"/>
        <v>0</v>
      </c>
      <c r="AJ76" s="39" t="s">
        <v>6</v>
      </c>
      <c r="AK76" s="39"/>
      <c r="AL76" t="s">
        <v>235</v>
      </c>
      <c r="AM76" s="39">
        <v>60566.8</v>
      </c>
      <c r="AN76" t="s">
        <v>212</v>
      </c>
      <c r="AO76" s="39">
        <v>123337</v>
      </c>
      <c r="AP76" t="s">
        <v>235</v>
      </c>
      <c r="AQ76" s="39">
        <v>3.1365799999999999</v>
      </c>
      <c r="AR76" t="s">
        <v>235</v>
      </c>
      <c r="AS76" t="s">
        <v>212</v>
      </c>
      <c r="AT76" t="s">
        <v>212</v>
      </c>
      <c r="AU76" s="39">
        <v>430.35899999999998</v>
      </c>
      <c r="AV76" s="39">
        <v>405.47899999999998</v>
      </c>
      <c r="AW76" s="39">
        <v>0.134711</v>
      </c>
      <c r="AX76" t="s">
        <v>235</v>
      </c>
      <c r="AY76" s="39">
        <v>117.45099999999999</v>
      </c>
      <c r="AZ76" s="39">
        <v>2.5526</v>
      </c>
      <c r="BA76" s="39">
        <v>3.2660300000000002</v>
      </c>
      <c r="BB76" s="39">
        <v>0.33055099999999998</v>
      </c>
      <c r="BC76" s="39">
        <v>1.1387400000000001</v>
      </c>
      <c r="BD76" s="39">
        <v>18.641100000000002</v>
      </c>
      <c r="BE76" s="39"/>
      <c r="BF76" s="39">
        <v>480200.00000000006</v>
      </c>
      <c r="BG76" s="39">
        <v>72200</v>
      </c>
      <c r="BH76" s="39">
        <v>128699.99999999999</v>
      </c>
      <c r="BI76" s="39">
        <v>288100</v>
      </c>
      <c r="BJ76" s="39">
        <v>0</v>
      </c>
      <c r="BK76" s="39">
        <v>30800</v>
      </c>
      <c r="BL76" s="39">
        <v>0</v>
      </c>
      <c r="BP76" s="39" t="s">
        <v>6</v>
      </c>
      <c r="BQ76" s="39"/>
      <c r="BR76" t="e">
        <f t="shared" si="79"/>
        <v>#VALUE!</v>
      </c>
      <c r="BS76">
        <f t="shared" si="126"/>
        <v>6.0566800000000001</v>
      </c>
      <c r="BT76" t="e">
        <f t="shared" si="127"/>
        <v>#VALUE!</v>
      </c>
      <c r="BU76">
        <f t="shared" si="128"/>
        <v>12.3337</v>
      </c>
      <c r="BV76" t="e">
        <f t="shared" si="129"/>
        <v>#VALUE!</v>
      </c>
      <c r="BW76">
        <f t="shared" si="130"/>
        <v>3.1365799999999997E-4</v>
      </c>
      <c r="BX76" t="e">
        <f t="shared" si="87"/>
        <v>#VALUE!</v>
      </c>
      <c r="BY76" t="e">
        <f t="shared" si="88"/>
        <v>#VALUE!</v>
      </c>
      <c r="BZ76" t="e">
        <f t="shared" si="89"/>
        <v>#VALUE!</v>
      </c>
      <c r="CA76">
        <f t="shared" si="90"/>
        <v>4.3035899999999995E-2</v>
      </c>
      <c r="CB76">
        <f t="shared" si="91"/>
        <v>4.0547899999999998E-2</v>
      </c>
      <c r="CC76">
        <f t="shared" si="92"/>
        <v>1.3471100000000001E-5</v>
      </c>
      <c r="CD76" t="e">
        <f t="shared" si="93"/>
        <v>#VALUE!</v>
      </c>
      <c r="CE76">
        <f t="shared" si="94"/>
        <v>1.17451E-2</v>
      </c>
      <c r="CF76">
        <f t="shared" si="95"/>
        <v>2.5525999999999999E-4</v>
      </c>
      <c r="CG76">
        <f t="shared" si="96"/>
        <v>3.2660300000000002E-4</v>
      </c>
      <c r="CH76">
        <f t="shared" si="97"/>
        <v>3.3055100000000001E-5</v>
      </c>
      <c r="CI76">
        <f t="shared" si="98"/>
        <v>1.1387400000000001E-4</v>
      </c>
      <c r="CJ76">
        <f t="shared" si="99"/>
        <v>1.8641100000000002E-3</v>
      </c>
      <c r="CL76">
        <f t="shared" si="100"/>
        <v>48.02</v>
      </c>
      <c r="CM76">
        <f t="shared" si="101"/>
        <v>7.22</v>
      </c>
      <c r="CN76">
        <f t="shared" si="102"/>
        <v>12.87</v>
      </c>
      <c r="CO76">
        <f t="shared" si="103"/>
        <v>28.81</v>
      </c>
      <c r="CP76">
        <f t="shared" si="104"/>
        <v>0</v>
      </c>
      <c r="CQ76">
        <f t="shared" si="105"/>
        <v>3.08</v>
      </c>
      <c r="CR76">
        <f t="shared" si="80"/>
        <v>0</v>
      </c>
      <c r="CV76" s="39" t="s">
        <v>6</v>
      </c>
      <c r="CW76" s="39"/>
      <c r="CX76" t="e">
        <f t="shared" si="81"/>
        <v>#VALUE!</v>
      </c>
      <c r="CY76">
        <f t="shared" si="106"/>
        <v>8.1642676468029318</v>
      </c>
      <c r="CZ76" t="e">
        <f t="shared" si="107"/>
        <v>#VALUE!</v>
      </c>
      <c r="DA76">
        <f t="shared" si="108"/>
        <v>23.305115863602676</v>
      </c>
      <c r="DB76" t="e">
        <f t="shared" si="109"/>
        <v>#VALUE!</v>
      </c>
      <c r="DC76">
        <f t="shared" si="110"/>
        <v>4.0500361339643128E-4</v>
      </c>
      <c r="DD76" t="e">
        <f t="shared" si="111"/>
        <v>#VALUE!</v>
      </c>
      <c r="DE76" t="e">
        <f t="shared" si="112"/>
        <v>#VALUE!</v>
      </c>
      <c r="DF76" t="e">
        <f t="shared" si="113"/>
        <v>#VALUE!</v>
      </c>
      <c r="DG76">
        <f t="shared" si="114"/>
        <v>5.0894544145172256E-2</v>
      </c>
      <c r="DH76">
        <f t="shared" si="115"/>
        <v>4.7952218648710271E-2</v>
      </c>
      <c r="DI76">
        <f t="shared" si="116"/>
        <v>1.7107433370824413E-5</v>
      </c>
      <c r="DJ76" t="e">
        <f t="shared" si="117"/>
        <v>#VALUE!</v>
      </c>
      <c r="DK76">
        <f t="shared" si="118"/>
        <v>1.3113793372177655E-2</v>
      </c>
      <c r="DL76">
        <f t="shared" si="119"/>
        <v>2.9936539956803421E-4</v>
      </c>
      <c r="DM76">
        <f t="shared" si="120"/>
        <v>4.012018294075651E-4</v>
      </c>
      <c r="DN76">
        <f t="shared" si="121"/>
        <v>3.993669167258112E-5</v>
      </c>
      <c r="DO76">
        <f t="shared" si="122"/>
        <v>1.3185761536942914E-4</v>
      </c>
      <c r="DP76">
        <f t="shared" si="123"/>
        <v>2.0080567181467233E-3</v>
      </c>
      <c r="DR76">
        <f t="shared" si="124"/>
        <v>0</v>
      </c>
      <c r="DS76">
        <f t="shared" si="125"/>
        <v>9.7323966942148434</v>
      </c>
      <c r="DT76">
        <f t="shared" si="82"/>
        <v>24.318480355819133</v>
      </c>
      <c r="DU76">
        <f t="shared" si="83"/>
        <v>61.619964400142351</v>
      </c>
      <c r="DV76">
        <f t="shared" si="84"/>
        <v>0</v>
      </c>
      <c r="DW76">
        <f t="shared" si="85"/>
        <v>4.3095409181636812</v>
      </c>
      <c r="DX76">
        <f t="shared" si="86"/>
        <v>0</v>
      </c>
    </row>
    <row r="77" spans="1:128">
      <c r="A77" s="39" t="s">
        <v>5</v>
      </c>
      <c r="B77" s="16">
        <f t="shared" si="139"/>
        <v>61.341915272338866</v>
      </c>
      <c r="C77" s="16">
        <v>0</v>
      </c>
      <c r="D77" s="16">
        <f t="shared" si="140"/>
        <v>24.507435137138632</v>
      </c>
      <c r="F77" s="16">
        <f t="shared" si="141"/>
        <v>0</v>
      </c>
      <c r="G77" s="16">
        <v>0</v>
      </c>
      <c r="H77" s="16">
        <f t="shared" si="142"/>
        <v>4.3095409181636812</v>
      </c>
      <c r="I77" s="16">
        <f t="shared" si="143"/>
        <v>9.8267551109177589</v>
      </c>
      <c r="J77" s="16">
        <f t="shared" si="144"/>
        <v>0</v>
      </c>
      <c r="K77" s="16">
        <f t="shared" si="145"/>
        <v>99.985646438558931</v>
      </c>
      <c r="S77" s="15">
        <v>8</v>
      </c>
      <c r="T77" s="15">
        <f t="shared" si="131"/>
        <v>2.6680139236079325</v>
      </c>
      <c r="U77" s="18">
        <f t="shared" si="146"/>
        <v>2.7240526639044305</v>
      </c>
      <c r="V77" s="18">
        <f t="shared" si="132"/>
        <v>0</v>
      </c>
      <c r="W77" s="18">
        <f t="shared" si="133"/>
        <v>1.2825698045492628</v>
      </c>
      <c r="Y77" s="18">
        <f t="shared" si="134"/>
        <v>0</v>
      </c>
      <c r="Z77" s="18">
        <f t="shared" si="135"/>
        <v>0</v>
      </c>
      <c r="AA77" s="18">
        <f t="shared" si="136"/>
        <v>0.20502701808164794</v>
      </c>
      <c r="AB77" s="18">
        <f t="shared" si="137"/>
        <v>0.84602589457119337</v>
      </c>
      <c r="AC77" s="18">
        <f t="shared" si="138"/>
        <v>0</v>
      </c>
      <c r="AD77" s="19">
        <f t="shared" si="147"/>
        <v>5.0576753811065345</v>
      </c>
      <c r="AE77" s="20">
        <f t="shared" si="149"/>
        <v>19.506821741653606</v>
      </c>
      <c r="AF77" s="13">
        <f t="shared" si="148"/>
        <v>0</v>
      </c>
      <c r="AJ77" s="39" t="s">
        <v>5</v>
      </c>
      <c r="AK77" s="39"/>
      <c r="AL77" t="s">
        <v>235</v>
      </c>
      <c r="AM77" s="39">
        <v>56388.6</v>
      </c>
      <c r="AN77" t="s">
        <v>212</v>
      </c>
      <c r="AO77" s="39">
        <v>118729</v>
      </c>
      <c r="AP77" t="s">
        <v>235</v>
      </c>
      <c r="AQ77" t="s">
        <v>235</v>
      </c>
      <c r="AR77" t="s">
        <v>235</v>
      </c>
      <c r="AS77" t="s">
        <v>235</v>
      </c>
      <c r="AT77" t="s">
        <v>212</v>
      </c>
      <c r="AU77" s="39">
        <v>435.60899999999998</v>
      </c>
      <c r="AV77" s="39">
        <v>413.70699999999999</v>
      </c>
      <c r="AW77" s="39">
        <v>0.109098</v>
      </c>
      <c r="AX77" t="s">
        <v>235</v>
      </c>
      <c r="AY77" s="39">
        <v>101.33799999999999</v>
      </c>
      <c r="AZ77" s="39">
        <v>1.8784099999999999</v>
      </c>
      <c r="BA77" s="39">
        <v>2.6633499999999999</v>
      </c>
      <c r="BB77" s="39">
        <v>0.211508</v>
      </c>
      <c r="BC77" s="39">
        <v>0.93484299999999998</v>
      </c>
      <c r="BD77" s="39">
        <v>18.7346</v>
      </c>
      <c r="BE77" s="39"/>
      <c r="BF77" s="39">
        <v>479799.99999999994</v>
      </c>
      <c r="BG77" s="39">
        <v>72900</v>
      </c>
      <c r="BH77" s="39">
        <v>129700</v>
      </c>
      <c r="BI77" s="39">
        <v>286800</v>
      </c>
      <c r="BJ77" s="39">
        <v>0</v>
      </c>
      <c r="BK77" s="39">
        <v>30800</v>
      </c>
      <c r="BL77" s="39">
        <v>0</v>
      </c>
      <c r="BP77" s="39" t="s">
        <v>5</v>
      </c>
      <c r="BQ77" s="39"/>
      <c r="BR77" t="e">
        <f t="shared" si="79"/>
        <v>#VALUE!</v>
      </c>
      <c r="BS77">
        <f t="shared" si="126"/>
        <v>5.6388600000000002</v>
      </c>
      <c r="BT77" t="e">
        <f t="shared" si="127"/>
        <v>#VALUE!</v>
      </c>
      <c r="BU77">
        <f t="shared" si="128"/>
        <v>11.8729</v>
      </c>
      <c r="BV77" t="e">
        <f t="shared" si="129"/>
        <v>#VALUE!</v>
      </c>
      <c r="BW77" t="e">
        <f t="shared" si="130"/>
        <v>#VALUE!</v>
      </c>
      <c r="BX77" t="e">
        <f t="shared" si="87"/>
        <v>#VALUE!</v>
      </c>
      <c r="BY77" t="e">
        <f t="shared" si="88"/>
        <v>#VALUE!</v>
      </c>
      <c r="BZ77" t="e">
        <f t="shared" si="89"/>
        <v>#VALUE!</v>
      </c>
      <c r="CA77">
        <f t="shared" si="90"/>
        <v>4.35609E-2</v>
      </c>
      <c r="CB77">
        <f t="shared" si="91"/>
        <v>4.1370699999999996E-2</v>
      </c>
      <c r="CC77">
        <f t="shared" si="92"/>
        <v>1.09098E-5</v>
      </c>
      <c r="CD77" t="e">
        <f t="shared" si="93"/>
        <v>#VALUE!</v>
      </c>
      <c r="CE77">
        <f t="shared" si="94"/>
        <v>1.01338E-2</v>
      </c>
      <c r="CF77">
        <f t="shared" si="95"/>
        <v>1.8784099999999998E-4</v>
      </c>
      <c r="CG77">
        <f t="shared" si="96"/>
        <v>2.6633499999999998E-4</v>
      </c>
      <c r="CH77">
        <f t="shared" si="97"/>
        <v>2.1150800000000001E-5</v>
      </c>
      <c r="CI77">
        <f t="shared" si="98"/>
        <v>9.3484299999999995E-5</v>
      </c>
      <c r="CJ77">
        <f t="shared" si="99"/>
        <v>1.87346E-3</v>
      </c>
      <c r="CL77">
        <f t="shared" si="100"/>
        <v>47.98</v>
      </c>
      <c r="CM77">
        <f t="shared" si="101"/>
        <v>7.29</v>
      </c>
      <c r="CN77">
        <f t="shared" si="102"/>
        <v>12.97</v>
      </c>
      <c r="CO77">
        <f t="shared" si="103"/>
        <v>28.68</v>
      </c>
      <c r="CP77">
        <f t="shared" si="104"/>
        <v>0</v>
      </c>
      <c r="CQ77">
        <f t="shared" si="105"/>
        <v>3.08</v>
      </c>
      <c r="CR77">
        <f t="shared" si="80"/>
        <v>0</v>
      </c>
      <c r="CV77" s="39" t="s">
        <v>5</v>
      </c>
      <c r="CW77" s="39"/>
      <c r="CX77" t="e">
        <f t="shared" si="81"/>
        <v>#VALUE!</v>
      </c>
      <c r="CY77">
        <f t="shared" si="106"/>
        <v>7.6010557372770524</v>
      </c>
      <c r="CZ77" t="e">
        <f t="shared" si="107"/>
        <v>#VALUE!</v>
      </c>
      <c r="DA77">
        <f t="shared" si="108"/>
        <v>22.43441223128244</v>
      </c>
      <c r="DB77" t="e">
        <f t="shared" si="109"/>
        <v>#VALUE!</v>
      </c>
      <c r="DC77" t="e">
        <f t="shared" si="110"/>
        <v>#VALUE!</v>
      </c>
      <c r="DD77" t="e">
        <f t="shared" si="111"/>
        <v>#VALUE!</v>
      </c>
      <c r="DE77" t="e">
        <f t="shared" si="112"/>
        <v>#VALUE!</v>
      </c>
      <c r="DF77" t="e">
        <f t="shared" si="113"/>
        <v>#VALUE!</v>
      </c>
      <c r="DG77">
        <f t="shared" si="114"/>
        <v>5.1515412668340484E-2</v>
      </c>
      <c r="DH77">
        <f t="shared" si="115"/>
        <v>4.8925267450353728E-2</v>
      </c>
      <c r="DI77">
        <f t="shared" si="116"/>
        <v>1.3854746575188379E-5</v>
      </c>
      <c r="DJ77" t="e">
        <f t="shared" si="117"/>
        <v>#VALUE!</v>
      </c>
      <c r="DK77">
        <f t="shared" si="118"/>
        <v>1.1314723525127409E-2</v>
      </c>
      <c r="DL77">
        <f t="shared" si="119"/>
        <v>2.2029732829373621E-4</v>
      </c>
      <c r="DM77">
        <f t="shared" si="120"/>
        <v>3.2716811920057023E-4</v>
      </c>
      <c r="DN77">
        <f t="shared" si="121"/>
        <v>2.5554089330494499E-5</v>
      </c>
      <c r="DO77">
        <f t="shared" si="122"/>
        <v>1.0824786055184084E-4</v>
      </c>
      <c r="DP77">
        <f t="shared" si="123"/>
        <v>2.0181287258687311E-3</v>
      </c>
      <c r="DR77">
        <f t="shared" si="124"/>
        <v>0</v>
      </c>
      <c r="DS77">
        <f t="shared" si="125"/>
        <v>9.8267551109177589</v>
      </c>
      <c r="DT77">
        <f t="shared" si="82"/>
        <v>24.507435137138632</v>
      </c>
      <c r="DU77">
        <f t="shared" si="83"/>
        <v>61.341915272338866</v>
      </c>
      <c r="DV77">
        <f t="shared" si="84"/>
        <v>0</v>
      </c>
      <c r="DW77">
        <f t="shared" si="85"/>
        <v>4.3095409181636812</v>
      </c>
      <c r="DX77">
        <f t="shared" si="86"/>
        <v>0</v>
      </c>
    </row>
    <row r="78" spans="1:128">
      <c r="A78" s="39" t="s">
        <v>4</v>
      </c>
      <c r="B78" s="16">
        <f t="shared" si="139"/>
        <v>61.555799216803088</v>
      </c>
      <c r="C78" s="16">
        <v>0</v>
      </c>
      <c r="D78" s="16">
        <f t="shared" si="140"/>
        <v>24.677494440326178</v>
      </c>
      <c r="F78" s="16">
        <f t="shared" si="141"/>
        <v>0</v>
      </c>
      <c r="G78" s="16">
        <v>0</v>
      </c>
      <c r="H78" s="16">
        <f t="shared" si="142"/>
        <v>4.071676646706595</v>
      </c>
      <c r="I78" s="16">
        <f t="shared" si="143"/>
        <v>9.6919573727707391</v>
      </c>
      <c r="J78" s="16">
        <f t="shared" si="144"/>
        <v>0</v>
      </c>
      <c r="K78" s="16">
        <f t="shared" si="145"/>
        <v>99.996927676606603</v>
      </c>
      <c r="S78" s="15">
        <v>8</v>
      </c>
      <c r="T78" s="15">
        <f t="shared" si="131"/>
        <v>2.6629453694416583</v>
      </c>
      <c r="U78" s="18">
        <f t="shared" si="146"/>
        <v>2.7283576978473074</v>
      </c>
      <c r="V78" s="18">
        <f t="shared" si="132"/>
        <v>0</v>
      </c>
      <c r="W78" s="18">
        <f t="shared" si="133"/>
        <v>1.2890162051699834</v>
      </c>
      <c r="Y78" s="18">
        <f t="shared" si="134"/>
        <v>0</v>
      </c>
      <c r="Z78" s="18">
        <f t="shared" si="135"/>
        <v>0</v>
      </c>
      <c r="AA78" s="18">
        <f t="shared" si="136"/>
        <v>0.19334259044598906</v>
      </c>
      <c r="AB78" s="18">
        <f t="shared" si="137"/>
        <v>0.83283541220883783</v>
      </c>
      <c r="AC78" s="18">
        <f t="shared" si="138"/>
        <v>0</v>
      </c>
      <c r="AD78" s="19">
        <f t="shared" si="147"/>
        <v>5.0435519056721176</v>
      </c>
      <c r="AE78" s="20">
        <f t="shared" si="149"/>
        <v>18.841038294115847</v>
      </c>
      <c r="AF78" s="13">
        <f t="shared" si="148"/>
        <v>0</v>
      </c>
      <c r="AJ78" s="39" t="s">
        <v>4</v>
      </c>
      <c r="AK78" s="39"/>
      <c r="AL78" t="s">
        <v>212</v>
      </c>
      <c r="AM78" s="39">
        <v>58041.4</v>
      </c>
      <c r="AN78" t="s">
        <v>212</v>
      </c>
      <c r="AO78" s="39">
        <v>140517</v>
      </c>
      <c r="AP78" t="s">
        <v>235</v>
      </c>
      <c r="AQ78" t="s">
        <v>235</v>
      </c>
      <c r="AR78" t="s">
        <v>235</v>
      </c>
      <c r="AS78" t="s">
        <v>235</v>
      </c>
      <c r="AT78" t="s">
        <v>235</v>
      </c>
      <c r="AU78" s="39">
        <v>478.66699999999997</v>
      </c>
      <c r="AV78" s="39">
        <v>462.35199999999998</v>
      </c>
      <c r="AW78" s="39">
        <v>0.16539200000000001</v>
      </c>
      <c r="AX78" t="s">
        <v>235</v>
      </c>
      <c r="AY78" s="39">
        <v>112.11</v>
      </c>
      <c r="AZ78" s="39">
        <v>2.1968700000000001</v>
      </c>
      <c r="BA78" s="39">
        <v>3.5584600000000002</v>
      </c>
      <c r="BB78" s="39">
        <v>0.33908899999999997</v>
      </c>
      <c r="BC78" s="39">
        <v>1.0719000000000001</v>
      </c>
      <c r="BD78" s="39">
        <v>21.396100000000001</v>
      </c>
      <c r="BE78" s="39"/>
      <c r="BF78" s="39">
        <v>480600</v>
      </c>
      <c r="BG78" s="39">
        <v>71900</v>
      </c>
      <c r="BH78" s="39">
        <v>130600</v>
      </c>
      <c r="BI78" s="39">
        <v>287800</v>
      </c>
      <c r="BJ78" s="39">
        <v>0</v>
      </c>
      <c r="BK78" s="39">
        <v>29100</v>
      </c>
      <c r="BL78" s="39">
        <v>0</v>
      </c>
      <c r="BP78" s="39" t="s">
        <v>4</v>
      </c>
      <c r="BQ78" s="39"/>
      <c r="BR78" t="e">
        <f t="shared" si="79"/>
        <v>#VALUE!</v>
      </c>
      <c r="BS78">
        <f t="shared" si="126"/>
        <v>5.8041400000000003</v>
      </c>
      <c r="BT78" t="e">
        <f t="shared" si="127"/>
        <v>#VALUE!</v>
      </c>
      <c r="BU78">
        <f t="shared" si="128"/>
        <v>14.0517</v>
      </c>
      <c r="BV78" t="e">
        <f t="shared" si="129"/>
        <v>#VALUE!</v>
      </c>
      <c r="BW78" t="e">
        <f t="shared" si="130"/>
        <v>#VALUE!</v>
      </c>
      <c r="BX78" t="e">
        <f t="shared" si="87"/>
        <v>#VALUE!</v>
      </c>
      <c r="BY78" t="e">
        <f t="shared" si="88"/>
        <v>#VALUE!</v>
      </c>
      <c r="BZ78" t="e">
        <f t="shared" si="89"/>
        <v>#VALUE!</v>
      </c>
      <c r="CA78">
        <f t="shared" si="90"/>
        <v>4.7866699999999998E-2</v>
      </c>
      <c r="CB78">
        <f t="shared" si="91"/>
        <v>4.6235199999999997E-2</v>
      </c>
      <c r="CC78">
        <f t="shared" si="92"/>
        <v>1.6539200000000003E-5</v>
      </c>
      <c r="CD78" t="e">
        <f t="shared" si="93"/>
        <v>#VALUE!</v>
      </c>
      <c r="CE78">
        <f t="shared" si="94"/>
        <v>1.1211E-2</v>
      </c>
      <c r="CF78">
        <f t="shared" si="95"/>
        <v>2.1968700000000001E-4</v>
      </c>
      <c r="CG78">
        <f t="shared" si="96"/>
        <v>3.5584599999999999E-4</v>
      </c>
      <c r="CH78">
        <f t="shared" si="97"/>
        <v>3.3908899999999996E-5</v>
      </c>
      <c r="CI78">
        <f t="shared" si="98"/>
        <v>1.0719000000000001E-4</v>
      </c>
      <c r="CJ78">
        <f t="shared" si="99"/>
        <v>2.1396100000000001E-3</v>
      </c>
      <c r="CL78">
        <f t="shared" si="100"/>
        <v>48.06</v>
      </c>
      <c r="CM78">
        <f t="shared" si="101"/>
        <v>7.19</v>
      </c>
      <c r="CN78">
        <f t="shared" si="102"/>
        <v>13.06</v>
      </c>
      <c r="CO78">
        <f t="shared" si="103"/>
        <v>28.78</v>
      </c>
      <c r="CP78">
        <f t="shared" si="104"/>
        <v>0</v>
      </c>
      <c r="CQ78">
        <f t="shared" si="105"/>
        <v>2.91</v>
      </c>
      <c r="CR78">
        <f t="shared" si="80"/>
        <v>0</v>
      </c>
      <c r="CV78" s="39" t="s">
        <v>4</v>
      </c>
      <c r="CW78" s="39"/>
      <c r="CX78" t="e">
        <f t="shared" si="81"/>
        <v>#VALUE!</v>
      </c>
      <c r="CY78">
        <f t="shared" si="106"/>
        <v>7.8238494388864472</v>
      </c>
      <c r="CZ78" t="e">
        <f t="shared" si="107"/>
        <v>#VALUE!</v>
      </c>
      <c r="DA78">
        <f t="shared" si="108"/>
        <v>26.551359006671618</v>
      </c>
      <c r="DB78" t="e">
        <f t="shared" si="109"/>
        <v>#VALUE!</v>
      </c>
      <c r="DC78" t="e">
        <f t="shared" si="110"/>
        <v>#VALUE!</v>
      </c>
      <c r="DD78" t="e">
        <f t="shared" si="111"/>
        <v>#VALUE!</v>
      </c>
      <c r="DE78" t="e">
        <f t="shared" si="112"/>
        <v>#VALUE!</v>
      </c>
      <c r="DF78" t="e">
        <f t="shared" si="113"/>
        <v>#VALUE!</v>
      </c>
      <c r="DG78">
        <f t="shared" si="114"/>
        <v>5.6607480643688569E-2</v>
      </c>
      <c r="DH78">
        <f t="shared" si="115"/>
        <v>5.4678057795023882E-2</v>
      </c>
      <c r="DI78">
        <f t="shared" si="116"/>
        <v>2.1003723675627021E-5</v>
      </c>
      <c r="DJ78" t="e">
        <f t="shared" si="117"/>
        <v>#VALUE!</v>
      </c>
      <c r="DK78">
        <f t="shared" si="118"/>
        <v>1.2517453022578241E-2</v>
      </c>
      <c r="DL78">
        <f t="shared" si="119"/>
        <v>2.5764587688984852E-4</v>
      </c>
      <c r="DM78">
        <f t="shared" si="120"/>
        <v>4.3712417273376056E-4</v>
      </c>
      <c r="DN78">
        <f t="shared" si="121"/>
        <v>4.0968240430565497E-5</v>
      </c>
      <c r="DO78">
        <f t="shared" si="122"/>
        <v>1.2411804091758531E-4</v>
      </c>
      <c r="DP78">
        <f t="shared" si="123"/>
        <v>2.3048308494208556E-3</v>
      </c>
      <c r="DR78">
        <f t="shared" si="124"/>
        <v>0</v>
      </c>
      <c r="DS78">
        <f t="shared" si="125"/>
        <v>9.6919573727707391</v>
      </c>
      <c r="DT78">
        <f t="shared" si="82"/>
        <v>24.677494440326178</v>
      </c>
      <c r="DU78">
        <f t="shared" si="83"/>
        <v>61.555799216803088</v>
      </c>
      <c r="DV78">
        <f t="shared" si="84"/>
        <v>0</v>
      </c>
      <c r="DW78">
        <f t="shared" si="85"/>
        <v>4.071676646706595</v>
      </c>
      <c r="DX78">
        <f t="shared" si="86"/>
        <v>0</v>
      </c>
    </row>
    <row r="79" spans="1:128">
      <c r="A79" s="39" t="s">
        <v>3</v>
      </c>
      <c r="B79" s="16">
        <f t="shared" si="139"/>
        <v>61.619964400142351</v>
      </c>
      <c r="C79" s="16">
        <v>0</v>
      </c>
      <c r="D79" s="16">
        <f t="shared" si="140"/>
        <v>24.677494440326178</v>
      </c>
      <c r="F79" s="16">
        <f t="shared" si="141"/>
        <v>0</v>
      </c>
      <c r="G79" s="16">
        <v>0</v>
      </c>
      <c r="H79" s="16">
        <f t="shared" si="142"/>
        <v>4.2115968063872335</v>
      </c>
      <c r="I79" s="16">
        <f t="shared" si="143"/>
        <v>9.50324053936491</v>
      </c>
      <c r="J79" s="16">
        <f t="shared" si="144"/>
        <v>0</v>
      </c>
      <c r="K79" s="16">
        <f t="shared" si="145"/>
        <v>100.01229618622067</v>
      </c>
      <c r="S79" s="15">
        <v>8</v>
      </c>
      <c r="T79" s="15">
        <f t="shared" si="131"/>
        <v>2.6615401323475507</v>
      </c>
      <c r="U79" s="18">
        <f t="shared" si="146"/>
        <v>2.7297604561385858</v>
      </c>
      <c r="V79" s="18">
        <f t="shared" si="132"/>
        <v>0</v>
      </c>
      <c r="W79" s="18">
        <f t="shared" si="133"/>
        <v>1.2883359909203047</v>
      </c>
      <c r="Y79" s="18">
        <f t="shared" si="134"/>
        <v>0</v>
      </c>
      <c r="Z79" s="18">
        <f t="shared" si="135"/>
        <v>0</v>
      </c>
      <c r="AA79" s="18">
        <f t="shared" si="136"/>
        <v>0.19988113269376603</v>
      </c>
      <c r="AB79" s="18">
        <f t="shared" si="137"/>
        <v>0.81618793729721006</v>
      </c>
      <c r="AC79" s="18">
        <f t="shared" si="138"/>
        <v>0</v>
      </c>
      <c r="AD79" s="19">
        <f t="shared" si="147"/>
        <v>5.0341655170498658</v>
      </c>
      <c r="AE79" s="20">
        <f t="shared" si="149"/>
        <v>19.67200248458909</v>
      </c>
      <c r="AF79" s="13">
        <f t="shared" si="148"/>
        <v>0</v>
      </c>
      <c r="AJ79" s="39" t="s">
        <v>3</v>
      </c>
      <c r="AK79" s="39"/>
      <c r="AL79" s="39">
        <v>7.3442100000000003</v>
      </c>
      <c r="AM79" s="39">
        <v>66284.100000000006</v>
      </c>
      <c r="AN79" t="s">
        <v>235</v>
      </c>
      <c r="AO79" s="39">
        <v>145370</v>
      </c>
      <c r="AP79" t="s">
        <v>212</v>
      </c>
      <c r="AQ79" t="s">
        <v>235</v>
      </c>
      <c r="AR79" s="39">
        <v>3.5192999999999999</v>
      </c>
      <c r="AS79" t="s">
        <v>212</v>
      </c>
      <c r="AT79" t="s">
        <v>235</v>
      </c>
      <c r="AU79" s="39">
        <v>619.79100000000005</v>
      </c>
      <c r="AV79" s="39">
        <v>599.59100000000001</v>
      </c>
      <c r="AW79" t="s">
        <v>212</v>
      </c>
      <c r="AX79" t="s">
        <v>212</v>
      </c>
      <c r="AY79" s="39">
        <v>95.389799999999994</v>
      </c>
      <c r="AZ79" s="39">
        <v>0.68758699999999995</v>
      </c>
      <c r="BA79" s="39">
        <v>0.45814700000000003</v>
      </c>
      <c r="BB79" t="s">
        <v>235</v>
      </c>
      <c r="BC79" s="39">
        <v>0.497641</v>
      </c>
      <c r="BD79" s="39">
        <v>32.754600000000003</v>
      </c>
      <c r="BE79" s="39"/>
      <c r="BF79" s="39">
        <v>480800</v>
      </c>
      <c r="BG79" s="39">
        <v>70500</v>
      </c>
      <c r="BH79" s="39">
        <v>130600</v>
      </c>
      <c r="BI79" s="39">
        <v>288100</v>
      </c>
      <c r="BJ79" s="39">
        <v>0</v>
      </c>
      <c r="BK79" s="39">
        <v>30099.999999999996</v>
      </c>
      <c r="BL79" s="39">
        <v>0</v>
      </c>
      <c r="BP79" s="39" t="s">
        <v>3</v>
      </c>
      <c r="BQ79" s="39"/>
      <c r="BR79">
        <f t="shared" si="79"/>
        <v>7.3442100000000008E-4</v>
      </c>
      <c r="BS79">
        <f t="shared" si="126"/>
        <v>6.6284100000000006</v>
      </c>
      <c r="BT79" t="e">
        <f t="shared" si="127"/>
        <v>#VALUE!</v>
      </c>
      <c r="BU79">
        <f t="shared" si="128"/>
        <v>14.537000000000001</v>
      </c>
      <c r="BV79" t="e">
        <f t="shared" si="129"/>
        <v>#VALUE!</v>
      </c>
      <c r="BW79" t="e">
        <f t="shared" si="130"/>
        <v>#VALUE!</v>
      </c>
      <c r="BX79">
        <f t="shared" si="87"/>
        <v>3.5192999999999997E-4</v>
      </c>
      <c r="BY79" t="e">
        <f t="shared" si="88"/>
        <v>#VALUE!</v>
      </c>
      <c r="BZ79" t="e">
        <f t="shared" si="89"/>
        <v>#VALUE!</v>
      </c>
      <c r="CA79">
        <f t="shared" si="90"/>
        <v>6.1979100000000002E-2</v>
      </c>
      <c r="CB79">
        <f t="shared" si="91"/>
        <v>5.9959100000000001E-2</v>
      </c>
      <c r="CC79" t="e">
        <f t="shared" si="92"/>
        <v>#VALUE!</v>
      </c>
      <c r="CD79" t="e">
        <f t="shared" si="93"/>
        <v>#VALUE!</v>
      </c>
      <c r="CE79">
        <f t="shared" si="94"/>
        <v>9.538979999999999E-3</v>
      </c>
      <c r="CF79">
        <f t="shared" si="95"/>
        <v>6.8758699999999989E-5</v>
      </c>
      <c r="CG79">
        <f t="shared" si="96"/>
        <v>4.58147E-5</v>
      </c>
      <c r="CH79" t="e">
        <f t="shared" si="97"/>
        <v>#VALUE!</v>
      </c>
      <c r="CI79">
        <f t="shared" si="98"/>
        <v>4.97641E-5</v>
      </c>
      <c r="CJ79">
        <f t="shared" si="99"/>
        <v>3.2754600000000004E-3</v>
      </c>
      <c r="CL79">
        <f t="shared" si="100"/>
        <v>48.08</v>
      </c>
      <c r="CM79">
        <f t="shared" si="101"/>
        <v>7.05</v>
      </c>
      <c r="CN79">
        <f t="shared" si="102"/>
        <v>13.06</v>
      </c>
      <c r="CO79">
        <f t="shared" si="103"/>
        <v>28.81</v>
      </c>
      <c r="CP79">
        <f t="shared" si="104"/>
        <v>0</v>
      </c>
      <c r="CQ79">
        <f t="shared" si="105"/>
        <v>3.01</v>
      </c>
      <c r="CR79">
        <f t="shared" si="80"/>
        <v>0</v>
      </c>
      <c r="CV79" s="39" t="s">
        <v>3</v>
      </c>
      <c r="CW79" s="39"/>
      <c r="CX79">
        <f t="shared" si="81"/>
        <v>1.5810158126801129E-3</v>
      </c>
      <c r="CY79">
        <f t="shared" si="106"/>
        <v>8.9349467551108894</v>
      </c>
      <c r="CZ79" t="e">
        <f t="shared" si="107"/>
        <v>#VALUE!</v>
      </c>
      <c r="DA79">
        <f t="shared" si="108"/>
        <v>27.468356560415135</v>
      </c>
      <c r="DB79" t="e">
        <f t="shared" si="109"/>
        <v>#VALUE!</v>
      </c>
      <c r="DC79" t="e">
        <f t="shared" si="110"/>
        <v>#VALUE!</v>
      </c>
      <c r="DD79">
        <f t="shared" si="111"/>
        <v>4.3805542061792441E-4</v>
      </c>
      <c r="DE79" t="e">
        <f t="shared" si="112"/>
        <v>#VALUE!</v>
      </c>
      <c r="DF79" t="e">
        <f t="shared" si="113"/>
        <v>#VALUE!</v>
      </c>
      <c r="DG79">
        <f t="shared" si="114"/>
        <v>7.3296899589134795E-2</v>
      </c>
      <c r="DH79">
        <f t="shared" si="115"/>
        <v>7.0908034033325629E-2</v>
      </c>
      <c r="DI79" t="e">
        <f t="shared" si="116"/>
        <v>#VALUE!</v>
      </c>
      <c r="DJ79" t="e">
        <f t="shared" si="117"/>
        <v>#VALUE!</v>
      </c>
      <c r="DK79">
        <f t="shared" si="118"/>
        <v>1.0650587283321147E-2</v>
      </c>
      <c r="DL79">
        <f t="shared" si="119"/>
        <v>8.0639252915766629E-5</v>
      </c>
      <c r="DM79">
        <f t="shared" si="120"/>
        <v>5.6279156816559468E-5</v>
      </c>
      <c r="DN79" t="e">
        <f t="shared" si="121"/>
        <v>#VALUE!</v>
      </c>
      <c r="DO79">
        <f t="shared" si="122"/>
        <v>5.7623123425942779E-5</v>
      </c>
      <c r="DP79">
        <f t="shared" si="123"/>
        <v>3.5283912741312837E-3</v>
      </c>
      <c r="DR79">
        <f t="shared" si="124"/>
        <v>0</v>
      </c>
      <c r="DS79">
        <f t="shared" si="125"/>
        <v>9.50324053936491</v>
      </c>
      <c r="DT79">
        <f t="shared" si="82"/>
        <v>24.677494440326178</v>
      </c>
      <c r="DU79">
        <f t="shared" si="83"/>
        <v>61.619964400142351</v>
      </c>
      <c r="DV79">
        <f t="shared" si="84"/>
        <v>0</v>
      </c>
      <c r="DW79">
        <f t="shared" si="85"/>
        <v>4.2115968063872335</v>
      </c>
      <c r="DX79">
        <f t="shared" si="86"/>
        <v>0</v>
      </c>
    </row>
    <row r="80" spans="1:128">
      <c r="A80" s="32" t="s">
        <v>2</v>
      </c>
      <c r="B80" s="16">
        <f t="shared" si="139"/>
        <v>62.00495550017795</v>
      </c>
      <c r="C80" s="16">
        <v>0</v>
      </c>
      <c r="D80" s="16">
        <f t="shared" si="140"/>
        <v>24.167316530763536</v>
      </c>
      <c r="F80" s="16">
        <f t="shared" si="141"/>
        <v>0</v>
      </c>
      <c r="G80" s="16">
        <v>0</v>
      </c>
      <c r="H80" s="16">
        <f t="shared" si="142"/>
        <v>4.0856686626746583</v>
      </c>
      <c r="I80" s="16">
        <f t="shared" si="143"/>
        <v>9.7458764680295467</v>
      </c>
      <c r="J80" s="16">
        <f t="shared" si="144"/>
        <v>0</v>
      </c>
      <c r="K80" s="16">
        <f t="shared" si="145"/>
        <v>100.0038171616457</v>
      </c>
      <c r="S80" s="15">
        <v>8</v>
      </c>
      <c r="T80" s="15">
        <f t="shared" si="131"/>
        <v>2.6620057025925017</v>
      </c>
      <c r="U80" s="18">
        <f t="shared" si="146"/>
        <v>2.7472960241422775</v>
      </c>
      <c r="V80" s="18">
        <f t="shared" si="132"/>
        <v>0</v>
      </c>
      <c r="W80" s="18">
        <f t="shared" si="133"/>
        <v>1.2619218765814948</v>
      </c>
      <c r="Y80" s="18">
        <f t="shared" si="134"/>
        <v>0</v>
      </c>
      <c r="Z80" s="18">
        <f t="shared" si="135"/>
        <v>0</v>
      </c>
      <c r="AA80" s="18">
        <f t="shared" si="136"/>
        <v>0.19393853921083135</v>
      </c>
      <c r="AB80" s="18">
        <f t="shared" si="137"/>
        <v>0.83717319526474199</v>
      </c>
      <c r="AC80" s="18">
        <f t="shared" si="138"/>
        <v>0</v>
      </c>
      <c r="AD80" s="19">
        <f t="shared" si="147"/>
        <v>5.0403296351993463</v>
      </c>
      <c r="AE80" s="20">
        <f t="shared" si="149"/>
        <v>18.808683164629979</v>
      </c>
      <c r="AF80" s="13">
        <f t="shared" si="148"/>
        <v>0</v>
      </c>
      <c r="AJ80" s="32" t="s">
        <v>2</v>
      </c>
      <c r="AK80" s="32"/>
      <c r="AL80" t="s">
        <v>235</v>
      </c>
      <c r="AM80" s="32">
        <v>65046.5</v>
      </c>
      <c r="AN80" t="s">
        <v>235</v>
      </c>
      <c r="AO80" s="32">
        <v>128821</v>
      </c>
      <c r="AP80" t="s">
        <v>235</v>
      </c>
      <c r="AQ80" t="s">
        <v>235</v>
      </c>
      <c r="AR80" s="32">
        <v>3.2550699999999999</v>
      </c>
      <c r="AS80" t="s">
        <v>235</v>
      </c>
      <c r="AT80" t="s">
        <v>235</v>
      </c>
      <c r="AU80" s="32">
        <v>518.54100000000005</v>
      </c>
      <c r="AV80" s="32">
        <v>519.48699999999997</v>
      </c>
      <c r="AW80" s="32">
        <v>9.3385700000000002E-2</v>
      </c>
      <c r="AX80" t="s">
        <v>212</v>
      </c>
      <c r="AY80" s="32">
        <v>53.740099999999998</v>
      </c>
      <c r="AZ80" s="32">
        <v>0.161993</v>
      </c>
      <c r="BA80" s="32">
        <v>0.13598499999999999</v>
      </c>
      <c r="BB80" s="32">
        <v>2.12724E-2</v>
      </c>
      <c r="BC80" s="32">
        <v>0.69308700000000001</v>
      </c>
      <c r="BD80" s="32">
        <v>24.9283</v>
      </c>
      <c r="BE80" s="32"/>
      <c r="BF80" s="32">
        <v>480800</v>
      </c>
      <c r="BG80" s="32">
        <v>72300</v>
      </c>
      <c r="BH80" s="32">
        <v>127899.99999999999</v>
      </c>
      <c r="BI80" s="32">
        <v>289900</v>
      </c>
      <c r="BJ80" s="32">
        <v>0</v>
      </c>
      <c r="BK80" s="32">
        <v>29200</v>
      </c>
      <c r="BL80" s="32">
        <v>0</v>
      </c>
      <c r="BP80" s="32" t="s">
        <v>2</v>
      </c>
      <c r="BQ80" s="32"/>
      <c r="BR80" t="e">
        <f t="shared" si="79"/>
        <v>#VALUE!</v>
      </c>
      <c r="BS80">
        <f t="shared" si="126"/>
        <v>6.5046499999999998</v>
      </c>
      <c r="BT80" t="e">
        <f t="shared" si="127"/>
        <v>#VALUE!</v>
      </c>
      <c r="BU80">
        <f t="shared" si="128"/>
        <v>12.882099999999999</v>
      </c>
      <c r="BV80" t="e">
        <f t="shared" si="129"/>
        <v>#VALUE!</v>
      </c>
      <c r="BW80" t="e">
        <f t="shared" si="130"/>
        <v>#VALUE!</v>
      </c>
      <c r="BX80">
        <f t="shared" si="87"/>
        <v>3.25507E-4</v>
      </c>
      <c r="BY80" t="e">
        <f t="shared" si="88"/>
        <v>#VALUE!</v>
      </c>
      <c r="BZ80" t="e">
        <f t="shared" si="89"/>
        <v>#VALUE!</v>
      </c>
      <c r="CA80">
        <f t="shared" si="90"/>
        <v>5.1854100000000007E-2</v>
      </c>
      <c r="CB80">
        <f t="shared" si="91"/>
        <v>5.1948699999999993E-2</v>
      </c>
      <c r="CC80">
        <f t="shared" si="92"/>
        <v>9.3385700000000003E-6</v>
      </c>
      <c r="CD80" t="e">
        <f t="shared" si="93"/>
        <v>#VALUE!</v>
      </c>
      <c r="CE80">
        <f t="shared" si="94"/>
        <v>5.3740100000000002E-3</v>
      </c>
      <c r="CF80">
        <f t="shared" si="95"/>
        <v>1.6199299999999999E-5</v>
      </c>
      <c r="CG80">
        <f t="shared" si="96"/>
        <v>1.3598499999999999E-5</v>
      </c>
      <c r="CH80">
        <f t="shared" si="97"/>
        <v>2.12724E-6</v>
      </c>
      <c r="CI80">
        <f t="shared" si="98"/>
        <v>6.9308700000000003E-5</v>
      </c>
      <c r="CJ80">
        <f t="shared" si="99"/>
        <v>2.4928300000000001E-3</v>
      </c>
      <c r="CL80">
        <f t="shared" si="100"/>
        <v>48.08</v>
      </c>
      <c r="CM80">
        <f t="shared" si="101"/>
        <v>7.23</v>
      </c>
      <c r="CN80">
        <f t="shared" si="102"/>
        <v>12.79</v>
      </c>
      <c r="CO80">
        <f t="shared" si="103"/>
        <v>28.99</v>
      </c>
      <c r="CP80">
        <f t="shared" si="104"/>
        <v>0</v>
      </c>
      <c r="CQ80">
        <f t="shared" si="105"/>
        <v>2.92</v>
      </c>
      <c r="CR80">
        <f t="shared" si="80"/>
        <v>0</v>
      </c>
      <c r="CV80" s="32" t="s">
        <v>2</v>
      </c>
      <c r="CW80" s="32"/>
      <c r="CX80" t="e">
        <f t="shared" si="81"/>
        <v>#VALUE!</v>
      </c>
      <c r="CY80">
        <f t="shared" si="106"/>
        <v>8.7681210743801365</v>
      </c>
      <c r="CZ80" t="e">
        <f t="shared" si="107"/>
        <v>#VALUE!</v>
      </c>
      <c r="DA80">
        <f t="shared" si="108"/>
        <v>24.341343884358793</v>
      </c>
      <c r="DB80" t="e">
        <f t="shared" si="109"/>
        <v>#VALUE!</v>
      </c>
      <c r="DC80" t="e">
        <f t="shared" si="110"/>
        <v>#VALUE!</v>
      </c>
      <c r="DD80">
        <f t="shared" si="111"/>
        <v>4.0516610064239686E-4</v>
      </c>
      <c r="DE80" t="e">
        <f t="shared" si="112"/>
        <v>#VALUE!</v>
      </c>
      <c r="DF80" t="e">
        <f t="shared" si="113"/>
        <v>#VALUE!</v>
      </c>
      <c r="DG80">
        <f t="shared" si="114"/>
        <v>6.1323006642319024E-2</v>
      </c>
      <c r="DH80">
        <f t="shared" si="115"/>
        <v>6.1434881237160371E-2</v>
      </c>
      <c r="DI80">
        <f t="shared" si="116"/>
        <v>1.1859385206388471E-5</v>
      </c>
      <c r="DJ80" t="e">
        <f t="shared" si="117"/>
        <v>#VALUE!</v>
      </c>
      <c r="DK80">
        <f t="shared" si="118"/>
        <v>6.0002602549162161E-3</v>
      </c>
      <c r="DL80">
        <f t="shared" si="119"/>
        <v>1.8998315118790474E-5</v>
      </c>
      <c r="DM80">
        <f t="shared" si="120"/>
        <v>1.6704509992862202E-5</v>
      </c>
      <c r="DN80">
        <f t="shared" si="121"/>
        <v>2.5701004684173231E-6</v>
      </c>
      <c r="DO80">
        <f t="shared" si="122"/>
        <v>8.025431535166196E-5</v>
      </c>
      <c r="DP80">
        <f t="shared" si="123"/>
        <v>2.6853265250965323E-3</v>
      </c>
      <c r="DR80">
        <f t="shared" si="124"/>
        <v>0</v>
      </c>
      <c r="DS80">
        <f t="shared" si="125"/>
        <v>9.7458764680295467</v>
      </c>
      <c r="DT80">
        <f t="shared" si="82"/>
        <v>24.167316530763536</v>
      </c>
      <c r="DU80">
        <f t="shared" si="83"/>
        <v>62.00495550017795</v>
      </c>
      <c r="DV80">
        <f t="shared" si="84"/>
        <v>0</v>
      </c>
      <c r="DW80">
        <f t="shared" si="85"/>
        <v>4.0856686626746583</v>
      </c>
      <c r="DX80">
        <f t="shared" si="86"/>
        <v>0</v>
      </c>
    </row>
    <row r="81" spans="1:128">
      <c r="A81" s="32" t="s">
        <v>1</v>
      </c>
      <c r="B81" s="16">
        <f t="shared" si="139"/>
        <v>62.496888572445663</v>
      </c>
      <c r="C81" s="16">
        <v>0</v>
      </c>
      <c r="D81" s="16">
        <f t="shared" si="140"/>
        <v>23.713825055596747</v>
      </c>
      <c r="F81" s="16">
        <f t="shared" si="141"/>
        <v>0</v>
      </c>
      <c r="G81" s="16">
        <v>0</v>
      </c>
      <c r="H81" s="16">
        <f t="shared" si="142"/>
        <v>3.6519161676646776</v>
      </c>
      <c r="I81" s="16">
        <f t="shared" si="143"/>
        <v>10.123310134841203</v>
      </c>
      <c r="J81" s="16">
        <f t="shared" si="144"/>
        <v>0</v>
      </c>
      <c r="K81" s="16">
        <f t="shared" si="145"/>
        <v>99.985939930548298</v>
      </c>
      <c r="S81" s="15">
        <v>8</v>
      </c>
      <c r="T81" s="15">
        <f t="shared" si="131"/>
        <v>2.6607767610129627</v>
      </c>
      <c r="U81" s="18">
        <f t="shared" si="146"/>
        <v>2.7678140604057924</v>
      </c>
      <c r="V81" s="18">
        <f t="shared" si="132"/>
        <v>0</v>
      </c>
      <c r="W81" s="18">
        <f t="shared" si="133"/>
        <v>1.2376706947870122</v>
      </c>
      <c r="Y81" s="18">
        <f t="shared" si="134"/>
        <v>0</v>
      </c>
      <c r="Z81" s="18">
        <f t="shared" si="135"/>
        <v>0</v>
      </c>
      <c r="AA81" s="18">
        <f t="shared" si="136"/>
        <v>0.17326914536536545</v>
      </c>
      <c r="AB81" s="18">
        <f t="shared" si="137"/>
        <v>0.86919338328506346</v>
      </c>
      <c r="AC81" s="18">
        <f t="shared" si="138"/>
        <v>0</v>
      </c>
      <c r="AD81" s="19">
        <f t="shared" si="147"/>
        <v>5.0479472838432331</v>
      </c>
      <c r="AE81" s="20">
        <f t="shared" si="149"/>
        <v>16.62113894776434</v>
      </c>
      <c r="AF81" s="13">
        <f t="shared" si="148"/>
        <v>0</v>
      </c>
      <c r="AJ81" s="32" t="s">
        <v>1</v>
      </c>
      <c r="AK81" s="32"/>
      <c r="AL81" t="s">
        <v>235</v>
      </c>
      <c r="AM81" s="32">
        <v>61249.3</v>
      </c>
      <c r="AN81" t="s">
        <v>235</v>
      </c>
      <c r="AO81" s="32">
        <v>123787</v>
      </c>
      <c r="AP81" t="s">
        <v>235</v>
      </c>
      <c r="AQ81" s="32">
        <v>3.9402699999999999</v>
      </c>
      <c r="AR81" t="s">
        <v>235</v>
      </c>
      <c r="AS81" s="32">
        <v>59.049500000000002</v>
      </c>
      <c r="AT81" t="s">
        <v>212</v>
      </c>
      <c r="AU81" s="32">
        <v>519.37900000000002</v>
      </c>
      <c r="AV81" s="32">
        <v>499.09199999999998</v>
      </c>
      <c r="AW81" t="s">
        <v>235</v>
      </c>
      <c r="AX81" t="s">
        <v>235</v>
      </c>
      <c r="AY81" s="32">
        <v>81.027299999999997</v>
      </c>
      <c r="AZ81" t="s">
        <v>235</v>
      </c>
      <c r="BA81" s="32">
        <v>1.9848999999999999E-2</v>
      </c>
      <c r="BB81" t="s">
        <v>212</v>
      </c>
      <c r="BC81" s="32">
        <v>0.90175000000000005</v>
      </c>
      <c r="BD81" s="32">
        <v>22.070399999999999</v>
      </c>
      <c r="BE81" s="32"/>
      <c r="BF81" s="32">
        <v>481100</v>
      </c>
      <c r="BG81" s="32">
        <v>75100</v>
      </c>
      <c r="BH81" s="32">
        <v>125500</v>
      </c>
      <c r="BI81" s="32">
        <v>292200</v>
      </c>
      <c r="BJ81" s="32">
        <v>0</v>
      </c>
      <c r="BK81" s="32">
        <v>26100</v>
      </c>
      <c r="BL81" s="32">
        <v>0</v>
      </c>
      <c r="BP81" s="32" t="s">
        <v>1</v>
      </c>
      <c r="BQ81" s="32"/>
      <c r="BR81" t="e">
        <f t="shared" si="79"/>
        <v>#VALUE!</v>
      </c>
      <c r="BS81">
        <f t="shared" si="126"/>
        <v>6.12493</v>
      </c>
      <c r="BT81" t="e">
        <f t="shared" si="127"/>
        <v>#VALUE!</v>
      </c>
      <c r="BU81">
        <f t="shared" si="128"/>
        <v>12.3787</v>
      </c>
      <c r="BV81" t="e">
        <f t="shared" si="129"/>
        <v>#VALUE!</v>
      </c>
      <c r="BW81">
        <f t="shared" si="130"/>
        <v>3.9402699999999997E-4</v>
      </c>
      <c r="BX81" t="e">
        <f t="shared" si="87"/>
        <v>#VALUE!</v>
      </c>
      <c r="BY81">
        <f t="shared" si="88"/>
        <v>5.90495E-3</v>
      </c>
      <c r="BZ81" t="e">
        <f t="shared" si="89"/>
        <v>#VALUE!</v>
      </c>
      <c r="CA81">
        <f t="shared" si="90"/>
        <v>5.1937900000000002E-2</v>
      </c>
      <c r="CB81">
        <f t="shared" si="91"/>
        <v>4.9909200000000001E-2</v>
      </c>
      <c r="CC81" t="e">
        <f t="shared" si="92"/>
        <v>#VALUE!</v>
      </c>
      <c r="CD81" t="e">
        <f t="shared" si="93"/>
        <v>#VALUE!</v>
      </c>
      <c r="CE81">
        <f t="shared" si="94"/>
        <v>8.102729999999999E-3</v>
      </c>
      <c r="CF81" t="e">
        <f t="shared" si="95"/>
        <v>#VALUE!</v>
      </c>
      <c r="CG81">
        <f t="shared" si="96"/>
        <v>1.9848999999999998E-6</v>
      </c>
      <c r="CH81" t="e">
        <f t="shared" si="97"/>
        <v>#VALUE!</v>
      </c>
      <c r="CI81">
        <f t="shared" si="98"/>
        <v>9.017500000000001E-5</v>
      </c>
      <c r="CJ81">
        <f t="shared" si="99"/>
        <v>2.20704E-3</v>
      </c>
      <c r="CL81">
        <f t="shared" si="100"/>
        <v>48.11</v>
      </c>
      <c r="CM81">
        <f t="shared" si="101"/>
        <v>7.51</v>
      </c>
      <c r="CN81">
        <f t="shared" si="102"/>
        <v>12.55</v>
      </c>
      <c r="CO81">
        <f t="shared" si="103"/>
        <v>29.22</v>
      </c>
      <c r="CP81">
        <f t="shared" si="104"/>
        <v>0</v>
      </c>
      <c r="CQ81">
        <f t="shared" si="105"/>
        <v>2.61</v>
      </c>
      <c r="CR81">
        <f t="shared" si="80"/>
        <v>0</v>
      </c>
      <c r="CV81" s="32" t="s">
        <v>1</v>
      </c>
      <c r="CW81" s="32"/>
      <c r="CX81" t="e">
        <f t="shared" si="81"/>
        <v>#VALUE!</v>
      </c>
      <c r="CY81">
        <f t="shared" si="106"/>
        <v>8.2562671030882733</v>
      </c>
      <c r="CZ81" t="e">
        <f t="shared" si="107"/>
        <v>#VALUE!</v>
      </c>
      <c r="DA81">
        <f t="shared" si="108"/>
        <v>23.390145515196451</v>
      </c>
      <c r="DB81" t="e">
        <f t="shared" si="109"/>
        <v>#VALUE!</v>
      </c>
      <c r="DC81">
        <f t="shared" si="110"/>
        <v>5.0877821951219367E-4</v>
      </c>
      <c r="DD81" t="e">
        <f t="shared" si="111"/>
        <v>#VALUE!</v>
      </c>
      <c r="DE81">
        <f t="shared" si="112"/>
        <v>7.3500280055062454E-3</v>
      </c>
      <c r="DF81" t="e">
        <f t="shared" si="113"/>
        <v>#VALUE!</v>
      </c>
      <c r="DG81">
        <f t="shared" si="114"/>
        <v>6.1422109084683776E-2</v>
      </c>
      <c r="DH81">
        <f t="shared" si="115"/>
        <v>5.9022954850490673E-2</v>
      </c>
      <c r="DI81" t="e">
        <f t="shared" si="116"/>
        <v>#VALUE!</v>
      </c>
      <c r="DJ81" t="e">
        <f t="shared" si="117"/>
        <v>#VALUE!</v>
      </c>
      <c r="DK81">
        <f t="shared" si="118"/>
        <v>9.0469665622723554E-3</v>
      </c>
      <c r="DL81" t="e">
        <f t="shared" si="119"/>
        <v>#VALUE!</v>
      </c>
      <c r="DM81">
        <f t="shared" si="120"/>
        <v>2.4382675945752976E-6</v>
      </c>
      <c r="DN81" t="e">
        <f t="shared" si="121"/>
        <v>#VALUE!</v>
      </c>
      <c r="DO81">
        <f t="shared" si="122"/>
        <v>1.0441593749177401E-4</v>
      </c>
      <c r="DP81">
        <f t="shared" si="123"/>
        <v>2.3774677992278053E-3</v>
      </c>
      <c r="DR81">
        <f t="shared" si="124"/>
        <v>0</v>
      </c>
      <c r="DS81">
        <f t="shared" si="125"/>
        <v>10.123310134841203</v>
      </c>
      <c r="DT81">
        <f t="shared" si="82"/>
        <v>23.713825055596747</v>
      </c>
      <c r="DU81">
        <f t="shared" si="83"/>
        <v>62.496888572445663</v>
      </c>
      <c r="DV81">
        <f t="shared" si="84"/>
        <v>0</v>
      </c>
      <c r="DW81">
        <f t="shared" si="85"/>
        <v>3.6519161676646776</v>
      </c>
      <c r="DX81">
        <f t="shared" si="86"/>
        <v>0</v>
      </c>
    </row>
    <row r="82" spans="1:128">
      <c r="A82" s="32" t="s">
        <v>0</v>
      </c>
      <c r="B82" s="16">
        <f t="shared" si="139"/>
        <v>62.454111783552818</v>
      </c>
      <c r="C82" s="16">
        <v>0</v>
      </c>
      <c r="D82" s="16">
        <f t="shared" si="140"/>
        <v>23.751616011860648</v>
      </c>
      <c r="F82" s="16">
        <f t="shared" si="141"/>
        <v>0</v>
      </c>
      <c r="G82" s="16">
        <v>0</v>
      </c>
      <c r="H82" s="16">
        <f t="shared" si="142"/>
        <v>3.7498602794411253</v>
      </c>
      <c r="I82" s="16">
        <f t="shared" si="143"/>
        <v>10.028951718138289</v>
      </c>
      <c r="J82" s="16">
        <f t="shared" si="144"/>
        <v>0</v>
      </c>
      <c r="K82" s="16">
        <f t="shared" si="145"/>
        <v>99.984539792992877</v>
      </c>
      <c r="S82" s="15">
        <v>8</v>
      </c>
      <c r="T82" s="15">
        <f t="shared" si="131"/>
        <v>2.6608546326068847</v>
      </c>
      <c r="U82" s="18">
        <f t="shared" si="146"/>
        <v>2.7660005436853323</v>
      </c>
      <c r="V82" s="18">
        <f t="shared" si="132"/>
        <v>0</v>
      </c>
      <c r="W82" s="18">
        <f t="shared" si="133"/>
        <v>1.2396793583649321</v>
      </c>
      <c r="Y82" s="18">
        <f t="shared" si="134"/>
        <v>0</v>
      </c>
      <c r="Z82" s="18">
        <f t="shared" si="135"/>
        <v>0</v>
      </c>
      <c r="AA82" s="18">
        <f t="shared" si="136"/>
        <v>0.1779214175495625</v>
      </c>
      <c r="AB82" s="18">
        <f t="shared" si="137"/>
        <v>0.86111691506474919</v>
      </c>
      <c r="AC82" s="18">
        <f t="shared" si="138"/>
        <v>0</v>
      </c>
      <c r="AD82" s="19">
        <f t="shared" si="147"/>
        <v>5.0447182346645763</v>
      </c>
      <c r="AE82" s="20">
        <f t="shared" si="149"/>
        <v>17.123662521852932</v>
      </c>
      <c r="AF82" s="13">
        <f t="shared" si="148"/>
        <v>0</v>
      </c>
      <c r="AJ82" s="32" t="s">
        <v>0</v>
      </c>
      <c r="AK82" s="32"/>
      <c r="AL82" t="s">
        <v>212</v>
      </c>
      <c r="AM82" s="32">
        <v>63827.3</v>
      </c>
      <c r="AN82" t="s">
        <v>235</v>
      </c>
      <c r="AO82" s="32">
        <v>149224</v>
      </c>
      <c r="AP82" t="s">
        <v>212</v>
      </c>
      <c r="AQ82" s="32">
        <v>23.845500000000001</v>
      </c>
      <c r="AR82" t="s">
        <v>235</v>
      </c>
      <c r="AS82" t="s">
        <v>235</v>
      </c>
      <c r="AT82" t="s">
        <v>212</v>
      </c>
      <c r="AU82" s="32">
        <v>659.77700000000004</v>
      </c>
      <c r="AV82" s="32">
        <v>631.57899999999995</v>
      </c>
      <c r="AW82" s="32">
        <v>0.56571700000000003</v>
      </c>
      <c r="AX82" t="s">
        <v>212</v>
      </c>
      <c r="AY82" s="32">
        <v>61.691600000000001</v>
      </c>
      <c r="AZ82" s="32">
        <v>7.16643E-2</v>
      </c>
      <c r="BA82" s="32">
        <v>0.17368400000000001</v>
      </c>
      <c r="BB82" t="s">
        <v>212</v>
      </c>
      <c r="BC82" s="32">
        <v>0.85658400000000001</v>
      </c>
      <c r="BD82" s="32">
        <v>40.443199999999997</v>
      </c>
      <c r="BE82" s="32"/>
      <c r="BF82" s="32">
        <v>481100</v>
      </c>
      <c r="BG82" s="32">
        <v>74400</v>
      </c>
      <c r="BH82" s="32">
        <v>125700</v>
      </c>
      <c r="BI82" s="32">
        <v>292000</v>
      </c>
      <c r="BJ82" s="32">
        <v>0</v>
      </c>
      <c r="BK82" s="32">
        <v>26800</v>
      </c>
      <c r="BL82" s="32">
        <v>0</v>
      </c>
      <c r="BP82" s="32" t="s">
        <v>0</v>
      </c>
      <c r="BQ82" s="32"/>
      <c r="BR82" t="e">
        <f t="shared" si="79"/>
        <v>#VALUE!</v>
      </c>
      <c r="BS82">
        <f t="shared" si="126"/>
        <v>6.3827300000000005</v>
      </c>
      <c r="BT82" t="e">
        <f t="shared" si="127"/>
        <v>#VALUE!</v>
      </c>
      <c r="BU82">
        <f t="shared" si="128"/>
        <v>14.9224</v>
      </c>
      <c r="BV82" t="e">
        <f t="shared" si="129"/>
        <v>#VALUE!</v>
      </c>
      <c r="BW82">
        <f t="shared" si="130"/>
        <v>2.38455E-3</v>
      </c>
      <c r="BX82" t="e">
        <f t="shared" si="87"/>
        <v>#VALUE!</v>
      </c>
      <c r="BY82" t="e">
        <f t="shared" si="88"/>
        <v>#VALUE!</v>
      </c>
      <c r="BZ82" t="e">
        <f t="shared" si="89"/>
        <v>#VALUE!</v>
      </c>
      <c r="CA82">
        <f t="shared" si="90"/>
        <v>6.59777E-2</v>
      </c>
      <c r="CB82">
        <f t="shared" si="91"/>
        <v>6.3157899999999989E-2</v>
      </c>
      <c r="CC82">
        <f t="shared" si="92"/>
        <v>5.6571700000000006E-5</v>
      </c>
      <c r="CD82" t="e">
        <f t="shared" si="93"/>
        <v>#VALUE!</v>
      </c>
      <c r="CE82">
        <f t="shared" si="94"/>
        <v>6.1691599999999999E-3</v>
      </c>
      <c r="CF82">
        <f t="shared" si="95"/>
        <v>7.1664300000000001E-6</v>
      </c>
      <c r="CG82">
        <f t="shared" si="96"/>
        <v>1.7368400000000001E-5</v>
      </c>
      <c r="CH82" t="e">
        <f t="shared" si="97"/>
        <v>#VALUE!</v>
      </c>
      <c r="CI82">
        <f t="shared" si="98"/>
        <v>8.56584E-5</v>
      </c>
      <c r="CJ82">
        <f t="shared" si="99"/>
        <v>4.0443199999999997E-3</v>
      </c>
      <c r="CL82">
        <f t="shared" si="100"/>
        <v>48.11</v>
      </c>
      <c r="CM82">
        <f t="shared" si="101"/>
        <v>7.44</v>
      </c>
      <c r="CN82">
        <f t="shared" si="102"/>
        <v>12.57</v>
      </c>
      <c r="CO82">
        <f t="shared" si="103"/>
        <v>29.2</v>
      </c>
      <c r="CP82">
        <f t="shared" si="104"/>
        <v>0</v>
      </c>
      <c r="CQ82">
        <f t="shared" si="105"/>
        <v>2.68</v>
      </c>
      <c r="CR82">
        <f t="shared" si="80"/>
        <v>0</v>
      </c>
      <c r="CV82" s="32" t="s">
        <v>0</v>
      </c>
      <c r="CW82" s="32"/>
      <c r="CX82" t="e">
        <f t="shared" si="81"/>
        <v>#VALUE!</v>
      </c>
      <c r="CY82">
        <f t="shared" si="106"/>
        <v>8.6037756720312899</v>
      </c>
      <c r="CZ82" t="e">
        <f t="shared" si="107"/>
        <v>#VALUE!</v>
      </c>
      <c r="DA82">
        <f t="shared" si="108"/>
        <v>28.196588287620468</v>
      </c>
      <c r="DB82" t="e">
        <f t="shared" si="109"/>
        <v>#VALUE!</v>
      </c>
      <c r="DC82">
        <f t="shared" si="110"/>
        <v>3.0789948489260924E-3</v>
      </c>
      <c r="DD82" t="e">
        <f t="shared" si="111"/>
        <v>#VALUE!</v>
      </c>
      <c r="DE82" t="e">
        <f t="shared" si="112"/>
        <v>#VALUE!</v>
      </c>
      <c r="DF82" t="e">
        <f t="shared" si="113"/>
        <v>#VALUE!</v>
      </c>
      <c r="DG82">
        <f t="shared" si="114"/>
        <v>7.802567078292616E-2</v>
      </c>
      <c r="DH82">
        <f t="shared" si="115"/>
        <v>7.4690956379821843E-2</v>
      </c>
      <c r="DI82">
        <f t="shared" si="116"/>
        <v>7.1842432201102172E-5</v>
      </c>
      <c r="DJ82" t="e">
        <f t="shared" si="117"/>
        <v>#VALUE!</v>
      </c>
      <c r="DK82">
        <f t="shared" si="118"/>
        <v>6.8880715804806687E-3</v>
      </c>
      <c r="DL82">
        <f t="shared" si="119"/>
        <v>8.4046900431965343E-6</v>
      </c>
      <c r="DM82">
        <f t="shared" si="120"/>
        <v>2.1335486366880752E-5</v>
      </c>
      <c r="DN82" t="e">
        <f t="shared" si="121"/>
        <v>#VALUE!</v>
      </c>
      <c r="DO82">
        <f t="shared" si="122"/>
        <v>9.9186050901528959E-5</v>
      </c>
      <c r="DP82">
        <f t="shared" si="123"/>
        <v>4.3566227027027138E-3</v>
      </c>
      <c r="DR82">
        <f t="shared" si="124"/>
        <v>0</v>
      </c>
      <c r="DS82">
        <f t="shared" si="125"/>
        <v>10.028951718138289</v>
      </c>
      <c r="DT82">
        <f t="shared" si="82"/>
        <v>23.751616011860648</v>
      </c>
      <c r="DU82">
        <f t="shared" si="83"/>
        <v>62.454111783552818</v>
      </c>
      <c r="DV82">
        <f t="shared" si="84"/>
        <v>0</v>
      </c>
      <c r="DW82">
        <f t="shared" si="85"/>
        <v>3.7498602794411253</v>
      </c>
      <c r="DX82">
        <f t="shared" si="86"/>
        <v>0</v>
      </c>
    </row>
    <row r="83" spans="1:128">
      <c r="A83" s="1"/>
      <c r="B83" s="72" t="s">
        <v>121</v>
      </c>
      <c r="C83" s="72" t="s">
        <v>122</v>
      </c>
      <c r="D83" s="72" t="s">
        <v>123</v>
      </c>
      <c r="E83" s="72" t="s">
        <v>124</v>
      </c>
      <c r="F83" s="72" t="s">
        <v>125</v>
      </c>
      <c r="G83" s="72" t="s">
        <v>126</v>
      </c>
      <c r="H83" s="72" t="s">
        <v>127</v>
      </c>
      <c r="I83" s="72" t="s">
        <v>128</v>
      </c>
      <c r="J83" s="72" t="s">
        <v>129</v>
      </c>
      <c r="K83" s="72" t="s">
        <v>130</v>
      </c>
      <c r="L83" s="1"/>
      <c r="M83" s="1"/>
      <c r="N83" s="1"/>
      <c r="O83" s="1"/>
      <c r="P83" s="1"/>
      <c r="Q83" s="1"/>
      <c r="R83" s="1"/>
      <c r="S83" s="71" t="s">
        <v>137</v>
      </c>
      <c r="T83" s="71"/>
      <c r="U83" s="71" t="s">
        <v>102</v>
      </c>
      <c r="V83" s="71" t="s">
        <v>138</v>
      </c>
      <c r="W83" s="71" t="s">
        <v>103</v>
      </c>
      <c r="X83" s="71" t="s">
        <v>139</v>
      </c>
      <c r="Y83" s="71" t="s">
        <v>140</v>
      </c>
      <c r="Z83" s="71" t="s">
        <v>104</v>
      </c>
      <c r="AA83" s="71" t="s">
        <v>100</v>
      </c>
      <c r="AB83" s="71" t="s">
        <v>105</v>
      </c>
      <c r="AC83" s="71" t="s">
        <v>101</v>
      </c>
      <c r="AD83" s="71" t="s">
        <v>141</v>
      </c>
      <c r="AE83" s="71" t="s">
        <v>142</v>
      </c>
      <c r="AF83" s="71" t="s">
        <v>143</v>
      </c>
      <c r="AJ83" s="10"/>
      <c r="AK83" s="10" t="s">
        <v>134</v>
      </c>
      <c r="AL83" s="10" t="s">
        <v>45</v>
      </c>
      <c r="AM83" s="10" t="s">
        <v>44</v>
      </c>
      <c r="AN83" s="10" t="s">
        <v>43</v>
      </c>
      <c r="AO83" s="10" t="s">
        <v>42</v>
      </c>
      <c r="AP83" s="10" t="s">
        <v>41</v>
      </c>
      <c r="AQ83" s="10" t="s">
        <v>40</v>
      </c>
      <c r="AR83" s="10" t="s">
        <v>39</v>
      </c>
      <c r="AS83" s="10" t="s">
        <v>38</v>
      </c>
      <c r="AT83" s="10" t="s">
        <v>37</v>
      </c>
      <c r="AU83" s="10" t="s">
        <v>36</v>
      </c>
      <c r="AV83" s="10" t="s">
        <v>35</v>
      </c>
      <c r="AW83" s="10" t="s">
        <v>34</v>
      </c>
      <c r="AX83" s="10" t="s">
        <v>33</v>
      </c>
      <c r="AY83" s="10" t="s">
        <v>32</v>
      </c>
      <c r="AZ83" s="10" t="s">
        <v>31</v>
      </c>
      <c r="BA83" s="10" t="s">
        <v>30</v>
      </c>
      <c r="BB83" s="10" t="s">
        <v>29</v>
      </c>
      <c r="BC83" s="10" t="s">
        <v>28</v>
      </c>
      <c r="BD83" s="10" t="s">
        <v>27</v>
      </c>
      <c r="BE83" s="11" t="s">
        <v>319</v>
      </c>
      <c r="BF83" s="5" t="s">
        <v>106</v>
      </c>
      <c r="BG83" s="5" t="s">
        <v>105</v>
      </c>
      <c r="BH83" s="38" t="s">
        <v>103</v>
      </c>
      <c r="BI83" s="5" t="s">
        <v>102</v>
      </c>
      <c r="BJ83" s="5" t="s">
        <v>101</v>
      </c>
      <c r="BK83" s="38" t="s">
        <v>100</v>
      </c>
      <c r="BP83" s="10"/>
      <c r="BQ83" s="10" t="s">
        <v>134</v>
      </c>
      <c r="BR83" s="10" t="s">
        <v>45</v>
      </c>
      <c r="BS83" s="10" t="s">
        <v>44</v>
      </c>
      <c r="BT83" s="10" t="s">
        <v>43</v>
      </c>
      <c r="BU83" s="10" t="s">
        <v>42</v>
      </c>
      <c r="BV83" s="10" t="s">
        <v>41</v>
      </c>
      <c r="BW83" s="10" t="s">
        <v>40</v>
      </c>
      <c r="BX83" s="10" t="s">
        <v>39</v>
      </c>
      <c r="BY83" s="10" t="s">
        <v>38</v>
      </c>
      <c r="BZ83" s="10" t="s">
        <v>37</v>
      </c>
      <c r="CA83" s="10" t="s">
        <v>36</v>
      </c>
      <c r="CB83" s="10" t="s">
        <v>35</v>
      </c>
      <c r="CC83" s="10" t="s">
        <v>34</v>
      </c>
      <c r="CD83" s="10" t="s">
        <v>33</v>
      </c>
      <c r="CE83" s="10" t="s">
        <v>32</v>
      </c>
      <c r="CF83" s="10" t="s">
        <v>31</v>
      </c>
      <c r="CG83" s="10" t="s">
        <v>30</v>
      </c>
      <c r="CH83" s="10" t="s">
        <v>29</v>
      </c>
      <c r="CI83" s="10" t="s">
        <v>28</v>
      </c>
      <c r="CJ83" s="10" t="s">
        <v>27</v>
      </c>
      <c r="CK83" s="11" t="s">
        <v>319</v>
      </c>
      <c r="CL83" s="5" t="s">
        <v>106</v>
      </c>
      <c r="CM83" s="5" t="s">
        <v>105</v>
      </c>
      <c r="CN83" s="38" t="s">
        <v>103</v>
      </c>
      <c r="CO83" s="5" t="s">
        <v>102</v>
      </c>
      <c r="CP83" s="5" t="s">
        <v>101</v>
      </c>
      <c r="CQ83" s="38" t="s">
        <v>100</v>
      </c>
      <c r="CV83" s="10"/>
      <c r="CW83" s="10" t="s">
        <v>134</v>
      </c>
      <c r="CX83" s="10" t="s">
        <v>45</v>
      </c>
      <c r="CY83" s="10" t="s">
        <v>44</v>
      </c>
      <c r="CZ83" s="10" t="s">
        <v>43</v>
      </c>
      <c r="DA83" s="10" t="s">
        <v>42</v>
      </c>
      <c r="DB83" s="10" t="s">
        <v>41</v>
      </c>
      <c r="DC83" s="10" t="s">
        <v>40</v>
      </c>
      <c r="DD83" s="10" t="s">
        <v>39</v>
      </c>
      <c r="DE83" s="10" t="s">
        <v>38</v>
      </c>
      <c r="DF83" s="10" t="s">
        <v>37</v>
      </c>
      <c r="DG83" s="10" t="s">
        <v>36</v>
      </c>
      <c r="DH83" s="10" t="s">
        <v>35</v>
      </c>
      <c r="DI83" s="10" t="s">
        <v>34</v>
      </c>
      <c r="DJ83" s="10" t="s">
        <v>33</v>
      </c>
      <c r="DK83" s="10" t="s">
        <v>32</v>
      </c>
      <c r="DL83" s="10" t="s">
        <v>31</v>
      </c>
      <c r="DM83" s="10" t="s">
        <v>30</v>
      </c>
      <c r="DN83" s="10" t="s">
        <v>29</v>
      </c>
      <c r="DO83" s="10" t="s">
        <v>28</v>
      </c>
      <c r="DP83" s="10" t="s">
        <v>27</v>
      </c>
      <c r="DQ83" s="11" t="s">
        <v>319</v>
      </c>
      <c r="DR83" s="5" t="s">
        <v>106</v>
      </c>
      <c r="DS83" s="5" t="s">
        <v>105</v>
      </c>
      <c r="DT83" s="38" t="s">
        <v>103</v>
      </c>
      <c r="DU83" s="5" t="s">
        <v>102</v>
      </c>
      <c r="DV83" s="5" t="s">
        <v>101</v>
      </c>
      <c r="DW83" s="38" t="s">
        <v>100</v>
      </c>
    </row>
    <row r="84" spans="1:128">
      <c r="A84" s="39" t="s">
        <v>247</v>
      </c>
      <c r="B84" s="16">
        <f t="shared" si="139"/>
        <v>62.218839444642214</v>
      </c>
      <c r="C84" s="16" t="e">
        <f t="shared" ref="C84:C118" si="150">DB84</f>
        <v>#VALUE!</v>
      </c>
      <c r="D84" s="16">
        <f t="shared" si="140"/>
        <v>24.091734618235726</v>
      </c>
      <c r="F84" s="16">
        <f t="shared" si="141"/>
        <v>0</v>
      </c>
      <c r="G84" s="16" t="e">
        <f t="shared" ref="G84:G118" si="151">CZ84</f>
        <v>#VALUE!</v>
      </c>
      <c r="H84" s="16">
        <f t="shared" si="142"/>
        <v>4.0297005988023953</v>
      </c>
      <c r="I84" s="16">
        <f t="shared" si="143"/>
        <v>9.651518051326665</v>
      </c>
      <c r="J84" s="16">
        <f t="shared" si="144"/>
        <v>0</v>
      </c>
      <c r="K84" s="16" t="e">
        <f t="shared" si="145"/>
        <v>#VALUE!</v>
      </c>
      <c r="S84" s="15">
        <v>8</v>
      </c>
      <c r="T84" s="15" t="e">
        <f t="shared" si="131"/>
        <v>#VALUE!</v>
      </c>
      <c r="U84" s="18" t="e">
        <f t="shared" si="146"/>
        <v>#VALUE!</v>
      </c>
      <c r="V84" s="18" t="e">
        <f t="shared" si="132"/>
        <v>#VALUE!</v>
      </c>
      <c r="W84" s="18" t="e">
        <f t="shared" si="133"/>
        <v>#VALUE!</v>
      </c>
      <c r="Y84" s="18" t="e">
        <f t="shared" si="134"/>
        <v>#VALUE!</v>
      </c>
      <c r="Z84" s="18" t="e">
        <f t="shared" si="135"/>
        <v>#VALUE!</v>
      </c>
      <c r="AA84" s="18" t="e">
        <f t="shared" si="136"/>
        <v>#VALUE!</v>
      </c>
      <c r="AB84" s="18" t="e">
        <f t="shared" si="137"/>
        <v>#VALUE!</v>
      </c>
      <c r="AC84" s="18" t="e">
        <f t="shared" si="138"/>
        <v>#VALUE!</v>
      </c>
      <c r="AD84" s="19" t="e">
        <f t="shared" si="147"/>
        <v>#VALUE!</v>
      </c>
      <c r="AE84" s="20" t="e">
        <f t="shared" si="149"/>
        <v>#VALUE!</v>
      </c>
      <c r="AF84" s="13" t="e">
        <f t="shared" si="148"/>
        <v>#VALUE!</v>
      </c>
      <c r="AJ84" s="39" t="s">
        <v>247</v>
      </c>
      <c r="AK84" s="39"/>
      <c r="AL84" t="s">
        <v>235</v>
      </c>
      <c r="AM84" s="39">
        <v>57057.9</v>
      </c>
      <c r="AN84" t="s">
        <v>235</v>
      </c>
      <c r="AO84" s="39">
        <v>145688</v>
      </c>
      <c r="AP84" t="s">
        <v>235</v>
      </c>
      <c r="AQ84" s="39">
        <v>2.26295</v>
      </c>
      <c r="AR84" t="s">
        <v>235</v>
      </c>
      <c r="AS84" s="39">
        <v>13.8346</v>
      </c>
      <c r="AT84" t="s">
        <v>235</v>
      </c>
      <c r="AU84" s="39">
        <v>838.94399999999996</v>
      </c>
      <c r="AV84" s="39">
        <v>856.31100000000004</v>
      </c>
      <c r="AW84" t="s">
        <v>235</v>
      </c>
      <c r="AX84" t="s">
        <v>235</v>
      </c>
      <c r="AY84" s="39">
        <v>18.074400000000001</v>
      </c>
      <c r="AZ84" s="41">
        <v>2.00715E-9</v>
      </c>
      <c r="BA84" t="s">
        <v>235</v>
      </c>
      <c r="BB84" s="41">
        <v>3.7243200000000002E-8</v>
      </c>
      <c r="BC84" s="41">
        <v>2.8229800000000001E-8</v>
      </c>
      <c r="BD84" s="39">
        <v>44.157800000000002</v>
      </c>
      <c r="BE84" s="39"/>
      <c r="BF84" s="42">
        <v>481200</v>
      </c>
      <c r="BG84" s="42">
        <v>71600</v>
      </c>
      <c r="BH84" s="42">
        <v>127500</v>
      </c>
      <c r="BI84" s="42">
        <v>290900</v>
      </c>
      <c r="BJ84" s="42"/>
      <c r="BK84" s="42">
        <v>28800</v>
      </c>
      <c r="BP84" s="39" t="s">
        <v>247</v>
      </c>
      <c r="BQ84" s="39"/>
      <c r="BR84" t="e">
        <f>AL84/10000</f>
        <v>#VALUE!</v>
      </c>
      <c r="BS84">
        <f t="shared" ref="BS84:CQ94" si="152">AM84/10000</f>
        <v>5.7057900000000004</v>
      </c>
      <c r="BT84" t="e">
        <f t="shared" si="152"/>
        <v>#VALUE!</v>
      </c>
      <c r="BU84">
        <f t="shared" si="152"/>
        <v>14.5688</v>
      </c>
      <c r="BV84" t="e">
        <f t="shared" si="152"/>
        <v>#VALUE!</v>
      </c>
      <c r="BW84">
        <f t="shared" si="152"/>
        <v>2.26295E-4</v>
      </c>
      <c r="BX84" t="e">
        <f t="shared" si="152"/>
        <v>#VALUE!</v>
      </c>
      <c r="BY84">
        <f t="shared" si="152"/>
        <v>1.38346E-3</v>
      </c>
      <c r="BZ84" t="e">
        <f t="shared" si="152"/>
        <v>#VALUE!</v>
      </c>
      <c r="CA84">
        <f t="shared" si="152"/>
        <v>8.3894399999999994E-2</v>
      </c>
      <c r="CB84">
        <f t="shared" si="152"/>
        <v>8.5631100000000002E-2</v>
      </c>
      <c r="CC84" t="e">
        <f t="shared" si="152"/>
        <v>#VALUE!</v>
      </c>
      <c r="CD84" t="e">
        <f t="shared" si="152"/>
        <v>#VALUE!</v>
      </c>
      <c r="CE84">
        <f t="shared" si="152"/>
        <v>1.80744E-3</v>
      </c>
      <c r="CF84">
        <f t="shared" si="152"/>
        <v>2.0071499999999999E-13</v>
      </c>
      <c r="CG84" t="e">
        <f t="shared" si="152"/>
        <v>#VALUE!</v>
      </c>
      <c r="CH84">
        <f t="shared" si="152"/>
        <v>3.7243200000000004E-12</v>
      </c>
      <c r="CI84">
        <f t="shared" si="152"/>
        <v>2.8229800000000002E-12</v>
      </c>
      <c r="CJ84">
        <f t="shared" si="152"/>
        <v>4.4157800000000002E-3</v>
      </c>
      <c r="CL84">
        <f t="shared" si="152"/>
        <v>48.12</v>
      </c>
      <c r="CM84">
        <f t="shared" si="152"/>
        <v>7.16</v>
      </c>
      <c r="CN84">
        <f t="shared" si="152"/>
        <v>12.75</v>
      </c>
      <c r="CO84">
        <f t="shared" si="152"/>
        <v>29.09</v>
      </c>
      <c r="CP84">
        <f t="shared" si="152"/>
        <v>0</v>
      </c>
      <c r="CQ84">
        <f t="shared" si="152"/>
        <v>2.88</v>
      </c>
      <c r="CV84" s="39" t="s">
        <v>247</v>
      </c>
      <c r="CW84" s="39"/>
      <c r="CX84" t="e">
        <f>BR84*CX123</f>
        <v>#VALUE!</v>
      </c>
      <c r="CY84">
        <f t="shared" ref="CY84:DW94" si="153">BS84*CY123</f>
        <v>7.6912758634188787</v>
      </c>
      <c r="CZ84" t="e">
        <f t="shared" si="153"/>
        <v>#VALUE!</v>
      </c>
      <c r="DA84">
        <f t="shared" si="153"/>
        <v>27.528444180874718</v>
      </c>
      <c r="DB84" t="e">
        <f t="shared" si="153"/>
        <v>#VALUE!</v>
      </c>
      <c r="DC84">
        <f t="shared" si="153"/>
        <v>2.9219816709137245E-4</v>
      </c>
      <c r="DD84" t="e">
        <f t="shared" si="153"/>
        <v>#VALUE!</v>
      </c>
      <c r="DE84">
        <f t="shared" si="153"/>
        <v>1.7220246986846132E-3</v>
      </c>
      <c r="DF84" t="e">
        <f t="shared" si="153"/>
        <v>#VALUE!</v>
      </c>
      <c r="DG84">
        <f t="shared" si="153"/>
        <v>9.9214080438256108E-2</v>
      </c>
      <c r="DH84">
        <f t="shared" si="153"/>
        <v>0.1012679135128966</v>
      </c>
      <c r="DI84" t="e">
        <f t="shared" si="153"/>
        <v>#VALUE!</v>
      </c>
      <c r="DJ84" t="e">
        <f t="shared" si="153"/>
        <v>#VALUE!</v>
      </c>
      <c r="DK84">
        <f t="shared" si="153"/>
        <v>2.0180666569555718E-3</v>
      </c>
      <c r="DL84">
        <f t="shared" si="153"/>
        <v>2.3539577753779696E-13</v>
      </c>
      <c r="DM84" t="e">
        <f t="shared" si="153"/>
        <v>#VALUE!</v>
      </c>
      <c r="DN84">
        <f t="shared" si="153"/>
        <v>4.4996693257629533E-12</v>
      </c>
      <c r="DO84">
        <f t="shared" si="153"/>
        <v>3.2688007010870995E-12</v>
      </c>
      <c r="DP84">
        <f t="shared" si="153"/>
        <v>4.7567668725868734E-3</v>
      </c>
      <c r="DQ84">
        <f t="shared" si="153"/>
        <v>0</v>
      </c>
      <c r="DR84">
        <f t="shared" si="153"/>
        <v>0</v>
      </c>
      <c r="DS84">
        <f t="shared" si="153"/>
        <v>9.651518051326665</v>
      </c>
      <c r="DT84">
        <f t="shared" si="153"/>
        <v>24.091734618235726</v>
      </c>
      <c r="DU84">
        <f t="shared" si="153"/>
        <v>62.218839444642214</v>
      </c>
      <c r="DV84">
        <f t="shared" si="153"/>
        <v>0</v>
      </c>
      <c r="DW84">
        <f t="shared" si="153"/>
        <v>4.0297005988023953</v>
      </c>
    </row>
    <row r="85" spans="1:128">
      <c r="A85" s="32" t="s">
        <v>249</v>
      </c>
      <c r="B85" s="16">
        <f t="shared" si="139"/>
        <v>62.026343894624418</v>
      </c>
      <c r="C85" s="16" t="e">
        <f t="shared" si="150"/>
        <v>#VALUE!</v>
      </c>
      <c r="D85" s="16">
        <f t="shared" si="140"/>
        <v>24.186212008895478</v>
      </c>
      <c r="F85" s="16">
        <f t="shared" si="141"/>
        <v>0</v>
      </c>
      <c r="G85" s="16" t="e">
        <f t="shared" si="151"/>
        <v>#VALUE!</v>
      </c>
      <c r="H85" s="16">
        <f t="shared" si="142"/>
        <v>4.1976047904191622</v>
      </c>
      <c r="I85" s="16">
        <f t="shared" si="143"/>
        <v>9.570639408438451</v>
      </c>
      <c r="J85" s="16">
        <f t="shared" si="144"/>
        <v>0</v>
      </c>
      <c r="K85" s="16" t="e">
        <f t="shared" si="145"/>
        <v>#VALUE!</v>
      </c>
      <c r="S85" s="15">
        <v>8</v>
      </c>
      <c r="T85" s="15" t="e">
        <f t="shared" si="131"/>
        <v>#VALUE!</v>
      </c>
      <c r="U85" s="18" t="e">
        <f t="shared" si="146"/>
        <v>#VALUE!</v>
      </c>
      <c r="V85" s="18" t="e">
        <f t="shared" si="132"/>
        <v>#VALUE!</v>
      </c>
      <c r="W85" s="18" t="e">
        <f t="shared" si="133"/>
        <v>#VALUE!</v>
      </c>
      <c r="Y85" s="18" t="e">
        <f t="shared" si="134"/>
        <v>#VALUE!</v>
      </c>
      <c r="Z85" s="18" t="e">
        <f t="shared" si="135"/>
        <v>#VALUE!</v>
      </c>
      <c r="AA85" s="18" t="e">
        <f t="shared" si="136"/>
        <v>#VALUE!</v>
      </c>
      <c r="AB85" s="18" t="e">
        <f t="shared" si="137"/>
        <v>#VALUE!</v>
      </c>
      <c r="AC85" s="18" t="e">
        <f t="shared" si="138"/>
        <v>#VALUE!</v>
      </c>
      <c r="AD85" s="19" t="e">
        <f t="shared" si="147"/>
        <v>#VALUE!</v>
      </c>
      <c r="AE85" s="20" t="e">
        <f t="shared" si="149"/>
        <v>#VALUE!</v>
      </c>
      <c r="AF85" s="13" t="e">
        <f t="shared" si="148"/>
        <v>#VALUE!</v>
      </c>
      <c r="AJ85" s="32" t="s">
        <v>249</v>
      </c>
      <c r="AK85" s="32"/>
      <c r="AL85" t="s">
        <v>235</v>
      </c>
      <c r="AM85" s="32">
        <v>55093.1</v>
      </c>
      <c r="AN85" t="s">
        <v>235</v>
      </c>
      <c r="AO85" s="32">
        <v>141761</v>
      </c>
      <c r="AP85" t="s">
        <v>235</v>
      </c>
      <c r="AQ85" t="s">
        <v>235</v>
      </c>
      <c r="AR85" s="32">
        <v>2.4034900000000001</v>
      </c>
      <c r="AS85" s="32">
        <v>13.5962</v>
      </c>
      <c r="AT85" t="s">
        <v>235</v>
      </c>
      <c r="AU85" s="32">
        <v>806.86500000000001</v>
      </c>
      <c r="AV85" s="32">
        <v>822.96400000000006</v>
      </c>
      <c r="AW85" s="35">
        <v>4.7231199999999999E-8</v>
      </c>
      <c r="AX85" t="s">
        <v>235</v>
      </c>
      <c r="AY85" s="32">
        <v>24.624300000000002</v>
      </c>
      <c r="AZ85" t="s">
        <v>235</v>
      </c>
      <c r="BA85" s="35">
        <v>4.37836E-6</v>
      </c>
      <c r="BB85" t="s">
        <v>235</v>
      </c>
      <c r="BC85" s="32">
        <v>7.7312400000000003E-3</v>
      </c>
      <c r="BD85" s="32">
        <v>41.519100000000002</v>
      </c>
      <c r="BE85" s="32"/>
      <c r="BF85" s="43">
        <v>481000</v>
      </c>
      <c r="BG85" s="43">
        <v>71000</v>
      </c>
      <c r="BH85" s="43">
        <v>128000</v>
      </c>
      <c r="BI85" s="43">
        <v>290000</v>
      </c>
      <c r="BJ85" s="43"/>
      <c r="BK85" s="43">
        <v>30000</v>
      </c>
      <c r="BP85" s="32" t="s">
        <v>249</v>
      </c>
      <c r="BQ85" s="32"/>
      <c r="BR85" t="e">
        <f t="shared" ref="BR85:BR118" si="154">AL85/10000</f>
        <v>#VALUE!</v>
      </c>
      <c r="BS85">
        <f t="shared" si="152"/>
        <v>5.5093100000000002</v>
      </c>
      <c r="BT85" t="e">
        <f t="shared" si="152"/>
        <v>#VALUE!</v>
      </c>
      <c r="BU85">
        <f t="shared" si="152"/>
        <v>14.1761</v>
      </c>
      <c r="BV85" t="e">
        <f t="shared" si="152"/>
        <v>#VALUE!</v>
      </c>
      <c r="BW85" t="e">
        <f t="shared" si="152"/>
        <v>#VALUE!</v>
      </c>
      <c r="BX85">
        <f t="shared" si="152"/>
        <v>2.4034900000000003E-4</v>
      </c>
      <c r="BY85">
        <f t="shared" si="152"/>
        <v>1.35962E-3</v>
      </c>
      <c r="BZ85" t="e">
        <f t="shared" si="152"/>
        <v>#VALUE!</v>
      </c>
      <c r="CA85">
        <f t="shared" si="152"/>
        <v>8.0686499999999994E-2</v>
      </c>
      <c r="CB85">
        <f t="shared" si="152"/>
        <v>8.2296400000000006E-2</v>
      </c>
      <c r="CC85">
        <f t="shared" si="152"/>
        <v>4.7231199999999998E-12</v>
      </c>
      <c r="CD85" t="e">
        <f t="shared" si="152"/>
        <v>#VALUE!</v>
      </c>
      <c r="CE85">
        <f t="shared" si="152"/>
        <v>2.4624300000000003E-3</v>
      </c>
      <c r="CF85" t="e">
        <f t="shared" si="152"/>
        <v>#VALUE!</v>
      </c>
      <c r="CG85">
        <f t="shared" si="152"/>
        <v>4.3783600000000003E-10</v>
      </c>
      <c r="CH85" t="e">
        <f t="shared" si="152"/>
        <v>#VALUE!</v>
      </c>
      <c r="CI85">
        <f t="shared" si="152"/>
        <v>7.7312399999999998E-7</v>
      </c>
      <c r="CJ85">
        <f t="shared" si="152"/>
        <v>4.15191E-3</v>
      </c>
      <c r="CL85">
        <f t="shared" si="152"/>
        <v>48.1</v>
      </c>
      <c r="CM85">
        <f t="shared" si="152"/>
        <v>7.1</v>
      </c>
      <c r="CN85">
        <f t="shared" si="152"/>
        <v>12.8</v>
      </c>
      <c r="CO85">
        <f t="shared" si="152"/>
        <v>29</v>
      </c>
      <c r="CP85">
        <f t="shared" si="152"/>
        <v>0</v>
      </c>
      <c r="CQ85">
        <f t="shared" si="152"/>
        <v>3</v>
      </c>
      <c r="CV85" s="32" t="s">
        <v>249</v>
      </c>
      <c r="CW85" s="32"/>
      <c r="CX85" t="e">
        <f t="shared" ref="CX85:CX118" si="155">BR85*CX124</f>
        <v>#VALUE!</v>
      </c>
      <c r="CY85">
        <f t="shared" si="153"/>
        <v>7.4264252675076126</v>
      </c>
      <c r="CZ85" t="e">
        <f t="shared" si="153"/>
        <v>#VALUE!</v>
      </c>
      <c r="DA85">
        <f t="shared" si="153"/>
        <v>26.786418754633058</v>
      </c>
      <c r="DB85" t="e">
        <f t="shared" si="153"/>
        <v>#VALUE!</v>
      </c>
      <c r="DC85" t="e">
        <f t="shared" si="153"/>
        <v>#VALUE!</v>
      </c>
      <c r="DD85">
        <f t="shared" si="153"/>
        <v>2.9916796604466205E-4</v>
      </c>
      <c r="DE85">
        <f t="shared" si="153"/>
        <v>1.6923504986234323E-3</v>
      </c>
      <c r="DF85" t="e">
        <f t="shared" si="153"/>
        <v>#VALUE!</v>
      </c>
      <c r="DG85">
        <f t="shared" si="153"/>
        <v>9.5420396370691621E-2</v>
      </c>
      <c r="DH85">
        <f t="shared" si="153"/>
        <v>9.7324274914403111E-2</v>
      </c>
      <c r="DI85">
        <f t="shared" si="153"/>
        <v>5.9980596018445616E-12</v>
      </c>
      <c r="DJ85" t="e">
        <f t="shared" si="153"/>
        <v>#VALUE!</v>
      </c>
      <c r="DK85">
        <f t="shared" si="153"/>
        <v>2.7493846977421706E-3</v>
      </c>
      <c r="DL85" t="e">
        <f t="shared" si="153"/>
        <v>#VALUE!</v>
      </c>
      <c r="DM85">
        <f t="shared" si="153"/>
        <v>5.378413675945753E-10</v>
      </c>
      <c r="DN85" t="e">
        <f t="shared" si="153"/>
        <v>#VALUE!</v>
      </c>
      <c r="DO85">
        <f t="shared" si="153"/>
        <v>8.9522004166776328E-7</v>
      </c>
      <c r="DP85">
        <f t="shared" si="153"/>
        <v>4.4725208108108106E-3</v>
      </c>
      <c r="DQ85">
        <f t="shared" si="153"/>
        <v>0</v>
      </c>
      <c r="DR85">
        <f t="shared" si="153"/>
        <v>0</v>
      </c>
      <c r="DS85">
        <f t="shared" si="153"/>
        <v>9.570639408438451</v>
      </c>
      <c r="DT85">
        <f t="shared" si="153"/>
        <v>24.186212008895478</v>
      </c>
      <c r="DU85">
        <f t="shared" si="153"/>
        <v>62.026343894624418</v>
      </c>
      <c r="DV85">
        <f t="shared" si="153"/>
        <v>0</v>
      </c>
      <c r="DW85">
        <f t="shared" si="153"/>
        <v>4.1976047904191622</v>
      </c>
    </row>
    <row r="86" spans="1:128">
      <c r="A86" s="28" t="s">
        <v>251</v>
      </c>
      <c r="B86" s="16">
        <f t="shared" si="139"/>
        <v>61.513022427910286</v>
      </c>
      <c r="C86" s="16">
        <f t="shared" si="150"/>
        <v>2.7722247984123673E-3</v>
      </c>
      <c r="D86" s="16">
        <f t="shared" si="140"/>
        <v>24.583017049666417</v>
      </c>
      <c r="F86" s="16">
        <f t="shared" si="141"/>
        <v>0</v>
      </c>
      <c r="G86" s="16" t="e">
        <f t="shared" si="151"/>
        <v>#VALUE!</v>
      </c>
      <c r="H86" s="16">
        <f t="shared" si="142"/>
        <v>4.7712774451097806</v>
      </c>
      <c r="I86" s="16">
        <f t="shared" si="143"/>
        <v>9.1392866463679869</v>
      </c>
      <c r="J86" s="16">
        <f t="shared" si="144"/>
        <v>0</v>
      </c>
      <c r="K86" s="16" t="e">
        <f t="shared" si="145"/>
        <v>#VALUE!</v>
      </c>
      <c r="S86" s="15">
        <v>8</v>
      </c>
      <c r="T86" s="15" t="e">
        <f t="shared" si="131"/>
        <v>#VALUE!</v>
      </c>
      <c r="U86" s="18" t="e">
        <f t="shared" si="146"/>
        <v>#VALUE!</v>
      </c>
      <c r="V86" s="18" t="e">
        <f t="shared" si="132"/>
        <v>#VALUE!</v>
      </c>
      <c r="W86" s="18" t="e">
        <f t="shared" si="133"/>
        <v>#VALUE!</v>
      </c>
      <c r="Y86" s="18" t="e">
        <f t="shared" si="134"/>
        <v>#VALUE!</v>
      </c>
      <c r="Z86" s="18" t="e">
        <f t="shared" si="135"/>
        <v>#VALUE!</v>
      </c>
      <c r="AA86" s="18" t="e">
        <f t="shared" si="136"/>
        <v>#VALUE!</v>
      </c>
      <c r="AB86" s="18" t="e">
        <f t="shared" si="137"/>
        <v>#VALUE!</v>
      </c>
      <c r="AC86" s="18" t="e">
        <f t="shared" si="138"/>
        <v>#VALUE!</v>
      </c>
      <c r="AD86" s="19" t="e">
        <f t="shared" si="147"/>
        <v>#VALUE!</v>
      </c>
      <c r="AE86" s="20" t="e">
        <f t="shared" si="149"/>
        <v>#VALUE!</v>
      </c>
      <c r="AF86" s="13" t="e">
        <f t="shared" si="148"/>
        <v>#VALUE!</v>
      </c>
      <c r="AJ86" s="28" t="s">
        <v>251</v>
      </c>
      <c r="AK86" s="28"/>
      <c r="AL86" s="28">
        <v>2.8393799999999998</v>
      </c>
      <c r="AM86" s="28">
        <v>65574.399999999994</v>
      </c>
      <c r="AN86" t="s">
        <v>235</v>
      </c>
      <c r="AO86" s="28">
        <v>166957</v>
      </c>
      <c r="AP86" s="28">
        <v>16.615300000000001</v>
      </c>
      <c r="AQ86" s="28">
        <v>1.9996400000000001</v>
      </c>
      <c r="AR86" t="s">
        <v>235</v>
      </c>
      <c r="AS86" t="s">
        <v>235</v>
      </c>
      <c r="AT86" t="s">
        <v>235</v>
      </c>
      <c r="AU86" s="28">
        <v>1031.3800000000001</v>
      </c>
      <c r="AV86" s="28">
        <v>1000.29</v>
      </c>
      <c r="AW86" t="s">
        <v>235</v>
      </c>
      <c r="AX86" t="s">
        <v>235</v>
      </c>
      <c r="AY86" s="28">
        <v>21.078800000000001</v>
      </c>
      <c r="AZ86" s="44">
        <v>2.8973699999999999E-8</v>
      </c>
      <c r="BA86" t="s">
        <v>235</v>
      </c>
      <c r="BB86" s="44">
        <v>5.1052400000000005E-7</v>
      </c>
      <c r="BC86" s="44">
        <v>4.07484E-7</v>
      </c>
      <c r="BD86" s="28">
        <v>48.120800000000003</v>
      </c>
      <c r="BE86" s="28"/>
      <c r="BF86" s="45">
        <v>480500</v>
      </c>
      <c r="BG86" s="45">
        <v>67800</v>
      </c>
      <c r="BH86" s="45">
        <v>130100</v>
      </c>
      <c r="BI86" s="45">
        <v>287600</v>
      </c>
      <c r="BJ86" s="45"/>
      <c r="BK86" s="45">
        <v>34100</v>
      </c>
      <c r="BP86" s="28" t="s">
        <v>251</v>
      </c>
      <c r="BQ86" s="28"/>
      <c r="BR86">
        <f t="shared" si="154"/>
        <v>2.8393799999999996E-4</v>
      </c>
      <c r="BS86">
        <f t="shared" si="152"/>
        <v>6.5574399999999997</v>
      </c>
      <c r="BT86" t="e">
        <f t="shared" si="152"/>
        <v>#VALUE!</v>
      </c>
      <c r="BU86">
        <f t="shared" si="152"/>
        <v>16.695699999999999</v>
      </c>
      <c r="BV86">
        <f t="shared" si="152"/>
        <v>1.66153E-3</v>
      </c>
      <c r="BW86">
        <f t="shared" si="152"/>
        <v>1.9996400000000001E-4</v>
      </c>
      <c r="BX86" t="e">
        <f t="shared" si="152"/>
        <v>#VALUE!</v>
      </c>
      <c r="BY86" t="e">
        <f t="shared" si="152"/>
        <v>#VALUE!</v>
      </c>
      <c r="BZ86" t="e">
        <f t="shared" si="152"/>
        <v>#VALUE!</v>
      </c>
      <c r="CA86">
        <f t="shared" si="152"/>
        <v>0.10313800000000001</v>
      </c>
      <c r="CB86">
        <f t="shared" si="152"/>
        <v>0.10002899999999999</v>
      </c>
      <c r="CC86" t="e">
        <f t="shared" si="152"/>
        <v>#VALUE!</v>
      </c>
      <c r="CD86" t="e">
        <f t="shared" si="152"/>
        <v>#VALUE!</v>
      </c>
      <c r="CE86">
        <f t="shared" si="152"/>
        <v>2.1078799999999999E-3</v>
      </c>
      <c r="CF86">
        <f t="shared" si="152"/>
        <v>2.8973699999999998E-12</v>
      </c>
      <c r="CG86" t="e">
        <f t="shared" si="152"/>
        <v>#VALUE!</v>
      </c>
      <c r="CH86">
        <f t="shared" si="152"/>
        <v>5.1052400000000003E-11</v>
      </c>
      <c r="CI86">
        <f t="shared" si="152"/>
        <v>4.0748400000000002E-11</v>
      </c>
      <c r="CJ86">
        <f t="shared" si="152"/>
        <v>4.8120800000000007E-3</v>
      </c>
      <c r="CL86">
        <f t="shared" si="152"/>
        <v>48.05</v>
      </c>
      <c r="CM86">
        <f t="shared" si="152"/>
        <v>6.78</v>
      </c>
      <c r="CN86">
        <f t="shared" si="152"/>
        <v>13.01</v>
      </c>
      <c r="CO86">
        <f t="shared" si="152"/>
        <v>28.76</v>
      </c>
      <c r="CP86">
        <f t="shared" si="152"/>
        <v>0</v>
      </c>
      <c r="CQ86">
        <f t="shared" si="152"/>
        <v>3.41</v>
      </c>
      <c r="CV86" s="28" t="s">
        <v>251</v>
      </c>
      <c r="CW86" s="28"/>
      <c r="CX86">
        <f t="shared" si="155"/>
        <v>6.1124405187319882E-4</v>
      </c>
      <c r="CY86">
        <f t="shared" si="153"/>
        <v>8.8392808003479768</v>
      </c>
      <c r="CZ86" t="e">
        <f t="shared" si="153"/>
        <v>#VALUE!</v>
      </c>
      <c r="DA86">
        <f t="shared" si="153"/>
        <v>31.547323424759075</v>
      </c>
      <c r="DB86">
        <f t="shared" si="153"/>
        <v>2.7722247984123673E-3</v>
      </c>
      <c r="DC86">
        <f t="shared" si="153"/>
        <v>2.5819887440844562E-4</v>
      </c>
      <c r="DD86" t="e">
        <f t="shared" si="153"/>
        <v>#VALUE!</v>
      </c>
      <c r="DE86" t="e">
        <f t="shared" si="153"/>
        <v>#VALUE!</v>
      </c>
      <c r="DF86" t="e">
        <f t="shared" si="153"/>
        <v>#VALUE!</v>
      </c>
      <c r="DG86">
        <f t="shared" si="153"/>
        <v>0.12197169093814199</v>
      </c>
      <c r="DH86">
        <f t="shared" si="153"/>
        <v>0.11829496667427528</v>
      </c>
      <c r="DI86" t="e">
        <f t="shared" si="153"/>
        <v>#VALUE!</v>
      </c>
      <c r="DJ86" t="e">
        <f t="shared" si="153"/>
        <v>#VALUE!</v>
      </c>
      <c r="DK86">
        <f t="shared" si="153"/>
        <v>2.3535178732702112E-3</v>
      </c>
      <c r="DL86">
        <f t="shared" si="153"/>
        <v>3.3979954859611226E-12</v>
      </c>
      <c r="DM86" t="e">
        <f t="shared" si="153"/>
        <v>#VALUE!</v>
      </c>
      <c r="DN86">
        <f t="shared" si="153"/>
        <v>6.1680768109770529E-11</v>
      </c>
      <c r="DO86">
        <f t="shared" si="153"/>
        <v>4.7183613942775921E-11</v>
      </c>
      <c r="DP86">
        <f t="shared" si="153"/>
        <v>5.1836691891891905E-3</v>
      </c>
      <c r="DQ86">
        <f t="shared" si="153"/>
        <v>0</v>
      </c>
      <c r="DR86">
        <f t="shared" si="153"/>
        <v>0</v>
      </c>
      <c r="DS86">
        <f t="shared" si="153"/>
        <v>9.1392866463679869</v>
      </c>
      <c r="DT86">
        <f t="shared" si="153"/>
        <v>24.583017049666417</v>
      </c>
      <c r="DU86">
        <f t="shared" si="153"/>
        <v>61.513022427910286</v>
      </c>
      <c r="DV86">
        <f t="shared" si="153"/>
        <v>0</v>
      </c>
      <c r="DW86">
        <f t="shared" si="153"/>
        <v>4.7712774451097806</v>
      </c>
    </row>
    <row r="87" spans="1:128">
      <c r="A87" s="39" t="s">
        <v>253</v>
      </c>
      <c r="B87" s="16">
        <f t="shared" si="139"/>
        <v>60.122776788892835</v>
      </c>
      <c r="C87" s="16" t="e">
        <f t="shared" si="150"/>
        <v>#VALUE!</v>
      </c>
      <c r="D87" s="16">
        <f t="shared" si="140"/>
        <v>25.622268346923644</v>
      </c>
      <c r="F87" s="16">
        <f t="shared" si="141"/>
        <v>0</v>
      </c>
      <c r="G87" s="16" t="e">
        <f t="shared" si="151"/>
        <v>#VALUE!</v>
      </c>
      <c r="H87" s="16">
        <f t="shared" si="142"/>
        <v>5.6387824351297411</v>
      </c>
      <c r="I87" s="16">
        <f t="shared" si="143"/>
        <v>8.6135754675946057</v>
      </c>
      <c r="J87" s="16">
        <f t="shared" si="144"/>
        <v>0</v>
      </c>
      <c r="K87" s="16" t="e">
        <f t="shared" si="145"/>
        <v>#VALUE!</v>
      </c>
      <c r="S87" s="15">
        <v>8</v>
      </c>
      <c r="T87" s="15" t="e">
        <f t="shared" si="131"/>
        <v>#VALUE!</v>
      </c>
      <c r="U87" s="18" t="e">
        <f t="shared" si="146"/>
        <v>#VALUE!</v>
      </c>
      <c r="V87" s="18" t="e">
        <f t="shared" si="132"/>
        <v>#VALUE!</v>
      </c>
      <c r="W87" s="18" t="e">
        <f t="shared" si="133"/>
        <v>#VALUE!</v>
      </c>
      <c r="Y87" s="18" t="e">
        <f t="shared" si="134"/>
        <v>#VALUE!</v>
      </c>
      <c r="Z87" s="18" t="e">
        <f t="shared" si="135"/>
        <v>#VALUE!</v>
      </c>
      <c r="AA87" s="18" t="e">
        <f t="shared" si="136"/>
        <v>#VALUE!</v>
      </c>
      <c r="AB87" s="18" t="e">
        <f t="shared" si="137"/>
        <v>#VALUE!</v>
      </c>
      <c r="AC87" s="18" t="e">
        <f t="shared" si="138"/>
        <v>#VALUE!</v>
      </c>
      <c r="AD87" s="19" t="e">
        <f t="shared" si="147"/>
        <v>#VALUE!</v>
      </c>
      <c r="AE87" s="20" t="e">
        <f t="shared" si="149"/>
        <v>#VALUE!</v>
      </c>
      <c r="AF87" s="13" t="e">
        <f t="shared" si="148"/>
        <v>#VALUE!</v>
      </c>
      <c r="AJ87" s="39" t="s">
        <v>253</v>
      </c>
      <c r="AK87" s="39"/>
      <c r="AL87" t="s">
        <v>235</v>
      </c>
      <c r="AM87" s="39">
        <v>42162</v>
      </c>
      <c r="AN87" t="s">
        <v>235</v>
      </c>
      <c r="AO87" s="39">
        <v>135630</v>
      </c>
      <c r="AP87" t="s">
        <v>235</v>
      </c>
      <c r="AQ87" t="s">
        <v>235</v>
      </c>
      <c r="AR87" t="s">
        <v>235</v>
      </c>
      <c r="AS87" s="39">
        <v>10.4918</v>
      </c>
      <c r="AT87" t="s">
        <v>235</v>
      </c>
      <c r="AU87" s="39">
        <v>913.71199999999999</v>
      </c>
      <c r="AV87" s="39">
        <v>914.51400000000001</v>
      </c>
      <c r="AW87" s="41">
        <v>5.9174300000000001E-7</v>
      </c>
      <c r="AX87" t="s">
        <v>235</v>
      </c>
      <c r="AY87" s="39">
        <v>16.391200000000001</v>
      </c>
      <c r="AZ87" t="s">
        <v>235</v>
      </c>
      <c r="BA87" s="41">
        <v>5.4273300000000001E-5</v>
      </c>
      <c r="BB87" t="s">
        <v>235</v>
      </c>
      <c r="BC87" s="39">
        <v>9.3650199999999999E-3</v>
      </c>
      <c r="BD87" s="39">
        <v>47.4255</v>
      </c>
      <c r="BE87" s="39"/>
      <c r="BF87" s="42">
        <v>479099.99999999994</v>
      </c>
      <c r="BG87" s="42">
        <v>63900</v>
      </c>
      <c r="BH87" s="42">
        <v>135600</v>
      </c>
      <c r="BI87" s="42">
        <v>281100</v>
      </c>
      <c r="BJ87" s="42"/>
      <c r="BK87" s="42">
        <v>40300</v>
      </c>
      <c r="BP87" s="39" t="s">
        <v>253</v>
      </c>
      <c r="BQ87" s="39"/>
      <c r="BR87" t="e">
        <f t="shared" si="154"/>
        <v>#VALUE!</v>
      </c>
      <c r="BS87">
        <f t="shared" si="152"/>
        <v>4.2161999999999997</v>
      </c>
      <c r="BT87" t="e">
        <f t="shared" si="152"/>
        <v>#VALUE!</v>
      </c>
      <c r="BU87">
        <f t="shared" si="152"/>
        <v>13.563000000000001</v>
      </c>
      <c r="BV87" t="e">
        <f t="shared" si="152"/>
        <v>#VALUE!</v>
      </c>
      <c r="BW87" t="e">
        <f t="shared" si="152"/>
        <v>#VALUE!</v>
      </c>
      <c r="BX87" t="e">
        <f t="shared" si="152"/>
        <v>#VALUE!</v>
      </c>
      <c r="BY87">
        <f t="shared" si="152"/>
        <v>1.04918E-3</v>
      </c>
      <c r="BZ87" t="e">
        <f t="shared" si="152"/>
        <v>#VALUE!</v>
      </c>
      <c r="CA87">
        <f t="shared" si="152"/>
        <v>9.13712E-2</v>
      </c>
      <c r="CB87">
        <f t="shared" si="152"/>
        <v>9.1451400000000002E-2</v>
      </c>
      <c r="CC87">
        <f t="shared" si="152"/>
        <v>5.9174300000000002E-11</v>
      </c>
      <c r="CD87" t="e">
        <f t="shared" si="152"/>
        <v>#VALUE!</v>
      </c>
      <c r="CE87">
        <f t="shared" si="152"/>
        <v>1.6391200000000002E-3</v>
      </c>
      <c r="CF87" t="e">
        <f t="shared" si="152"/>
        <v>#VALUE!</v>
      </c>
      <c r="CG87">
        <f t="shared" si="152"/>
        <v>5.4273299999999997E-9</v>
      </c>
      <c r="CH87" t="e">
        <f t="shared" si="152"/>
        <v>#VALUE!</v>
      </c>
      <c r="CI87">
        <f t="shared" si="152"/>
        <v>9.36502E-7</v>
      </c>
      <c r="CJ87">
        <f t="shared" si="152"/>
        <v>4.7425499999999999E-3</v>
      </c>
      <c r="CL87">
        <f t="shared" si="152"/>
        <v>47.91</v>
      </c>
      <c r="CM87">
        <f t="shared" si="152"/>
        <v>6.39</v>
      </c>
      <c r="CN87">
        <f t="shared" si="152"/>
        <v>13.56</v>
      </c>
      <c r="CO87">
        <f t="shared" si="152"/>
        <v>28.11</v>
      </c>
      <c r="CP87">
        <f t="shared" si="152"/>
        <v>0</v>
      </c>
      <c r="CQ87">
        <f t="shared" si="152"/>
        <v>4.03</v>
      </c>
      <c r="CV87" s="39" t="s">
        <v>253</v>
      </c>
      <c r="CW87" s="39"/>
      <c r="CX87" t="e">
        <f t="shared" si="155"/>
        <v>#VALUE!</v>
      </c>
      <c r="CY87">
        <f t="shared" si="153"/>
        <v>5.6833422357546759</v>
      </c>
      <c r="CZ87" t="e">
        <f t="shared" si="153"/>
        <v>#VALUE!</v>
      </c>
      <c r="DA87">
        <f t="shared" si="153"/>
        <v>25.627936990363231</v>
      </c>
      <c r="DB87" t="e">
        <f t="shared" si="153"/>
        <v>#VALUE!</v>
      </c>
      <c r="DC87" t="e">
        <f t="shared" si="153"/>
        <v>#VALUE!</v>
      </c>
      <c r="DD87" t="e">
        <f t="shared" si="153"/>
        <v>#VALUE!</v>
      </c>
      <c r="DE87">
        <f t="shared" si="153"/>
        <v>1.3059386417864792E-3</v>
      </c>
      <c r="DF87" t="e">
        <f t="shared" si="153"/>
        <v>#VALUE!</v>
      </c>
      <c r="DG87">
        <f t="shared" si="153"/>
        <v>0.1080561942935403</v>
      </c>
      <c r="DH87">
        <f t="shared" si="153"/>
        <v>0.10815103935174618</v>
      </c>
      <c r="DI87">
        <f t="shared" si="153"/>
        <v>7.5147567349004617E-11</v>
      </c>
      <c r="DJ87" t="e">
        <f t="shared" si="153"/>
        <v>#VALUE!</v>
      </c>
      <c r="DK87">
        <f t="shared" si="153"/>
        <v>1.8301317989803353E-3</v>
      </c>
      <c r="DL87" t="e">
        <f t="shared" si="153"/>
        <v>#VALUE!</v>
      </c>
      <c r="DM87">
        <f t="shared" si="153"/>
        <v>6.6669771092077084E-9</v>
      </c>
      <c r="DN87" t="e">
        <f t="shared" si="153"/>
        <v>#VALUE!</v>
      </c>
      <c r="DO87">
        <f t="shared" si="153"/>
        <v>1.0843996040246374E-6</v>
      </c>
      <c r="DP87">
        <f t="shared" si="153"/>
        <v>5.108770077220077E-3</v>
      </c>
      <c r="DQ87">
        <f t="shared" si="153"/>
        <v>0</v>
      </c>
      <c r="DR87">
        <f t="shared" si="153"/>
        <v>0</v>
      </c>
      <c r="DS87">
        <f t="shared" si="153"/>
        <v>8.6135754675946057</v>
      </c>
      <c r="DT87">
        <f t="shared" si="153"/>
        <v>25.622268346923644</v>
      </c>
      <c r="DU87">
        <f t="shared" si="153"/>
        <v>60.122776788892835</v>
      </c>
      <c r="DV87">
        <f t="shared" si="153"/>
        <v>0</v>
      </c>
      <c r="DW87">
        <f t="shared" si="153"/>
        <v>5.6387824351297411</v>
      </c>
    </row>
    <row r="88" spans="1:128">
      <c r="A88" s="32" t="s">
        <v>255</v>
      </c>
      <c r="B88" s="16">
        <f t="shared" si="139"/>
        <v>60.892758988964033</v>
      </c>
      <c r="C88" s="16" t="e">
        <f t="shared" si="150"/>
        <v>#VALUE!</v>
      </c>
      <c r="D88" s="16">
        <f t="shared" si="140"/>
        <v>25.112090437361005</v>
      </c>
      <c r="F88" s="16">
        <f t="shared" si="141"/>
        <v>0</v>
      </c>
      <c r="G88" s="16" t="e">
        <f t="shared" si="151"/>
        <v>#VALUE!</v>
      </c>
      <c r="H88" s="16">
        <f t="shared" si="142"/>
        <v>5.0930938123752503</v>
      </c>
      <c r="I88" s="16">
        <f t="shared" si="143"/>
        <v>8.8966507177033485</v>
      </c>
      <c r="J88" s="16">
        <f t="shared" si="144"/>
        <v>0</v>
      </c>
      <c r="K88" s="16" t="e">
        <f t="shared" si="145"/>
        <v>#VALUE!</v>
      </c>
      <c r="S88" s="15">
        <v>8</v>
      </c>
      <c r="T88" s="15" t="e">
        <f t="shared" si="131"/>
        <v>#VALUE!</v>
      </c>
      <c r="U88" s="18" t="e">
        <f t="shared" si="146"/>
        <v>#VALUE!</v>
      </c>
      <c r="V88" s="18" t="e">
        <f t="shared" si="132"/>
        <v>#VALUE!</v>
      </c>
      <c r="W88" s="18" t="e">
        <f t="shared" si="133"/>
        <v>#VALUE!</v>
      </c>
      <c r="Y88" s="18" t="e">
        <f t="shared" si="134"/>
        <v>#VALUE!</v>
      </c>
      <c r="Z88" s="18" t="e">
        <f t="shared" si="135"/>
        <v>#VALUE!</v>
      </c>
      <c r="AA88" s="18" t="e">
        <f t="shared" si="136"/>
        <v>#VALUE!</v>
      </c>
      <c r="AB88" s="18" t="e">
        <f t="shared" si="137"/>
        <v>#VALUE!</v>
      </c>
      <c r="AC88" s="18" t="e">
        <f t="shared" si="138"/>
        <v>#VALUE!</v>
      </c>
      <c r="AD88" s="19" t="e">
        <f t="shared" si="147"/>
        <v>#VALUE!</v>
      </c>
      <c r="AE88" s="20" t="e">
        <f t="shared" si="149"/>
        <v>#VALUE!</v>
      </c>
      <c r="AF88" s="13" t="e">
        <f t="shared" si="148"/>
        <v>#VALUE!</v>
      </c>
      <c r="AJ88" s="32" t="s">
        <v>255</v>
      </c>
      <c r="AK88" s="32"/>
      <c r="AL88" s="32">
        <v>2.2426699999999999</v>
      </c>
      <c r="AM88" s="32">
        <v>43375.199999999997</v>
      </c>
      <c r="AN88" t="s">
        <v>235</v>
      </c>
      <c r="AO88" s="32">
        <v>136905</v>
      </c>
      <c r="AP88" t="s">
        <v>235</v>
      </c>
      <c r="AQ88" t="s">
        <v>235</v>
      </c>
      <c r="AR88" t="s">
        <v>235</v>
      </c>
      <c r="AS88" t="s">
        <v>235</v>
      </c>
      <c r="AT88" t="s">
        <v>235</v>
      </c>
      <c r="AU88" s="32">
        <v>883.78599999999994</v>
      </c>
      <c r="AV88" s="32">
        <v>892.78700000000003</v>
      </c>
      <c r="AW88" t="s">
        <v>235</v>
      </c>
      <c r="AX88" t="s">
        <v>235</v>
      </c>
      <c r="AY88" s="32">
        <v>17.785299999999999</v>
      </c>
      <c r="AZ88" s="35">
        <v>3.1510499999999999E-7</v>
      </c>
      <c r="BA88" t="s">
        <v>235</v>
      </c>
      <c r="BB88" s="35">
        <v>5.55467E-6</v>
      </c>
      <c r="BC88" s="32">
        <v>5.8659999999999997E-2</v>
      </c>
      <c r="BD88" s="32">
        <v>45.308500000000002</v>
      </c>
      <c r="BE88" s="32"/>
      <c r="BF88" s="43">
        <v>480000</v>
      </c>
      <c r="BG88" s="43">
        <v>66000</v>
      </c>
      <c r="BH88" s="43">
        <v>132900</v>
      </c>
      <c r="BI88" s="43">
        <v>284700</v>
      </c>
      <c r="BJ88" s="43"/>
      <c r="BK88" s="43">
        <v>36400</v>
      </c>
      <c r="BP88" s="32" t="s">
        <v>255</v>
      </c>
      <c r="BQ88" s="32"/>
      <c r="BR88">
        <f t="shared" si="154"/>
        <v>2.24267E-4</v>
      </c>
      <c r="BS88">
        <f t="shared" si="152"/>
        <v>4.3375199999999996</v>
      </c>
      <c r="BT88" t="e">
        <f t="shared" si="152"/>
        <v>#VALUE!</v>
      </c>
      <c r="BU88">
        <f t="shared" si="152"/>
        <v>13.6905</v>
      </c>
      <c r="BV88" t="e">
        <f t="shared" si="152"/>
        <v>#VALUE!</v>
      </c>
      <c r="BW88" t="e">
        <f t="shared" si="152"/>
        <v>#VALUE!</v>
      </c>
      <c r="BX88" t="e">
        <f t="shared" si="152"/>
        <v>#VALUE!</v>
      </c>
      <c r="BY88" t="e">
        <f t="shared" si="152"/>
        <v>#VALUE!</v>
      </c>
      <c r="BZ88" t="e">
        <f t="shared" si="152"/>
        <v>#VALUE!</v>
      </c>
      <c r="CA88">
        <f t="shared" si="152"/>
        <v>8.8378599999999988E-2</v>
      </c>
      <c r="CB88">
        <f t="shared" si="152"/>
        <v>8.9278700000000003E-2</v>
      </c>
      <c r="CC88" t="e">
        <f t="shared" si="152"/>
        <v>#VALUE!</v>
      </c>
      <c r="CD88" t="e">
        <f t="shared" si="152"/>
        <v>#VALUE!</v>
      </c>
      <c r="CE88">
        <f t="shared" si="152"/>
        <v>1.77853E-3</v>
      </c>
      <c r="CF88">
        <f t="shared" si="152"/>
        <v>3.1510500000000001E-11</v>
      </c>
      <c r="CG88" t="e">
        <f t="shared" si="152"/>
        <v>#VALUE!</v>
      </c>
      <c r="CH88">
        <f t="shared" si="152"/>
        <v>5.5546700000000002E-10</v>
      </c>
      <c r="CI88">
        <f t="shared" si="152"/>
        <v>5.8659999999999994E-6</v>
      </c>
      <c r="CJ88">
        <f t="shared" si="152"/>
        <v>4.5308500000000003E-3</v>
      </c>
      <c r="CL88">
        <f t="shared" si="152"/>
        <v>48</v>
      </c>
      <c r="CM88">
        <f t="shared" si="152"/>
        <v>6.6</v>
      </c>
      <c r="CN88">
        <f t="shared" si="152"/>
        <v>13.29</v>
      </c>
      <c r="CO88">
        <f t="shared" si="152"/>
        <v>28.47</v>
      </c>
      <c r="CP88">
        <f t="shared" si="152"/>
        <v>0</v>
      </c>
      <c r="CQ88">
        <f t="shared" si="152"/>
        <v>3.64</v>
      </c>
      <c r="CV88" s="32" t="s">
        <v>255</v>
      </c>
      <c r="CW88" s="32"/>
      <c r="CX88">
        <f t="shared" si="155"/>
        <v>4.8278803746397702E-4</v>
      </c>
      <c r="CY88">
        <f t="shared" si="153"/>
        <v>5.8468788516746413</v>
      </c>
      <c r="CZ88" t="e">
        <f t="shared" si="153"/>
        <v>#VALUE!</v>
      </c>
      <c r="DA88">
        <f t="shared" si="153"/>
        <v>25.868854336545585</v>
      </c>
      <c r="DB88" t="e">
        <f t="shared" si="153"/>
        <v>#VALUE!</v>
      </c>
      <c r="DC88" t="e">
        <f t="shared" si="153"/>
        <v>#VALUE!</v>
      </c>
      <c r="DD88" t="e">
        <f t="shared" si="153"/>
        <v>#VALUE!</v>
      </c>
      <c r="DE88" t="e">
        <f t="shared" si="153"/>
        <v>#VALUE!</v>
      </c>
      <c r="DF88" t="e">
        <f t="shared" si="153"/>
        <v>#VALUE!</v>
      </c>
      <c r="DG88">
        <f t="shared" si="153"/>
        <v>0.10451712545081031</v>
      </c>
      <c r="DH88">
        <f t="shared" si="153"/>
        <v>0.10558158975119837</v>
      </c>
      <c r="DI88" t="e">
        <f t="shared" si="153"/>
        <v>#VALUE!</v>
      </c>
      <c r="DJ88" t="e">
        <f t="shared" si="153"/>
        <v>#VALUE!</v>
      </c>
      <c r="DK88">
        <f t="shared" si="153"/>
        <v>1.9857876839038599E-3</v>
      </c>
      <c r="DL88">
        <f t="shared" si="153"/>
        <v>3.6955078833693299E-11</v>
      </c>
      <c r="DM88" t="e">
        <f t="shared" si="153"/>
        <v>#VALUE!</v>
      </c>
      <c r="DN88">
        <f t="shared" si="153"/>
        <v>6.7110716087059388E-10</v>
      </c>
      <c r="DO88">
        <f t="shared" si="153"/>
        <v>6.7923913426864242E-6</v>
      </c>
      <c r="DP88">
        <f t="shared" si="153"/>
        <v>4.8807225868725875E-3</v>
      </c>
      <c r="DQ88">
        <f t="shared" si="153"/>
        <v>0</v>
      </c>
      <c r="DR88">
        <f t="shared" si="153"/>
        <v>0</v>
      </c>
      <c r="DS88">
        <f t="shared" si="153"/>
        <v>8.8966507177033485</v>
      </c>
      <c r="DT88">
        <f t="shared" si="153"/>
        <v>25.112090437361005</v>
      </c>
      <c r="DU88">
        <f t="shared" si="153"/>
        <v>60.892758988964033</v>
      </c>
      <c r="DV88">
        <f t="shared" si="153"/>
        <v>0</v>
      </c>
      <c r="DW88">
        <f t="shared" si="153"/>
        <v>5.0930938123752503</v>
      </c>
    </row>
    <row r="89" spans="1:128">
      <c r="A89" s="28" t="s">
        <v>257</v>
      </c>
      <c r="B89" s="16">
        <f t="shared" si="139"/>
        <v>62.518276966892124</v>
      </c>
      <c r="C89" s="16" t="e">
        <f t="shared" si="150"/>
        <v>#VALUE!</v>
      </c>
      <c r="D89" s="16">
        <f t="shared" si="140"/>
        <v>23.864988880652334</v>
      </c>
      <c r="F89" s="16">
        <f t="shared" si="141"/>
        <v>0</v>
      </c>
      <c r="G89" s="16" t="e">
        <f t="shared" si="151"/>
        <v>#VALUE!</v>
      </c>
      <c r="H89" s="16">
        <f t="shared" si="142"/>
        <v>4.0297005988023953</v>
      </c>
      <c r="I89" s="16">
        <f t="shared" si="143"/>
        <v>9.5975989560678556</v>
      </c>
      <c r="J89" s="16">
        <f t="shared" si="144"/>
        <v>0</v>
      </c>
      <c r="K89" s="16" t="e">
        <f t="shared" si="145"/>
        <v>#VALUE!</v>
      </c>
      <c r="S89" s="15">
        <v>8</v>
      </c>
      <c r="T89" s="15" t="e">
        <f t="shared" si="131"/>
        <v>#VALUE!</v>
      </c>
      <c r="U89" s="18" t="e">
        <f t="shared" si="146"/>
        <v>#VALUE!</v>
      </c>
      <c r="V89" s="18" t="e">
        <f t="shared" si="132"/>
        <v>#VALUE!</v>
      </c>
      <c r="W89" s="18" t="e">
        <f t="shared" si="133"/>
        <v>#VALUE!</v>
      </c>
      <c r="Y89" s="18" t="e">
        <f t="shared" si="134"/>
        <v>#VALUE!</v>
      </c>
      <c r="Z89" s="18" t="e">
        <f t="shared" si="135"/>
        <v>#VALUE!</v>
      </c>
      <c r="AA89" s="18" t="e">
        <f t="shared" si="136"/>
        <v>#VALUE!</v>
      </c>
      <c r="AB89" s="18" t="e">
        <f t="shared" si="137"/>
        <v>#VALUE!</v>
      </c>
      <c r="AC89" s="18" t="e">
        <f t="shared" si="138"/>
        <v>#VALUE!</v>
      </c>
      <c r="AD89" s="19" t="e">
        <f t="shared" si="147"/>
        <v>#VALUE!</v>
      </c>
      <c r="AE89" s="20" t="e">
        <f t="shared" si="149"/>
        <v>#VALUE!</v>
      </c>
      <c r="AF89" s="13" t="e">
        <f t="shared" si="148"/>
        <v>#VALUE!</v>
      </c>
      <c r="AJ89" s="28" t="s">
        <v>257</v>
      </c>
      <c r="AK89" s="28"/>
      <c r="AL89" t="s">
        <v>235</v>
      </c>
      <c r="AM89" s="28">
        <v>54130</v>
      </c>
      <c r="AN89" t="s">
        <v>235</v>
      </c>
      <c r="AO89" s="28">
        <v>134142</v>
      </c>
      <c r="AP89" t="s">
        <v>235</v>
      </c>
      <c r="AQ89" t="s">
        <v>235</v>
      </c>
      <c r="AR89" t="s">
        <v>235</v>
      </c>
      <c r="AS89" t="s">
        <v>235</v>
      </c>
      <c r="AT89" t="s">
        <v>235</v>
      </c>
      <c r="AU89" s="28">
        <v>846.61199999999997</v>
      </c>
      <c r="AV89" s="28">
        <v>843.45600000000002</v>
      </c>
      <c r="AW89" s="44">
        <v>1.0871599999999999E-5</v>
      </c>
      <c r="AX89" t="s">
        <v>235</v>
      </c>
      <c r="AY89" s="28">
        <v>16.397500000000001</v>
      </c>
      <c r="AZ89" t="s">
        <v>235</v>
      </c>
      <c r="BA89" s="28">
        <v>9.9874899999999995E-4</v>
      </c>
      <c r="BB89" t="s">
        <v>235</v>
      </c>
      <c r="BC89" t="s">
        <v>235</v>
      </c>
      <c r="BD89" s="28">
        <v>39.030200000000001</v>
      </c>
      <c r="BE89" s="28"/>
      <c r="BF89" s="45">
        <v>481500</v>
      </c>
      <c r="BG89" s="45">
        <v>71200</v>
      </c>
      <c r="BH89" s="45">
        <v>126300.00000000001</v>
      </c>
      <c r="BI89" s="45">
        <v>292300</v>
      </c>
      <c r="BJ89" s="45"/>
      <c r="BK89" s="45">
        <v>28800</v>
      </c>
      <c r="BP89" s="28" t="s">
        <v>257</v>
      </c>
      <c r="BQ89" s="28"/>
      <c r="BR89" t="e">
        <f t="shared" si="154"/>
        <v>#VALUE!</v>
      </c>
      <c r="BS89">
        <f t="shared" si="152"/>
        <v>5.4130000000000003</v>
      </c>
      <c r="BT89" t="e">
        <f t="shared" si="152"/>
        <v>#VALUE!</v>
      </c>
      <c r="BU89">
        <f t="shared" si="152"/>
        <v>13.414199999999999</v>
      </c>
      <c r="BV89" t="e">
        <f t="shared" si="152"/>
        <v>#VALUE!</v>
      </c>
      <c r="BW89" t="e">
        <f t="shared" si="152"/>
        <v>#VALUE!</v>
      </c>
      <c r="BX89" t="e">
        <f t="shared" si="152"/>
        <v>#VALUE!</v>
      </c>
      <c r="BY89" t="e">
        <f t="shared" si="152"/>
        <v>#VALUE!</v>
      </c>
      <c r="BZ89" t="e">
        <f t="shared" si="152"/>
        <v>#VALUE!</v>
      </c>
      <c r="CA89">
        <f t="shared" si="152"/>
        <v>8.4661199999999992E-2</v>
      </c>
      <c r="CB89">
        <f t="shared" si="152"/>
        <v>8.4345600000000007E-2</v>
      </c>
      <c r="CC89">
        <f t="shared" si="152"/>
        <v>1.08716E-9</v>
      </c>
      <c r="CD89" t="e">
        <f t="shared" si="152"/>
        <v>#VALUE!</v>
      </c>
      <c r="CE89">
        <f t="shared" si="152"/>
        <v>1.6397500000000001E-3</v>
      </c>
      <c r="CF89" t="e">
        <f t="shared" si="152"/>
        <v>#VALUE!</v>
      </c>
      <c r="CG89">
        <f t="shared" si="152"/>
        <v>9.9874899999999994E-8</v>
      </c>
      <c r="CH89" t="e">
        <f t="shared" si="152"/>
        <v>#VALUE!</v>
      </c>
      <c r="CI89" t="e">
        <f t="shared" si="152"/>
        <v>#VALUE!</v>
      </c>
      <c r="CJ89">
        <f t="shared" si="152"/>
        <v>3.9030200000000001E-3</v>
      </c>
      <c r="CL89">
        <f t="shared" si="152"/>
        <v>48.15</v>
      </c>
      <c r="CM89">
        <f t="shared" si="152"/>
        <v>7.12</v>
      </c>
      <c r="CN89">
        <f t="shared" si="152"/>
        <v>12.63</v>
      </c>
      <c r="CO89">
        <f t="shared" si="152"/>
        <v>29.23</v>
      </c>
      <c r="CP89">
        <f t="shared" si="152"/>
        <v>0</v>
      </c>
      <c r="CQ89">
        <f t="shared" si="152"/>
        <v>2.88</v>
      </c>
      <c r="CV89" s="28" t="s">
        <v>257</v>
      </c>
      <c r="CW89" s="28"/>
      <c r="CX89" t="e">
        <f t="shared" si="155"/>
        <v>#VALUE!</v>
      </c>
      <c r="CY89">
        <f t="shared" si="153"/>
        <v>7.2966015658982171</v>
      </c>
      <c r="CZ89" t="e">
        <f t="shared" si="153"/>
        <v>#VALUE!</v>
      </c>
      <c r="DA89">
        <f t="shared" si="153"/>
        <v>25.346772275759818</v>
      </c>
      <c r="DB89" t="e">
        <f t="shared" si="153"/>
        <v>#VALUE!</v>
      </c>
      <c r="DC89" t="e">
        <f t="shared" si="153"/>
        <v>#VALUE!</v>
      </c>
      <c r="DD89" t="e">
        <f t="shared" si="153"/>
        <v>#VALUE!</v>
      </c>
      <c r="DE89" t="e">
        <f t="shared" si="153"/>
        <v>#VALUE!</v>
      </c>
      <c r="DF89" t="e">
        <f t="shared" si="153"/>
        <v>#VALUE!</v>
      </c>
      <c r="DG89">
        <f t="shared" si="153"/>
        <v>0.10012090326409495</v>
      </c>
      <c r="DH89">
        <f t="shared" si="153"/>
        <v>9.9747672586167554E-2</v>
      </c>
      <c r="DI89">
        <f t="shared" si="153"/>
        <v>1.3806235024181757E-9</v>
      </c>
      <c r="DJ89" t="e">
        <f t="shared" si="153"/>
        <v>#VALUE!</v>
      </c>
      <c r="DK89">
        <f t="shared" si="153"/>
        <v>1.8308352148579754E-3</v>
      </c>
      <c r="DL89" t="e">
        <f t="shared" si="153"/>
        <v>#VALUE!</v>
      </c>
      <c r="DM89">
        <f t="shared" si="153"/>
        <v>1.2268715410421128E-7</v>
      </c>
      <c r="DN89" t="e">
        <f t="shared" si="153"/>
        <v>#VALUE!</v>
      </c>
      <c r="DO89" t="e">
        <f t="shared" si="153"/>
        <v>#VALUE!</v>
      </c>
      <c r="DP89">
        <f t="shared" si="153"/>
        <v>4.2044115057915058E-3</v>
      </c>
      <c r="DQ89">
        <f t="shared" si="153"/>
        <v>0</v>
      </c>
      <c r="DR89">
        <f t="shared" si="153"/>
        <v>0</v>
      </c>
      <c r="DS89">
        <f t="shared" si="153"/>
        <v>9.5975989560678556</v>
      </c>
      <c r="DT89">
        <f t="shared" si="153"/>
        <v>23.864988880652334</v>
      </c>
      <c r="DU89">
        <f t="shared" si="153"/>
        <v>62.518276966892124</v>
      </c>
      <c r="DV89">
        <f t="shared" si="153"/>
        <v>0</v>
      </c>
      <c r="DW89">
        <f t="shared" si="153"/>
        <v>4.0297005988023953</v>
      </c>
    </row>
    <row r="90" spans="1:128">
      <c r="A90" s="39" t="s">
        <v>259</v>
      </c>
      <c r="B90" s="16">
        <f t="shared" si="139"/>
        <v>59.780562477750046</v>
      </c>
      <c r="C90" s="16" t="e">
        <f t="shared" si="150"/>
        <v>#VALUE!</v>
      </c>
      <c r="D90" s="16">
        <f t="shared" si="140"/>
        <v>25.962386953298751</v>
      </c>
      <c r="F90" s="16">
        <f t="shared" si="141"/>
        <v>0</v>
      </c>
      <c r="G90" s="16" t="e">
        <f t="shared" si="151"/>
        <v>#VALUE!</v>
      </c>
      <c r="H90" s="16">
        <f t="shared" si="142"/>
        <v>5.876646706586838</v>
      </c>
      <c r="I90" s="16">
        <f t="shared" si="143"/>
        <v>8.3574597651152409</v>
      </c>
      <c r="J90" s="16">
        <f t="shared" si="144"/>
        <v>0</v>
      </c>
      <c r="K90" s="16" t="e">
        <f t="shared" si="145"/>
        <v>#VALUE!</v>
      </c>
      <c r="S90" s="15">
        <v>8</v>
      </c>
      <c r="T90" s="15" t="e">
        <f t="shared" si="131"/>
        <v>#VALUE!</v>
      </c>
      <c r="U90" s="18" t="e">
        <f t="shared" si="146"/>
        <v>#VALUE!</v>
      </c>
      <c r="V90" s="18" t="e">
        <f t="shared" si="132"/>
        <v>#VALUE!</v>
      </c>
      <c r="W90" s="18" t="e">
        <f t="shared" si="133"/>
        <v>#VALUE!</v>
      </c>
      <c r="Y90" s="18" t="e">
        <f t="shared" si="134"/>
        <v>#VALUE!</v>
      </c>
      <c r="Z90" s="18" t="e">
        <f t="shared" si="135"/>
        <v>#VALUE!</v>
      </c>
      <c r="AA90" s="18" t="e">
        <f t="shared" si="136"/>
        <v>#VALUE!</v>
      </c>
      <c r="AB90" s="18" t="e">
        <f t="shared" si="137"/>
        <v>#VALUE!</v>
      </c>
      <c r="AC90" s="18" t="e">
        <f t="shared" si="138"/>
        <v>#VALUE!</v>
      </c>
      <c r="AD90" s="19" t="e">
        <f t="shared" si="147"/>
        <v>#VALUE!</v>
      </c>
      <c r="AE90" s="20" t="e">
        <f t="shared" si="149"/>
        <v>#VALUE!</v>
      </c>
      <c r="AF90" s="13" t="e">
        <f t="shared" si="148"/>
        <v>#VALUE!</v>
      </c>
      <c r="AJ90" s="39" t="s">
        <v>259</v>
      </c>
      <c r="AK90" s="39"/>
      <c r="AL90" s="39">
        <v>3.3807999999999998</v>
      </c>
      <c r="AM90" s="39">
        <v>54105.7</v>
      </c>
      <c r="AN90" t="s">
        <v>235</v>
      </c>
      <c r="AO90" s="39">
        <v>157284</v>
      </c>
      <c r="AP90" t="s">
        <v>235</v>
      </c>
      <c r="AQ90" s="39">
        <v>16.3169</v>
      </c>
      <c r="AR90" t="s">
        <v>235</v>
      </c>
      <c r="AS90" t="s">
        <v>235</v>
      </c>
      <c r="AT90" t="s">
        <v>235</v>
      </c>
      <c r="AU90" s="39">
        <v>1313.82</v>
      </c>
      <c r="AV90" s="39">
        <v>1237.57</v>
      </c>
      <c r="AW90" t="s">
        <v>235</v>
      </c>
      <c r="AX90" t="s">
        <v>235</v>
      </c>
      <c r="AY90" s="39">
        <v>20.532499999999999</v>
      </c>
      <c r="AZ90" s="39">
        <v>7.83411E-3</v>
      </c>
      <c r="BA90" s="39">
        <v>1.1792199999999999E-2</v>
      </c>
      <c r="BB90" s="41">
        <v>9.9556799999999995E-5</v>
      </c>
      <c r="BC90" s="39">
        <v>5.7248500000000001E-2</v>
      </c>
      <c r="BD90" s="39">
        <v>58.816800000000001</v>
      </c>
      <c r="BE90" s="39"/>
      <c r="BF90" s="42">
        <v>479000</v>
      </c>
      <c r="BG90" s="42">
        <v>62000</v>
      </c>
      <c r="BH90" s="42">
        <v>137400</v>
      </c>
      <c r="BI90" s="42">
        <v>279500</v>
      </c>
      <c r="BJ90" s="42"/>
      <c r="BK90" s="42">
        <v>42000</v>
      </c>
      <c r="BP90" s="39" t="s">
        <v>259</v>
      </c>
      <c r="BQ90" s="39"/>
      <c r="BR90">
        <f t="shared" si="154"/>
        <v>3.3807999999999999E-4</v>
      </c>
      <c r="BS90">
        <f t="shared" si="152"/>
        <v>5.4105699999999999</v>
      </c>
      <c r="BT90" t="e">
        <f t="shared" si="152"/>
        <v>#VALUE!</v>
      </c>
      <c r="BU90">
        <f t="shared" si="152"/>
        <v>15.728400000000001</v>
      </c>
      <c r="BV90" t="e">
        <f t="shared" si="152"/>
        <v>#VALUE!</v>
      </c>
      <c r="BW90">
        <f t="shared" si="152"/>
        <v>1.6316900000000001E-3</v>
      </c>
      <c r="BX90" t="e">
        <f t="shared" si="152"/>
        <v>#VALUE!</v>
      </c>
      <c r="BY90" t="e">
        <f t="shared" si="152"/>
        <v>#VALUE!</v>
      </c>
      <c r="BZ90" t="e">
        <f t="shared" si="152"/>
        <v>#VALUE!</v>
      </c>
      <c r="CA90">
        <f t="shared" si="152"/>
        <v>0.131382</v>
      </c>
      <c r="CB90">
        <f t="shared" si="152"/>
        <v>0.12375699999999999</v>
      </c>
      <c r="CC90" t="e">
        <f t="shared" si="152"/>
        <v>#VALUE!</v>
      </c>
      <c r="CD90" t="e">
        <f t="shared" si="152"/>
        <v>#VALUE!</v>
      </c>
      <c r="CE90">
        <f t="shared" si="152"/>
        <v>2.05325E-3</v>
      </c>
      <c r="CF90">
        <f t="shared" si="152"/>
        <v>7.8341099999999997E-7</v>
      </c>
      <c r="CG90">
        <f t="shared" si="152"/>
        <v>1.17922E-6</v>
      </c>
      <c r="CH90">
        <f t="shared" si="152"/>
        <v>9.9556799999999989E-9</v>
      </c>
      <c r="CI90">
        <f t="shared" si="152"/>
        <v>5.7248499999999999E-6</v>
      </c>
      <c r="CJ90">
        <f t="shared" si="152"/>
        <v>5.8816800000000002E-3</v>
      </c>
      <c r="CL90">
        <f t="shared" si="152"/>
        <v>47.9</v>
      </c>
      <c r="CM90">
        <f t="shared" si="152"/>
        <v>6.2</v>
      </c>
      <c r="CN90">
        <f t="shared" si="152"/>
        <v>13.74</v>
      </c>
      <c r="CO90">
        <f t="shared" si="152"/>
        <v>27.95</v>
      </c>
      <c r="CP90">
        <f t="shared" si="152"/>
        <v>0</v>
      </c>
      <c r="CQ90">
        <f t="shared" si="152"/>
        <v>4.2</v>
      </c>
      <c r="CV90" s="39" t="s">
        <v>259</v>
      </c>
      <c r="CW90" s="39"/>
      <c r="CX90">
        <f t="shared" si="155"/>
        <v>7.277975792507193E-4</v>
      </c>
      <c r="CY90">
        <f t="shared" si="153"/>
        <v>7.2933259808612201</v>
      </c>
      <c r="CZ90" t="e">
        <f t="shared" si="153"/>
        <v>#VALUE!</v>
      </c>
      <c r="DA90">
        <f t="shared" si="153"/>
        <v>29.719563825055609</v>
      </c>
      <c r="DB90" t="e">
        <f t="shared" si="153"/>
        <v>#VALUE!</v>
      </c>
      <c r="DC90">
        <f t="shared" si="153"/>
        <v>2.1068818456497938E-3</v>
      </c>
      <c r="DD90" t="e">
        <f t="shared" si="153"/>
        <v>#VALUE!</v>
      </c>
      <c r="DE90" t="e">
        <f t="shared" si="153"/>
        <v>#VALUE!</v>
      </c>
      <c r="DF90" t="e">
        <f t="shared" si="153"/>
        <v>#VALUE!</v>
      </c>
      <c r="DG90">
        <f t="shared" si="153"/>
        <v>0.15537323487788154</v>
      </c>
      <c r="DH90">
        <f t="shared" si="153"/>
        <v>0.14635585870805728</v>
      </c>
      <c r="DI90" t="e">
        <f t="shared" si="153"/>
        <v>#VALUE!</v>
      </c>
      <c r="DJ90" t="e">
        <f t="shared" si="153"/>
        <v>#VALUE!</v>
      </c>
      <c r="DK90">
        <f t="shared" si="153"/>
        <v>2.2925216678805435E-3</v>
      </c>
      <c r="DL90">
        <f t="shared" si="153"/>
        <v>9.1877359179265546E-7</v>
      </c>
      <c r="DM90">
        <f t="shared" si="153"/>
        <v>1.4485636117059209E-6</v>
      </c>
      <c r="DN90">
        <f t="shared" si="153"/>
        <v>1.2028307963094418E-8</v>
      </c>
      <c r="DO90">
        <f t="shared" si="153"/>
        <v>6.6289501497064855E-6</v>
      </c>
      <c r="DP90">
        <f t="shared" si="153"/>
        <v>6.3358637837837998E-3</v>
      </c>
      <c r="DQ90">
        <f t="shared" si="153"/>
        <v>0</v>
      </c>
      <c r="DR90">
        <f t="shared" si="153"/>
        <v>0</v>
      </c>
      <c r="DS90">
        <f t="shared" si="153"/>
        <v>8.3574597651152409</v>
      </c>
      <c r="DT90">
        <f t="shared" si="153"/>
        <v>25.962386953298751</v>
      </c>
      <c r="DU90">
        <f t="shared" si="153"/>
        <v>59.780562477750046</v>
      </c>
      <c r="DV90">
        <f t="shared" si="153"/>
        <v>0</v>
      </c>
      <c r="DW90">
        <f t="shared" si="153"/>
        <v>5.876646706586838</v>
      </c>
    </row>
    <row r="91" spans="1:128">
      <c r="A91" s="28" t="s">
        <v>261</v>
      </c>
      <c r="B91" s="16">
        <f t="shared" si="139"/>
        <v>59.82333926664289</v>
      </c>
      <c r="C91" s="16" t="e">
        <f t="shared" si="150"/>
        <v>#VALUE!</v>
      </c>
      <c r="D91" s="16">
        <f t="shared" si="140"/>
        <v>25.924595997034849</v>
      </c>
      <c r="F91" s="16">
        <f t="shared" si="141"/>
        <v>0</v>
      </c>
      <c r="G91" s="16">
        <f t="shared" si="151"/>
        <v>5.9599406417112397E-5</v>
      </c>
      <c r="H91" s="16">
        <f t="shared" si="142"/>
        <v>5.7227345309381352</v>
      </c>
      <c r="I91" s="16">
        <f t="shared" si="143"/>
        <v>8.5057372770769621</v>
      </c>
      <c r="J91" s="16">
        <f t="shared" si="144"/>
        <v>0</v>
      </c>
      <c r="K91" s="16" t="e">
        <f t="shared" si="145"/>
        <v>#VALUE!</v>
      </c>
      <c r="S91" s="15">
        <v>8</v>
      </c>
      <c r="T91" s="15" t="e">
        <f t="shared" si="131"/>
        <v>#VALUE!</v>
      </c>
      <c r="U91" s="18" t="e">
        <f t="shared" si="146"/>
        <v>#VALUE!</v>
      </c>
      <c r="V91" s="18" t="e">
        <f t="shared" si="132"/>
        <v>#VALUE!</v>
      </c>
      <c r="W91" s="18" t="e">
        <f t="shared" si="133"/>
        <v>#VALUE!</v>
      </c>
      <c r="Y91" s="18" t="e">
        <f t="shared" si="134"/>
        <v>#VALUE!</v>
      </c>
      <c r="Z91" s="18" t="e">
        <f t="shared" si="135"/>
        <v>#VALUE!</v>
      </c>
      <c r="AA91" s="18" t="e">
        <f t="shared" si="136"/>
        <v>#VALUE!</v>
      </c>
      <c r="AB91" s="18" t="e">
        <f t="shared" si="137"/>
        <v>#VALUE!</v>
      </c>
      <c r="AC91" s="18" t="e">
        <f t="shared" si="138"/>
        <v>#VALUE!</v>
      </c>
      <c r="AD91" s="19" t="e">
        <f t="shared" si="147"/>
        <v>#VALUE!</v>
      </c>
      <c r="AE91" s="20" t="e">
        <f t="shared" si="149"/>
        <v>#VALUE!</v>
      </c>
      <c r="AF91" s="13" t="e">
        <f t="shared" si="148"/>
        <v>#VALUE!</v>
      </c>
      <c r="AJ91" s="28" t="s">
        <v>261</v>
      </c>
      <c r="AK91" s="28"/>
      <c r="AL91" s="28">
        <v>1.83446</v>
      </c>
      <c r="AM91" s="28">
        <v>40646.699999999997</v>
      </c>
      <c r="AN91" s="28">
        <v>0.35951899999999998</v>
      </c>
      <c r="AO91" s="28">
        <v>137591</v>
      </c>
      <c r="AP91" t="s">
        <v>235</v>
      </c>
      <c r="AQ91" t="s">
        <v>235</v>
      </c>
      <c r="AR91" t="s">
        <v>235</v>
      </c>
      <c r="AS91" s="28">
        <v>9.6046600000000009</v>
      </c>
      <c r="AT91" t="s">
        <v>235</v>
      </c>
      <c r="AU91" s="28">
        <v>980.36599999999999</v>
      </c>
      <c r="AV91" s="28">
        <v>963.86599999999999</v>
      </c>
      <c r="AW91" s="28">
        <v>1.2339800000000001E-4</v>
      </c>
      <c r="AX91" t="s">
        <v>235</v>
      </c>
      <c r="AY91" s="28">
        <v>15.915699999999999</v>
      </c>
      <c r="AZ91" t="s">
        <v>235</v>
      </c>
      <c r="BA91" t="s">
        <v>235</v>
      </c>
      <c r="BB91" t="s">
        <v>235</v>
      </c>
      <c r="BC91" s="28">
        <v>5.06449E-2</v>
      </c>
      <c r="BD91" s="28">
        <v>46.116599999999998</v>
      </c>
      <c r="BE91" s="28"/>
      <c r="BF91" s="45">
        <v>479000</v>
      </c>
      <c r="BG91" s="45">
        <v>63099.999999999993</v>
      </c>
      <c r="BH91" s="45">
        <v>137200</v>
      </c>
      <c r="BI91" s="45">
        <v>279700</v>
      </c>
      <c r="BJ91" s="45"/>
      <c r="BK91" s="45">
        <v>40900</v>
      </c>
      <c r="BP91" s="28" t="s">
        <v>261</v>
      </c>
      <c r="BQ91" s="28"/>
      <c r="BR91">
        <f t="shared" si="154"/>
        <v>1.8344600000000001E-4</v>
      </c>
      <c r="BS91">
        <f t="shared" si="152"/>
        <v>4.0646699999999996</v>
      </c>
      <c r="BT91">
        <f t="shared" si="152"/>
        <v>3.5951899999999997E-5</v>
      </c>
      <c r="BU91">
        <f t="shared" si="152"/>
        <v>13.7591</v>
      </c>
      <c r="BV91" t="e">
        <f t="shared" si="152"/>
        <v>#VALUE!</v>
      </c>
      <c r="BW91" t="e">
        <f t="shared" si="152"/>
        <v>#VALUE!</v>
      </c>
      <c r="BX91" t="e">
        <f t="shared" si="152"/>
        <v>#VALUE!</v>
      </c>
      <c r="BY91">
        <f t="shared" si="152"/>
        <v>9.604660000000001E-4</v>
      </c>
      <c r="BZ91" t="e">
        <f t="shared" si="152"/>
        <v>#VALUE!</v>
      </c>
      <c r="CA91">
        <f t="shared" si="152"/>
        <v>9.8036600000000002E-2</v>
      </c>
      <c r="CB91">
        <f t="shared" si="152"/>
        <v>9.6386600000000003E-2</v>
      </c>
      <c r="CC91">
        <f t="shared" si="152"/>
        <v>1.2339800000000001E-8</v>
      </c>
      <c r="CD91" t="e">
        <f t="shared" si="152"/>
        <v>#VALUE!</v>
      </c>
      <c r="CE91">
        <f t="shared" si="152"/>
        <v>1.5915699999999998E-3</v>
      </c>
      <c r="CF91" t="e">
        <f t="shared" si="152"/>
        <v>#VALUE!</v>
      </c>
      <c r="CG91" t="e">
        <f t="shared" si="152"/>
        <v>#VALUE!</v>
      </c>
      <c r="CH91" t="e">
        <f t="shared" si="152"/>
        <v>#VALUE!</v>
      </c>
      <c r="CI91">
        <f t="shared" si="152"/>
        <v>5.0644899999999997E-6</v>
      </c>
      <c r="CJ91">
        <f t="shared" si="152"/>
        <v>4.6116600000000001E-3</v>
      </c>
      <c r="CL91">
        <f t="shared" si="152"/>
        <v>47.9</v>
      </c>
      <c r="CM91">
        <f t="shared" si="152"/>
        <v>6.31</v>
      </c>
      <c r="CN91">
        <f t="shared" si="152"/>
        <v>13.72</v>
      </c>
      <c r="CO91">
        <f t="shared" si="152"/>
        <v>27.97</v>
      </c>
      <c r="CP91">
        <f t="shared" si="152"/>
        <v>0</v>
      </c>
      <c r="CQ91">
        <f t="shared" si="152"/>
        <v>4.09</v>
      </c>
      <c r="CV91" s="28" t="s">
        <v>261</v>
      </c>
      <c r="CW91" s="28"/>
      <c r="CX91">
        <f t="shared" si="155"/>
        <v>3.9491112968299651E-4</v>
      </c>
      <c r="CY91">
        <f t="shared" si="153"/>
        <v>5.4790832231404778</v>
      </c>
      <c r="CZ91">
        <f t="shared" si="153"/>
        <v>5.9599406417112397E-5</v>
      </c>
      <c r="DA91">
        <f t="shared" si="153"/>
        <v>25.998477316530774</v>
      </c>
      <c r="DB91" t="e">
        <f t="shared" si="153"/>
        <v>#VALUE!</v>
      </c>
      <c r="DC91" t="e">
        <f t="shared" si="153"/>
        <v>#VALUE!</v>
      </c>
      <c r="DD91" t="e">
        <f t="shared" si="153"/>
        <v>#VALUE!</v>
      </c>
      <c r="DE91">
        <f t="shared" si="153"/>
        <v>1.1955142716427E-3</v>
      </c>
      <c r="DF91" t="e">
        <f t="shared" si="153"/>
        <v>#VALUE!</v>
      </c>
      <c r="DG91">
        <f t="shared" si="153"/>
        <v>0.11593874106368392</v>
      </c>
      <c r="DH91">
        <f t="shared" si="153"/>
        <v>0.11398743999086951</v>
      </c>
      <c r="DI91">
        <f t="shared" si="153"/>
        <v>1.567075489821166E-8</v>
      </c>
      <c r="DJ91" t="e">
        <f t="shared" si="153"/>
        <v>#VALUE!</v>
      </c>
      <c r="DK91">
        <f t="shared" si="153"/>
        <v>1.7770406482155783E-3</v>
      </c>
      <c r="DL91" t="e">
        <f t="shared" si="153"/>
        <v>#VALUE!</v>
      </c>
      <c r="DM91" t="e">
        <f t="shared" si="153"/>
        <v>#VALUE!</v>
      </c>
      <c r="DN91" t="e">
        <f t="shared" si="153"/>
        <v>#VALUE!</v>
      </c>
      <c r="DO91">
        <f t="shared" si="153"/>
        <v>5.8643024260350926E-6</v>
      </c>
      <c r="DP91">
        <f t="shared" si="153"/>
        <v>4.9677727413127539E-3</v>
      </c>
      <c r="DQ91">
        <f t="shared" si="153"/>
        <v>0</v>
      </c>
      <c r="DR91">
        <f t="shared" si="153"/>
        <v>0</v>
      </c>
      <c r="DS91">
        <f t="shared" si="153"/>
        <v>8.5057372770769621</v>
      </c>
      <c r="DT91">
        <f t="shared" si="153"/>
        <v>25.924595997034849</v>
      </c>
      <c r="DU91">
        <f t="shared" si="153"/>
        <v>59.82333926664289</v>
      </c>
      <c r="DV91">
        <f t="shared" si="153"/>
        <v>0</v>
      </c>
      <c r="DW91">
        <f t="shared" si="153"/>
        <v>5.7227345309381352</v>
      </c>
    </row>
    <row r="92" spans="1:128">
      <c r="A92" s="28" t="s">
        <v>263</v>
      </c>
      <c r="B92" s="16">
        <f t="shared" si="139"/>
        <v>61.320526877892448</v>
      </c>
      <c r="C92" s="16" t="e">
        <f t="shared" si="150"/>
        <v>#VALUE!</v>
      </c>
      <c r="D92" s="16">
        <f t="shared" si="140"/>
        <v>24.696389918458127</v>
      </c>
      <c r="F92" s="16">
        <f t="shared" si="141"/>
        <v>0</v>
      </c>
      <c r="G92" s="16" t="e">
        <f t="shared" si="151"/>
        <v>#VALUE!</v>
      </c>
      <c r="H92" s="16">
        <f t="shared" si="142"/>
        <v>4.7572854291417261</v>
      </c>
      <c r="I92" s="16">
        <f t="shared" si="143"/>
        <v>9.2066855154414657</v>
      </c>
      <c r="J92" s="16">
        <f t="shared" si="144"/>
        <v>0</v>
      </c>
      <c r="K92" s="16" t="e">
        <f t="shared" si="145"/>
        <v>#VALUE!</v>
      </c>
      <c r="S92" s="15">
        <v>8</v>
      </c>
      <c r="T92" s="15" t="e">
        <f t="shared" si="131"/>
        <v>#VALUE!</v>
      </c>
      <c r="U92" s="18" t="e">
        <f t="shared" si="146"/>
        <v>#VALUE!</v>
      </c>
      <c r="V92" s="18" t="e">
        <f t="shared" si="132"/>
        <v>#VALUE!</v>
      </c>
      <c r="W92" s="18" t="e">
        <f t="shared" si="133"/>
        <v>#VALUE!</v>
      </c>
      <c r="Y92" s="18" t="e">
        <f t="shared" si="134"/>
        <v>#VALUE!</v>
      </c>
      <c r="Z92" s="18" t="e">
        <f t="shared" si="135"/>
        <v>#VALUE!</v>
      </c>
      <c r="AA92" s="18" t="e">
        <f t="shared" si="136"/>
        <v>#VALUE!</v>
      </c>
      <c r="AB92" s="18" t="e">
        <f t="shared" si="137"/>
        <v>#VALUE!</v>
      </c>
      <c r="AC92" s="18" t="e">
        <f t="shared" si="138"/>
        <v>#VALUE!</v>
      </c>
      <c r="AD92" s="19" t="e">
        <f t="shared" si="147"/>
        <v>#VALUE!</v>
      </c>
      <c r="AE92" s="20" t="e">
        <f t="shared" si="149"/>
        <v>#VALUE!</v>
      </c>
      <c r="AF92" s="13" t="e">
        <f t="shared" si="148"/>
        <v>#VALUE!</v>
      </c>
      <c r="AJ92" s="28" t="s">
        <v>263</v>
      </c>
      <c r="AK92" s="28"/>
      <c r="AL92" s="28">
        <v>2.2586200000000001</v>
      </c>
      <c r="AM92" s="28">
        <v>58069.9</v>
      </c>
      <c r="AN92" t="s">
        <v>235</v>
      </c>
      <c r="AO92" s="28">
        <v>139496</v>
      </c>
      <c r="AP92" t="s">
        <v>235</v>
      </c>
      <c r="AQ92" t="s">
        <v>235</v>
      </c>
      <c r="AR92" t="s">
        <v>235</v>
      </c>
      <c r="AS92" s="28">
        <v>12.5932</v>
      </c>
      <c r="AT92" t="s">
        <v>235</v>
      </c>
      <c r="AU92" s="28">
        <v>974.36199999999997</v>
      </c>
      <c r="AV92" s="28">
        <v>949.34799999999996</v>
      </c>
      <c r="AW92" t="s">
        <v>235</v>
      </c>
      <c r="AX92" t="s">
        <v>235</v>
      </c>
      <c r="AY92" s="28">
        <v>18.200800000000001</v>
      </c>
      <c r="AZ92" s="44">
        <v>7.6190600000000002E-5</v>
      </c>
      <c r="BA92" s="28">
        <v>8.7622999999999998E-4</v>
      </c>
      <c r="BB92" s="28">
        <v>1.3444100000000001E-3</v>
      </c>
      <c r="BC92" s="28">
        <v>3.3964399999999999E-2</v>
      </c>
      <c r="BD92" s="28">
        <v>49.895099999999999</v>
      </c>
      <c r="BE92" s="28"/>
      <c r="BF92" s="45">
        <v>480200.00000000006</v>
      </c>
      <c r="BG92" s="45">
        <v>68300</v>
      </c>
      <c r="BH92" s="45">
        <v>130700</v>
      </c>
      <c r="BI92" s="45">
        <v>286700</v>
      </c>
      <c r="BJ92" s="45"/>
      <c r="BK92" s="45">
        <v>34000</v>
      </c>
      <c r="BP92" s="28" t="s">
        <v>263</v>
      </c>
      <c r="BQ92" s="28"/>
      <c r="BR92">
        <f t="shared" si="154"/>
        <v>2.2586200000000001E-4</v>
      </c>
      <c r="BS92">
        <f t="shared" si="152"/>
        <v>5.8069899999999999</v>
      </c>
      <c r="BT92" t="e">
        <f t="shared" si="152"/>
        <v>#VALUE!</v>
      </c>
      <c r="BU92">
        <f t="shared" si="152"/>
        <v>13.9496</v>
      </c>
      <c r="BV92" t="e">
        <f t="shared" si="152"/>
        <v>#VALUE!</v>
      </c>
      <c r="BW92" t="e">
        <f t="shared" si="152"/>
        <v>#VALUE!</v>
      </c>
      <c r="BX92" t="e">
        <f t="shared" si="152"/>
        <v>#VALUE!</v>
      </c>
      <c r="BY92">
        <f t="shared" si="152"/>
        <v>1.25932E-3</v>
      </c>
      <c r="BZ92" t="e">
        <f t="shared" si="152"/>
        <v>#VALUE!</v>
      </c>
      <c r="CA92">
        <f t="shared" si="152"/>
        <v>9.7436200000000001E-2</v>
      </c>
      <c r="CB92">
        <f t="shared" si="152"/>
        <v>9.49348E-2</v>
      </c>
      <c r="CC92" t="e">
        <f t="shared" si="152"/>
        <v>#VALUE!</v>
      </c>
      <c r="CD92" t="e">
        <f t="shared" si="152"/>
        <v>#VALUE!</v>
      </c>
      <c r="CE92">
        <f t="shared" si="152"/>
        <v>1.8200800000000002E-3</v>
      </c>
      <c r="CF92">
        <f t="shared" si="152"/>
        <v>7.6190599999999995E-9</v>
      </c>
      <c r="CG92">
        <f t="shared" si="152"/>
        <v>8.7623000000000003E-8</v>
      </c>
      <c r="CH92">
        <f t="shared" si="152"/>
        <v>1.3444100000000001E-7</v>
      </c>
      <c r="CI92">
        <f t="shared" si="152"/>
        <v>3.39644E-6</v>
      </c>
      <c r="CJ92">
        <f t="shared" si="152"/>
        <v>4.98951E-3</v>
      </c>
      <c r="CL92">
        <f t="shared" si="152"/>
        <v>48.02</v>
      </c>
      <c r="CM92">
        <f t="shared" si="152"/>
        <v>6.83</v>
      </c>
      <c r="CN92">
        <f t="shared" si="152"/>
        <v>13.07</v>
      </c>
      <c r="CO92">
        <f t="shared" si="152"/>
        <v>28.67</v>
      </c>
      <c r="CP92">
        <f t="shared" si="152"/>
        <v>0</v>
      </c>
      <c r="CQ92">
        <f t="shared" si="152"/>
        <v>3.4</v>
      </c>
      <c r="CV92" s="28" t="s">
        <v>263</v>
      </c>
      <c r="CW92" s="28"/>
      <c r="CX92">
        <f t="shared" si="155"/>
        <v>4.8622165417867364E-4</v>
      </c>
      <c r="CY92">
        <f t="shared" si="153"/>
        <v>7.827691174423637</v>
      </c>
      <c r="CZ92" t="e">
        <f t="shared" si="153"/>
        <v>#VALUE!</v>
      </c>
      <c r="DA92">
        <f t="shared" si="153"/>
        <v>26.358436174944412</v>
      </c>
      <c r="DB92" t="e">
        <f t="shared" si="153"/>
        <v>#VALUE!</v>
      </c>
      <c r="DC92" t="e">
        <f t="shared" si="153"/>
        <v>#VALUE!</v>
      </c>
      <c r="DD92" t="e">
        <f t="shared" si="153"/>
        <v>#VALUE!</v>
      </c>
      <c r="DE92">
        <f t="shared" si="153"/>
        <v>1.5675047659834756E-3</v>
      </c>
      <c r="DF92" t="e">
        <f t="shared" si="153"/>
        <v>#VALUE!</v>
      </c>
      <c r="DG92">
        <f t="shared" si="153"/>
        <v>0.11522870399452163</v>
      </c>
      <c r="DH92">
        <f t="shared" si="153"/>
        <v>0.11227053156813496</v>
      </c>
      <c r="DI92" t="e">
        <f t="shared" si="153"/>
        <v>#VALUE!</v>
      </c>
      <c r="DJ92" t="e">
        <f t="shared" si="153"/>
        <v>#VALUE!</v>
      </c>
      <c r="DK92">
        <f t="shared" si="153"/>
        <v>2.0321796358339318E-3</v>
      </c>
      <c r="DL92">
        <f t="shared" si="153"/>
        <v>8.9355282505399462E-9</v>
      </c>
      <c r="DM92">
        <f t="shared" si="153"/>
        <v>1.0763681870092767E-7</v>
      </c>
      <c r="DN92">
        <f t="shared" si="153"/>
        <v>1.6242966335462541E-7</v>
      </c>
      <c r="DO92">
        <f t="shared" si="153"/>
        <v>3.9328246934800207E-6</v>
      </c>
      <c r="DP92">
        <f t="shared" si="153"/>
        <v>5.374800347490361E-3</v>
      </c>
      <c r="DQ92">
        <f t="shared" si="153"/>
        <v>0</v>
      </c>
      <c r="DR92">
        <f t="shared" si="153"/>
        <v>0</v>
      </c>
      <c r="DS92">
        <f t="shared" si="153"/>
        <v>9.2066855154414657</v>
      </c>
      <c r="DT92">
        <f t="shared" si="153"/>
        <v>24.696389918458127</v>
      </c>
      <c r="DU92">
        <f t="shared" si="153"/>
        <v>61.320526877892448</v>
      </c>
      <c r="DV92">
        <f t="shared" si="153"/>
        <v>0</v>
      </c>
      <c r="DW92">
        <f t="shared" si="153"/>
        <v>4.7572854291417261</v>
      </c>
    </row>
    <row r="93" spans="1:128">
      <c r="A93" s="39" t="s">
        <v>265</v>
      </c>
      <c r="B93" s="16">
        <f t="shared" si="139"/>
        <v>61.962178711285105</v>
      </c>
      <c r="C93" s="16" t="e">
        <f t="shared" si="150"/>
        <v>#VALUE!</v>
      </c>
      <c r="D93" s="16">
        <f t="shared" si="140"/>
        <v>24.394062268346932</v>
      </c>
      <c r="F93" s="16">
        <f t="shared" si="141"/>
        <v>0</v>
      </c>
      <c r="G93" s="16">
        <f t="shared" si="151"/>
        <v>3.1193791443850325E-4</v>
      </c>
      <c r="H93" s="16">
        <f t="shared" si="142"/>
        <v>4.2255888223552978</v>
      </c>
      <c r="I93" s="16">
        <f t="shared" si="143"/>
        <v>9.4088821226619963</v>
      </c>
      <c r="J93" s="16">
        <f t="shared" si="144"/>
        <v>0</v>
      </c>
      <c r="K93" s="16" t="e">
        <f t="shared" si="145"/>
        <v>#VALUE!</v>
      </c>
      <c r="S93" s="15">
        <v>8</v>
      </c>
      <c r="T93" s="15" t="e">
        <f t="shared" si="131"/>
        <v>#VALUE!</v>
      </c>
      <c r="U93" s="18" t="e">
        <f t="shared" si="146"/>
        <v>#VALUE!</v>
      </c>
      <c r="V93" s="18" t="e">
        <f t="shared" si="132"/>
        <v>#VALUE!</v>
      </c>
      <c r="W93" s="18" t="e">
        <f t="shared" si="133"/>
        <v>#VALUE!</v>
      </c>
      <c r="Y93" s="18" t="e">
        <f t="shared" si="134"/>
        <v>#VALUE!</v>
      </c>
      <c r="Z93" s="18" t="e">
        <f t="shared" si="135"/>
        <v>#VALUE!</v>
      </c>
      <c r="AA93" s="18" t="e">
        <f t="shared" si="136"/>
        <v>#VALUE!</v>
      </c>
      <c r="AB93" s="18" t="e">
        <f t="shared" si="137"/>
        <v>#VALUE!</v>
      </c>
      <c r="AC93" s="18" t="e">
        <f t="shared" si="138"/>
        <v>#VALUE!</v>
      </c>
      <c r="AD93" s="19" t="e">
        <f t="shared" si="147"/>
        <v>#VALUE!</v>
      </c>
      <c r="AE93" s="20" t="e">
        <f t="shared" si="149"/>
        <v>#VALUE!</v>
      </c>
      <c r="AF93" s="13" t="e">
        <f t="shared" si="148"/>
        <v>#VALUE!</v>
      </c>
      <c r="AJ93" s="39" t="s">
        <v>265</v>
      </c>
      <c r="AK93" s="39"/>
      <c r="AL93" t="s">
        <v>235</v>
      </c>
      <c r="AM93" s="39">
        <v>46427.7</v>
      </c>
      <c r="AN93" s="39">
        <v>1.8816900000000001</v>
      </c>
      <c r="AO93" s="39">
        <v>126732</v>
      </c>
      <c r="AP93" t="s">
        <v>235</v>
      </c>
      <c r="AQ93" t="s">
        <v>235</v>
      </c>
      <c r="AR93" s="39">
        <v>95.005300000000005</v>
      </c>
      <c r="AS93" s="39">
        <v>13.696</v>
      </c>
      <c r="AT93" t="s">
        <v>235</v>
      </c>
      <c r="AU93" s="39">
        <v>740.57</v>
      </c>
      <c r="AV93" s="39">
        <v>749</v>
      </c>
      <c r="AW93" t="s">
        <v>235</v>
      </c>
      <c r="AX93" t="s">
        <v>235</v>
      </c>
      <c r="AY93" s="39">
        <v>19.5379</v>
      </c>
      <c r="AZ93" t="s">
        <v>235</v>
      </c>
      <c r="BA93" s="41">
        <v>2.37797E-7</v>
      </c>
      <c r="BB93" t="s">
        <v>235</v>
      </c>
      <c r="BC93" s="39">
        <v>2.9550900000000001E-2</v>
      </c>
      <c r="BD93" s="39">
        <v>37.566000000000003</v>
      </c>
      <c r="BE93" s="39"/>
      <c r="BF93" s="42">
        <v>481200</v>
      </c>
      <c r="BG93" s="42">
        <v>69800</v>
      </c>
      <c r="BH93" s="42">
        <v>129100</v>
      </c>
      <c r="BI93" s="42">
        <v>289700</v>
      </c>
      <c r="BJ93" s="42"/>
      <c r="BK93" s="42">
        <v>30200</v>
      </c>
      <c r="BP93" s="39" t="s">
        <v>265</v>
      </c>
      <c r="BQ93" s="39"/>
      <c r="BR93" t="e">
        <f t="shared" si="154"/>
        <v>#VALUE!</v>
      </c>
      <c r="BS93">
        <f t="shared" si="152"/>
        <v>4.6427699999999996</v>
      </c>
      <c r="BT93">
        <f t="shared" si="152"/>
        <v>1.8816900000000002E-4</v>
      </c>
      <c r="BU93">
        <f t="shared" si="152"/>
        <v>12.6732</v>
      </c>
      <c r="BV93" t="e">
        <f t="shared" si="152"/>
        <v>#VALUE!</v>
      </c>
      <c r="BW93" t="e">
        <f t="shared" si="152"/>
        <v>#VALUE!</v>
      </c>
      <c r="BX93">
        <f t="shared" si="152"/>
        <v>9.5005300000000001E-3</v>
      </c>
      <c r="BY93">
        <f t="shared" si="152"/>
        <v>1.3695999999999999E-3</v>
      </c>
      <c r="BZ93" t="e">
        <f t="shared" si="152"/>
        <v>#VALUE!</v>
      </c>
      <c r="CA93">
        <f t="shared" si="152"/>
        <v>7.4057000000000012E-2</v>
      </c>
      <c r="CB93">
        <f t="shared" si="152"/>
        <v>7.4899999999999994E-2</v>
      </c>
      <c r="CC93" t="e">
        <f t="shared" si="152"/>
        <v>#VALUE!</v>
      </c>
      <c r="CD93" t="e">
        <f t="shared" si="152"/>
        <v>#VALUE!</v>
      </c>
      <c r="CE93">
        <f t="shared" si="152"/>
        <v>1.95379E-3</v>
      </c>
      <c r="CF93" t="e">
        <f t="shared" si="152"/>
        <v>#VALUE!</v>
      </c>
      <c r="CG93">
        <f t="shared" si="152"/>
        <v>2.3779699999999999E-11</v>
      </c>
      <c r="CH93" t="e">
        <f t="shared" si="152"/>
        <v>#VALUE!</v>
      </c>
      <c r="CI93">
        <f t="shared" si="152"/>
        <v>2.95509E-6</v>
      </c>
      <c r="CJ93">
        <f t="shared" si="152"/>
        <v>3.7566000000000001E-3</v>
      </c>
      <c r="CL93">
        <f t="shared" si="152"/>
        <v>48.12</v>
      </c>
      <c r="CM93">
        <f t="shared" si="152"/>
        <v>6.98</v>
      </c>
      <c r="CN93">
        <f t="shared" si="152"/>
        <v>12.91</v>
      </c>
      <c r="CO93">
        <f t="shared" si="152"/>
        <v>28.97</v>
      </c>
      <c r="CP93">
        <f t="shared" si="152"/>
        <v>0</v>
      </c>
      <c r="CQ93">
        <f t="shared" si="152"/>
        <v>3.02</v>
      </c>
      <c r="CV93" s="39" t="s">
        <v>265</v>
      </c>
      <c r="CW93" s="39"/>
      <c r="CX93" t="e">
        <f t="shared" si="155"/>
        <v>#VALUE!</v>
      </c>
      <c r="CY93">
        <f t="shared" si="153"/>
        <v>6.2583489473684004</v>
      </c>
      <c r="CZ93">
        <f t="shared" si="153"/>
        <v>3.1193791443850325E-4</v>
      </c>
      <c r="DA93">
        <f t="shared" si="153"/>
        <v>23.946617346182364</v>
      </c>
      <c r="DB93" t="e">
        <f t="shared" si="153"/>
        <v>#VALUE!</v>
      </c>
      <c r="DC93" t="e">
        <f t="shared" si="153"/>
        <v>#VALUE!</v>
      </c>
      <c r="DD93">
        <f t="shared" si="153"/>
        <v>1.1825529694096013E-2</v>
      </c>
      <c r="DE93">
        <f t="shared" si="153"/>
        <v>1.7047728357295748E-3</v>
      </c>
      <c r="DF93" t="e">
        <f t="shared" si="153"/>
        <v>#VALUE!</v>
      </c>
      <c r="DG93">
        <f t="shared" si="153"/>
        <v>8.7580305181465298E-2</v>
      </c>
      <c r="DH93">
        <f t="shared" si="153"/>
        <v>8.8577242638666842E-2</v>
      </c>
      <c r="DI93" t="e">
        <f t="shared" si="153"/>
        <v>#VALUE!</v>
      </c>
      <c r="DJ93" t="e">
        <f t="shared" si="153"/>
        <v>#VALUE!</v>
      </c>
      <c r="DK93">
        <f t="shared" si="153"/>
        <v>2.1814712818645208E-3</v>
      </c>
      <c r="DL93" t="e">
        <f t="shared" si="153"/>
        <v>#VALUE!</v>
      </c>
      <c r="DM93">
        <f t="shared" si="153"/>
        <v>2.9211180371163383E-11</v>
      </c>
      <c r="DN93" t="e">
        <f t="shared" si="153"/>
        <v>#VALUE!</v>
      </c>
      <c r="DO93">
        <f t="shared" si="153"/>
        <v>3.4217742469926967E-6</v>
      </c>
      <c r="DP93">
        <f t="shared" si="153"/>
        <v>4.0466849420849526E-3</v>
      </c>
      <c r="DQ93">
        <f t="shared" si="153"/>
        <v>0</v>
      </c>
      <c r="DR93">
        <f t="shared" si="153"/>
        <v>0</v>
      </c>
      <c r="DS93">
        <f t="shared" si="153"/>
        <v>9.4088821226619963</v>
      </c>
      <c r="DT93">
        <f t="shared" si="153"/>
        <v>24.394062268346932</v>
      </c>
      <c r="DU93">
        <f t="shared" si="153"/>
        <v>61.962178711285105</v>
      </c>
      <c r="DV93">
        <f t="shared" si="153"/>
        <v>0</v>
      </c>
      <c r="DW93">
        <f t="shared" si="153"/>
        <v>4.2255888223552978</v>
      </c>
    </row>
    <row r="94" spans="1:128">
      <c r="A94" s="32" t="s">
        <v>267</v>
      </c>
      <c r="B94" s="16">
        <f t="shared" si="139"/>
        <v>61.448857244570981</v>
      </c>
      <c r="C94" s="16" t="e">
        <f t="shared" si="150"/>
        <v>#VALUE!</v>
      </c>
      <c r="D94" s="16">
        <f t="shared" si="140"/>
        <v>24.583017049666427</v>
      </c>
      <c r="F94" s="16">
        <f t="shared" si="141"/>
        <v>0</v>
      </c>
      <c r="G94" s="16" t="e">
        <f t="shared" si="151"/>
        <v>#VALUE!</v>
      </c>
      <c r="H94" s="16">
        <f t="shared" si="142"/>
        <v>4.4914371257485115</v>
      </c>
      <c r="I94" s="16">
        <f t="shared" si="143"/>
        <v>9.4628012179208039</v>
      </c>
      <c r="J94" s="16">
        <f t="shared" si="144"/>
        <v>0</v>
      </c>
      <c r="K94" s="16" t="e">
        <f t="shared" si="145"/>
        <v>#VALUE!</v>
      </c>
      <c r="S94" s="15">
        <v>8</v>
      </c>
      <c r="T94" s="15" t="e">
        <f t="shared" si="131"/>
        <v>#VALUE!</v>
      </c>
      <c r="U94" s="18" t="e">
        <f t="shared" si="146"/>
        <v>#VALUE!</v>
      </c>
      <c r="V94" s="18" t="e">
        <f t="shared" si="132"/>
        <v>#VALUE!</v>
      </c>
      <c r="W94" s="18" t="e">
        <f t="shared" si="133"/>
        <v>#VALUE!</v>
      </c>
      <c r="Y94" s="18" t="e">
        <f t="shared" si="134"/>
        <v>#VALUE!</v>
      </c>
      <c r="Z94" s="18" t="e">
        <f t="shared" si="135"/>
        <v>#VALUE!</v>
      </c>
      <c r="AA94" s="18" t="e">
        <f t="shared" si="136"/>
        <v>#VALUE!</v>
      </c>
      <c r="AB94" s="18" t="e">
        <f t="shared" si="137"/>
        <v>#VALUE!</v>
      </c>
      <c r="AC94" s="18" t="e">
        <f t="shared" si="138"/>
        <v>#VALUE!</v>
      </c>
      <c r="AD94" s="19" t="e">
        <f t="shared" si="147"/>
        <v>#VALUE!</v>
      </c>
      <c r="AE94" s="20" t="e">
        <f t="shared" si="149"/>
        <v>#VALUE!</v>
      </c>
      <c r="AF94" s="13" t="e">
        <f t="shared" si="148"/>
        <v>#VALUE!</v>
      </c>
      <c r="AJ94" s="32" t="s">
        <v>267</v>
      </c>
      <c r="AK94" s="32"/>
      <c r="AL94" s="32">
        <v>9.8139900000000004</v>
      </c>
      <c r="AM94" s="32">
        <v>52055.7</v>
      </c>
      <c r="AN94" t="s">
        <v>235</v>
      </c>
      <c r="AO94" s="32">
        <v>141818</v>
      </c>
      <c r="AP94" t="s">
        <v>235</v>
      </c>
      <c r="AQ94" t="s">
        <v>235</v>
      </c>
      <c r="AR94" t="s">
        <v>235</v>
      </c>
      <c r="AS94" t="s">
        <v>235</v>
      </c>
      <c r="AT94" t="s">
        <v>235</v>
      </c>
      <c r="AU94" s="32">
        <v>904.43</v>
      </c>
      <c r="AV94" s="32">
        <v>845.40200000000004</v>
      </c>
      <c r="AW94" s="32">
        <v>1.46134E-3</v>
      </c>
      <c r="AX94" t="s">
        <v>235</v>
      </c>
      <c r="AY94" s="32">
        <v>20.399699999999999</v>
      </c>
      <c r="AZ94" t="s">
        <v>235</v>
      </c>
      <c r="BA94" t="s">
        <v>235</v>
      </c>
      <c r="BB94" s="35">
        <v>5.10025E-6</v>
      </c>
      <c r="BC94" s="32">
        <v>4.8028099999999997E-2</v>
      </c>
      <c r="BD94" s="32">
        <v>44.223500000000001</v>
      </c>
      <c r="BE94" s="32"/>
      <c r="BF94" s="43">
        <v>480300</v>
      </c>
      <c r="BG94" s="43">
        <v>70200</v>
      </c>
      <c r="BH94" s="43">
        <v>130100</v>
      </c>
      <c r="BI94" s="43">
        <v>287300</v>
      </c>
      <c r="BJ94" s="43"/>
      <c r="BK94" s="43">
        <v>32100</v>
      </c>
      <c r="BP94" s="32" t="s">
        <v>267</v>
      </c>
      <c r="BQ94" s="32"/>
      <c r="BR94">
        <f t="shared" si="154"/>
        <v>9.8139899999999999E-4</v>
      </c>
      <c r="BS94">
        <f t="shared" si="152"/>
        <v>5.2055699999999998</v>
      </c>
      <c r="BT94" t="e">
        <f t="shared" si="152"/>
        <v>#VALUE!</v>
      </c>
      <c r="BU94">
        <f t="shared" si="152"/>
        <v>14.181800000000001</v>
      </c>
      <c r="BV94" t="e">
        <f t="shared" si="152"/>
        <v>#VALUE!</v>
      </c>
      <c r="BW94" t="e">
        <f t="shared" si="152"/>
        <v>#VALUE!</v>
      </c>
      <c r="BX94" t="e">
        <f t="shared" ref="BX94:BX118" si="156">AR94/10000</f>
        <v>#VALUE!</v>
      </c>
      <c r="BY94" t="e">
        <f t="shared" ref="BY94:BY118" si="157">AS94/10000</f>
        <v>#VALUE!</v>
      </c>
      <c r="BZ94" t="e">
        <f t="shared" ref="BZ94:BZ118" si="158">AT94/10000</f>
        <v>#VALUE!</v>
      </c>
      <c r="CA94">
        <f t="shared" ref="CA94:CA118" si="159">AU94/10000</f>
        <v>9.0442999999999996E-2</v>
      </c>
      <c r="CB94">
        <f t="shared" ref="CB94:CB118" si="160">AV94/10000</f>
        <v>8.454020000000001E-2</v>
      </c>
      <c r="CC94">
        <f t="shared" ref="CC94:CC118" si="161">AW94/10000</f>
        <v>1.46134E-7</v>
      </c>
      <c r="CD94" t="e">
        <f t="shared" ref="CD94:CD118" si="162">AX94/10000</f>
        <v>#VALUE!</v>
      </c>
      <c r="CE94">
        <f t="shared" ref="CE94:CE118" si="163">AY94/10000</f>
        <v>2.0399699999999999E-3</v>
      </c>
      <c r="CF94" t="e">
        <f t="shared" ref="CF94:CF118" si="164">AZ94/10000</f>
        <v>#VALUE!</v>
      </c>
      <c r="CG94" t="e">
        <f t="shared" ref="CG94:CG118" si="165">BA94/10000</f>
        <v>#VALUE!</v>
      </c>
      <c r="CH94">
        <f t="shared" ref="CH94:CH118" si="166">BB94/10000</f>
        <v>5.10025E-10</v>
      </c>
      <c r="CI94">
        <f t="shared" ref="CI94:CI118" si="167">BC94/10000</f>
        <v>4.8028099999999998E-6</v>
      </c>
      <c r="CJ94">
        <f t="shared" ref="CJ94:CJ118" si="168">BD94/10000</f>
        <v>4.4223500000000002E-3</v>
      </c>
      <c r="CL94">
        <f t="shared" ref="CL94:CL118" si="169">BF94/10000</f>
        <v>48.03</v>
      </c>
      <c r="CM94">
        <f t="shared" ref="CM94:CM118" si="170">BG94/10000</f>
        <v>7.02</v>
      </c>
      <c r="CN94">
        <f t="shared" ref="CN94:CN118" si="171">BH94/10000</f>
        <v>13.01</v>
      </c>
      <c r="CO94">
        <f t="shared" ref="CO94:CO118" si="172">BI94/10000</f>
        <v>28.73</v>
      </c>
      <c r="CP94">
        <f t="shared" ref="CP94:CP118" si="173">BJ94/10000</f>
        <v>0</v>
      </c>
      <c r="CQ94">
        <f t="shared" ref="CQ94:CQ118" si="174">BK94/10000</f>
        <v>3.21</v>
      </c>
      <c r="CV94" s="32" t="s">
        <v>267</v>
      </c>
      <c r="CW94" s="32"/>
      <c r="CX94">
        <f t="shared" si="155"/>
        <v>2.1126946772334261E-3</v>
      </c>
      <c r="CY94">
        <f t="shared" si="153"/>
        <v>7.0169906176598289</v>
      </c>
      <c r="CZ94" t="e">
        <f t="shared" si="153"/>
        <v>#VALUE!</v>
      </c>
      <c r="DA94">
        <f t="shared" si="153"/>
        <v>26.797189177168285</v>
      </c>
      <c r="DB94" t="e">
        <f t="shared" si="153"/>
        <v>#VALUE!</v>
      </c>
      <c r="DC94" t="e">
        <f t="shared" si="153"/>
        <v>#VALUE!</v>
      </c>
      <c r="DD94" t="e">
        <f t="shared" ref="DD94:DD118" si="175">BX94*DD133</f>
        <v>#VALUE!</v>
      </c>
      <c r="DE94" t="e">
        <f t="shared" ref="DE94:DE118" si="176">BY94*DE133</f>
        <v>#VALUE!</v>
      </c>
      <c r="DF94" t="e">
        <f t="shared" ref="DF94:DF118" si="177">BZ94*DF133</f>
        <v>#VALUE!</v>
      </c>
      <c r="DG94">
        <f t="shared" ref="DG94:DG118" si="178">CA94*DG133</f>
        <v>0.1069584987445787</v>
      </c>
      <c r="DH94">
        <f t="shared" ref="DH94:DH118" si="179">CB94*DH133</f>
        <v>9.9977807852088429E-2</v>
      </c>
      <c r="DI94">
        <f t="shared" ref="DI94:DI118" si="180">CC94*DI133</f>
        <v>1.8558081138229652E-7</v>
      </c>
      <c r="DJ94" t="e">
        <f t="shared" ref="DJ94:DJ118" si="181">CD94*DJ133</f>
        <v>#VALUE!</v>
      </c>
      <c r="DK94">
        <f t="shared" ref="DK94:DK118" si="182">CE94*DK133</f>
        <v>2.2776941077931436E-3</v>
      </c>
      <c r="DL94" t="e">
        <f t="shared" ref="DL94:DL118" si="183">CF94*DL133</f>
        <v>#VALUE!</v>
      </c>
      <c r="DM94" t="e">
        <f t="shared" ref="DM94:DM118" si="184">CG94*DM133</f>
        <v>#VALUE!</v>
      </c>
      <c r="DN94">
        <f t="shared" ref="DN94:DN118" si="185">CH94*DN133</f>
        <v>6.162047965460151E-10</v>
      </c>
      <c r="DO94">
        <f t="shared" ref="DO94:DO118" si="186">CI94*DO133</f>
        <v>5.5612964651496205E-6</v>
      </c>
      <c r="DP94">
        <f t="shared" ref="DP94:DP118" si="187">CJ94*DP133</f>
        <v>4.7638442084942207E-3</v>
      </c>
      <c r="DQ94">
        <f t="shared" ref="DQ94:DQ118" si="188">CK94*DQ133</f>
        <v>0</v>
      </c>
      <c r="DR94">
        <f t="shared" ref="DR94:DR118" si="189">CL94*DR133</f>
        <v>0</v>
      </c>
      <c r="DS94">
        <f t="shared" ref="DS94:DS118" si="190">CM94*DS133</f>
        <v>9.4628012179208039</v>
      </c>
      <c r="DT94">
        <f t="shared" ref="DT94:DT118" si="191">CN94*DT133</f>
        <v>24.583017049666427</v>
      </c>
      <c r="DU94">
        <f t="shared" ref="DU94:DU118" si="192">CO94*DU133</f>
        <v>61.448857244570981</v>
      </c>
      <c r="DV94">
        <f t="shared" ref="DV94:DV118" si="193">CP94*DV133</f>
        <v>0</v>
      </c>
      <c r="DW94">
        <f t="shared" ref="DW94:DW118" si="194">CQ94*DW133</f>
        <v>4.4914371257485115</v>
      </c>
    </row>
    <row r="95" spans="1:128">
      <c r="A95" s="39" t="s">
        <v>269</v>
      </c>
      <c r="B95" s="16">
        <f t="shared" si="139"/>
        <v>60.529156283374824</v>
      </c>
      <c r="C95" s="16" t="e">
        <f t="shared" si="150"/>
        <v>#VALUE!</v>
      </c>
      <c r="D95" s="16">
        <f t="shared" si="140"/>
        <v>25.376627131208313</v>
      </c>
      <c r="F95" s="16">
        <f t="shared" si="141"/>
        <v>0</v>
      </c>
      <c r="G95" s="16" t="e">
        <f t="shared" si="151"/>
        <v>#VALUE!</v>
      </c>
      <c r="H95" s="16">
        <f t="shared" si="142"/>
        <v>5.3589421157684738</v>
      </c>
      <c r="I95" s="16">
        <f t="shared" si="143"/>
        <v>8.7214136581121942</v>
      </c>
      <c r="J95" s="16">
        <f t="shared" si="144"/>
        <v>0</v>
      </c>
      <c r="K95" s="16" t="e">
        <f t="shared" si="145"/>
        <v>#VALUE!</v>
      </c>
      <c r="S95" s="15">
        <v>8</v>
      </c>
      <c r="T95" s="15" t="e">
        <f t="shared" si="131"/>
        <v>#VALUE!</v>
      </c>
      <c r="U95" s="18" t="e">
        <f t="shared" si="146"/>
        <v>#VALUE!</v>
      </c>
      <c r="V95" s="18" t="e">
        <f t="shared" si="132"/>
        <v>#VALUE!</v>
      </c>
      <c r="W95" s="18" t="e">
        <f t="shared" si="133"/>
        <v>#VALUE!</v>
      </c>
      <c r="Y95" s="18" t="e">
        <f t="shared" si="134"/>
        <v>#VALUE!</v>
      </c>
      <c r="Z95" s="18" t="e">
        <f t="shared" si="135"/>
        <v>#VALUE!</v>
      </c>
      <c r="AA95" s="18" t="e">
        <f t="shared" si="136"/>
        <v>#VALUE!</v>
      </c>
      <c r="AB95" s="18" t="e">
        <f t="shared" si="137"/>
        <v>#VALUE!</v>
      </c>
      <c r="AC95" s="18" t="e">
        <f t="shared" si="138"/>
        <v>#VALUE!</v>
      </c>
      <c r="AD95" s="19" t="e">
        <f t="shared" si="147"/>
        <v>#VALUE!</v>
      </c>
      <c r="AE95" s="20" t="e">
        <f t="shared" si="149"/>
        <v>#VALUE!</v>
      </c>
      <c r="AF95" s="13" t="e">
        <f t="shared" si="148"/>
        <v>#VALUE!</v>
      </c>
      <c r="AJ95" s="39" t="s">
        <v>269</v>
      </c>
      <c r="AK95" s="39"/>
      <c r="AL95" s="39">
        <v>2.1813199999999999</v>
      </c>
      <c r="AM95" s="39">
        <v>39800</v>
      </c>
      <c r="AN95" t="s">
        <v>235</v>
      </c>
      <c r="AO95" s="39">
        <v>135538</v>
      </c>
      <c r="AP95" t="s">
        <v>235</v>
      </c>
      <c r="AQ95" t="s">
        <v>235</v>
      </c>
      <c r="AR95" s="39">
        <v>6.3062699999999996</v>
      </c>
      <c r="AS95" s="39">
        <v>11.5726</v>
      </c>
      <c r="AT95" t="s">
        <v>235</v>
      </c>
      <c r="AU95" s="39">
        <v>955.91099999999994</v>
      </c>
      <c r="AV95" s="39">
        <v>925.452</v>
      </c>
      <c r="AW95" t="s">
        <v>235</v>
      </c>
      <c r="AX95" t="s">
        <v>235</v>
      </c>
      <c r="AY95" s="39">
        <v>17.569800000000001</v>
      </c>
      <c r="AZ95" s="39">
        <v>1.06105E-2</v>
      </c>
      <c r="BA95" s="41">
        <v>2.4245400000000001E-7</v>
      </c>
      <c r="BB95" t="s">
        <v>235</v>
      </c>
      <c r="BC95" t="s">
        <v>235</v>
      </c>
      <c r="BD95" s="39">
        <v>44.712899999999998</v>
      </c>
      <c r="BE95" s="39"/>
      <c r="BF95" s="42">
        <v>479700</v>
      </c>
      <c r="BG95" s="42">
        <v>64700</v>
      </c>
      <c r="BH95" s="42">
        <v>134300</v>
      </c>
      <c r="BI95" s="42">
        <v>283000</v>
      </c>
      <c r="BJ95" s="42"/>
      <c r="BK95" s="42">
        <v>38300</v>
      </c>
      <c r="BP95" s="39" t="s">
        <v>269</v>
      </c>
      <c r="BQ95" s="39"/>
      <c r="BR95">
        <f t="shared" si="154"/>
        <v>2.18132E-4</v>
      </c>
      <c r="BS95">
        <f t="shared" ref="BS95:BS118" si="195">AM95/10000</f>
        <v>3.98</v>
      </c>
      <c r="BT95" t="e">
        <f t="shared" ref="BT95:BT118" si="196">AN95/10000</f>
        <v>#VALUE!</v>
      </c>
      <c r="BU95">
        <f t="shared" ref="BU95:BU118" si="197">AO95/10000</f>
        <v>13.553800000000001</v>
      </c>
      <c r="BV95" t="e">
        <f t="shared" ref="BV95:BV118" si="198">AP95/10000</f>
        <v>#VALUE!</v>
      </c>
      <c r="BW95" t="e">
        <f t="shared" ref="BW95:BW118" si="199">AQ95/10000</f>
        <v>#VALUE!</v>
      </c>
      <c r="BX95">
        <f t="shared" si="156"/>
        <v>6.3062699999999992E-4</v>
      </c>
      <c r="BY95">
        <f t="shared" si="157"/>
        <v>1.15726E-3</v>
      </c>
      <c r="BZ95" t="e">
        <f t="shared" si="158"/>
        <v>#VALUE!</v>
      </c>
      <c r="CA95">
        <f t="shared" si="159"/>
        <v>9.5591099999999998E-2</v>
      </c>
      <c r="CB95">
        <f t="shared" si="160"/>
        <v>9.2545199999999994E-2</v>
      </c>
      <c r="CC95" t="e">
        <f t="shared" si="161"/>
        <v>#VALUE!</v>
      </c>
      <c r="CD95" t="e">
        <f t="shared" si="162"/>
        <v>#VALUE!</v>
      </c>
      <c r="CE95">
        <f t="shared" si="163"/>
        <v>1.75698E-3</v>
      </c>
      <c r="CF95">
        <f t="shared" si="164"/>
        <v>1.06105E-6</v>
      </c>
      <c r="CG95">
        <f t="shared" si="165"/>
        <v>2.4245400000000001E-11</v>
      </c>
      <c r="CH95" t="e">
        <f t="shared" si="166"/>
        <v>#VALUE!</v>
      </c>
      <c r="CI95" t="e">
        <f t="shared" si="167"/>
        <v>#VALUE!</v>
      </c>
      <c r="CJ95">
        <f t="shared" si="168"/>
        <v>4.4712900000000002E-3</v>
      </c>
      <c r="CL95">
        <f t="shared" si="169"/>
        <v>47.97</v>
      </c>
      <c r="CM95">
        <f t="shared" si="170"/>
        <v>6.47</v>
      </c>
      <c r="CN95">
        <f t="shared" si="171"/>
        <v>13.43</v>
      </c>
      <c r="CO95">
        <f t="shared" si="172"/>
        <v>28.3</v>
      </c>
      <c r="CP95">
        <f t="shared" si="173"/>
        <v>0</v>
      </c>
      <c r="CQ95">
        <f t="shared" si="174"/>
        <v>3.83</v>
      </c>
      <c r="CV95" s="39" t="s">
        <v>269</v>
      </c>
      <c r="CW95" s="39"/>
      <c r="CX95">
        <f t="shared" si="155"/>
        <v>4.6958099135446617E-4</v>
      </c>
      <c r="CY95">
        <f t="shared" ref="CY95:CY118" si="200">BS95*CY134</f>
        <v>5.3649499782513965</v>
      </c>
      <c r="CZ95" t="e">
        <f t="shared" ref="CZ95:CZ118" si="201">BT95*CZ134</f>
        <v>#VALUE!</v>
      </c>
      <c r="DA95">
        <f t="shared" ref="DA95:DA118" si="202">BU95*DA134</f>
        <v>25.610553150481849</v>
      </c>
      <c r="DB95" t="e">
        <f t="shared" ref="DB95:DB118" si="203">BV95*DB134</f>
        <v>#VALUE!</v>
      </c>
      <c r="DC95" t="e">
        <f t="shared" ref="DC95:DC118" si="204">BW95*DC134</f>
        <v>#VALUE!</v>
      </c>
      <c r="DD95">
        <f t="shared" si="175"/>
        <v>7.8495603028448787E-4</v>
      </c>
      <c r="DE95">
        <f t="shared" si="176"/>
        <v>1.4404683205873306E-3</v>
      </c>
      <c r="DF95" t="e">
        <f t="shared" si="177"/>
        <v>#VALUE!</v>
      </c>
      <c r="DG95">
        <f t="shared" si="178"/>
        <v>0.11304667635243079</v>
      </c>
      <c r="DH95">
        <f t="shared" si="179"/>
        <v>0.10944457457201535</v>
      </c>
      <c r="DI95" t="e">
        <f t="shared" si="180"/>
        <v>#VALUE!</v>
      </c>
      <c r="DJ95" t="e">
        <f t="shared" si="181"/>
        <v>#VALUE!</v>
      </c>
      <c r="DK95">
        <f t="shared" si="182"/>
        <v>1.961726394756E-3</v>
      </c>
      <c r="DL95">
        <f t="shared" si="183"/>
        <v>1.2443847732181411E-6</v>
      </c>
      <c r="DM95">
        <f t="shared" si="184"/>
        <v>2.9783250107066312E-11</v>
      </c>
      <c r="DN95" t="e">
        <f t="shared" si="185"/>
        <v>#VALUE!</v>
      </c>
      <c r="DO95" t="e">
        <f t="shared" si="186"/>
        <v>#VALUE!</v>
      </c>
      <c r="DP95">
        <f t="shared" si="187"/>
        <v>4.8165633590733711E-3</v>
      </c>
      <c r="DQ95">
        <f t="shared" si="188"/>
        <v>0</v>
      </c>
      <c r="DR95">
        <f t="shared" si="189"/>
        <v>0</v>
      </c>
      <c r="DS95">
        <f t="shared" si="190"/>
        <v>8.7214136581121942</v>
      </c>
      <c r="DT95">
        <f t="shared" si="191"/>
        <v>25.376627131208313</v>
      </c>
      <c r="DU95">
        <f t="shared" si="192"/>
        <v>60.529156283374824</v>
      </c>
      <c r="DV95">
        <f t="shared" si="193"/>
        <v>0</v>
      </c>
      <c r="DW95">
        <f t="shared" si="194"/>
        <v>5.3589421157684738</v>
      </c>
    </row>
    <row r="96" spans="1:128">
      <c r="A96" s="32" t="s">
        <v>271</v>
      </c>
      <c r="B96" s="16">
        <f t="shared" si="139"/>
        <v>61.256361694553178</v>
      </c>
      <c r="C96" s="16" t="e">
        <f t="shared" si="150"/>
        <v>#VALUE!</v>
      </c>
      <c r="D96" s="16">
        <f t="shared" si="140"/>
        <v>24.828658265381772</v>
      </c>
      <c r="F96" s="16">
        <f t="shared" si="141"/>
        <v>0</v>
      </c>
      <c r="G96" s="16" t="e">
        <f t="shared" si="151"/>
        <v>#VALUE!</v>
      </c>
      <c r="H96" s="16">
        <f t="shared" si="142"/>
        <v>4.7293013972055977</v>
      </c>
      <c r="I96" s="16">
        <f t="shared" si="143"/>
        <v>9.1662461939973596</v>
      </c>
      <c r="J96" s="16">
        <f t="shared" si="144"/>
        <v>0</v>
      </c>
      <c r="K96" s="16" t="e">
        <f t="shared" si="145"/>
        <v>#VALUE!</v>
      </c>
      <c r="S96" s="15">
        <v>8</v>
      </c>
      <c r="T96" s="15" t="e">
        <f t="shared" si="131"/>
        <v>#VALUE!</v>
      </c>
      <c r="U96" s="18" t="e">
        <f t="shared" si="146"/>
        <v>#VALUE!</v>
      </c>
      <c r="V96" s="18" t="e">
        <f t="shared" si="132"/>
        <v>#VALUE!</v>
      </c>
      <c r="W96" s="18" t="e">
        <f t="shared" si="133"/>
        <v>#VALUE!</v>
      </c>
      <c r="Y96" s="18" t="e">
        <f t="shared" si="134"/>
        <v>#VALUE!</v>
      </c>
      <c r="Z96" s="18" t="e">
        <f t="shared" si="135"/>
        <v>#VALUE!</v>
      </c>
      <c r="AA96" s="18" t="e">
        <f t="shared" si="136"/>
        <v>#VALUE!</v>
      </c>
      <c r="AB96" s="18" t="e">
        <f t="shared" si="137"/>
        <v>#VALUE!</v>
      </c>
      <c r="AC96" s="18" t="e">
        <f t="shared" si="138"/>
        <v>#VALUE!</v>
      </c>
      <c r="AD96" s="19" t="e">
        <f t="shared" si="147"/>
        <v>#VALUE!</v>
      </c>
      <c r="AE96" s="20" t="e">
        <f t="shared" si="149"/>
        <v>#VALUE!</v>
      </c>
      <c r="AF96" s="13" t="e">
        <f t="shared" si="148"/>
        <v>#VALUE!</v>
      </c>
      <c r="AJ96" s="32" t="s">
        <v>271</v>
      </c>
      <c r="AK96" s="32"/>
      <c r="AL96" s="32">
        <v>1.54619</v>
      </c>
      <c r="AM96" s="32">
        <v>41987.1</v>
      </c>
      <c r="AN96" t="s">
        <v>235</v>
      </c>
      <c r="AO96" s="32">
        <v>129492</v>
      </c>
      <c r="AP96" t="s">
        <v>235</v>
      </c>
      <c r="AQ96" t="s">
        <v>235</v>
      </c>
      <c r="AR96" t="s">
        <v>235</v>
      </c>
      <c r="AS96" t="s">
        <v>235</v>
      </c>
      <c r="AT96" t="s">
        <v>235</v>
      </c>
      <c r="AU96" s="32">
        <v>805.51499999999999</v>
      </c>
      <c r="AV96" s="32">
        <v>787.40599999999995</v>
      </c>
      <c r="AW96" t="s">
        <v>235</v>
      </c>
      <c r="AX96" t="s">
        <v>235</v>
      </c>
      <c r="AY96" s="32">
        <v>17.8719</v>
      </c>
      <c r="AZ96" t="s">
        <v>235</v>
      </c>
      <c r="BA96" t="s">
        <v>235</v>
      </c>
      <c r="BB96" t="s">
        <v>235</v>
      </c>
      <c r="BC96" s="32">
        <v>2.7772499999999999E-2</v>
      </c>
      <c r="BD96" s="32">
        <v>39.808199999999999</v>
      </c>
      <c r="BE96" s="32"/>
      <c r="BF96" s="43">
        <v>480400</v>
      </c>
      <c r="BG96" s="43">
        <v>68000</v>
      </c>
      <c r="BH96" s="43">
        <v>131400</v>
      </c>
      <c r="BI96" s="43">
        <v>286400</v>
      </c>
      <c r="BJ96" s="43"/>
      <c r="BK96" s="43">
        <v>33800</v>
      </c>
      <c r="BP96" s="32" t="s">
        <v>271</v>
      </c>
      <c r="BQ96" s="32"/>
      <c r="BR96">
        <f t="shared" si="154"/>
        <v>1.5461899999999999E-4</v>
      </c>
      <c r="BS96">
        <f t="shared" si="195"/>
        <v>4.1987100000000002</v>
      </c>
      <c r="BT96" t="e">
        <f t="shared" si="196"/>
        <v>#VALUE!</v>
      </c>
      <c r="BU96">
        <f t="shared" si="197"/>
        <v>12.949199999999999</v>
      </c>
      <c r="BV96" t="e">
        <f t="shared" si="198"/>
        <v>#VALUE!</v>
      </c>
      <c r="BW96" t="e">
        <f t="shared" si="199"/>
        <v>#VALUE!</v>
      </c>
      <c r="BX96" t="e">
        <f t="shared" si="156"/>
        <v>#VALUE!</v>
      </c>
      <c r="BY96" t="e">
        <f t="shared" si="157"/>
        <v>#VALUE!</v>
      </c>
      <c r="BZ96" t="e">
        <f t="shared" si="158"/>
        <v>#VALUE!</v>
      </c>
      <c r="CA96">
        <f t="shared" si="159"/>
        <v>8.0551499999999998E-2</v>
      </c>
      <c r="CB96">
        <f t="shared" si="160"/>
        <v>7.8740599999999994E-2</v>
      </c>
      <c r="CC96" t="e">
        <f t="shared" si="161"/>
        <v>#VALUE!</v>
      </c>
      <c r="CD96" t="e">
        <f t="shared" si="162"/>
        <v>#VALUE!</v>
      </c>
      <c r="CE96">
        <f t="shared" si="163"/>
        <v>1.7871899999999999E-3</v>
      </c>
      <c r="CF96" t="e">
        <f t="shared" si="164"/>
        <v>#VALUE!</v>
      </c>
      <c r="CG96" t="e">
        <f t="shared" si="165"/>
        <v>#VALUE!</v>
      </c>
      <c r="CH96" t="e">
        <f t="shared" si="166"/>
        <v>#VALUE!</v>
      </c>
      <c r="CI96">
        <f t="shared" si="167"/>
        <v>2.77725E-6</v>
      </c>
      <c r="CJ96">
        <f t="shared" si="168"/>
        <v>3.9808200000000004E-3</v>
      </c>
      <c r="CL96">
        <f t="shared" si="169"/>
        <v>48.04</v>
      </c>
      <c r="CM96">
        <f t="shared" si="170"/>
        <v>6.8</v>
      </c>
      <c r="CN96">
        <f t="shared" si="171"/>
        <v>13.14</v>
      </c>
      <c r="CO96">
        <f t="shared" si="172"/>
        <v>28.64</v>
      </c>
      <c r="CP96">
        <f t="shared" si="173"/>
        <v>0</v>
      </c>
      <c r="CQ96">
        <f t="shared" si="174"/>
        <v>3.38</v>
      </c>
      <c r="CV96" s="32" t="s">
        <v>271</v>
      </c>
      <c r="CW96" s="32"/>
      <c r="CX96">
        <f t="shared" si="155"/>
        <v>3.3285415850144037E-4</v>
      </c>
      <c r="CY96">
        <f t="shared" si="200"/>
        <v>5.6597661113527442</v>
      </c>
      <c r="CZ96" t="e">
        <f t="shared" si="201"/>
        <v>#VALUE!</v>
      </c>
      <c r="DA96">
        <f t="shared" si="202"/>
        <v>24.468132542624172</v>
      </c>
      <c r="DB96" t="e">
        <f t="shared" si="203"/>
        <v>#VALUE!</v>
      </c>
      <c r="DC96" t="e">
        <f t="shared" si="204"/>
        <v>#VALUE!</v>
      </c>
      <c r="DD96" t="e">
        <f t="shared" si="175"/>
        <v>#VALUE!</v>
      </c>
      <c r="DE96" t="e">
        <f t="shared" si="176"/>
        <v>#VALUE!</v>
      </c>
      <c r="DF96" t="e">
        <f t="shared" si="177"/>
        <v>#VALUE!</v>
      </c>
      <c r="DG96">
        <f t="shared" si="178"/>
        <v>9.526074446473394E-2</v>
      </c>
      <c r="DH96">
        <f t="shared" si="179"/>
        <v>9.3119161972152337E-2</v>
      </c>
      <c r="DI96" t="e">
        <f t="shared" si="180"/>
        <v>#VALUE!</v>
      </c>
      <c r="DJ96" t="e">
        <f t="shared" si="181"/>
        <v>#VALUE!</v>
      </c>
      <c r="DK96">
        <f t="shared" si="182"/>
        <v>1.9954568608885562E-3</v>
      </c>
      <c r="DL96" t="e">
        <f t="shared" si="183"/>
        <v>#VALUE!</v>
      </c>
      <c r="DM96" t="e">
        <f t="shared" si="184"/>
        <v>#VALUE!</v>
      </c>
      <c r="DN96" t="e">
        <f t="shared" si="185"/>
        <v>#VALUE!</v>
      </c>
      <c r="DO96">
        <f t="shared" si="186"/>
        <v>3.2158487651680547E-6</v>
      </c>
      <c r="DP96">
        <f t="shared" si="187"/>
        <v>4.2882192277992389E-3</v>
      </c>
      <c r="DQ96">
        <f t="shared" si="188"/>
        <v>0</v>
      </c>
      <c r="DR96">
        <f t="shared" si="189"/>
        <v>0</v>
      </c>
      <c r="DS96">
        <f t="shared" si="190"/>
        <v>9.1662461939973596</v>
      </c>
      <c r="DT96">
        <f t="shared" si="191"/>
        <v>24.828658265381772</v>
      </c>
      <c r="DU96">
        <f t="shared" si="192"/>
        <v>61.256361694553178</v>
      </c>
      <c r="DV96">
        <f t="shared" si="193"/>
        <v>0</v>
      </c>
      <c r="DW96">
        <f t="shared" si="194"/>
        <v>4.7293013972055977</v>
      </c>
    </row>
    <row r="97" spans="1:127">
      <c r="A97" s="32" t="s">
        <v>273</v>
      </c>
      <c r="B97" s="16">
        <f t="shared" si="139"/>
        <v>60.956924172303268</v>
      </c>
      <c r="C97" s="16" t="e">
        <f t="shared" si="150"/>
        <v>#VALUE!</v>
      </c>
      <c r="D97" s="16">
        <f t="shared" si="140"/>
        <v>25.017613046701271</v>
      </c>
      <c r="F97" s="16">
        <f t="shared" si="141"/>
        <v>0</v>
      </c>
      <c r="G97" s="16" t="e">
        <f t="shared" si="151"/>
        <v>#VALUE!</v>
      </c>
      <c r="H97" s="16">
        <f t="shared" si="142"/>
        <v>4.9251896207584931</v>
      </c>
      <c r="I97" s="16">
        <f t="shared" si="143"/>
        <v>9.0988473249238506</v>
      </c>
      <c r="J97" s="16">
        <f t="shared" si="144"/>
        <v>0</v>
      </c>
      <c r="K97" s="16" t="e">
        <f t="shared" si="145"/>
        <v>#VALUE!</v>
      </c>
      <c r="S97" s="15">
        <v>8</v>
      </c>
      <c r="T97" s="15" t="e">
        <f t="shared" si="131"/>
        <v>#VALUE!</v>
      </c>
      <c r="U97" s="18" t="e">
        <f t="shared" si="146"/>
        <v>#VALUE!</v>
      </c>
      <c r="V97" s="18" t="e">
        <f t="shared" si="132"/>
        <v>#VALUE!</v>
      </c>
      <c r="W97" s="18" t="e">
        <f t="shared" si="133"/>
        <v>#VALUE!</v>
      </c>
      <c r="Y97" s="18" t="e">
        <f t="shared" si="134"/>
        <v>#VALUE!</v>
      </c>
      <c r="Z97" s="18" t="e">
        <f t="shared" si="135"/>
        <v>#VALUE!</v>
      </c>
      <c r="AA97" s="18" t="e">
        <f t="shared" si="136"/>
        <v>#VALUE!</v>
      </c>
      <c r="AB97" s="18" t="e">
        <f t="shared" si="137"/>
        <v>#VALUE!</v>
      </c>
      <c r="AC97" s="18" t="e">
        <f t="shared" si="138"/>
        <v>#VALUE!</v>
      </c>
      <c r="AD97" s="19" t="e">
        <f t="shared" si="147"/>
        <v>#VALUE!</v>
      </c>
      <c r="AE97" s="20" t="e">
        <f t="shared" si="149"/>
        <v>#VALUE!</v>
      </c>
      <c r="AF97" s="13" t="e">
        <f t="shared" si="148"/>
        <v>#VALUE!</v>
      </c>
      <c r="AJ97" s="32" t="s">
        <v>273</v>
      </c>
      <c r="AK97" s="32"/>
      <c r="AL97" t="s">
        <v>235</v>
      </c>
      <c r="AM97" s="32">
        <v>61264</v>
      </c>
      <c r="AN97" t="s">
        <v>235</v>
      </c>
      <c r="AO97" s="32">
        <v>161975</v>
      </c>
      <c r="AP97" t="s">
        <v>235</v>
      </c>
      <c r="AQ97" s="32">
        <v>1.57192</v>
      </c>
      <c r="AR97" t="s">
        <v>235</v>
      </c>
      <c r="AS97" s="32">
        <v>17.632999999999999</v>
      </c>
      <c r="AT97" t="s">
        <v>235</v>
      </c>
      <c r="AU97" s="32">
        <v>936.346</v>
      </c>
      <c r="AV97" s="32">
        <v>962.03399999999999</v>
      </c>
      <c r="AW97" s="32">
        <v>1.29338E-3</v>
      </c>
      <c r="AX97" t="s">
        <v>235</v>
      </c>
      <c r="AY97" s="32">
        <v>20.747</v>
      </c>
      <c r="AZ97" t="s">
        <v>235</v>
      </c>
      <c r="BA97" s="35">
        <v>3.5716400000000001E-6</v>
      </c>
      <c r="BB97" s="35">
        <v>5.3915799999999996E-6</v>
      </c>
      <c r="BC97" s="32">
        <v>6.4266799999999997E-3</v>
      </c>
      <c r="BD97" s="32">
        <v>49.972000000000001</v>
      </c>
      <c r="BE97" s="32"/>
      <c r="BF97" s="43">
        <v>480000</v>
      </c>
      <c r="BG97" s="43">
        <v>67500</v>
      </c>
      <c r="BH97" s="43">
        <v>132400</v>
      </c>
      <c r="BI97" s="43">
        <v>285000</v>
      </c>
      <c r="BJ97" s="43"/>
      <c r="BK97" s="43">
        <v>35200</v>
      </c>
      <c r="BP97" s="32" t="s">
        <v>273</v>
      </c>
      <c r="BQ97" s="32"/>
      <c r="BR97" t="e">
        <f t="shared" si="154"/>
        <v>#VALUE!</v>
      </c>
      <c r="BS97">
        <f t="shared" si="195"/>
        <v>6.1264000000000003</v>
      </c>
      <c r="BT97" t="e">
        <f t="shared" si="196"/>
        <v>#VALUE!</v>
      </c>
      <c r="BU97">
        <f t="shared" si="197"/>
        <v>16.197500000000002</v>
      </c>
      <c r="BV97" t="e">
        <f t="shared" si="198"/>
        <v>#VALUE!</v>
      </c>
      <c r="BW97">
        <f t="shared" si="199"/>
        <v>1.5719200000000001E-4</v>
      </c>
      <c r="BX97" t="e">
        <f t="shared" si="156"/>
        <v>#VALUE!</v>
      </c>
      <c r="BY97">
        <f t="shared" si="157"/>
        <v>1.7633E-3</v>
      </c>
      <c r="BZ97" t="e">
        <f t="shared" si="158"/>
        <v>#VALUE!</v>
      </c>
      <c r="CA97">
        <f t="shared" si="159"/>
        <v>9.3634599999999998E-2</v>
      </c>
      <c r="CB97">
        <f t="shared" si="160"/>
        <v>9.6203399999999994E-2</v>
      </c>
      <c r="CC97">
        <f t="shared" si="161"/>
        <v>1.2933799999999999E-7</v>
      </c>
      <c r="CD97" t="e">
        <f t="shared" si="162"/>
        <v>#VALUE!</v>
      </c>
      <c r="CE97">
        <f t="shared" si="163"/>
        <v>2.0747000000000001E-3</v>
      </c>
      <c r="CF97" t="e">
        <f t="shared" si="164"/>
        <v>#VALUE!</v>
      </c>
      <c r="CG97">
        <f t="shared" si="165"/>
        <v>3.5716400000000002E-10</v>
      </c>
      <c r="CH97">
        <f t="shared" si="166"/>
        <v>5.3915800000000001E-10</v>
      </c>
      <c r="CI97">
        <f t="shared" si="167"/>
        <v>6.4266799999999997E-7</v>
      </c>
      <c r="CJ97">
        <f t="shared" si="168"/>
        <v>4.9972000000000003E-3</v>
      </c>
      <c r="CL97">
        <f t="shared" si="169"/>
        <v>48</v>
      </c>
      <c r="CM97">
        <f t="shared" si="170"/>
        <v>6.75</v>
      </c>
      <c r="CN97">
        <f t="shared" si="171"/>
        <v>13.24</v>
      </c>
      <c r="CO97">
        <f t="shared" si="172"/>
        <v>28.5</v>
      </c>
      <c r="CP97">
        <f t="shared" si="173"/>
        <v>0</v>
      </c>
      <c r="CQ97">
        <f t="shared" si="174"/>
        <v>3.52</v>
      </c>
      <c r="CV97" s="32" t="s">
        <v>273</v>
      </c>
      <c r="CW97" s="32"/>
      <c r="CX97" t="e">
        <f t="shared" si="155"/>
        <v>#VALUE!</v>
      </c>
      <c r="CY97">
        <f t="shared" si="200"/>
        <v>8.2582486298390343</v>
      </c>
      <c r="CZ97" t="e">
        <f t="shared" si="201"/>
        <v>#VALUE!</v>
      </c>
      <c r="DA97">
        <f t="shared" si="202"/>
        <v>30.605950704225364</v>
      </c>
      <c r="DB97" t="e">
        <f t="shared" si="203"/>
        <v>#VALUE!</v>
      </c>
      <c r="DC97">
        <f t="shared" si="204"/>
        <v>2.0297052202402564E-4</v>
      </c>
      <c r="DD97" t="e">
        <f t="shared" si="175"/>
        <v>#VALUE!</v>
      </c>
      <c r="DE97">
        <f t="shared" si="176"/>
        <v>2.1948203426124121E-3</v>
      </c>
      <c r="DF97" t="e">
        <f t="shared" si="177"/>
        <v>#VALUE!</v>
      </c>
      <c r="DG97">
        <f t="shared" si="178"/>
        <v>0.1107329063227572</v>
      </c>
      <c r="DH97">
        <f t="shared" si="179"/>
        <v>0.11377078644145155</v>
      </c>
      <c r="DI97">
        <f t="shared" si="180"/>
        <v>1.6425096817005944E-7</v>
      </c>
      <c r="DJ97" t="e">
        <f t="shared" si="181"/>
        <v>#VALUE!</v>
      </c>
      <c r="DK97">
        <f t="shared" si="182"/>
        <v>2.3164713037144838E-3</v>
      </c>
      <c r="DL97" t="e">
        <f t="shared" si="183"/>
        <v>#VALUE!</v>
      </c>
      <c r="DM97">
        <f t="shared" si="184"/>
        <v>4.3874321484653719E-10</v>
      </c>
      <c r="DN97">
        <f t="shared" si="185"/>
        <v>6.5140286396971996E-10</v>
      </c>
      <c r="DO97">
        <f t="shared" si="186"/>
        <v>7.4416170464057004E-7</v>
      </c>
      <c r="DP97">
        <f t="shared" si="187"/>
        <v>5.3830841698841838E-3</v>
      </c>
      <c r="DQ97">
        <f t="shared" si="188"/>
        <v>0</v>
      </c>
      <c r="DR97">
        <f t="shared" si="189"/>
        <v>0</v>
      </c>
      <c r="DS97">
        <f t="shared" si="190"/>
        <v>9.0988473249238506</v>
      </c>
      <c r="DT97">
        <f t="shared" si="191"/>
        <v>25.017613046701271</v>
      </c>
      <c r="DU97">
        <f t="shared" si="192"/>
        <v>60.956924172303268</v>
      </c>
      <c r="DV97">
        <f t="shared" si="193"/>
        <v>0</v>
      </c>
      <c r="DW97">
        <f t="shared" si="194"/>
        <v>4.9251896207584931</v>
      </c>
    </row>
    <row r="98" spans="1:127">
      <c r="A98" s="32" t="s">
        <v>275</v>
      </c>
      <c r="B98" s="16">
        <f t="shared" si="139"/>
        <v>60.828593805624735</v>
      </c>
      <c r="C98" s="16" t="e">
        <f t="shared" si="150"/>
        <v>#VALUE!</v>
      </c>
      <c r="D98" s="16">
        <f t="shared" si="140"/>
        <v>24.960926612305421</v>
      </c>
      <c r="F98" s="16">
        <f t="shared" si="141"/>
        <v>0</v>
      </c>
      <c r="G98" s="16">
        <f t="shared" si="151"/>
        <v>3.3876037433155139E-4</v>
      </c>
      <c r="H98" s="16">
        <f t="shared" si="142"/>
        <v>5.2470059880239628</v>
      </c>
      <c r="I98" s="16">
        <f t="shared" si="143"/>
        <v>8.9640495867768308</v>
      </c>
      <c r="J98" s="16">
        <f t="shared" si="144"/>
        <v>0</v>
      </c>
      <c r="K98" s="16" t="e">
        <f t="shared" si="145"/>
        <v>#VALUE!</v>
      </c>
      <c r="S98" s="15">
        <v>8</v>
      </c>
      <c r="T98" s="15" t="e">
        <f t="shared" si="131"/>
        <v>#VALUE!</v>
      </c>
      <c r="U98" s="18" t="e">
        <f t="shared" si="146"/>
        <v>#VALUE!</v>
      </c>
      <c r="V98" s="18" t="e">
        <f t="shared" si="132"/>
        <v>#VALUE!</v>
      </c>
      <c r="W98" s="18" t="e">
        <f t="shared" si="133"/>
        <v>#VALUE!</v>
      </c>
      <c r="Y98" s="18" t="e">
        <f t="shared" si="134"/>
        <v>#VALUE!</v>
      </c>
      <c r="Z98" s="18" t="e">
        <f t="shared" si="135"/>
        <v>#VALUE!</v>
      </c>
      <c r="AA98" s="18" t="e">
        <f t="shared" si="136"/>
        <v>#VALUE!</v>
      </c>
      <c r="AB98" s="18" t="e">
        <f t="shared" si="137"/>
        <v>#VALUE!</v>
      </c>
      <c r="AC98" s="18" t="e">
        <f t="shared" si="138"/>
        <v>#VALUE!</v>
      </c>
      <c r="AD98" s="19" t="e">
        <f t="shared" si="147"/>
        <v>#VALUE!</v>
      </c>
      <c r="AE98" s="20" t="e">
        <f t="shared" si="149"/>
        <v>#VALUE!</v>
      </c>
      <c r="AF98" s="13" t="e">
        <f t="shared" si="148"/>
        <v>#VALUE!</v>
      </c>
      <c r="AJ98" s="32" t="s">
        <v>275</v>
      </c>
      <c r="AK98" s="32"/>
      <c r="AL98" t="s">
        <v>235</v>
      </c>
      <c r="AM98" s="32">
        <v>52666.7</v>
      </c>
      <c r="AN98" s="32">
        <v>2.0434899999999998</v>
      </c>
      <c r="AO98" s="32">
        <v>137807</v>
      </c>
      <c r="AP98" t="s">
        <v>235</v>
      </c>
      <c r="AQ98" t="s">
        <v>235</v>
      </c>
      <c r="AR98" t="s">
        <v>235</v>
      </c>
      <c r="AS98" s="32">
        <v>12.852499999999999</v>
      </c>
      <c r="AT98" t="s">
        <v>235</v>
      </c>
      <c r="AU98" s="32">
        <v>975.67200000000003</v>
      </c>
      <c r="AV98" s="32">
        <v>974.41800000000001</v>
      </c>
      <c r="AW98" t="s">
        <v>235</v>
      </c>
      <c r="AX98" t="s">
        <v>235</v>
      </c>
      <c r="AY98" s="32">
        <v>19.012899999999998</v>
      </c>
      <c r="AZ98" s="32">
        <v>9.4931499999999995E-4</v>
      </c>
      <c r="BA98" t="s">
        <v>235</v>
      </c>
      <c r="BB98" t="s">
        <v>235</v>
      </c>
      <c r="BC98" s="32">
        <v>9.0947000000000007E-3</v>
      </c>
      <c r="BD98" s="32">
        <v>50.625300000000003</v>
      </c>
      <c r="BE98" s="32"/>
      <c r="BF98" s="43">
        <v>479600</v>
      </c>
      <c r="BG98" s="43">
        <v>66500</v>
      </c>
      <c r="BH98" s="43">
        <v>132100</v>
      </c>
      <c r="BI98" s="43">
        <v>284400</v>
      </c>
      <c r="BJ98" s="43"/>
      <c r="BK98" s="43">
        <v>37500</v>
      </c>
      <c r="BP98" s="32" t="s">
        <v>275</v>
      </c>
      <c r="BQ98" s="32"/>
      <c r="BR98" t="e">
        <f t="shared" si="154"/>
        <v>#VALUE!</v>
      </c>
      <c r="BS98">
        <f t="shared" si="195"/>
        <v>5.2666699999999995</v>
      </c>
      <c r="BT98">
        <f t="shared" si="196"/>
        <v>2.0434899999999999E-4</v>
      </c>
      <c r="BU98">
        <f t="shared" si="197"/>
        <v>13.7807</v>
      </c>
      <c r="BV98" t="e">
        <f t="shared" si="198"/>
        <v>#VALUE!</v>
      </c>
      <c r="BW98" t="e">
        <f t="shared" si="199"/>
        <v>#VALUE!</v>
      </c>
      <c r="BX98" t="e">
        <f t="shared" si="156"/>
        <v>#VALUE!</v>
      </c>
      <c r="BY98">
        <f t="shared" si="157"/>
        <v>1.2852499999999999E-3</v>
      </c>
      <c r="BZ98" t="e">
        <f t="shared" si="158"/>
        <v>#VALUE!</v>
      </c>
      <c r="CA98">
        <f t="shared" si="159"/>
        <v>9.7567200000000007E-2</v>
      </c>
      <c r="CB98">
        <f t="shared" si="160"/>
        <v>9.7441799999999995E-2</v>
      </c>
      <c r="CC98" t="e">
        <f t="shared" si="161"/>
        <v>#VALUE!</v>
      </c>
      <c r="CD98" t="e">
        <f t="shared" si="162"/>
        <v>#VALUE!</v>
      </c>
      <c r="CE98">
        <f t="shared" si="163"/>
        <v>1.9012899999999999E-3</v>
      </c>
      <c r="CF98">
        <f t="shared" si="164"/>
        <v>9.4931499999999992E-8</v>
      </c>
      <c r="CG98" t="e">
        <f t="shared" si="165"/>
        <v>#VALUE!</v>
      </c>
      <c r="CH98" t="e">
        <f t="shared" si="166"/>
        <v>#VALUE!</v>
      </c>
      <c r="CI98">
        <f t="shared" si="167"/>
        <v>9.0947000000000006E-7</v>
      </c>
      <c r="CJ98">
        <f t="shared" si="168"/>
        <v>5.06253E-3</v>
      </c>
      <c r="CL98">
        <f t="shared" si="169"/>
        <v>47.96</v>
      </c>
      <c r="CM98">
        <f t="shared" si="170"/>
        <v>6.65</v>
      </c>
      <c r="CN98">
        <f t="shared" si="171"/>
        <v>13.21</v>
      </c>
      <c r="CO98">
        <f t="shared" si="172"/>
        <v>28.44</v>
      </c>
      <c r="CP98">
        <f t="shared" si="173"/>
        <v>0</v>
      </c>
      <c r="CQ98">
        <f t="shared" si="174"/>
        <v>3.75</v>
      </c>
      <c r="CV98" s="32" t="s">
        <v>275</v>
      </c>
      <c r="CW98" s="32"/>
      <c r="CX98" t="e">
        <f t="shared" si="155"/>
        <v>#VALUE!</v>
      </c>
      <c r="CY98">
        <f t="shared" si="200"/>
        <v>7.0993520356676578</v>
      </c>
      <c r="CZ98">
        <f t="shared" si="201"/>
        <v>3.3876037433155139E-4</v>
      </c>
      <c r="DA98">
        <f t="shared" si="202"/>
        <v>26.039291549295783</v>
      </c>
      <c r="DB98" t="e">
        <f t="shared" si="203"/>
        <v>#VALUE!</v>
      </c>
      <c r="DC98" t="e">
        <f t="shared" si="204"/>
        <v>#VALUE!</v>
      </c>
      <c r="DD98" t="e">
        <f t="shared" si="175"/>
        <v>#VALUE!</v>
      </c>
      <c r="DE98">
        <f t="shared" si="176"/>
        <v>1.5997804374426373E-3</v>
      </c>
      <c r="DF98" t="e">
        <f t="shared" si="177"/>
        <v>#VALUE!</v>
      </c>
      <c r="DG98">
        <f t="shared" si="178"/>
        <v>0.115383625473636</v>
      </c>
      <c r="DH98">
        <f t="shared" si="179"/>
        <v>0.11523532659210209</v>
      </c>
      <c r="DI98" t="e">
        <f t="shared" si="180"/>
        <v>#VALUE!</v>
      </c>
      <c r="DJ98" t="e">
        <f t="shared" si="181"/>
        <v>#VALUE!</v>
      </c>
      <c r="DK98">
        <f t="shared" si="182"/>
        <v>2.1228532920611705E-3</v>
      </c>
      <c r="DL98">
        <f t="shared" si="183"/>
        <v>1.113343509719221E-7</v>
      </c>
      <c r="DM98" t="e">
        <f t="shared" si="184"/>
        <v>#VALUE!</v>
      </c>
      <c r="DN98" t="e">
        <f t="shared" si="185"/>
        <v>#VALUE!</v>
      </c>
      <c r="DO98">
        <f t="shared" si="186"/>
        <v>1.0530985602511084E-6</v>
      </c>
      <c r="DP98">
        <f t="shared" si="187"/>
        <v>5.4534589575289715E-3</v>
      </c>
      <c r="DQ98">
        <f t="shared" si="188"/>
        <v>0</v>
      </c>
      <c r="DR98">
        <f t="shared" si="189"/>
        <v>0</v>
      </c>
      <c r="DS98">
        <f t="shared" si="190"/>
        <v>8.9640495867768308</v>
      </c>
      <c r="DT98">
        <f t="shared" si="191"/>
        <v>24.960926612305421</v>
      </c>
      <c r="DU98">
        <f t="shared" si="192"/>
        <v>60.828593805624735</v>
      </c>
      <c r="DV98">
        <f t="shared" si="193"/>
        <v>0</v>
      </c>
      <c r="DW98">
        <f t="shared" si="194"/>
        <v>5.2470059880239628</v>
      </c>
    </row>
    <row r="99" spans="1:127">
      <c r="A99" s="32" t="s">
        <v>277</v>
      </c>
      <c r="B99" s="16">
        <f t="shared" si="139"/>
        <v>60.35804912780344</v>
      </c>
      <c r="C99" s="16" t="e">
        <f t="shared" si="150"/>
        <v>#VALUE!</v>
      </c>
      <c r="D99" s="16">
        <f t="shared" si="140"/>
        <v>25.584477390659757</v>
      </c>
      <c r="F99" s="16">
        <f t="shared" si="141"/>
        <v>0</v>
      </c>
      <c r="G99" s="16" t="e">
        <f t="shared" si="151"/>
        <v>#VALUE!</v>
      </c>
      <c r="H99" s="16">
        <f t="shared" si="142"/>
        <v>5.5268463073852407</v>
      </c>
      <c r="I99" s="16">
        <f t="shared" si="143"/>
        <v>8.5192170508916654</v>
      </c>
      <c r="J99" s="16">
        <f t="shared" si="144"/>
        <v>0</v>
      </c>
      <c r="K99" s="16" t="e">
        <f t="shared" si="145"/>
        <v>#VALUE!</v>
      </c>
      <c r="S99" s="15">
        <v>8</v>
      </c>
      <c r="T99" s="15" t="e">
        <f t="shared" si="131"/>
        <v>#VALUE!</v>
      </c>
      <c r="U99" s="18" t="e">
        <f t="shared" si="146"/>
        <v>#VALUE!</v>
      </c>
      <c r="V99" s="18" t="e">
        <f t="shared" si="132"/>
        <v>#VALUE!</v>
      </c>
      <c r="W99" s="18" t="e">
        <f t="shared" si="133"/>
        <v>#VALUE!</v>
      </c>
      <c r="Y99" s="18" t="e">
        <f t="shared" si="134"/>
        <v>#VALUE!</v>
      </c>
      <c r="Z99" s="18" t="e">
        <f t="shared" si="135"/>
        <v>#VALUE!</v>
      </c>
      <c r="AA99" s="18" t="e">
        <f t="shared" si="136"/>
        <v>#VALUE!</v>
      </c>
      <c r="AB99" s="18" t="e">
        <f t="shared" si="137"/>
        <v>#VALUE!</v>
      </c>
      <c r="AC99" s="18" t="e">
        <f t="shared" si="138"/>
        <v>#VALUE!</v>
      </c>
      <c r="AD99" s="19" t="e">
        <f t="shared" si="147"/>
        <v>#VALUE!</v>
      </c>
      <c r="AE99" s="20" t="e">
        <f t="shared" si="149"/>
        <v>#VALUE!</v>
      </c>
      <c r="AF99" s="13" t="e">
        <f t="shared" si="148"/>
        <v>#VALUE!</v>
      </c>
      <c r="AJ99" s="32" t="s">
        <v>277</v>
      </c>
      <c r="AK99" s="32"/>
      <c r="AL99" t="s">
        <v>235</v>
      </c>
      <c r="AM99" s="32">
        <v>39820.300000000003</v>
      </c>
      <c r="AN99" t="s">
        <v>235</v>
      </c>
      <c r="AO99" s="32">
        <v>129194</v>
      </c>
      <c r="AP99" t="s">
        <v>235</v>
      </c>
      <c r="AQ99" s="32">
        <v>2.0306199999999999</v>
      </c>
      <c r="AR99" t="s">
        <v>235</v>
      </c>
      <c r="AS99" t="s">
        <v>235</v>
      </c>
      <c r="AT99" t="s">
        <v>235</v>
      </c>
      <c r="AU99" s="32">
        <v>975.16800000000001</v>
      </c>
      <c r="AV99" s="32">
        <v>963.68299999999999</v>
      </c>
      <c r="AW99" s="32">
        <v>1.71232E-3</v>
      </c>
      <c r="AX99" t="s">
        <v>235</v>
      </c>
      <c r="AY99" s="32">
        <v>18.084700000000002</v>
      </c>
      <c r="AZ99" t="s">
        <v>235</v>
      </c>
      <c r="BA99" s="32">
        <v>2.7595600000000001E-2</v>
      </c>
      <c r="BB99" s="35">
        <v>7.4261800000000001E-5</v>
      </c>
      <c r="BC99" s="32">
        <v>5.3177200000000001E-2</v>
      </c>
      <c r="BD99" s="32">
        <v>45.068800000000003</v>
      </c>
      <c r="BE99" s="32"/>
      <c r="BF99" s="43">
        <v>479700</v>
      </c>
      <c r="BG99" s="43">
        <v>63200</v>
      </c>
      <c r="BH99" s="43">
        <v>135400</v>
      </c>
      <c r="BI99" s="43">
        <v>282200</v>
      </c>
      <c r="BJ99" s="43"/>
      <c r="BK99" s="43">
        <v>39500</v>
      </c>
      <c r="BP99" s="32" t="s">
        <v>277</v>
      </c>
      <c r="BQ99" s="32"/>
      <c r="BR99" t="e">
        <f t="shared" si="154"/>
        <v>#VALUE!</v>
      </c>
      <c r="BS99">
        <f t="shared" si="195"/>
        <v>3.9820300000000004</v>
      </c>
      <c r="BT99" t="e">
        <f t="shared" si="196"/>
        <v>#VALUE!</v>
      </c>
      <c r="BU99">
        <f t="shared" si="197"/>
        <v>12.9194</v>
      </c>
      <c r="BV99" t="e">
        <f t="shared" si="198"/>
        <v>#VALUE!</v>
      </c>
      <c r="BW99">
        <f t="shared" si="199"/>
        <v>2.0306199999999997E-4</v>
      </c>
      <c r="BX99" t="e">
        <f t="shared" si="156"/>
        <v>#VALUE!</v>
      </c>
      <c r="BY99" t="e">
        <f t="shared" si="157"/>
        <v>#VALUE!</v>
      </c>
      <c r="BZ99" t="e">
        <f t="shared" si="158"/>
        <v>#VALUE!</v>
      </c>
      <c r="CA99">
        <f t="shared" si="159"/>
        <v>9.7516800000000001E-2</v>
      </c>
      <c r="CB99">
        <f t="shared" si="160"/>
        <v>9.6368300000000004E-2</v>
      </c>
      <c r="CC99">
        <f t="shared" si="161"/>
        <v>1.7123200000000001E-7</v>
      </c>
      <c r="CD99" t="e">
        <f t="shared" si="162"/>
        <v>#VALUE!</v>
      </c>
      <c r="CE99">
        <f t="shared" si="163"/>
        <v>1.8084700000000002E-3</v>
      </c>
      <c r="CF99" t="e">
        <f t="shared" si="164"/>
        <v>#VALUE!</v>
      </c>
      <c r="CG99">
        <f t="shared" si="165"/>
        <v>2.75956E-6</v>
      </c>
      <c r="CH99">
        <f t="shared" si="166"/>
        <v>7.4261800000000001E-9</v>
      </c>
      <c r="CI99">
        <f t="shared" si="167"/>
        <v>5.3177200000000005E-6</v>
      </c>
      <c r="CJ99">
        <f t="shared" si="168"/>
        <v>4.5068800000000004E-3</v>
      </c>
      <c r="CL99">
        <f t="shared" si="169"/>
        <v>47.97</v>
      </c>
      <c r="CM99">
        <f t="shared" si="170"/>
        <v>6.32</v>
      </c>
      <c r="CN99">
        <f t="shared" si="171"/>
        <v>13.54</v>
      </c>
      <c r="CO99">
        <f t="shared" si="172"/>
        <v>28.22</v>
      </c>
      <c r="CP99">
        <f t="shared" si="173"/>
        <v>0</v>
      </c>
      <c r="CQ99">
        <f t="shared" si="174"/>
        <v>3.95</v>
      </c>
      <c r="CV99" s="32" t="s">
        <v>277</v>
      </c>
      <c r="CW99" s="32"/>
      <c r="CX99" t="e">
        <f t="shared" si="155"/>
        <v>#VALUE!</v>
      </c>
      <c r="CY99">
        <f t="shared" si="200"/>
        <v>5.3676863723357817</v>
      </c>
      <c r="CZ99" t="e">
        <f t="shared" si="201"/>
        <v>#VALUE!</v>
      </c>
      <c r="DA99">
        <f t="shared" si="202"/>
        <v>24.411824017790963</v>
      </c>
      <c r="DB99" t="e">
        <f t="shared" si="203"/>
        <v>#VALUE!</v>
      </c>
      <c r="DC99">
        <f t="shared" si="204"/>
        <v>2.6219909501274042E-4</v>
      </c>
      <c r="DD99" t="e">
        <f t="shared" si="175"/>
        <v>#VALUE!</v>
      </c>
      <c r="DE99" t="e">
        <f t="shared" si="176"/>
        <v>#VALUE!</v>
      </c>
      <c r="DF99" t="e">
        <f t="shared" si="177"/>
        <v>#VALUE!</v>
      </c>
      <c r="DG99">
        <f t="shared" si="178"/>
        <v>0.11532402209541184</v>
      </c>
      <c r="DH99">
        <f t="shared" si="179"/>
        <v>0.11396579828806193</v>
      </c>
      <c r="DI99">
        <f t="shared" si="180"/>
        <v>2.1745366235519043E-7</v>
      </c>
      <c r="DJ99" t="e">
        <f t="shared" si="181"/>
        <v>#VALUE!</v>
      </c>
      <c r="DK99">
        <f t="shared" si="182"/>
        <v>2.019216686088848E-3</v>
      </c>
      <c r="DL99" t="e">
        <f t="shared" si="183"/>
        <v>#VALUE!</v>
      </c>
      <c r="DM99">
        <f t="shared" si="184"/>
        <v>3.3898663526052739E-6</v>
      </c>
      <c r="DN99">
        <f t="shared" si="185"/>
        <v>8.9722028057724362E-9</v>
      </c>
      <c r="DO99">
        <f t="shared" si="186"/>
        <v>6.1575239159274354E-6</v>
      </c>
      <c r="DP99">
        <f t="shared" si="187"/>
        <v>4.8549016216216344E-3</v>
      </c>
      <c r="DQ99">
        <f t="shared" si="188"/>
        <v>0</v>
      </c>
      <c r="DR99">
        <f t="shared" si="189"/>
        <v>0</v>
      </c>
      <c r="DS99">
        <f t="shared" si="190"/>
        <v>8.5192170508916654</v>
      </c>
      <c r="DT99">
        <f t="shared" si="191"/>
        <v>25.584477390659757</v>
      </c>
      <c r="DU99">
        <f t="shared" si="192"/>
        <v>60.35804912780344</v>
      </c>
      <c r="DV99">
        <f t="shared" si="193"/>
        <v>0</v>
      </c>
      <c r="DW99">
        <f t="shared" si="194"/>
        <v>5.5268463073852407</v>
      </c>
    </row>
    <row r="100" spans="1:127">
      <c r="A100" s="39" t="s">
        <v>279</v>
      </c>
      <c r="B100" s="16">
        <f t="shared" si="139"/>
        <v>62.325781416874285</v>
      </c>
      <c r="C100" s="16" t="e">
        <f t="shared" si="150"/>
        <v>#VALUE!</v>
      </c>
      <c r="D100" s="16">
        <f t="shared" si="140"/>
        <v>24.053943661971839</v>
      </c>
      <c r="F100" s="16">
        <f t="shared" si="141"/>
        <v>0</v>
      </c>
      <c r="G100" s="16" t="e">
        <f t="shared" si="151"/>
        <v>#VALUE!</v>
      </c>
      <c r="H100" s="16">
        <f t="shared" si="142"/>
        <v>3.9877245508982115</v>
      </c>
      <c r="I100" s="16">
        <f t="shared" si="143"/>
        <v>9.6245585036972283</v>
      </c>
      <c r="J100" s="16">
        <f t="shared" si="144"/>
        <v>0</v>
      </c>
      <c r="K100" s="16" t="e">
        <f t="shared" si="145"/>
        <v>#VALUE!</v>
      </c>
      <c r="S100" s="15">
        <v>8</v>
      </c>
      <c r="T100" s="15" t="e">
        <f t="shared" si="131"/>
        <v>#VALUE!</v>
      </c>
      <c r="U100" s="18" t="e">
        <f t="shared" si="146"/>
        <v>#VALUE!</v>
      </c>
      <c r="V100" s="18" t="e">
        <f t="shared" si="132"/>
        <v>#VALUE!</v>
      </c>
      <c r="W100" s="18" t="e">
        <f t="shared" si="133"/>
        <v>#VALUE!</v>
      </c>
      <c r="Y100" s="18" t="e">
        <f t="shared" si="134"/>
        <v>#VALUE!</v>
      </c>
      <c r="Z100" s="18" t="e">
        <f t="shared" si="135"/>
        <v>#VALUE!</v>
      </c>
      <c r="AA100" s="18" t="e">
        <f t="shared" si="136"/>
        <v>#VALUE!</v>
      </c>
      <c r="AB100" s="18" t="e">
        <f t="shared" si="137"/>
        <v>#VALUE!</v>
      </c>
      <c r="AC100" s="18" t="e">
        <f t="shared" si="138"/>
        <v>#VALUE!</v>
      </c>
      <c r="AD100" s="19" t="e">
        <f t="shared" si="147"/>
        <v>#VALUE!</v>
      </c>
      <c r="AE100" s="20" t="e">
        <f t="shared" si="149"/>
        <v>#VALUE!</v>
      </c>
      <c r="AF100" s="13" t="e">
        <f t="shared" si="148"/>
        <v>#VALUE!</v>
      </c>
      <c r="AJ100" s="39" t="s">
        <v>279</v>
      </c>
      <c r="AK100" s="39"/>
      <c r="AL100" s="39">
        <v>2.1604800000000002</v>
      </c>
      <c r="AM100" s="39">
        <v>63369.5</v>
      </c>
      <c r="AN100" t="s">
        <v>235</v>
      </c>
      <c r="AO100" s="39">
        <v>141908</v>
      </c>
      <c r="AP100" t="s">
        <v>235</v>
      </c>
      <c r="AQ100" t="s">
        <v>235</v>
      </c>
      <c r="AR100" t="s">
        <v>235</v>
      </c>
      <c r="AS100" s="39">
        <v>12.7235</v>
      </c>
      <c r="AT100" t="s">
        <v>235</v>
      </c>
      <c r="AU100" s="39">
        <v>1052.67</v>
      </c>
      <c r="AV100" s="39">
        <v>1057.1099999999999</v>
      </c>
      <c r="AW100" t="s">
        <v>235</v>
      </c>
      <c r="AX100" t="s">
        <v>235</v>
      </c>
      <c r="AY100" s="39">
        <v>20.494</v>
      </c>
      <c r="AZ100" s="41">
        <v>7.3790100000000004E-5</v>
      </c>
      <c r="BA100" t="s">
        <v>235</v>
      </c>
      <c r="BB100" t="s">
        <v>235</v>
      </c>
      <c r="BC100" s="41">
        <v>1.8807900000000001E-9</v>
      </c>
      <c r="BD100" s="39">
        <v>45.606200000000001</v>
      </c>
      <c r="BE100" s="39"/>
      <c r="BF100" s="42">
        <v>481400</v>
      </c>
      <c r="BG100" s="42">
        <v>71400</v>
      </c>
      <c r="BH100" s="42">
        <v>127300</v>
      </c>
      <c r="BI100" s="42">
        <v>291400</v>
      </c>
      <c r="BJ100" s="42"/>
      <c r="BK100" s="42">
        <v>28500</v>
      </c>
      <c r="BP100" s="39" t="s">
        <v>279</v>
      </c>
      <c r="BQ100" s="39"/>
      <c r="BR100">
        <f t="shared" si="154"/>
        <v>2.1604800000000002E-4</v>
      </c>
      <c r="BS100">
        <f t="shared" si="195"/>
        <v>6.3369499999999999</v>
      </c>
      <c r="BT100" t="e">
        <f t="shared" si="196"/>
        <v>#VALUE!</v>
      </c>
      <c r="BU100">
        <f t="shared" si="197"/>
        <v>14.190799999999999</v>
      </c>
      <c r="BV100" t="e">
        <f t="shared" si="198"/>
        <v>#VALUE!</v>
      </c>
      <c r="BW100" t="e">
        <f t="shared" si="199"/>
        <v>#VALUE!</v>
      </c>
      <c r="BX100" t="e">
        <f t="shared" si="156"/>
        <v>#VALUE!</v>
      </c>
      <c r="BY100">
        <f t="shared" si="157"/>
        <v>1.27235E-3</v>
      </c>
      <c r="BZ100" t="e">
        <f t="shared" si="158"/>
        <v>#VALUE!</v>
      </c>
      <c r="CA100">
        <f t="shared" si="159"/>
        <v>0.10526700000000001</v>
      </c>
      <c r="CB100">
        <f t="shared" si="160"/>
        <v>0.10571099999999999</v>
      </c>
      <c r="CC100" t="e">
        <f t="shared" si="161"/>
        <v>#VALUE!</v>
      </c>
      <c r="CD100" t="e">
        <f t="shared" si="162"/>
        <v>#VALUE!</v>
      </c>
      <c r="CE100">
        <f t="shared" si="163"/>
        <v>2.0493999999999998E-3</v>
      </c>
      <c r="CF100">
        <f t="shared" si="164"/>
        <v>7.3790100000000001E-9</v>
      </c>
      <c r="CG100" t="e">
        <f t="shared" si="165"/>
        <v>#VALUE!</v>
      </c>
      <c r="CH100" t="e">
        <f t="shared" si="166"/>
        <v>#VALUE!</v>
      </c>
      <c r="CI100">
        <f t="shared" si="167"/>
        <v>1.88079E-13</v>
      </c>
      <c r="CJ100">
        <f t="shared" si="168"/>
        <v>4.5606200000000005E-3</v>
      </c>
      <c r="CL100">
        <f t="shared" si="169"/>
        <v>48.14</v>
      </c>
      <c r="CM100">
        <f t="shared" si="170"/>
        <v>7.14</v>
      </c>
      <c r="CN100">
        <f t="shared" si="171"/>
        <v>12.73</v>
      </c>
      <c r="CO100">
        <f t="shared" si="172"/>
        <v>29.14</v>
      </c>
      <c r="CP100">
        <f t="shared" si="173"/>
        <v>0</v>
      </c>
      <c r="CQ100">
        <f t="shared" si="174"/>
        <v>2.85</v>
      </c>
      <c r="CV100" s="39" t="s">
        <v>279</v>
      </c>
      <c r="CW100" s="39"/>
      <c r="CX100">
        <f t="shared" si="155"/>
        <v>4.6509468587896185E-4</v>
      </c>
      <c r="CY100">
        <f t="shared" si="200"/>
        <v>8.542065267507585</v>
      </c>
      <c r="CZ100" t="e">
        <f t="shared" si="201"/>
        <v>#VALUE!</v>
      </c>
      <c r="DA100">
        <f t="shared" si="202"/>
        <v>26.814195107487034</v>
      </c>
      <c r="DB100" t="e">
        <f t="shared" si="203"/>
        <v>#VALUE!</v>
      </c>
      <c r="DC100" t="e">
        <f t="shared" si="204"/>
        <v>#VALUE!</v>
      </c>
      <c r="DD100" t="e">
        <f t="shared" si="175"/>
        <v>#VALUE!</v>
      </c>
      <c r="DE100">
        <f t="shared" si="176"/>
        <v>1.583723508718257E-3</v>
      </c>
      <c r="DF100" t="e">
        <f t="shared" si="177"/>
        <v>#VALUE!</v>
      </c>
      <c r="DG100">
        <f t="shared" si="178"/>
        <v>0.12448946062542782</v>
      </c>
      <c r="DH100">
        <f t="shared" si="179"/>
        <v>0.12501453800502149</v>
      </c>
      <c r="DI100" t="e">
        <f t="shared" si="180"/>
        <v>#VALUE!</v>
      </c>
      <c r="DJ100" t="e">
        <f t="shared" si="181"/>
        <v>#VALUE!</v>
      </c>
      <c r="DK100">
        <f t="shared" si="182"/>
        <v>2.2882230152949643E-3</v>
      </c>
      <c r="DL100">
        <f t="shared" si="183"/>
        <v>8.6540009287256909E-9</v>
      </c>
      <c r="DM100" t="e">
        <f t="shared" si="184"/>
        <v>#VALUE!</v>
      </c>
      <c r="DN100" t="e">
        <f t="shared" si="185"/>
        <v>#VALUE!</v>
      </c>
      <c r="DO100">
        <f t="shared" si="186"/>
        <v>2.1778148164696824E-13</v>
      </c>
      <c r="DP100">
        <f t="shared" si="187"/>
        <v>4.9127914285714419E-3</v>
      </c>
      <c r="DQ100">
        <f t="shared" si="188"/>
        <v>0</v>
      </c>
      <c r="DR100">
        <f t="shared" si="189"/>
        <v>0</v>
      </c>
      <c r="DS100">
        <f t="shared" si="190"/>
        <v>9.6245585036972283</v>
      </c>
      <c r="DT100">
        <f t="shared" si="191"/>
        <v>24.053943661971839</v>
      </c>
      <c r="DU100">
        <f t="shared" si="192"/>
        <v>62.325781416874285</v>
      </c>
      <c r="DV100">
        <f t="shared" si="193"/>
        <v>0</v>
      </c>
      <c r="DW100">
        <f t="shared" si="194"/>
        <v>3.9877245508982115</v>
      </c>
    </row>
    <row r="101" spans="1:127">
      <c r="A101" s="39" t="s">
        <v>281</v>
      </c>
      <c r="B101" s="16">
        <f t="shared" si="139"/>
        <v>61.705517977928046</v>
      </c>
      <c r="C101" s="16" t="e">
        <f t="shared" si="150"/>
        <v>#VALUE!</v>
      </c>
      <c r="D101" s="16">
        <f t="shared" si="140"/>
        <v>24.526330615270581</v>
      </c>
      <c r="F101" s="16">
        <f t="shared" si="141"/>
        <v>0</v>
      </c>
      <c r="G101" s="16" t="e">
        <f t="shared" si="151"/>
        <v>#VALUE!</v>
      </c>
      <c r="H101" s="16">
        <f t="shared" si="142"/>
        <v>4.3235329341317446</v>
      </c>
      <c r="I101" s="16">
        <f t="shared" si="143"/>
        <v>9.435841670291401</v>
      </c>
      <c r="J101" s="16">
        <f t="shared" si="144"/>
        <v>0</v>
      </c>
      <c r="K101" s="16" t="e">
        <f t="shared" si="145"/>
        <v>#VALUE!</v>
      </c>
      <c r="S101" s="15">
        <v>8</v>
      </c>
      <c r="T101" s="15" t="e">
        <f t="shared" si="131"/>
        <v>#VALUE!</v>
      </c>
      <c r="U101" s="18" t="e">
        <f t="shared" si="146"/>
        <v>#VALUE!</v>
      </c>
      <c r="V101" s="18" t="e">
        <f t="shared" si="132"/>
        <v>#VALUE!</v>
      </c>
      <c r="W101" s="18" t="e">
        <f t="shared" si="133"/>
        <v>#VALUE!</v>
      </c>
      <c r="Y101" s="18" t="e">
        <f t="shared" si="134"/>
        <v>#VALUE!</v>
      </c>
      <c r="Z101" s="18" t="e">
        <f t="shared" si="135"/>
        <v>#VALUE!</v>
      </c>
      <c r="AA101" s="18" t="e">
        <f t="shared" si="136"/>
        <v>#VALUE!</v>
      </c>
      <c r="AB101" s="18" t="e">
        <f t="shared" si="137"/>
        <v>#VALUE!</v>
      </c>
      <c r="AC101" s="18" t="e">
        <f t="shared" si="138"/>
        <v>#VALUE!</v>
      </c>
      <c r="AD101" s="19" t="e">
        <f t="shared" si="147"/>
        <v>#VALUE!</v>
      </c>
      <c r="AE101" s="20" t="e">
        <f t="shared" si="149"/>
        <v>#VALUE!</v>
      </c>
      <c r="AF101" s="13" t="e">
        <f t="shared" si="148"/>
        <v>#VALUE!</v>
      </c>
      <c r="AJ101" s="39" t="s">
        <v>281</v>
      </c>
      <c r="AK101" s="39"/>
      <c r="AL101" s="39">
        <v>9.3098600000000005</v>
      </c>
      <c r="AM101" s="39">
        <v>53303.6</v>
      </c>
      <c r="AN101" t="s">
        <v>235</v>
      </c>
      <c r="AO101" s="39">
        <v>128925</v>
      </c>
      <c r="AP101" t="s">
        <v>235</v>
      </c>
      <c r="AQ101" t="s">
        <v>235</v>
      </c>
      <c r="AR101" t="s">
        <v>235</v>
      </c>
      <c r="AS101" t="s">
        <v>235</v>
      </c>
      <c r="AT101" t="s">
        <v>235</v>
      </c>
      <c r="AU101" s="39">
        <v>944.577</v>
      </c>
      <c r="AV101" s="39">
        <v>936.80899999999997</v>
      </c>
      <c r="AW101" t="s">
        <v>235</v>
      </c>
      <c r="AX101" t="s">
        <v>235</v>
      </c>
      <c r="AY101" s="39">
        <v>22.4664</v>
      </c>
      <c r="AZ101" t="s">
        <v>235</v>
      </c>
      <c r="BA101" s="39">
        <v>9.60253E-4</v>
      </c>
      <c r="BB101" s="39">
        <v>1.4246899999999999E-3</v>
      </c>
      <c r="BC101" s="39">
        <v>5.37148E-2</v>
      </c>
      <c r="BD101" s="39">
        <v>42.010599999999997</v>
      </c>
      <c r="BE101" s="39"/>
      <c r="BF101" s="42">
        <v>480800</v>
      </c>
      <c r="BG101" s="42">
        <v>70000</v>
      </c>
      <c r="BH101" s="42">
        <v>129800</v>
      </c>
      <c r="BI101" s="42">
        <v>288500</v>
      </c>
      <c r="BJ101" s="42"/>
      <c r="BK101" s="42">
        <v>30900</v>
      </c>
      <c r="BP101" s="39" t="s">
        <v>281</v>
      </c>
      <c r="BQ101" s="39"/>
      <c r="BR101">
        <f t="shared" si="154"/>
        <v>9.3098600000000007E-4</v>
      </c>
      <c r="BS101">
        <f t="shared" si="195"/>
        <v>5.3303599999999998</v>
      </c>
      <c r="BT101" t="e">
        <f t="shared" si="196"/>
        <v>#VALUE!</v>
      </c>
      <c r="BU101">
        <f t="shared" si="197"/>
        <v>12.8925</v>
      </c>
      <c r="BV101" t="e">
        <f t="shared" si="198"/>
        <v>#VALUE!</v>
      </c>
      <c r="BW101" t="e">
        <f t="shared" si="199"/>
        <v>#VALUE!</v>
      </c>
      <c r="BX101" t="e">
        <f t="shared" si="156"/>
        <v>#VALUE!</v>
      </c>
      <c r="BY101" t="e">
        <f t="shared" si="157"/>
        <v>#VALUE!</v>
      </c>
      <c r="BZ101" t="e">
        <f t="shared" si="158"/>
        <v>#VALUE!</v>
      </c>
      <c r="CA101">
        <f t="shared" si="159"/>
        <v>9.4457700000000006E-2</v>
      </c>
      <c r="CB101">
        <f t="shared" si="160"/>
        <v>9.3680899999999998E-2</v>
      </c>
      <c r="CC101" t="e">
        <f t="shared" si="161"/>
        <v>#VALUE!</v>
      </c>
      <c r="CD101" t="e">
        <f t="shared" si="162"/>
        <v>#VALUE!</v>
      </c>
      <c r="CE101">
        <f t="shared" si="163"/>
        <v>2.2466399999999998E-3</v>
      </c>
      <c r="CF101" t="e">
        <f t="shared" si="164"/>
        <v>#VALUE!</v>
      </c>
      <c r="CG101">
        <f t="shared" si="165"/>
        <v>9.6025300000000004E-8</v>
      </c>
      <c r="CH101">
        <f t="shared" si="166"/>
        <v>1.42469E-7</v>
      </c>
      <c r="CI101">
        <f t="shared" si="167"/>
        <v>5.3714799999999996E-6</v>
      </c>
      <c r="CJ101">
        <f t="shared" si="168"/>
        <v>4.2010599999999995E-3</v>
      </c>
      <c r="CL101">
        <f t="shared" si="169"/>
        <v>48.08</v>
      </c>
      <c r="CM101">
        <f t="shared" si="170"/>
        <v>7</v>
      </c>
      <c r="CN101">
        <f t="shared" si="171"/>
        <v>12.98</v>
      </c>
      <c r="CO101">
        <f t="shared" si="172"/>
        <v>28.85</v>
      </c>
      <c r="CP101">
        <f t="shared" si="173"/>
        <v>0</v>
      </c>
      <c r="CQ101">
        <f t="shared" si="174"/>
        <v>3.09</v>
      </c>
      <c r="CV101" s="39" t="s">
        <v>281</v>
      </c>
      <c r="CW101" s="39"/>
      <c r="CX101">
        <f t="shared" si="155"/>
        <v>2.0041687089337149E-3</v>
      </c>
      <c r="CY101">
        <f t="shared" si="200"/>
        <v>7.1852047150934952</v>
      </c>
      <c r="CZ101" t="e">
        <f t="shared" si="201"/>
        <v>#VALUE!</v>
      </c>
      <c r="DA101">
        <f t="shared" si="202"/>
        <v>24.360995181616019</v>
      </c>
      <c r="DB101" t="e">
        <f t="shared" si="203"/>
        <v>#VALUE!</v>
      </c>
      <c r="DC101" t="e">
        <f t="shared" si="204"/>
        <v>#VALUE!</v>
      </c>
      <c r="DD101" t="e">
        <f t="shared" si="175"/>
        <v>#VALUE!</v>
      </c>
      <c r="DE101" t="e">
        <f t="shared" si="176"/>
        <v>#VALUE!</v>
      </c>
      <c r="DF101" t="e">
        <f t="shared" si="177"/>
        <v>#VALUE!</v>
      </c>
      <c r="DG101">
        <f t="shared" si="178"/>
        <v>0.11170630990641391</v>
      </c>
      <c r="DH101">
        <f t="shared" si="179"/>
        <v>0.11078766101346708</v>
      </c>
      <c r="DI101" t="e">
        <f t="shared" si="180"/>
        <v>#VALUE!</v>
      </c>
      <c r="DJ101" t="e">
        <f t="shared" si="181"/>
        <v>#VALUE!</v>
      </c>
      <c r="DK101">
        <f t="shared" si="182"/>
        <v>2.5084480116533028E-3</v>
      </c>
      <c r="DL101" t="e">
        <f t="shared" si="183"/>
        <v>#VALUE!</v>
      </c>
      <c r="DM101">
        <f t="shared" si="184"/>
        <v>1.1795827359029238E-7</v>
      </c>
      <c r="DN101">
        <f t="shared" si="185"/>
        <v>1.7212897634256012E-7</v>
      </c>
      <c r="DO101">
        <f t="shared" si="186"/>
        <v>6.2197739941038442E-6</v>
      </c>
      <c r="DP101">
        <f t="shared" si="187"/>
        <v>4.525466177606189E-3</v>
      </c>
      <c r="DQ101">
        <f t="shared" si="188"/>
        <v>0</v>
      </c>
      <c r="DR101">
        <f t="shared" si="189"/>
        <v>0</v>
      </c>
      <c r="DS101">
        <f t="shared" si="190"/>
        <v>9.435841670291401</v>
      </c>
      <c r="DT101">
        <f t="shared" si="191"/>
        <v>24.526330615270581</v>
      </c>
      <c r="DU101">
        <f t="shared" si="192"/>
        <v>61.705517977928046</v>
      </c>
      <c r="DV101">
        <f t="shared" si="193"/>
        <v>0</v>
      </c>
      <c r="DW101">
        <f t="shared" si="194"/>
        <v>4.3235329341317446</v>
      </c>
    </row>
    <row r="102" spans="1:127">
      <c r="A102" s="39" t="s">
        <v>283</v>
      </c>
      <c r="B102" s="16">
        <f t="shared" si="139"/>
        <v>61.598576005695932</v>
      </c>
      <c r="C102" s="16">
        <f t="shared" si="150"/>
        <v>2.2237463129308539E-3</v>
      </c>
      <c r="D102" s="16">
        <f t="shared" si="140"/>
        <v>24.507435137138632</v>
      </c>
      <c r="F102" s="16">
        <f t="shared" si="141"/>
        <v>0</v>
      </c>
      <c r="G102" s="16" t="e">
        <f t="shared" si="151"/>
        <v>#VALUE!</v>
      </c>
      <c r="H102" s="16">
        <f t="shared" si="142"/>
        <v>4.5194211576846399</v>
      </c>
      <c r="I102" s="16">
        <f t="shared" si="143"/>
        <v>9.3819225750325916</v>
      </c>
      <c r="J102" s="16">
        <f t="shared" si="144"/>
        <v>0</v>
      </c>
      <c r="K102" s="16" t="e">
        <f t="shared" si="145"/>
        <v>#VALUE!</v>
      </c>
      <c r="S102" s="15">
        <v>8</v>
      </c>
      <c r="T102" s="15" t="e">
        <f t="shared" si="131"/>
        <v>#VALUE!</v>
      </c>
      <c r="U102" s="18" t="e">
        <f t="shared" si="146"/>
        <v>#VALUE!</v>
      </c>
      <c r="V102" s="18" t="e">
        <f t="shared" si="132"/>
        <v>#VALUE!</v>
      </c>
      <c r="W102" s="18" t="e">
        <f t="shared" si="133"/>
        <v>#VALUE!</v>
      </c>
      <c r="Y102" s="18" t="e">
        <f t="shared" si="134"/>
        <v>#VALUE!</v>
      </c>
      <c r="Z102" s="18" t="e">
        <f t="shared" si="135"/>
        <v>#VALUE!</v>
      </c>
      <c r="AA102" s="18" t="e">
        <f t="shared" si="136"/>
        <v>#VALUE!</v>
      </c>
      <c r="AB102" s="18" t="e">
        <f t="shared" si="137"/>
        <v>#VALUE!</v>
      </c>
      <c r="AC102" s="18" t="e">
        <f t="shared" si="138"/>
        <v>#VALUE!</v>
      </c>
      <c r="AD102" s="19" t="e">
        <f t="shared" si="147"/>
        <v>#VALUE!</v>
      </c>
      <c r="AE102" s="20" t="e">
        <f t="shared" si="149"/>
        <v>#VALUE!</v>
      </c>
      <c r="AF102" s="13" t="e">
        <f t="shared" si="148"/>
        <v>#VALUE!</v>
      </c>
      <c r="AJ102" s="39" t="s">
        <v>283</v>
      </c>
      <c r="AK102" s="39"/>
      <c r="AL102" s="39">
        <v>6.2142799999999996</v>
      </c>
      <c r="AM102" s="39">
        <v>71670.2</v>
      </c>
      <c r="AN102" t="s">
        <v>235</v>
      </c>
      <c r="AO102" s="39">
        <v>170933</v>
      </c>
      <c r="AP102" s="39">
        <v>13.327999999999999</v>
      </c>
      <c r="AQ102" t="s">
        <v>235</v>
      </c>
      <c r="AR102" t="s">
        <v>235</v>
      </c>
      <c r="AS102" t="s">
        <v>235</v>
      </c>
      <c r="AT102" t="s">
        <v>235</v>
      </c>
      <c r="AU102" s="39">
        <v>1037.1500000000001</v>
      </c>
      <c r="AV102" s="39">
        <v>1081.19</v>
      </c>
      <c r="AW102" t="s">
        <v>235</v>
      </c>
      <c r="AX102" t="s">
        <v>235</v>
      </c>
      <c r="AY102" s="39">
        <v>21.877099999999999</v>
      </c>
      <c r="AZ102" s="39">
        <v>1.38854E-3</v>
      </c>
      <c r="BA102" t="s">
        <v>235</v>
      </c>
      <c r="BB102" t="s">
        <v>235</v>
      </c>
      <c r="BC102" s="39">
        <v>2.2527700000000001E-2</v>
      </c>
      <c r="BD102" s="39">
        <v>51.2943</v>
      </c>
      <c r="BE102" s="39"/>
      <c r="BF102" s="42">
        <v>480500</v>
      </c>
      <c r="BG102" s="42">
        <v>69600</v>
      </c>
      <c r="BH102" s="42">
        <v>129700</v>
      </c>
      <c r="BI102" s="42">
        <v>288000</v>
      </c>
      <c r="BJ102" s="42"/>
      <c r="BK102" s="42">
        <v>32300</v>
      </c>
      <c r="BP102" s="39" t="s">
        <v>283</v>
      </c>
      <c r="BQ102" s="39"/>
      <c r="BR102">
        <f t="shared" si="154"/>
        <v>6.2142799999999993E-4</v>
      </c>
      <c r="BS102">
        <f t="shared" si="195"/>
        <v>7.1670199999999999</v>
      </c>
      <c r="BT102" t="e">
        <f t="shared" si="196"/>
        <v>#VALUE!</v>
      </c>
      <c r="BU102">
        <f t="shared" si="197"/>
        <v>17.093299999999999</v>
      </c>
      <c r="BV102">
        <f t="shared" si="198"/>
        <v>1.3327999999999999E-3</v>
      </c>
      <c r="BW102" t="e">
        <f t="shared" si="199"/>
        <v>#VALUE!</v>
      </c>
      <c r="BX102" t="e">
        <f t="shared" si="156"/>
        <v>#VALUE!</v>
      </c>
      <c r="BY102" t="e">
        <f t="shared" si="157"/>
        <v>#VALUE!</v>
      </c>
      <c r="BZ102" t="e">
        <f t="shared" si="158"/>
        <v>#VALUE!</v>
      </c>
      <c r="CA102">
        <f t="shared" si="159"/>
        <v>0.10371500000000002</v>
      </c>
      <c r="CB102">
        <f t="shared" si="160"/>
        <v>0.10811900000000001</v>
      </c>
      <c r="CC102" t="e">
        <f t="shared" si="161"/>
        <v>#VALUE!</v>
      </c>
      <c r="CD102" t="e">
        <f t="shared" si="162"/>
        <v>#VALUE!</v>
      </c>
      <c r="CE102">
        <f t="shared" si="163"/>
        <v>2.1877099999999998E-3</v>
      </c>
      <c r="CF102">
        <f t="shared" si="164"/>
        <v>1.3885400000000001E-7</v>
      </c>
      <c r="CG102" t="e">
        <f t="shared" si="165"/>
        <v>#VALUE!</v>
      </c>
      <c r="CH102" t="e">
        <f t="shared" si="166"/>
        <v>#VALUE!</v>
      </c>
      <c r="CI102">
        <f t="shared" si="167"/>
        <v>2.2527700000000003E-6</v>
      </c>
      <c r="CJ102">
        <f t="shared" si="168"/>
        <v>5.1294299999999999E-3</v>
      </c>
      <c r="CL102">
        <f t="shared" si="169"/>
        <v>48.05</v>
      </c>
      <c r="CM102">
        <f t="shared" si="170"/>
        <v>6.96</v>
      </c>
      <c r="CN102">
        <f t="shared" si="171"/>
        <v>12.97</v>
      </c>
      <c r="CO102">
        <f t="shared" si="172"/>
        <v>28.8</v>
      </c>
      <c r="CP102">
        <f t="shared" si="173"/>
        <v>0</v>
      </c>
      <c r="CQ102">
        <f t="shared" si="174"/>
        <v>3.23</v>
      </c>
      <c r="CV102" s="39" t="s">
        <v>283</v>
      </c>
      <c r="CW102" s="39"/>
      <c r="CX102">
        <f t="shared" si="155"/>
        <v>1.3377715158501419E-3</v>
      </c>
      <c r="CY102">
        <f t="shared" si="200"/>
        <v>9.6609808525445526</v>
      </c>
      <c r="CZ102" t="e">
        <f t="shared" si="201"/>
        <v>#VALUE!</v>
      </c>
      <c r="DA102">
        <f t="shared" si="202"/>
        <v>32.298607635285407</v>
      </c>
      <c r="DB102">
        <f t="shared" si="203"/>
        <v>2.2237463129308539E-3</v>
      </c>
      <c r="DC102" t="e">
        <f t="shared" si="204"/>
        <v>#VALUE!</v>
      </c>
      <c r="DD102" t="e">
        <f t="shared" si="175"/>
        <v>#VALUE!</v>
      </c>
      <c r="DE102" t="e">
        <f t="shared" si="176"/>
        <v>#VALUE!</v>
      </c>
      <c r="DF102" t="e">
        <f t="shared" si="177"/>
        <v>#VALUE!</v>
      </c>
      <c r="DG102">
        <f t="shared" si="178"/>
        <v>0.12265405501027146</v>
      </c>
      <c r="DH102">
        <f t="shared" si="179"/>
        <v>0.12786225496461978</v>
      </c>
      <c r="DI102" t="e">
        <f t="shared" si="180"/>
        <v>#VALUE!</v>
      </c>
      <c r="DJ102" t="e">
        <f t="shared" si="181"/>
        <v>#VALUE!</v>
      </c>
      <c r="DK102">
        <f t="shared" si="182"/>
        <v>2.4426507137654662E-3</v>
      </c>
      <c r="DL102">
        <f t="shared" si="183"/>
        <v>1.6284605183585293E-7</v>
      </c>
      <c r="DM102" t="e">
        <f t="shared" si="184"/>
        <v>#VALUE!</v>
      </c>
      <c r="DN102" t="e">
        <f t="shared" si="185"/>
        <v>#VALUE!</v>
      </c>
      <c r="DO102">
        <f t="shared" si="186"/>
        <v>2.6085399667684364E-6</v>
      </c>
      <c r="DP102">
        <f t="shared" si="187"/>
        <v>5.5255249806949944E-3</v>
      </c>
      <c r="DQ102">
        <f t="shared" si="188"/>
        <v>0</v>
      </c>
      <c r="DR102">
        <f t="shared" si="189"/>
        <v>0</v>
      </c>
      <c r="DS102">
        <f t="shared" si="190"/>
        <v>9.3819225750325916</v>
      </c>
      <c r="DT102">
        <f t="shared" si="191"/>
        <v>24.507435137138632</v>
      </c>
      <c r="DU102">
        <f t="shared" si="192"/>
        <v>61.598576005695932</v>
      </c>
      <c r="DV102">
        <f t="shared" si="193"/>
        <v>0</v>
      </c>
      <c r="DW102">
        <f t="shared" si="194"/>
        <v>4.5194211576846399</v>
      </c>
    </row>
    <row r="103" spans="1:127">
      <c r="A103" s="39" t="s">
        <v>285</v>
      </c>
      <c r="B103" s="16">
        <f t="shared" si="139"/>
        <v>61.320526877892448</v>
      </c>
      <c r="C103" s="16" t="e">
        <f t="shared" si="150"/>
        <v>#VALUE!</v>
      </c>
      <c r="D103" s="16">
        <f t="shared" si="140"/>
        <v>24.790867309117871</v>
      </c>
      <c r="F103" s="16">
        <f t="shared" si="141"/>
        <v>0</v>
      </c>
      <c r="G103" s="16" t="e">
        <f t="shared" si="151"/>
        <v>#VALUE!</v>
      </c>
      <c r="H103" s="16">
        <f t="shared" si="142"/>
        <v>4.8132534930139812</v>
      </c>
      <c r="I103" s="16">
        <f t="shared" si="143"/>
        <v>9.0584080034797445</v>
      </c>
      <c r="J103" s="16">
        <f t="shared" si="144"/>
        <v>0</v>
      </c>
      <c r="K103" s="16" t="e">
        <f t="shared" si="145"/>
        <v>#VALUE!</v>
      </c>
      <c r="S103" s="15">
        <v>8</v>
      </c>
      <c r="T103" s="15" t="e">
        <f t="shared" si="131"/>
        <v>#VALUE!</v>
      </c>
      <c r="U103" s="18" t="e">
        <f t="shared" si="146"/>
        <v>#VALUE!</v>
      </c>
      <c r="V103" s="18" t="e">
        <f t="shared" si="132"/>
        <v>#VALUE!</v>
      </c>
      <c r="W103" s="18" t="e">
        <f t="shared" si="133"/>
        <v>#VALUE!</v>
      </c>
      <c r="Y103" s="18" t="e">
        <f t="shared" si="134"/>
        <v>#VALUE!</v>
      </c>
      <c r="Z103" s="18" t="e">
        <f t="shared" si="135"/>
        <v>#VALUE!</v>
      </c>
      <c r="AA103" s="18" t="e">
        <f t="shared" si="136"/>
        <v>#VALUE!</v>
      </c>
      <c r="AB103" s="18" t="e">
        <f t="shared" si="137"/>
        <v>#VALUE!</v>
      </c>
      <c r="AC103" s="18" t="e">
        <f t="shared" si="138"/>
        <v>#VALUE!</v>
      </c>
      <c r="AD103" s="19" t="e">
        <f t="shared" si="147"/>
        <v>#VALUE!</v>
      </c>
      <c r="AE103" s="20" t="e">
        <f t="shared" si="149"/>
        <v>#VALUE!</v>
      </c>
      <c r="AF103" s="13" t="e">
        <f t="shared" si="148"/>
        <v>#VALUE!</v>
      </c>
      <c r="AJ103" s="39" t="s">
        <v>285</v>
      </c>
      <c r="AK103" s="39"/>
      <c r="AL103" t="s">
        <v>235</v>
      </c>
      <c r="AM103" s="39">
        <v>61133.5</v>
      </c>
      <c r="AN103" t="s">
        <v>235</v>
      </c>
      <c r="AO103" s="39">
        <v>151098</v>
      </c>
      <c r="AP103" t="s">
        <v>235</v>
      </c>
      <c r="AQ103" t="s">
        <v>235</v>
      </c>
      <c r="AR103" t="s">
        <v>235</v>
      </c>
      <c r="AS103" s="39">
        <v>11.387</v>
      </c>
      <c r="AT103" t="s">
        <v>235</v>
      </c>
      <c r="AU103" s="39">
        <v>1083.6300000000001</v>
      </c>
      <c r="AV103" s="39">
        <v>1040.49</v>
      </c>
      <c r="AW103" s="41">
        <v>1.0871499999999999E-5</v>
      </c>
      <c r="AX103" t="s">
        <v>235</v>
      </c>
      <c r="AY103" s="39">
        <v>18.074999999999999</v>
      </c>
      <c r="AZ103" t="s">
        <v>235</v>
      </c>
      <c r="BA103" s="41">
        <v>4.6786800000000001E-6</v>
      </c>
      <c r="BB103" s="41">
        <v>7.2554699999999998E-6</v>
      </c>
      <c r="BC103" s="39">
        <v>5.2609400000000001E-2</v>
      </c>
      <c r="BD103" s="39">
        <v>49.110799999999998</v>
      </c>
      <c r="BE103" s="39"/>
      <c r="BF103" s="42">
        <v>480500</v>
      </c>
      <c r="BG103" s="42">
        <v>67200</v>
      </c>
      <c r="BH103" s="42">
        <v>131200</v>
      </c>
      <c r="BI103" s="42">
        <v>286700</v>
      </c>
      <c r="BJ103" s="42"/>
      <c r="BK103" s="42">
        <v>34400</v>
      </c>
      <c r="BP103" s="39" t="s">
        <v>285</v>
      </c>
      <c r="BQ103" s="39"/>
      <c r="BR103" t="e">
        <f t="shared" si="154"/>
        <v>#VALUE!</v>
      </c>
      <c r="BS103">
        <f t="shared" si="195"/>
        <v>6.1133499999999996</v>
      </c>
      <c r="BT103" t="e">
        <f t="shared" si="196"/>
        <v>#VALUE!</v>
      </c>
      <c r="BU103">
        <f t="shared" si="197"/>
        <v>15.1098</v>
      </c>
      <c r="BV103" t="e">
        <f t="shared" si="198"/>
        <v>#VALUE!</v>
      </c>
      <c r="BW103" t="e">
        <f t="shared" si="199"/>
        <v>#VALUE!</v>
      </c>
      <c r="BX103" t="e">
        <f t="shared" si="156"/>
        <v>#VALUE!</v>
      </c>
      <c r="BY103">
        <f t="shared" si="157"/>
        <v>1.1387000000000001E-3</v>
      </c>
      <c r="BZ103" t="e">
        <f t="shared" si="158"/>
        <v>#VALUE!</v>
      </c>
      <c r="CA103">
        <f t="shared" si="159"/>
        <v>0.10836300000000001</v>
      </c>
      <c r="CB103">
        <f t="shared" si="160"/>
        <v>0.104049</v>
      </c>
      <c r="CC103">
        <f t="shared" si="161"/>
        <v>1.0871499999999999E-9</v>
      </c>
      <c r="CD103" t="e">
        <f t="shared" si="162"/>
        <v>#VALUE!</v>
      </c>
      <c r="CE103">
        <f t="shared" si="163"/>
        <v>1.8074999999999999E-3</v>
      </c>
      <c r="CF103" t="e">
        <f t="shared" si="164"/>
        <v>#VALUE!</v>
      </c>
      <c r="CG103">
        <f t="shared" si="165"/>
        <v>4.6786800000000004E-10</v>
      </c>
      <c r="CH103">
        <f t="shared" si="166"/>
        <v>7.2554700000000002E-10</v>
      </c>
      <c r="CI103">
        <f t="shared" si="167"/>
        <v>5.2609400000000002E-6</v>
      </c>
      <c r="CJ103">
        <f t="shared" si="168"/>
        <v>4.91108E-3</v>
      </c>
      <c r="CL103">
        <f t="shared" si="169"/>
        <v>48.05</v>
      </c>
      <c r="CM103">
        <f t="shared" si="170"/>
        <v>6.72</v>
      </c>
      <c r="CN103">
        <f t="shared" si="171"/>
        <v>13.12</v>
      </c>
      <c r="CO103">
        <f t="shared" si="172"/>
        <v>28.67</v>
      </c>
      <c r="CP103">
        <f t="shared" si="173"/>
        <v>0</v>
      </c>
      <c r="CQ103">
        <f t="shared" si="174"/>
        <v>3.44</v>
      </c>
      <c r="CV103" s="39" t="s">
        <v>285</v>
      </c>
      <c r="CW103" s="39"/>
      <c r="CX103" t="e">
        <f t="shared" si="155"/>
        <v>#VALUE!</v>
      </c>
      <c r="CY103">
        <f t="shared" si="200"/>
        <v>8.2406575250108478</v>
      </c>
      <c r="CZ103" t="e">
        <f t="shared" si="201"/>
        <v>#VALUE!</v>
      </c>
      <c r="DA103">
        <f t="shared" si="202"/>
        <v>28.550689547813207</v>
      </c>
      <c r="DB103" t="e">
        <f t="shared" si="203"/>
        <v>#VALUE!</v>
      </c>
      <c r="DC103" t="e">
        <f t="shared" si="204"/>
        <v>#VALUE!</v>
      </c>
      <c r="DD103" t="e">
        <f t="shared" si="175"/>
        <v>#VALUE!</v>
      </c>
      <c r="DE103">
        <f t="shared" si="176"/>
        <v>1.4173662587947337E-3</v>
      </c>
      <c r="DF103" t="e">
        <f t="shared" si="177"/>
        <v>#VALUE!</v>
      </c>
      <c r="DG103">
        <f t="shared" si="178"/>
        <v>0.12815081100205417</v>
      </c>
      <c r="DH103">
        <f t="shared" si="179"/>
        <v>0.12304904565167753</v>
      </c>
      <c r="DI103">
        <f t="shared" si="180"/>
        <v>1.380610803059272E-9</v>
      </c>
      <c r="DJ103" t="e">
        <f t="shared" si="181"/>
        <v>#VALUE!</v>
      </c>
      <c r="DK103">
        <f t="shared" si="182"/>
        <v>2.0181336489439095E-3</v>
      </c>
      <c r="DL103" t="e">
        <f t="shared" si="183"/>
        <v>#VALUE!</v>
      </c>
      <c r="DM103">
        <f t="shared" si="184"/>
        <v>5.7473292505353186E-10</v>
      </c>
      <c r="DN103">
        <f t="shared" si="185"/>
        <v>8.7659534634492743E-10</v>
      </c>
      <c r="DO103">
        <f t="shared" si="186"/>
        <v>6.0917769025558469E-6</v>
      </c>
      <c r="DP103">
        <f t="shared" si="187"/>
        <v>5.29031397683399E-3</v>
      </c>
      <c r="DQ103">
        <f t="shared" si="188"/>
        <v>0</v>
      </c>
      <c r="DR103">
        <f t="shared" si="189"/>
        <v>0</v>
      </c>
      <c r="DS103">
        <f t="shared" si="190"/>
        <v>9.0584080034797445</v>
      </c>
      <c r="DT103">
        <f t="shared" si="191"/>
        <v>24.790867309117871</v>
      </c>
      <c r="DU103">
        <f t="shared" si="192"/>
        <v>61.320526877892448</v>
      </c>
      <c r="DV103">
        <f t="shared" si="193"/>
        <v>0</v>
      </c>
      <c r="DW103">
        <f t="shared" si="194"/>
        <v>4.8132534930139812</v>
      </c>
    </row>
    <row r="104" spans="1:127">
      <c r="A104" s="32" t="s">
        <v>287</v>
      </c>
      <c r="B104" s="16">
        <f t="shared" si="139"/>
        <v>61.341915272338866</v>
      </c>
      <c r="C104" s="16" t="e">
        <f t="shared" si="150"/>
        <v>#VALUE!</v>
      </c>
      <c r="D104" s="16">
        <f t="shared" si="140"/>
        <v>24.828658265381772</v>
      </c>
      <c r="F104" s="16">
        <f t="shared" si="141"/>
        <v>0</v>
      </c>
      <c r="G104" s="16" t="e">
        <f t="shared" si="151"/>
        <v>#VALUE!</v>
      </c>
      <c r="H104" s="16">
        <f t="shared" si="142"/>
        <v>4.6593413173652785</v>
      </c>
      <c r="I104" s="16">
        <f t="shared" si="143"/>
        <v>9.1662461939973596</v>
      </c>
      <c r="J104" s="16">
        <f t="shared" si="144"/>
        <v>0</v>
      </c>
      <c r="K104" s="16" t="e">
        <f t="shared" si="145"/>
        <v>#VALUE!</v>
      </c>
      <c r="S104" s="15">
        <v>8</v>
      </c>
      <c r="T104" s="15" t="e">
        <f t="shared" si="131"/>
        <v>#VALUE!</v>
      </c>
      <c r="U104" s="18" t="e">
        <f t="shared" si="146"/>
        <v>#VALUE!</v>
      </c>
      <c r="V104" s="18" t="e">
        <f t="shared" si="132"/>
        <v>#VALUE!</v>
      </c>
      <c r="W104" s="18" t="e">
        <f t="shared" si="133"/>
        <v>#VALUE!</v>
      </c>
      <c r="Y104" s="18" t="e">
        <f t="shared" si="134"/>
        <v>#VALUE!</v>
      </c>
      <c r="Z104" s="18" t="e">
        <f t="shared" si="135"/>
        <v>#VALUE!</v>
      </c>
      <c r="AA104" s="18" t="e">
        <f t="shared" si="136"/>
        <v>#VALUE!</v>
      </c>
      <c r="AB104" s="18" t="e">
        <f t="shared" si="137"/>
        <v>#VALUE!</v>
      </c>
      <c r="AC104" s="18" t="e">
        <f t="shared" si="138"/>
        <v>#VALUE!</v>
      </c>
      <c r="AD104" s="19" t="e">
        <f t="shared" si="147"/>
        <v>#VALUE!</v>
      </c>
      <c r="AE104" s="20" t="e">
        <f t="shared" si="149"/>
        <v>#VALUE!</v>
      </c>
      <c r="AF104" s="13" t="e">
        <f t="shared" si="148"/>
        <v>#VALUE!</v>
      </c>
      <c r="AJ104" s="32" t="s">
        <v>287</v>
      </c>
      <c r="AK104" s="32"/>
      <c r="AL104" t="s">
        <v>235</v>
      </c>
      <c r="AM104" s="32">
        <v>50970.400000000001</v>
      </c>
      <c r="AN104" t="s">
        <v>235</v>
      </c>
      <c r="AO104" s="32">
        <v>146918</v>
      </c>
      <c r="AP104" t="s">
        <v>235</v>
      </c>
      <c r="AQ104" t="s">
        <v>235</v>
      </c>
      <c r="AR104" t="s">
        <v>235</v>
      </c>
      <c r="AS104" s="32">
        <v>10.0868</v>
      </c>
      <c r="AT104" t="s">
        <v>235</v>
      </c>
      <c r="AU104" s="32">
        <v>922.17899999999997</v>
      </c>
      <c r="AV104" s="32">
        <v>935.68600000000004</v>
      </c>
      <c r="AW104" t="s">
        <v>235</v>
      </c>
      <c r="AX104" t="s">
        <v>235</v>
      </c>
      <c r="AY104" s="32">
        <v>21.6312</v>
      </c>
      <c r="AZ104" t="s">
        <v>235</v>
      </c>
      <c r="BA104" t="s">
        <v>235</v>
      </c>
      <c r="BB104" t="s">
        <v>235</v>
      </c>
      <c r="BC104" s="32">
        <v>3.3371600000000001E-2</v>
      </c>
      <c r="BD104" s="32">
        <v>44.563000000000002</v>
      </c>
      <c r="BE104" s="32"/>
      <c r="BF104" s="43">
        <v>480600</v>
      </c>
      <c r="BG104" s="43">
        <v>68000</v>
      </c>
      <c r="BH104" s="43">
        <v>131400</v>
      </c>
      <c r="BI104" s="43">
        <v>286800</v>
      </c>
      <c r="BJ104" s="43"/>
      <c r="BK104" s="43">
        <v>33300</v>
      </c>
      <c r="BP104" s="32" t="s">
        <v>287</v>
      </c>
      <c r="BQ104" s="32"/>
      <c r="BR104" t="e">
        <f t="shared" si="154"/>
        <v>#VALUE!</v>
      </c>
      <c r="BS104">
        <f t="shared" si="195"/>
        <v>5.0970399999999998</v>
      </c>
      <c r="BT104" t="e">
        <f t="shared" si="196"/>
        <v>#VALUE!</v>
      </c>
      <c r="BU104">
        <f t="shared" si="197"/>
        <v>14.691800000000001</v>
      </c>
      <c r="BV104" t="e">
        <f t="shared" si="198"/>
        <v>#VALUE!</v>
      </c>
      <c r="BW104" t="e">
        <f t="shared" si="199"/>
        <v>#VALUE!</v>
      </c>
      <c r="BX104" t="e">
        <f t="shared" si="156"/>
        <v>#VALUE!</v>
      </c>
      <c r="BY104">
        <f t="shared" si="157"/>
        <v>1.0086800000000001E-3</v>
      </c>
      <c r="BZ104" t="e">
        <f t="shared" si="158"/>
        <v>#VALUE!</v>
      </c>
      <c r="CA104">
        <f t="shared" si="159"/>
        <v>9.2217899999999992E-2</v>
      </c>
      <c r="CB104">
        <f t="shared" si="160"/>
        <v>9.3568600000000002E-2</v>
      </c>
      <c r="CC104" t="e">
        <f t="shared" si="161"/>
        <v>#VALUE!</v>
      </c>
      <c r="CD104" t="e">
        <f t="shared" si="162"/>
        <v>#VALUE!</v>
      </c>
      <c r="CE104">
        <f t="shared" si="163"/>
        <v>2.1631200000000001E-3</v>
      </c>
      <c r="CF104" t="e">
        <f t="shared" si="164"/>
        <v>#VALUE!</v>
      </c>
      <c r="CG104" t="e">
        <f t="shared" si="165"/>
        <v>#VALUE!</v>
      </c>
      <c r="CH104" t="e">
        <f t="shared" si="166"/>
        <v>#VALUE!</v>
      </c>
      <c r="CI104">
        <f t="shared" si="167"/>
        <v>3.3371600000000002E-6</v>
      </c>
      <c r="CJ104">
        <f t="shared" si="168"/>
        <v>4.4562999999999998E-3</v>
      </c>
      <c r="CL104">
        <f t="shared" si="169"/>
        <v>48.06</v>
      </c>
      <c r="CM104">
        <f t="shared" si="170"/>
        <v>6.8</v>
      </c>
      <c r="CN104">
        <f t="shared" si="171"/>
        <v>13.14</v>
      </c>
      <c r="CO104">
        <f t="shared" si="172"/>
        <v>28.68</v>
      </c>
      <c r="CP104">
        <f t="shared" si="173"/>
        <v>0</v>
      </c>
      <c r="CQ104">
        <f t="shared" si="174"/>
        <v>3.33</v>
      </c>
      <c r="CV104" s="32" t="s">
        <v>287</v>
      </c>
      <c r="CW104" s="32"/>
      <c r="CX104" t="e">
        <f t="shared" si="155"/>
        <v>#VALUE!</v>
      </c>
      <c r="CY104">
        <f t="shared" si="200"/>
        <v>6.8706946324488687</v>
      </c>
      <c r="CZ104" t="e">
        <f t="shared" si="201"/>
        <v>#VALUE!</v>
      </c>
      <c r="DA104">
        <f t="shared" si="202"/>
        <v>27.760858561897713</v>
      </c>
      <c r="DB104" t="e">
        <f t="shared" si="203"/>
        <v>#VALUE!</v>
      </c>
      <c r="DC104" t="e">
        <f t="shared" si="204"/>
        <v>#VALUE!</v>
      </c>
      <c r="DD104" t="e">
        <f t="shared" si="175"/>
        <v>#VALUE!</v>
      </c>
      <c r="DE104">
        <f t="shared" si="176"/>
        <v>1.2555273539308614E-3</v>
      </c>
      <c r="DF104" t="e">
        <f t="shared" si="177"/>
        <v>#VALUE!</v>
      </c>
      <c r="DG104">
        <f t="shared" si="178"/>
        <v>0.10905750739557162</v>
      </c>
      <c r="DH104">
        <f t="shared" si="179"/>
        <v>0.11065485427984463</v>
      </c>
      <c r="DI104" t="e">
        <f t="shared" si="180"/>
        <v>#VALUE!</v>
      </c>
      <c r="DJ104" t="e">
        <f t="shared" si="181"/>
        <v>#VALUE!</v>
      </c>
      <c r="DK104">
        <f t="shared" si="182"/>
        <v>2.4151951638747165E-3</v>
      </c>
      <c r="DL104" t="e">
        <f t="shared" si="183"/>
        <v>#VALUE!</v>
      </c>
      <c r="DM104" t="e">
        <f t="shared" si="184"/>
        <v>#VALUE!</v>
      </c>
      <c r="DN104" t="e">
        <f t="shared" si="185"/>
        <v>#VALUE!</v>
      </c>
      <c r="DO104">
        <f t="shared" si="186"/>
        <v>3.86418286620514E-6</v>
      </c>
      <c r="DP104">
        <f t="shared" si="187"/>
        <v>4.8004158301158421E-3</v>
      </c>
      <c r="DQ104">
        <f t="shared" si="188"/>
        <v>0</v>
      </c>
      <c r="DR104">
        <f t="shared" si="189"/>
        <v>0</v>
      </c>
      <c r="DS104">
        <f t="shared" si="190"/>
        <v>9.1662461939973596</v>
      </c>
      <c r="DT104">
        <f t="shared" si="191"/>
        <v>24.828658265381772</v>
      </c>
      <c r="DU104">
        <f t="shared" si="192"/>
        <v>61.341915272338866</v>
      </c>
      <c r="DV104">
        <f t="shared" si="193"/>
        <v>0</v>
      </c>
      <c r="DW104">
        <f t="shared" si="194"/>
        <v>4.6593413173652785</v>
      </c>
    </row>
    <row r="105" spans="1:127">
      <c r="A105" s="32" t="s">
        <v>289</v>
      </c>
      <c r="B105" s="16">
        <f t="shared" si="139"/>
        <v>61.406080455678136</v>
      </c>
      <c r="C105" s="16" t="e">
        <f t="shared" si="150"/>
        <v>#VALUE!</v>
      </c>
      <c r="D105" s="16">
        <f t="shared" si="140"/>
        <v>24.583017049666427</v>
      </c>
      <c r="F105" s="16">
        <f t="shared" si="141"/>
        <v>0</v>
      </c>
      <c r="G105" s="16" t="e">
        <f t="shared" si="151"/>
        <v>#VALUE!</v>
      </c>
      <c r="H105" s="16">
        <f t="shared" si="142"/>
        <v>4.5893812375249592</v>
      </c>
      <c r="I105" s="16">
        <f t="shared" si="143"/>
        <v>9.4088821226619963</v>
      </c>
      <c r="J105" s="16">
        <f t="shared" si="144"/>
        <v>0</v>
      </c>
      <c r="K105" s="16" t="e">
        <f t="shared" si="145"/>
        <v>#VALUE!</v>
      </c>
      <c r="S105" s="15">
        <v>8</v>
      </c>
      <c r="T105" s="15" t="e">
        <f t="shared" si="131"/>
        <v>#VALUE!</v>
      </c>
      <c r="U105" s="18" t="e">
        <f t="shared" si="146"/>
        <v>#VALUE!</v>
      </c>
      <c r="V105" s="18" t="e">
        <f t="shared" si="132"/>
        <v>#VALUE!</v>
      </c>
      <c r="W105" s="18" t="e">
        <f t="shared" si="133"/>
        <v>#VALUE!</v>
      </c>
      <c r="Y105" s="18" t="e">
        <f t="shared" si="134"/>
        <v>#VALUE!</v>
      </c>
      <c r="Z105" s="18" t="e">
        <f t="shared" si="135"/>
        <v>#VALUE!</v>
      </c>
      <c r="AA105" s="18" t="e">
        <f t="shared" si="136"/>
        <v>#VALUE!</v>
      </c>
      <c r="AB105" s="18" t="e">
        <f t="shared" si="137"/>
        <v>#VALUE!</v>
      </c>
      <c r="AC105" s="18" t="e">
        <f t="shared" si="138"/>
        <v>#VALUE!</v>
      </c>
      <c r="AD105" s="19" t="e">
        <f t="shared" si="147"/>
        <v>#VALUE!</v>
      </c>
      <c r="AE105" s="20" t="e">
        <f t="shared" si="149"/>
        <v>#VALUE!</v>
      </c>
      <c r="AF105" s="13" t="e">
        <f t="shared" si="148"/>
        <v>#VALUE!</v>
      </c>
      <c r="AJ105" s="32" t="s">
        <v>289</v>
      </c>
      <c r="AK105" s="32"/>
      <c r="AL105" t="s">
        <v>235</v>
      </c>
      <c r="AM105" s="32">
        <v>56367.3</v>
      </c>
      <c r="AN105" t="s">
        <v>235</v>
      </c>
      <c r="AO105" s="32">
        <v>134869</v>
      </c>
      <c r="AP105" t="s">
        <v>235</v>
      </c>
      <c r="AQ105" s="32">
        <v>4.0689099999999998</v>
      </c>
      <c r="AR105" t="s">
        <v>235</v>
      </c>
      <c r="AS105" s="32">
        <v>15.3682</v>
      </c>
      <c r="AT105" t="s">
        <v>235</v>
      </c>
      <c r="AU105" s="32">
        <v>886.46600000000001</v>
      </c>
      <c r="AV105" s="32">
        <v>933.18399999999997</v>
      </c>
      <c r="AW105" s="35">
        <v>5.0599200000000002E-6</v>
      </c>
      <c r="AX105" t="s">
        <v>235</v>
      </c>
      <c r="AY105" s="32">
        <v>18.886600000000001</v>
      </c>
      <c r="AZ105" s="32">
        <v>2.4893099999999998E-4</v>
      </c>
      <c r="BA105" s="35">
        <v>2.7058100000000001E-7</v>
      </c>
      <c r="BB105" s="35">
        <v>4.0235499999999998E-7</v>
      </c>
      <c r="BC105" s="35">
        <v>1.9578900000000002E-9</v>
      </c>
      <c r="BD105" s="32">
        <v>48.066699999999997</v>
      </c>
      <c r="BE105" s="32"/>
      <c r="BF105" s="43">
        <v>480200.00000000006</v>
      </c>
      <c r="BG105" s="43">
        <v>69800</v>
      </c>
      <c r="BH105" s="43">
        <v>130100</v>
      </c>
      <c r="BI105" s="43">
        <v>287100</v>
      </c>
      <c r="BJ105" s="43"/>
      <c r="BK105" s="43">
        <v>32800</v>
      </c>
      <c r="BP105" s="32" t="s">
        <v>289</v>
      </c>
      <c r="BQ105" s="32"/>
      <c r="BR105" t="e">
        <f t="shared" si="154"/>
        <v>#VALUE!</v>
      </c>
      <c r="BS105">
        <f t="shared" si="195"/>
        <v>5.63673</v>
      </c>
      <c r="BT105" t="e">
        <f t="shared" si="196"/>
        <v>#VALUE!</v>
      </c>
      <c r="BU105">
        <f t="shared" si="197"/>
        <v>13.4869</v>
      </c>
      <c r="BV105" t="e">
        <f t="shared" si="198"/>
        <v>#VALUE!</v>
      </c>
      <c r="BW105">
        <f t="shared" si="199"/>
        <v>4.0689099999999999E-4</v>
      </c>
      <c r="BX105" t="e">
        <f t="shared" si="156"/>
        <v>#VALUE!</v>
      </c>
      <c r="BY105">
        <f t="shared" si="157"/>
        <v>1.5368199999999999E-3</v>
      </c>
      <c r="BZ105" t="e">
        <f t="shared" si="158"/>
        <v>#VALUE!</v>
      </c>
      <c r="CA105">
        <f t="shared" si="159"/>
        <v>8.8646600000000006E-2</v>
      </c>
      <c r="CB105">
        <f t="shared" si="160"/>
        <v>9.3318399999999996E-2</v>
      </c>
      <c r="CC105">
        <f t="shared" si="161"/>
        <v>5.0599200000000005E-10</v>
      </c>
      <c r="CD105" t="e">
        <f t="shared" si="162"/>
        <v>#VALUE!</v>
      </c>
      <c r="CE105">
        <f t="shared" si="163"/>
        <v>1.8886600000000001E-3</v>
      </c>
      <c r="CF105">
        <f t="shared" si="164"/>
        <v>2.4893099999999999E-8</v>
      </c>
      <c r="CG105">
        <f t="shared" si="165"/>
        <v>2.70581E-11</v>
      </c>
      <c r="CH105">
        <f t="shared" si="166"/>
        <v>4.0235499999999995E-11</v>
      </c>
      <c r="CI105">
        <f t="shared" si="167"/>
        <v>1.9578900000000002E-13</v>
      </c>
      <c r="CJ105">
        <f t="shared" si="168"/>
        <v>4.8066699999999999E-3</v>
      </c>
      <c r="CL105">
        <f t="shared" si="169"/>
        <v>48.02</v>
      </c>
      <c r="CM105">
        <f t="shared" si="170"/>
        <v>6.98</v>
      </c>
      <c r="CN105">
        <f t="shared" si="171"/>
        <v>13.01</v>
      </c>
      <c r="CO105">
        <f t="shared" si="172"/>
        <v>28.71</v>
      </c>
      <c r="CP105">
        <f t="shared" si="173"/>
        <v>0</v>
      </c>
      <c r="CQ105">
        <f t="shared" si="174"/>
        <v>3.28</v>
      </c>
      <c r="CV105" s="32" t="s">
        <v>289</v>
      </c>
      <c r="CW105" s="32"/>
      <c r="CX105" t="e">
        <f t="shared" si="155"/>
        <v>#VALUE!</v>
      </c>
      <c r="CY105">
        <f t="shared" si="200"/>
        <v>7.5981845454545205</v>
      </c>
      <c r="CZ105" t="e">
        <f t="shared" si="201"/>
        <v>#VALUE!</v>
      </c>
      <c r="DA105">
        <f t="shared" si="202"/>
        <v>25.484142401779106</v>
      </c>
      <c r="DB105" t="e">
        <f t="shared" si="203"/>
        <v>#VALUE!</v>
      </c>
      <c r="DC105">
        <f t="shared" si="204"/>
        <v>5.253885609756082E-4</v>
      </c>
      <c r="DD105" t="e">
        <f t="shared" si="175"/>
        <v>#VALUE!</v>
      </c>
      <c r="DE105">
        <f t="shared" si="176"/>
        <v>1.9129154420311956E-3</v>
      </c>
      <c r="DF105" t="e">
        <f t="shared" si="177"/>
        <v>#VALUE!</v>
      </c>
      <c r="DG105">
        <f t="shared" si="178"/>
        <v>0.10483406404930366</v>
      </c>
      <c r="DH105">
        <f t="shared" si="179"/>
        <v>0.1103589660808033</v>
      </c>
      <c r="DI105">
        <f t="shared" si="180"/>
        <v>6.4257740096726971E-10</v>
      </c>
      <c r="DJ105" t="e">
        <f t="shared" si="181"/>
        <v>#VALUE!</v>
      </c>
      <c r="DK105">
        <f t="shared" si="182"/>
        <v>2.1087514785141934E-3</v>
      </c>
      <c r="DL105">
        <f t="shared" si="183"/>
        <v>2.9194283585313138E-8</v>
      </c>
      <c r="DM105">
        <f t="shared" si="184"/>
        <v>3.3238394075660165E-11</v>
      </c>
      <c r="DN105">
        <f t="shared" si="185"/>
        <v>4.8611946652472305E-11</v>
      </c>
      <c r="DO105">
        <f t="shared" si="186"/>
        <v>2.267090877247235E-13</v>
      </c>
      <c r="DP105">
        <f t="shared" si="187"/>
        <v>5.1778414285714412E-3</v>
      </c>
      <c r="DQ105">
        <f t="shared" si="188"/>
        <v>0</v>
      </c>
      <c r="DR105">
        <f t="shared" si="189"/>
        <v>0</v>
      </c>
      <c r="DS105">
        <f t="shared" si="190"/>
        <v>9.4088821226619963</v>
      </c>
      <c r="DT105">
        <f t="shared" si="191"/>
        <v>24.583017049666427</v>
      </c>
      <c r="DU105">
        <f t="shared" si="192"/>
        <v>61.406080455678136</v>
      </c>
      <c r="DV105">
        <f t="shared" si="193"/>
        <v>0</v>
      </c>
      <c r="DW105">
        <f t="shared" si="194"/>
        <v>4.5893812375249592</v>
      </c>
    </row>
    <row r="106" spans="1:127">
      <c r="A106" s="28" t="s">
        <v>291</v>
      </c>
      <c r="B106" s="16">
        <f t="shared" si="139"/>
        <v>61.812459950160154</v>
      </c>
      <c r="C106" s="16" t="e">
        <f t="shared" si="150"/>
        <v>#VALUE!</v>
      </c>
      <c r="D106" s="16">
        <f t="shared" si="140"/>
        <v>24.394062268346932</v>
      </c>
      <c r="F106" s="16">
        <f t="shared" si="141"/>
        <v>0</v>
      </c>
      <c r="G106" s="16" t="e">
        <f t="shared" si="151"/>
        <v>#VALUE!</v>
      </c>
      <c r="H106" s="16">
        <f t="shared" si="142"/>
        <v>4.407485029940128</v>
      </c>
      <c r="I106" s="16">
        <f t="shared" si="143"/>
        <v>9.3954023488472949</v>
      </c>
      <c r="J106" s="16">
        <f t="shared" si="144"/>
        <v>0</v>
      </c>
      <c r="K106" s="16" t="e">
        <f t="shared" si="145"/>
        <v>#VALUE!</v>
      </c>
      <c r="S106" s="15">
        <v>8</v>
      </c>
      <c r="T106" s="15" t="e">
        <f t="shared" si="131"/>
        <v>#VALUE!</v>
      </c>
      <c r="U106" s="18" t="e">
        <f t="shared" si="146"/>
        <v>#VALUE!</v>
      </c>
      <c r="V106" s="18" t="e">
        <f t="shared" si="132"/>
        <v>#VALUE!</v>
      </c>
      <c r="W106" s="18" t="e">
        <f t="shared" si="133"/>
        <v>#VALUE!</v>
      </c>
      <c r="Y106" s="18" t="e">
        <f t="shared" si="134"/>
        <v>#VALUE!</v>
      </c>
      <c r="Z106" s="18" t="e">
        <f t="shared" si="135"/>
        <v>#VALUE!</v>
      </c>
      <c r="AA106" s="18" t="e">
        <f t="shared" si="136"/>
        <v>#VALUE!</v>
      </c>
      <c r="AB106" s="18" t="e">
        <f t="shared" si="137"/>
        <v>#VALUE!</v>
      </c>
      <c r="AC106" s="18" t="e">
        <f t="shared" si="138"/>
        <v>#VALUE!</v>
      </c>
      <c r="AD106" s="19" t="e">
        <f t="shared" si="147"/>
        <v>#VALUE!</v>
      </c>
      <c r="AE106" s="20" t="e">
        <f t="shared" si="149"/>
        <v>#VALUE!</v>
      </c>
      <c r="AF106" s="13" t="e">
        <f t="shared" si="148"/>
        <v>#VALUE!</v>
      </c>
      <c r="AJ106" s="28" t="s">
        <v>291</v>
      </c>
      <c r="AK106" s="28"/>
      <c r="AL106" t="s">
        <v>235</v>
      </c>
      <c r="AM106" s="28">
        <v>61104.800000000003</v>
      </c>
      <c r="AN106" t="s">
        <v>235</v>
      </c>
      <c r="AO106" s="28">
        <v>150481</v>
      </c>
      <c r="AP106" t="s">
        <v>235</v>
      </c>
      <c r="AQ106" s="28">
        <v>2.3805499999999999</v>
      </c>
      <c r="AR106" t="s">
        <v>235</v>
      </c>
      <c r="AS106" t="s">
        <v>235</v>
      </c>
      <c r="AT106" t="s">
        <v>235</v>
      </c>
      <c r="AU106" s="28">
        <v>999.8</v>
      </c>
      <c r="AV106" s="28">
        <v>973.34100000000001</v>
      </c>
      <c r="AW106" t="s">
        <v>235</v>
      </c>
      <c r="AX106" t="s">
        <v>235</v>
      </c>
      <c r="AY106" s="28">
        <v>18.080300000000001</v>
      </c>
      <c r="AZ106" s="28">
        <v>2.2127800000000001E-3</v>
      </c>
      <c r="BA106" t="s">
        <v>235</v>
      </c>
      <c r="BB106" t="s">
        <v>235</v>
      </c>
      <c r="BC106" t="s">
        <v>235</v>
      </c>
      <c r="BD106" s="28">
        <v>48.144500000000001</v>
      </c>
      <c r="BE106" s="28"/>
      <c r="BF106" s="45">
        <v>480800</v>
      </c>
      <c r="BG106" s="45">
        <v>69700</v>
      </c>
      <c r="BH106" s="45">
        <v>129100</v>
      </c>
      <c r="BI106" s="45">
        <v>289000</v>
      </c>
      <c r="BJ106" s="45"/>
      <c r="BK106" s="45">
        <v>31500</v>
      </c>
      <c r="BP106" s="28" t="s">
        <v>291</v>
      </c>
      <c r="BQ106" s="28"/>
      <c r="BR106" t="e">
        <f t="shared" si="154"/>
        <v>#VALUE!</v>
      </c>
      <c r="BS106">
        <f t="shared" si="195"/>
        <v>6.1104799999999999</v>
      </c>
      <c r="BT106" t="e">
        <f t="shared" si="196"/>
        <v>#VALUE!</v>
      </c>
      <c r="BU106">
        <f t="shared" si="197"/>
        <v>15.0481</v>
      </c>
      <c r="BV106" t="e">
        <f t="shared" si="198"/>
        <v>#VALUE!</v>
      </c>
      <c r="BW106">
        <f t="shared" si="199"/>
        <v>2.3805499999999998E-4</v>
      </c>
      <c r="BX106" t="e">
        <f t="shared" si="156"/>
        <v>#VALUE!</v>
      </c>
      <c r="BY106" t="e">
        <f t="shared" si="157"/>
        <v>#VALUE!</v>
      </c>
      <c r="BZ106" t="e">
        <f t="shared" si="158"/>
        <v>#VALUE!</v>
      </c>
      <c r="CA106">
        <f t="shared" si="159"/>
        <v>9.9979999999999999E-2</v>
      </c>
      <c r="CB106">
        <f t="shared" si="160"/>
        <v>9.7334100000000007E-2</v>
      </c>
      <c r="CC106" t="e">
        <f t="shared" si="161"/>
        <v>#VALUE!</v>
      </c>
      <c r="CD106" t="e">
        <f t="shared" si="162"/>
        <v>#VALUE!</v>
      </c>
      <c r="CE106">
        <f t="shared" si="163"/>
        <v>1.8080300000000002E-3</v>
      </c>
      <c r="CF106">
        <f t="shared" si="164"/>
        <v>2.21278E-7</v>
      </c>
      <c r="CG106" t="e">
        <f t="shared" si="165"/>
        <v>#VALUE!</v>
      </c>
      <c r="CH106" t="e">
        <f t="shared" si="166"/>
        <v>#VALUE!</v>
      </c>
      <c r="CI106" t="e">
        <f t="shared" si="167"/>
        <v>#VALUE!</v>
      </c>
      <c r="CJ106">
        <f t="shared" si="168"/>
        <v>4.8144500000000005E-3</v>
      </c>
      <c r="CL106">
        <f t="shared" si="169"/>
        <v>48.08</v>
      </c>
      <c r="CM106">
        <f t="shared" si="170"/>
        <v>6.97</v>
      </c>
      <c r="CN106">
        <f t="shared" si="171"/>
        <v>12.91</v>
      </c>
      <c r="CO106">
        <f t="shared" si="172"/>
        <v>28.9</v>
      </c>
      <c r="CP106">
        <f t="shared" si="173"/>
        <v>0</v>
      </c>
      <c r="CQ106">
        <f t="shared" si="174"/>
        <v>3.15</v>
      </c>
      <c r="CV106" s="28" t="s">
        <v>291</v>
      </c>
      <c r="CW106" s="28"/>
      <c r="CX106" t="e">
        <f t="shared" si="155"/>
        <v>#VALUE!</v>
      </c>
      <c r="CY106">
        <f t="shared" si="200"/>
        <v>8.2367888299260272</v>
      </c>
      <c r="CZ106" t="e">
        <f t="shared" si="201"/>
        <v>#VALUE!</v>
      </c>
      <c r="DA106">
        <f t="shared" si="202"/>
        <v>28.434104447739077</v>
      </c>
      <c r="DB106" t="e">
        <f t="shared" si="203"/>
        <v>#VALUE!</v>
      </c>
      <c r="DC106">
        <f t="shared" si="204"/>
        <v>3.0738299417546323E-4</v>
      </c>
      <c r="DD106" t="e">
        <f t="shared" si="175"/>
        <v>#VALUE!</v>
      </c>
      <c r="DE106" t="e">
        <f t="shared" si="176"/>
        <v>#VALUE!</v>
      </c>
      <c r="DF106" t="e">
        <f t="shared" si="177"/>
        <v>#VALUE!</v>
      </c>
      <c r="DG106">
        <f t="shared" si="178"/>
        <v>0.11823701894544607</v>
      </c>
      <c r="DH106">
        <f t="shared" si="179"/>
        <v>0.11510795984934931</v>
      </c>
      <c r="DI106" t="e">
        <f t="shared" si="180"/>
        <v>#VALUE!</v>
      </c>
      <c r="DJ106" t="e">
        <f t="shared" si="181"/>
        <v>#VALUE!</v>
      </c>
      <c r="DK106">
        <f t="shared" si="182"/>
        <v>2.018725411507639E-3</v>
      </c>
      <c r="DL106">
        <f t="shared" si="183"/>
        <v>2.5951177969762387E-7</v>
      </c>
      <c r="DM106" t="e">
        <f t="shared" si="184"/>
        <v>#VALUE!</v>
      </c>
      <c r="DN106" t="e">
        <f t="shared" si="185"/>
        <v>#VALUE!</v>
      </c>
      <c r="DO106" t="e">
        <f t="shared" si="186"/>
        <v>#VALUE!</v>
      </c>
      <c r="DP106">
        <f t="shared" si="187"/>
        <v>5.1862222007722147E-3</v>
      </c>
      <c r="DQ106">
        <f t="shared" si="188"/>
        <v>0</v>
      </c>
      <c r="DR106">
        <f t="shared" si="189"/>
        <v>0</v>
      </c>
      <c r="DS106">
        <f t="shared" si="190"/>
        <v>9.3954023488472949</v>
      </c>
      <c r="DT106">
        <f t="shared" si="191"/>
        <v>24.394062268346932</v>
      </c>
      <c r="DU106">
        <f t="shared" si="192"/>
        <v>61.812459950160154</v>
      </c>
      <c r="DV106">
        <f t="shared" si="193"/>
        <v>0</v>
      </c>
      <c r="DW106">
        <f t="shared" si="194"/>
        <v>4.407485029940128</v>
      </c>
    </row>
    <row r="107" spans="1:127">
      <c r="A107" s="28" t="s">
        <v>293</v>
      </c>
      <c r="B107" s="16">
        <f t="shared" si="139"/>
        <v>61.684129583481621</v>
      </c>
      <c r="C107" s="16" t="e">
        <f t="shared" si="150"/>
        <v>#VALUE!</v>
      </c>
      <c r="D107" s="16">
        <f t="shared" si="140"/>
        <v>24.469644180874731</v>
      </c>
      <c r="F107" s="16">
        <f t="shared" si="141"/>
        <v>0</v>
      </c>
      <c r="G107" s="16" t="e">
        <f t="shared" si="151"/>
        <v>#VALUE!</v>
      </c>
      <c r="H107" s="16">
        <f t="shared" si="142"/>
        <v>4.463453093812384</v>
      </c>
      <c r="I107" s="16">
        <f t="shared" si="143"/>
        <v>9.3819225750325916</v>
      </c>
      <c r="J107" s="16">
        <f t="shared" si="144"/>
        <v>0</v>
      </c>
      <c r="K107" s="16" t="e">
        <f t="shared" si="145"/>
        <v>#VALUE!</v>
      </c>
      <c r="S107" s="15">
        <v>8</v>
      </c>
      <c r="T107" s="15" t="e">
        <f t="shared" si="131"/>
        <v>#VALUE!</v>
      </c>
      <c r="U107" s="18" t="e">
        <f t="shared" si="146"/>
        <v>#VALUE!</v>
      </c>
      <c r="V107" s="18" t="e">
        <f t="shared" si="132"/>
        <v>#VALUE!</v>
      </c>
      <c r="W107" s="18" t="e">
        <f t="shared" si="133"/>
        <v>#VALUE!</v>
      </c>
      <c r="Y107" s="18" t="e">
        <f t="shared" si="134"/>
        <v>#VALUE!</v>
      </c>
      <c r="Z107" s="18" t="e">
        <f t="shared" si="135"/>
        <v>#VALUE!</v>
      </c>
      <c r="AA107" s="18" t="e">
        <f t="shared" si="136"/>
        <v>#VALUE!</v>
      </c>
      <c r="AB107" s="18" t="e">
        <f t="shared" si="137"/>
        <v>#VALUE!</v>
      </c>
      <c r="AC107" s="18" t="e">
        <f t="shared" si="138"/>
        <v>#VALUE!</v>
      </c>
      <c r="AD107" s="19" t="e">
        <f t="shared" si="147"/>
        <v>#VALUE!</v>
      </c>
      <c r="AE107" s="20" t="e">
        <f t="shared" si="149"/>
        <v>#VALUE!</v>
      </c>
      <c r="AF107" s="13" t="e">
        <f t="shared" si="148"/>
        <v>#VALUE!</v>
      </c>
      <c r="AJ107" s="28" t="s">
        <v>293</v>
      </c>
      <c r="AK107" s="28"/>
      <c r="AL107" t="s">
        <v>235</v>
      </c>
      <c r="AM107" s="28">
        <v>61057.4</v>
      </c>
      <c r="AN107" t="s">
        <v>235</v>
      </c>
      <c r="AO107" s="28">
        <v>152068</v>
      </c>
      <c r="AP107" t="s">
        <v>235</v>
      </c>
      <c r="AQ107" t="s">
        <v>235</v>
      </c>
      <c r="AR107" t="s">
        <v>235</v>
      </c>
      <c r="AS107" s="28">
        <v>8.6510200000000008</v>
      </c>
      <c r="AT107" t="s">
        <v>235</v>
      </c>
      <c r="AU107" s="28">
        <v>958.64099999999996</v>
      </c>
      <c r="AV107" s="28">
        <v>890.93299999999999</v>
      </c>
      <c r="AW107" s="44">
        <v>6.0387999999999998E-5</v>
      </c>
      <c r="AX107" t="s">
        <v>235</v>
      </c>
      <c r="AY107" s="28">
        <v>17.727900000000002</v>
      </c>
      <c r="AZ107" t="s">
        <v>235</v>
      </c>
      <c r="BA107" s="44">
        <v>1.9598199999999999E-8</v>
      </c>
      <c r="BB107" s="44">
        <v>3.0429500000000001E-8</v>
      </c>
      <c r="BC107" s="28">
        <v>4.3438499999999998E-2</v>
      </c>
      <c r="BD107" s="28">
        <v>47.918999999999997</v>
      </c>
      <c r="BE107" s="28"/>
      <c r="BF107" s="45">
        <v>480700</v>
      </c>
      <c r="BG107" s="45">
        <v>69600</v>
      </c>
      <c r="BH107" s="45">
        <v>129500</v>
      </c>
      <c r="BI107" s="45">
        <v>288400</v>
      </c>
      <c r="BJ107" s="45"/>
      <c r="BK107" s="45">
        <v>31900</v>
      </c>
      <c r="BP107" s="28" t="s">
        <v>293</v>
      </c>
      <c r="BQ107" s="28"/>
      <c r="BR107" t="e">
        <f t="shared" si="154"/>
        <v>#VALUE!</v>
      </c>
      <c r="BS107">
        <f t="shared" si="195"/>
        <v>6.1057399999999999</v>
      </c>
      <c r="BT107" t="e">
        <f t="shared" si="196"/>
        <v>#VALUE!</v>
      </c>
      <c r="BU107">
        <f t="shared" si="197"/>
        <v>15.206799999999999</v>
      </c>
      <c r="BV107" t="e">
        <f t="shared" si="198"/>
        <v>#VALUE!</v>
      </c>
      <c r="BW107" t="e">
        <f t="shared" si="199"/>
        <v>#VALUE!</v>
      </c>
      <c r="BX107" t="e">
        <f t="shared" si="156"/>
        <v>#VALUE!</v>
      </c>
      <c r="BY107">
        <f t="shared" si="157"/>
        <v>8.6510200000000008E-4</v>
      </c>
      <c r="BZ107" t="e">
        <f t="shared" si="158"/>
        <v>#VALUE!</v>
      </c>
      <c r="CA107">
        <f t="shared" si="159"/>
        <v>9.5864099999999994E-2</v>
      </c>
      <c r="CB107">
        <f t="shared" si="160"/>
        <v>8.90933E-2</v>
      </c>
      <c r="CC107">
        <f t="shared" si="161"/>
        <v>6.0387999999999995E-9</v>
      </c>
      <c r="CD107" t="e">
        <f t="shared" si="162"/>
        <v>#VALUE!</v>
      </c>
      <c r="CE107">
        <f t="shared" si="163"/>
        <v>1.7727900000000002E-3</v>
      </c>
      <c r="CF107" t="e">
        <f t="shared" si="164"/>
        <v>#VALUE!</v>
      </c>
      <c r="CG107">
        <f t="shared" si="165"/>
        <v>1.95982E-12</v>
      </c>
      <c r="CH107">
        <f t="shared" si="166"/>
        <v>3.0429500000000001E-12</v>
      </c>
      <c r="CI107">
        <f t="shared" si="167"/>
        <v>4.3438499999999999E-6</v>
      </c>
      <c r="CJ107">
        <f t="shared" si="168"/>
        <v>4.7919E-3</v>
      </c>
      <c r="CL107">
        <f t="shared" si="169"/>
        <v>48.07</v>
      </c>
      <c r="CM107">
        <f t="shared" si="170"/>
        <v>6.96</v>
      </c>
      <c r="CN107">
        <f t="shared" si="171"/>
        <v>12.95</v>
      </c>
      <c r="CO107">
        <f t="shared" si="172"/>
        <v>28.84</v>
      </c>
      <c r="CP107">
        <f t="shared" si="173"/>
        <v>0</v>
      </c>
      <c r="CQ107">
        <f t="shared" si="174"/>
        <v>3.19</v>
      </c>
      <c r="CV107" s="28" t="s">
        <v>293</v>
      </c>
      <c r="CW107" s="28"/>
      <c r="CX107" t="e">
        <f t="shared" si="155"/>
        <v>#VALUE!</v>
      </c>
      <c r="CY107">
        <f t="shared" si="200"/>
        <v>8.2303994171378587</v>
      </c>
      <c r="CZ107" t="e">
        <f t="shared" si="201"/>
        <v>#VALUE!</v>
      </c>
      <c r="DA107">
        <f t="shared" si="202"/>
        <v>28.733975685693114</v>
      </c>
      <c r="DB107" t="e">
        <f t="shared" si="203"/>
        <v>#VALUE!</v>
      </c>
      <c r="DC107" t="e">
        <f t="shared" si="204"/>
        <v>#VALUE!</v>
      </c>
      <c r="DD107" t="e">
        <f t="shared" si="175"/>
        <v>#VALUE!</v>
      </c>
      <c r="DE107">
        <f t="shared" si="176"/>
        <v>1.0768124925053496E-3</v>
      </c>
      <c r="DF107" t="e">
        <f t="shared" si="177"/>
        <v>#VALUE!</v>
      </c>
      <c r="DG107">
        <f t="shared" si="178"/>
        <v>0.11336952798447826</v>
      </c>
      <c r="DH107">
        <f t="shared" si="179"/>
        <v>0.10536233446701651</v>
      </c>
      <c r="DI107">
        <f t="shared" si="180"/>
        <v>7.6688888538971912E-9</v>
      </c>
      <c r="DJ107" t="e">
        <f t="shared" si="181"/>
        <v>#VALUE!</v>
      </c>
      <c r="DK107">
        <f t="shared" si="182"/>
        <v>1.9793787836853522E-3</v>
      </c>
      <c r="DL107" t="e">
        <f t="shared" si="183"/>
        <v>#VALUE!</v>
      </c>
      <c r="DM107">
        <f t="shared" si="184"/>
        <v>2.4074591149179101E-12</v>
      </c>
      <c r="DN107">
        <f t="shared" si="185"/>
        <v>3.6764479891175854E-12</v>
      </c>
      <c r="DO107">
        <f t="shared" si="186"/>
        <v>5.0298549495275015E-6</v>
      </c>
      <c r="DP107">
        <f t="shared" si="187"/>
        <v>5.1619308880309009E-3</v>
      </c>
      <c r="DQ107">
        <f t="shared" si="188"/>
        <v>0</v>
      </c>
      <c r="DR107">
        <f t="shared" si="189"/>
        <v>0</v>
      </c>
      <c r="DS107">
        <f t="shared" si="190"/>
        <v>9.3819225750325916</v>
      </c>
      <c r="DT107">
        <f t="shared" si="191"/>
        <v>24.469644180874731</v>
      </c>
      <c r="DU107">
        <f t="shared" si="192"/>
        <v>61.684129583481621</v>
      </c>
      <c r="DV107">
        <f t="shared" si="193"/>
        <v>0</v>
      </c>
      <c r="DW107">
        <f t="shared" si="194"/>
        <v>4.463453093812384</v>
      </c>
    </row>
    <row r="108" spans="1:127">
      <c r="A108" s="28" t="s">
        <v>295</v>
      </c>
      <c r="B108" s="16">
        <f t="shared" si="139"/>
        <v>61.662741189035195</v>
      </c>
      <c r="C108" s="16" t="e">
        <f t="shared" si="150"/>
        <v>#VALUE!</v>
      </c>
      <c r="D108" s="16">
        <f t="shared" si="140"/>
        <v>24.412957746478881</v>
      </c>
      <c r="F108" s="16">
        <f t="shared" si="141"/>
        <v>0</v>
      </c>
      <c r="G108" s="16">
        <f t="shared" si="151"/>
        <v>1.0456697860962584E-4</v>
      </c>
      <c r="H108" s="16">
        <f t="shared" si="142"/>
        <v>4.4214770459081922</v>
      </c>
      <c r="I108" s="16">
        <f t="shared" si="143"/>
        <v>9.4897607655502085</v>
      </c>
      <c r="J108" s="16">
        <f t="shared" si="144"/>
        <v>0</v>
      </c>
      <c r="K108" s="16" t="e">
        <f t="shared" si="145"/>
        <v>#VALUE!</v>
      </c>
      <c r="S108" s="15">
        <v>8</v>
      </c>
      <c r="T108" s="15" t="e">
        <f t="shared" si="131"/>
        <v>#VALUE!</v>
      </c>
      <c r="U108" s="18" t="e">
        <f t="shared" si="146"/>
        <v>#VALUE!</v>
      </c>
      <c r="V108" s="18" t="e">
        <f t="shared" si="132"/>
        <v>#VALUE!</v>
      </c>
      <c r="W108" s="18" t="e">
        <f t="shared" si="133"/>
        <v>#VALUE!</v>
      </c>
      <c r="Y108" s="18" t="e">
        <f t="shared" si="134"/>
        <v>#VALUE!</v>
      </c>
      <c r="Z108" s="18" t="e">
        <f t="shared" si="135"/>
        <v>#VALUE!</v>
      </c>
      <c r="AA108" s="18" t="e">
        <f t="shared" si="136"/>
        <v>#VALUE!</v>
      </c>
      <c r="AB108" s="18" t="e">
        <f t="shared" si="137"/>
        <v>#VALUE!</v>
      </c>
      <c r="AC108" s="18" t="e">
        <f t="shared" si="138"/>
        <v>#VALUE!</v>
      </c>
      <c r="AD108" s="19" t="e">
        <f t="shared" si="147"/>
        <v>#VALUE!</v>
      </c>
      <c r="AE108" s="20" t="e">
        <f t="shared" si="149"/>
        <v>#VALUE!</v>
      </c>
      <c r="AF108" s="13" t="e">
        <f t="shared" si="148"/>
        <v>#VALUE!</v>
      </c>
      <c r="AJ108" s="28" t="s">
        <v>295</v>
      </c>
      <c r="AK108" s="28"/>
      <c r="AL108" t="s">
        <v>235</v>
      </c>
      <c r="AM108" s="28">
        <v>51760.9</v>
      </c>
      <c r="AN108" s="28">
        <v>0.63077499999999997</v>
      </c>
      <c r="AO108" s="28">
        <v>123281</v>
      </c>
      <c r="AP108" t="s">
        <v>235</v>
      </c>
      <c r="AQ108" t="s">
        <v>235</v>
      </c>
      <c r="AR108" t="s">
        <v>235</v>
      </c>
      <c r="AS108" s="28">
        <v>16.529699999999998</v>
      </c>
      <c r="AT108" t="s">
        <v>235</v>
      </c>
      <c r="AU108" s="28">
        <v>884.42600000000004</v>
      </c>
      <c r="AV108" s="28">
        <v>851.04700000000003</v>
      </c>
      <c r="AW108" t="s">
        <v>235</v>
      </c>
      <c r="AX108" t="s">
        <v>235</v>
      </c>
      <c r="AY108" s="28">
        <v>16.642399999999999</v>
      </c>
      <c r="AZ108" t="s">
        <v>235</v>
      </c>
      <c r="BA108" t="s">
        <v>235</v>
      </c>
      <c r="BB108" t="s">
        <v>235</v>
      </c>
      <c r="BC108" s="28">
        <v>4.88612E-2</v>
      </c>
      <c r="BD108" s="28">
        <v>42.700600000000001</v>
      </c>
      <c r="BE108" s="28"/>
      <c r="BF108" s="45">
        <v>480500</v>
      </c>
      <c r="BG108" s="45">
        <v>70400</v>
      </c>
      <c r="BH108" s="45">
        <v>129200</v>
      </c>
      <c r="BI108" s="45">
        <v>288300</v>
      </c>
      <c r="BJ108" s="45"/>
      <c r="BK108" s="45">
        <v>31600</v>
      </c>
      <c r="BP108" s="28" t="s">
        <v>295</v>
      </c>
      <c r="BQ108" s="28"/>
      <c r="BR108" t="e">
        <f t="shared" si="154"/>
        <v>#VALUE!</v>
      </c>
      <c r="BS108">
        <f t="shared" si="195"/>
        <v>5.1760900000000003</v>
      </c>
      <c r="BT108">
        <f t="shared" si="196"/>
        <v>6.30775E-5</v>
      </c>
      <c r="BU108">
        <f t="shared" si="197"/>
        <v>12.328099999999999</v>
      </c>
      <c r="BV108" t="e">
        <f t="shared" si="198"/>
        <v>#VALUE!</v>
      </c>
      <c r="BW108" t="e">
        <f t="shared" si="199"/>
        <v>#VALUE!</v>
      </c>
      <c r="BX108" t="e">
        <f t="shared" si="156"/>
        <v>#VALUE!</v>
      </c>
      <c r="BY108">
        <f t="shared" si="157"/>
        <v>1.6529699999999999E-3</v>
      </c>
      <c r="BZ108" t="e">
        <f t="shared" si="158"/>
        <v>#VALUE!</v>
      </c>
      <c r="CA108">
        <f t="shared" si="159"/>
        <v>8.844260000000001E-2</v>
      </c>
      <c r="CB108">
        <f t="shared" si="160"/>
        <v>8.5104700000000005E-2</v>
      </c>
      <c r="CC108" t="e">
        <f t="shared" si="161"/>
        <v>#VALUE!</v>
      </c>
      <c r="CD108" t="e">
        <f t="shared" si="162"/>
        <v>#VALUE!</v>
      </c>
      <c r="CE108">
        <f t="shared" si="163"/>
        <v>1.6642399999999998E-3</v>
      </c>
      <c r="CF108" t="e">
        <f t="shared" si="164"/>
        <v>#VALUE!</v>
      </c>
      <c r="CG108" t="e">
        <f t="shared" si="165"/>
        <v>#VALUE!</v>
      </c>
      <c r="CH108" t="e">
        <f t="shared" si="166"/>
        <v>#VALUE!</v>
      </c>
      <c r="CI108">
        <f t="shared" si="167"/>
        <v>4.8861200000000002E-6</v>
      </c>
      <c r="CJ108">
        <f t="shared" si="168"/>
        <v>4.27006E-3</v>
      </c>
      <c r="CL108">
        <f t="shared" si="169"/>
        <v>48.05</v>
      </c>
      <c r="CM108">
        <f t="shared" si="170"/>
        <v>7.04</v>
      </c>
      <c r="CN108">
        <f t="shared" si="171"/>
        <v>12.92</v>
      </c>
      <c r="CO108">
        <f t="shared" si="172"/>
        <v>28.83</v>
      </c>
      <c r="CP108">
        <f t="shared" si="173"/>
        <v>0</v>
      </c>
      <c r="CQ108">
        <f t="shared" si="174"/>
        <v>3.16</v>
      </c>
      <c r="CV108" s="28" t="s">
        <v>295</v>
      </c>
      <c r="CW108" s="28"/>
      <c r="CX108" t="e">
        <f t="shared" si="155"/>
        <v>#VALUE!</v>
      </c>
      <c r="CY108">
        <f t="shared" si="200"/>
        <v>6.9772522444540881</v>
      </c>
      <c r="CZ108">
        <f t="shared" si="201"/>
        <v>1.0456697860962584E-4</v>
      </c>
      <c r="DA108">
        <f t="shared" si="202"/>
        <v>23.294534395848782</v>
      </c>
      <c r="DB108" t="e">
        <f t="shared" si="203"/>
        <v>#VALUE!</v>
      </c>
      <c r="DC108" t="e">
        <f t="shared" si="204"/>
        <v>#VALUE!</v>
      </c>
      <c r="DD108" t="e">
        <f t="shared" si="175"/>
        <v>#VALUE!</v>
      </c>
      <c r="DE108">
        <f t="shared" si="176"/>
        <v>2.0574900367084661E-3</v>
      </c>
      <c r="DF108" t="e">
        <f t="shared" si="177"/>
        <v>#VALUE!</v>
      </c>
      <c r="DG108">
        <f t="shared" si="178"/>
        <v>0.10459281228030116</v>
      </c>
      <c r="DH108">
        <f t="shared" si="179"/>
        <v>0.10064538934033311</v>
      </c>
      <c r="DI108" t="e">
        <f t="shared" si="180"/>
        <v>#VALUE!</v>
      </c>
      <c r="DJ108" t="e">
        <f t="shared" si="181"/>
        <v>#VALUE!</v>
      </c>
      <c r="DK108">
        <f t="shared" si="182"/>
        <v>1.858179111434806E-3</v>
      </c>
      <c r="DL108" t="e">
        <f t="shared" si="183"/>
        <v>#VALUE!</v>
      </c>
      <c r="DM108" t="e">
        <f t="shared" si="184"/>
        <v>#VALUE!</v>
      </c>
      <c r="DN108" t="e">
        <f t="shared" si="185"/>
        <v>#VALUE!</v>
      </c>
      <c r="DO108">
        <f t="shared" si="186"/>
        <v>5.6577632436629532E-6</v>
      </c>
      <c r="DP108">
        <f t="shared" si="187"/>
        <v>4.5997943629343743E-3</v>
      </c>
      <c r="DQ108">
        <f t="shared" si="188"/>
        <v>0</v>
      </c>
      <c r="DR108">
        <f t="shared" si="189"/>
        <v>0</v>
      </c>
      <c r="DS108">
        <f t="shared" si="190"/>
        <v>9.4897607655502085</v>
      </c>
      <c r="DT108">
        <f t="shared" si="191"/>
        <v>24.412957746478881</v>
      </c>
      <c r="DU108">
        <f t="shared" si="192"/>
        <v>61.662741189035195</v>
      </c>
      <c r="DV108">
        <f t="shared" si="193"/>
        <v>0</v>
      </c>
      <c r="DW108">
        <f t="shared" si="194"/>
        <v>4.4214770459081922</v>
      </c>
    </row>
    <row r="109" spans="1:127">
      <c r="A109" s="28" t="s">
        <v>297</v>
      </c>
      <c r="B109" s="16">
        <f t="shared" si="139"/>
        <v>60.229718761124914</v>
      </c>
      <c r="C109" s="16" t="e">
        <f t="shared" si="150"/>
        <v>#VALUE!</v>
      </c>
      <c r="D109" s="16">
        <f t="shared" si="140"/>
        <v>25.622268346923658</v>
      </c>
      <c r="F109" s="16">
        <f t="shared" si="141"/>
        <v>0</v>
      </c>
      <c r="G109" s="16">
        <f t="shared" si="151"/>
        <v>2.3140588235294156E-5</v>
      </c>
      <c r="H109" s="16">
        <f t="shared" si="142"/>
        <v>5.5268463073852407</v>
      </c>
      <c r="I109" s="16">
        <f t="shared" si="143"/>
        <v>8.6000956937798758</v>
      </c>
      <c r="J109" s="16">
        <f t="shared" si="144"/>
        <v>0</v>
      </c>
      <c r="K109" s="16" t="e">
        <f t="shared" si="145"/>
        <v>#VALUE!</v>
      </c>
      <c r="S109" s="15">
        <v>8</v>
      </c>
      <c r="T109" s="15" t="e">
        <f t="shared" si="131"/>
        <v>#VALUE!</v>
      </c>
      <c r="U109" s="18" t="e">
        <f t="shared" si="146"/>
        <v>#VALUE!</v>
      </c>
      <c r="V109" s="18" t="e">
        <f t="shared" si="132"/>
        <v>#VALUE!</v>
      </c>
      <c r="W109" s="18" t="e">
        <f t="shared" si="133"/>
        <v>#VALUE!</v>
      </c>
      <c r="Y109" s="18" t="e">
        <f t="shared" si="134"/>
        <v>#VALUE!</v>
      </c>
      <c r="Z109" s="18" t="e">
        <f t="shared" si="135"/>
        <v>#VALUE!</v>
      </c>
      <c r="AA109" s="18" t="e">
        <f t="shared" si="136"/>
        <v>#VALUE!</v>
      </c>
      <c r="AB109" s="18" t="e">
        <f t="shared" si="137"/>
        <v>#VALUE!</v>
      </c>
      <c r="AC109" s="18" t="e">
        <f t="shared" si="138"/>
        <v>#VALUE!</v>
      </c>
      <c r="AD109" s="19" t="e">
        <f t="shared" si="147"/>
        <v>#VALUE!</v>
      </c>
      <c r="AE109" s="20" t="e">
        <f t="shared" si="149"/>
        <v>#VALUE!</v>
      </c>
      <c r="AF109" s="13" t="e">
        <f t="shared" si="148"/>
        <v>#VALUE!</v>
      </c>
      <c r="AJ109" s="28" t="s">
        <v>297</v>
      </c>
      <c r="AK109" s="28"/>
      <c r="AL109" s="28">
        <v>2.89466</v>
      </c>
      <c r="AM109" s="28">
        <v>47689.599999999999</v>
      </c>
      <c r="AN109" s="28">
        <v>0.13958999999999999</v>
      </c>
      <c r="AO109" s="28">
        <v>154393</v>
      </c>
      <c r="AP109" t="s">
        <v>235</v>
      </c>
      <c r="AQ109" s="28">
        <v>2.5200100000000001</v>
      </c>
      <c r="AR109" t="s">
        <v>235</v>
      </c>
      <c r="AS109" t="s">
        <v>235</v>
      </c>
      <c r="AT109" t="s">
        <v>235</v>
      </c>
      <c r="AU109" s="28">
        <v>972.68100000000004</v>
      </c>
      <c r="AV109" s="28">
        <v>949.20399999999995</v>
      </c>
      <c r="AW109" s="28">
        <v>7.9851599999999998E-4</v>
      </c>
      <c r="AX109" t="s">
        <v>235</v>
      </c>
      <c r="AY109" s="28">
        <v>18.270199999999999</v>
      </c>
      <c r="AZ109" s="28">
        <v>1.6932399999999999E-3</v>
      </c>
      <c r="BA109" s="28">
        <v>5.1115900000000001E-3</v>
      </c>
      <c r="BB109" s="44">
        <v>2.0180400000000002E-9</v>
      </c>
      <c r="BC109" s="28">
        <v>0.111093</v>
      </c>
      <c r="BD109" s="28">
        <v>49.915100000000002</v>
      </c>
      <c r="BE109" s="28"/>
      <c r="BF109" s="45">
        <v>479400</v>
      </c>
      <c r="BG109" s="45">
        <v>63800</v>
      </c>
      <c r="BH109" s="45">
        <v>135600</v>
      </c>
      <c r="BI109" s="45">
        <v>281600</v>
      </c>
      <c r="BJ109" s="45"/>
      <c r="BK109" s="45">
        <v>39500</v>
      </c>
      <c r="BP109" s="28" t="s">
        <v>297</v>
      </c>
      <c r="BQ109" s="28"/>
      <c r="BR109">
        <f t="shared" si="154"/>
        <v>2.89466E-4</v>
      </c>
      <c r="BS109">
        <f t="shared" si="195"/>
        <v>4.7689599999999999</v>
      </c>
      <c r="BT109">
        <f t="shared" si="196"/>
        <v>1.3959E-5</v>
      </c>
      <c r="BU109">
        <f t="shared" si="197"/>
        <v>15.439299999999999</v>
      </c>
      <c r="BV109" t="e">
        <f t="shared" si="198"/>
        <v>#VALUE!</v>
      </c>
      <c r="BW109">
        <f t="shared" si="199"/>
        <v>2.5200100000000002E-4</v>
      </c>
      <c r="BX109" t="e">
        <f t="shared" si="156"/>
        <v>#VALUE!</v>
      </c>
      <c r="BY109" t="e">
        <f t="shared" si="157"/>
        <v>#VALUE!</v>
      </c>
      <c r="BZ109" t="e">
        <f t="shared" si="158"/>
        <v>#VALUE!</v>
      </c>
      <c r="CA109">
        <f t="shared" si="159"/>
        <v>9.726810000000001E-2</v>
      </c>
      <c r="CB109">
        <f t="shared" si="160"/>
        <v>9.4920400000000002E-2</v>
      </c>
      <c r="CC109">
        <f t="shared" si="161"/>
        <v>7.9851599999999998E-8</v>
      </c>
      <c r="CD109" t="e">
        <f t="shared" si="162"/>
        <v>#VALUE!</v>
      </c>
      <c r="CE109">
        <f t="shared" si="163"/>
        <v>1.8270199999999999E-3</v>
      </c>
      <c r="CF109">
        <f t="shared" si="164"/>
        <v>1.6932399999999999E-7</v>
      </c>
      <c r="CG109">
        <f t="shared" si="165"/>
        <v>5.11159E-7</v>
      </c>
      <c r="CH109">
        <f t="shared" si="166"/>
        <v>2.0180400000000002E-13</v>
      </c>
      <c r="CI109">
        <f t="shared" si="167"/>
        <v>1.1109300000000001E-5</v>
      </c>
      <c r="CJ109">
        <f t="shared" si="168"/>
        <v>4.9915100000000002E-3</v>
      </c>
      <c r="CL109">
        <f t="shared" si="169"/>
        <v>47.94</v>
      </c>
      <c r="CM109">
        <f t="shared" si="170"/>
        <v>6.38</v>
      </c>
      <c r="CN109">
        <f t="shared" si="171"/>
        <v>13.56</v>
      </c>
      <c r="CO109">
        <f t="shared" si="172"/>
        <v>28.16</v>
      </c>
      <c r="CP109">
        <f t="shared" si="173"/>
        <v>0</v>
      </c>
      <c r="CQ109">
        <f t="shared" si="174"/>
        <v>3.95</v>
      </c>
      <c r="CV109" s="28" t="s">
        <v>297</v>
      </c>
      <c r="CW109" s="28"/>
      <c r="CX109">
        <f t="shared" si="155"/>
        <v>6.2314438616714596E-4</v>
      </c>
      <c r="CY109">
        <f t="shared" si="200"/>
        <v>6.4284502131361254</v>
      </c>
      <c r="CZ109">
        <f t="shared" si="201"/>
        <v>2.3140588235294156E-5</v>
      </c>
      <c r="DA109">
        <f t="shared" si="202"/>
        <v>29.173295552260942</v>
      </c>
      <c r="DB109" t="e">
        <f t="shared" si="203"/>
        <v>#VALUE!</v>
      </c>
      <c r="DC109">
        <f t="shared" si="204"/>
        <v>3.2539044302875772E-4</v>
      </c>
      <c r="DD109" t="e">
        <f t="shared" si="175"/>
        <v>#VALUE!</v>
      </c>
      <c r="DE109" t="e">
        <f t="shared" si="176"/>
        <v>#VALUE!</v>
      </c>
      <c r="DF109" t="e">
        <f t="shared" si="177"/>
        <v>#VALUE!</v>
      </c>
      <c r="DG109">
        <f t="shared" si="178"/>
        <v>0.11502990780643674</v>
      </c>
      <c r="DH109">
        <f t="shared" si="179"/>
        <v>0.1122535020314995</v>
      </c>
      <c r="DI109">
        <f t="shared" si="180"/>
        <v>1.0140641273197604E-7</v>
      </c>
      <c r="DJ109" t="e">
        <f t="shared" si="181"/>
        <v>#VALUE!</v>
      </c>
      <c r="DK109">
        <f t="shared" si="182"/>
        <v>2.0399283758193647E-3</v>
      </c>
      <c r="DL109">
        <f t="shared" si="183"/>
        <v>1.9858084665226756E-7</v>
      </c>
      <c r="DM109">
        <f t="shared" si="184"/>
        <v>6.2791194789435973E-7</v>
      </c>
      <c r="DN109">
        <f t="shared" si="185"/>
        <v>2.4381666146203036E-13</v>
      </c>
      <c r="DO109">
        <f t="shared" si="186"/>
        <v>1.2863742438340614E-5</v>
      </c>
      <c r="DP109">
        <f t="shared" si="187"/>
        <v>5.3769547876448016E-3</v>
      </c>
      <c r="DQ109">
        <f t="shared" si="188"/>
        <v>0</v>
      </c>
      <c r="DR109">
        <f t="shared" si="189"/>
        <v>0</v>
      </c>
      <c r="DS109">
        <f t="shared" si="190"/>
        <v>8.6000956937798758</v>
      </c>
      <c r="DT109">
        <f t="shared" si="191"/>
        <v>25.622268346923658</v>
      </c>
      <c r="DU109">
        <f t="shared" si="192"/>
        <v>60.229718761124914</v>
      </c>
      <c r="DV109">
        <f t="shared" si="193"/>
        <v>0</v>
      </c>
      <c r="DW109">
        <f t="shared" si="194"/>
        <v>5.5268463073852407</v>
      </c>
    </row>
    <row r="110" spans="1:127">
      <c r="A110" s="39" t="s">
        <v>299</v>
      </c>
      <c r="B110" s="16">
        <f t="shared" si="139"/>
        <v>61.106642933428219</v>
      </c>
      <c r="C110" s="16" t="e">
        <f t="shared" si="150"/>
        <v>#VALUE!</v>
      </c>
      <c r="D110" s="16">
        <f t="shared" si="140"/>
        <v>24.942031134173469</v>
      </c>
      <c r="F110" s="16">
        <f t="shared" si="141"/>
        <v>0</v>
      </c>
      <c r="G110" s="16" t="e">
        <f t="shared" si="151"/>
        <v>#VALUE!</v>
      </c>
      <c r="H110" s="16">
        <f t="shared" si="142"/>
        <v>4.9811576846307482</v>
      </c>
      <c r="I110" s="16">
        <f t="shared" si="143"/>
        <v>8.9640495867768308</v>
      </c>
      <c r="J110" s="16">
        <f t="shared" si="144"/>
        <v>0</v>
      </c>
      <c r="K110" s="16" t="e">
        <f t="shared" si="145"/>
        <v>#VALUE!</v>
      </c>
      <c r="S110" s="15">
        <v>8</v>
      </c>
      <c r="T110" s="15" t="e">
        <f t="shared" si="131"/>
        <v>#VALUE!</v>
      </c>
      <c r="U110" s="18" t="e">
        <f t="shared" si="146"/>
        <v>#VALUE!</v>
      </c>
      <c r="V110" s="18" t="e">
        <f t="shared" si="132"/>
        <v>#VALUE!</v>
      </c>
      <c r="W110" s="18" t="e">
        <f t="shared" si="133"/>
        <v>#VALUE!</v>
      </c>
      <c r="Y110" s="18" t="e">
        <f t="shared" si="134"/>
        <v>#VALUE!</v>
      </c>
      <c r="Z110" s="18" t="e">
        <f t="shared" si="135"/>
        <v>#VALUE!</v>
      </c>
      <c r="AA110" s="18" t="e">
        <f t="shared" si="136"/>
        <v>#VALUE!</v>
      </c>
      <c r="AB110" s="18" t="e">
        <f t="shared" si="137"/>
        <v>#VALUE!</v>
      </c>
      <c r="AC110" s="18" t="e">
        <f t="shared" si="138"/>
        <v>#VALUE!</v>
      </c>
      <c r="AD110" s="19" t="e">
        <f t="shared" si="147"/>
        <v>#VALUE!</v>
      </c>
      <c r="AE110" s="20" t="e">
        <f t="shared" si="149"/>
        <v>#VALUE!</v>
      </c>
      <c r="AF110" s="13" t="e">
        <f t="shared" si="148"/>
        <v>#VALUE!</v>
      </c>
      <c r="AJ110" s="39" t="s">
        <v>299</v>
      </c>
      <c r="AK110" s="39"/>
      <c r="AL110" s="39">
        <v>2.6751499999999999</v>
      </c>
      <c r="AM110" s="39">
        <v>54198.1</v>
      </c>
      <c r="AN110" t="s">
        <v>235</v>
      </c>
      <c r="AO110" s="39">
        <v>137110</v>
      </c>
      <c r="AP110" t="s">
        <v>235</v>
      </c>
      <c r="AQ110" t="s">
        <v>235</v>
      </c>
      <c r="AR110" t="s">
        <v>235</v>
      </c>
      <c r="AS110" t="s">
        <v>235</v>
      </c>
      <c r="AT110" t="s">
        <v>235</v>
      </c>
      <c r="AU110" s="39">
        <v>948.31899999999996</v>
      </c>
      <c r="AV110" s="39">
        <v>952.02</v>
      </c>
      <c r="AW110" t="s">
        <v>235</v>
      </c>
      <c r="AX110" t="s">
        <v>235</v>
      </c>
      <c r="AY110" s="39">
        <v>19.810199999999998</v>
      </c>
      <c r="AZ110" t="s">
        <v>235</v>
      </c>
      <c r="BA110" t="s">
        <v>235</v>
      </c>
      <c r="BB110" t="s">
        <v>235</v>
      </c>
      <c r="BC110" s="39">
        <v>6.1187199999999997E-2</v>
      </c>
      <c r="BD110" s="39">
        <v>48.864199999999997</v>
      </c>
      <c r="BE110" s="39"/>
      <c r="BF110" s="42">
        <v>480200.00000000006</v>
      </c>
      <c r="BG110" s="42">
        <v>66500</v>
      </c>
      <c r="BH110" s="42">
        <v>132000</v>
      </c>
      <c r="BI110" s="42">
        <v>285700</v>
      </c>
      <c r="BJ110" s="42"/>
      <c r="BK110" s="42">
        <v>35600</v>
      </c>
      <c r="BP110" s="39" t="s">
        <v>299</v>
      </c>
      <c r="BQ110" s="39"/>
      <c r="BR110">
        <f t="shared" si="154"/>
        <v>2.6751500000000002E-4</v>
      </c>
      <c r="BS110">
        <f t="shared" si="195"/>
        <v>5.41981</v>
      </c>
      <c r="BT110" t="e">
        <f t="shared" si="196"/>
        <v>#VALUE!</v>
      </c>
      <c r="BU110">
        <f t="shared" si="197"/>
        <v>13.711</v>
      </c>
      <c r="BV110" t="e">
        <f t="shared" si="198"/>
        <v>#VALUE!</v>
      </c>
      <c r="BW110" t="e">
        <f t="shared" si="199"/>
        <v>#VALUE!</v>
      </c>
      <c r="BX110" t="e">
        <f t="shared" si="156"/>
        <v>#VALUE!</v>
      </c>
      <c r="BY110" t="e">
        <f t="shared" si="157"/>
        <v>#VALUE!</v>
      </c>
      <c r="BZ110" t="e">
        <f t="shared" si="158"/>
        <v>#VALUE!</v>
      </c>
      <c r="CA110">
        <f t="shared" si="159"/>
        <v>9.4831899999999997E-2</v>
      </c>
      <c r="CB110">
        <f t="shared" si="160"/>
        <v>9.5201999999999995E-2</v>
      </c>
      <c r="CC110" t="e">
        <f t="shared" si="161"/>
        <v>#VALUE!</v>
      </c>
      <c r="CD110" t="e">
        <f t="shared" si="162"/>
        <v>#VALUE!</v>
      </c>
      <c r="CE110">
        <f t="shared" si="163"/>
        <v>1.98102E-3</v>
      </c>
      <c r="CF110" t="e">
        <f t="shared" si="164"/>
        <v>#VALUE!</v>
      </c>
      <c r="CG110" t="e">
        <f t="shared" si="165"/>
        <v>#VALUE!</v>
      </c>
      <c r="CH110" t="e">
        <f t="shared" si="166"/>
        <v>#VALUE!</v>
      </c>
      <c r="CI110">
        <f t="shared" si="167"/>
        <v>6.1187200000000001E-6</v>
      </c>
      <c r="CJ110">
        <f t="shared" si="168"/>
        <v>4.8864199999999998E-3</v>
      </c>
      <c r="CL110">
        <f t="shared" si="169"/>
        <v>48.02</v>
      </c>
      <c r="CM110">
        <f t="shared" si="170"/>
        <v>6.65</v>
      </c>
      <c r="CN110">
        <f t="shared" si="171"/>
        <v>13.2</v>
      </c>
      <c r="CO110">
        <f t="shared" si="172"/>
        <v>28.57</v>
      </c>
      <c r="CP110">
        <f t="shared" si="173"/>
        <v>0</v>
      </c>
      <c r="CQ110">
        <f t="shared" si="174"/>
        <v>3.56</v>
      </c>
      <c r="CV110" s="39" t="s">
        <v>299</v>
      </c>
      <c r="CW110" s="39"/>
      <c r="CX110">
        <f t="shared" si="155"/>
        <v>5.7588963976945161E-4</v>
      </c>
      <c r="CY110">
        <f t="shared" si="200"/>
        <v>7.3057812918660048</v>
      </c>
      <c r="CZ110" t="e">
        <f t="shared" si="201"/>
        <v>#VALUE!</v>
      </c>
      <c r="DA110">
        <f t="shared" si="202"/>
        <v>25.907590066716097</v>
      </c>
      <c r="DB110" t="e">
        <f t="shared" si="203"/>
        <v>#VALUE!</v>
      </c>
      <c r="DC110" t="e">
        <f t="shared" si="204"/>
        <v>#VALUE!</v>
      </c>
      <c r="DD110" t="e">
        <f t="shared" si="175"/>
        <v>#VALUE!</v>
      </c>
      <c r="DE110" t="e">
        <f t="shared" si="176"/>
        <v>#VALUE!</v>
      </c>
      <c r="DF110" t="e">
        <f t="shared" si="177"/>
        <v>#VALUE!</v>
      </c>
      <c r="DG110">
        <f t="shared" si="178"/>
        <v>0.11214884133759399</v>
      </c>
      <c r="DH110">
        <f t="shared" si="179"/>
        <v>0.11258652408125981</v>
      </c>
      <c r="DI110" t="e">
        <f t="shared" si="180"/>
        <v>#VALUE!</v>
      </c>
      <c r="DJ110" t="e">
        <f t="shared" si="181"/>
        <v>#VALUE!</v>
      </c>
      <c r="DK110">
        <f t="shared" si="182"/>
        <v>2.211874479242525E-3</v>
      </c>
      <c r="DL110" t="e">
        <f t="shared" si="183"/>
        <v>#VALUE!</v>
      </c>
      <c r="DM110" t="e">
        <f t="shared" si="184"/>
        <v>#VALUE!</v>
      </c>
      <c r="DN110" t="e">
        <f t="shared" si="185"/>
        <v>#VALUE!</v>
      </c>
      <c r="DO110">
        <f t="shared" si="186"/>
        <v>7.0850222905424722E-6</v>
      </c>
      <c r="DP110">
        <f t="shared" si="187"/>
        <v>5.2637497297297426E-3</v>
      </c>
      <c r="DQ110">
        <f t="shared" si="188"/>
        <v>0</v>
      </c>
      <c r="DR110">
        <f t="shared" si="189"/>
        <v>0</v>
      </c>
      <c r="DS110">
        <f t="shared" si="190"/>
        <v>8.9640495867768308</v>
      </c>
      <c r="DT110">
        <f t="shared" si="191"/>
        <v>24.942031134173469</v>
      </c>
      <c r="DU110">
        <f t="shared" si="192"/>
        <v>61.106642933428219</v>
      </c>
      <c r="DV110">
        <f t="shared" si="193"/>
        <v>0</v>
      </c>
      <c r="DW110">
        <f t="shared" si="194"/>
        <v>4.9811576846307482</v>
      </c>
    </row>
    <row r="111" spans="1:127">
      <c r="A111" s="32" t="s">
        <v>301</v>
      </c>
      <c r="B111" s="16">
        <f t="shared" si="139"/>
        <v>60.999700961196112</v>
      </c>
      <c r="C111" s="16" t="e">
        <f t="shared" si="150"/>
        <v>#VALUE!</v>
      </c>
      <c r="D111" s="16">
        <f t="shared" si="140"/>
        <v>25.017613046701271</v>
      </c>
      <c r="F111" s="16">
        <f t="shared" si="141"/>
        <v>0</v>
      </c>
      <c r="G111" s="16" t="e">
        <f t="shared" si="151"/>
        <v>#VALUE!</v>
      </c>
      <c r="H111" s="16">
        <f t="shared" si="142"/>
        <v>4.9671656686626839</v>
      </c>
      <c r="I111" s="16">
        <f t="shared" si="143"/>
        <v>9.0044889082209369</v>
      </c>
      <c r="J111" s="16">
        <f t="shared" si="144"/>
        <v>0</v>
      </c>
      <c r="K111" s="16" t="e">
        <f t="shared" si="145"/>
        <v>#VALUE!</v>
      </c>
      <c r="S111" s="15">
        <v>8</v>
      </c>
      <c r="T111" s="15" t="e">
        <f t="shared" si="131"/>
        <v>#VALUE!</v>
      </c>
      <c r="U111" s="18" t="e">
        <f t="shared" si="146"/>
        <v>#VALUE!</v>
      </c>
      <c r="V111" s="18" t="e">
        <f t="shared" si="132"/>
        <v>#VALUE!</v>
      </c>
      <c r="W111" s="18" t="e">
        <f t="shared" si="133"/>
        <v>#VALUE!</v>
      </c>
      <c r="Y111" s="18" t="e">
        <f t="shared" si="134"/>
        <v>#VALUE!</v>
      </c>
      <c r="Z111" s="18" t="e">
        <f t="shared" si="135"/>
        <v>#VALUE!</v>
      </c>
      <c r="AA111" s="18" t="e">
        <f t="shared" si="136"/>
        <v>#VALUE!</v>
      </c>
      <c r="AB111" s="18" t="e">
        <f t="shared" si="137"/>
        <v>#VALUE!</v>
      </c>
      <c r="AC111" s="18" t="e">
        <f t="shared" si="138"/>
        <v>#VALUE!</v>
      </c>
      <c r="AD111" s="19" t="e">
        <f t="shared" si="147"/>
        <v>#VALUE!</v>
      </c>
      <c r="AE111" s="20" t="e">
        <f t="shared" si="149"/>
        <v>#VALUE!</v>
      </c>
      <c r="AF111" s="13" t="e">
        <f t="shared" si="148"/>
        <v>#VALUE!</v>
      </c>
      <c r="AJ111" s="32" t="s">
        <v>301</v>
      </c>
      <c r="AK111" s="32"/>
      <c r="AL111" t="s">
        <v>235</v>
      </c>
      <c r="AM111" s="32">
        <v>61455</v>
      </c>
      <c r="AN111" t="s">
        <v>235</v>
      </c>
      <c r="AO111" s="32">
        <v>154914</v>
      </c>
      <c r="AP111" t="s">
        <v>235</v>
      </c>
      <c r="AQ111" s="32">
        <v>2.1693899999999999</v>
      </c>
      <c r="AR111" t="s">
        <v>235</v>
      </c>
      <c r="AS111" t="s">
        <v>235</v>
      </c>
      <c r="AT111" t="s">
        <v>235</v>
      </c>
      <c r="AU111" s="32">
        <v>1066.51</v>
      </c>
      <c r="AV111" s="32">
        <v>1060.68</v>
      </c>
      <c r="AW111" t="s">
        <v>235</v>
      </c>
      <c r="AX111" t="s">
        <v>235</v>
      </c>
      <c r="AY111" s="32">
        <v>19.8413</v>
      </c>
      <c r="AZ111" t="s">
        <v>235</v>
      </c>
      <c r="BA111" s="35">
        <v>1.0822500000000001E-10</v>
      </c>
      <c r="BB111" t="s">
        <v>235</v>
      </c>
      <c r="BC111" t="s">
        <v>235</v>
      </c>
      <c r="BD111" s="32">
        <v>50.218200000000003</v>
      </c>
      <c r="BE111" s="32"/>
      <c r="BF111" s="43">
        <v>480100</v>
      </c>
      <c r="BG111" s="43">
        <v>66800</v>
      </c>
      <c r="BH111" s="43">
        <v>132400</v>
      </c>
      <c r="BI111" s="43">
        <v>285200</v>
      </c>
      <c r="BJ111" s="43"/>
      <c r="BK111" s="43">
        <v>35500</v>
      </c>
      <c r="BP111" s="32" t="s">
        <v>301</v>
      </c>
      <c r="BQ111" s="32"/>
      <c r="BR111" t="e">
        <f t="shared" si="154"/>
        <v>#VALUE!</v>
      </c>
      <c r="BS111">
        <f t="shared" si="195"/>
        <v>6.1455000000000002</v>
      </c>
      <c r="BT111" t="e">
        <f t="shared" si="196"/>
        <v>#VALUE!</v>
      </c>
      <c r="BU111">
        <f t="shared" si="197"/>
        <v>15.491400000000001</v>
      </c>
      <c r="BV111" t="e">
        <f t="shared" si="198"/>
        <v>#VALUE!</v>
      </c>
      <c r="BW111">
        <f t="shared" si="199"/>
        <v>2.16939E-4</v>
      </c>
      <c r="BX111" t="e">
        <f t="shared" si="156"/>
        <v>#VALUE!</v>
      </c>
      <c r="BY111" t="e">
        <f t="shared" si="157"/>
        <v>#VALUE!</v>
      </c>
      <c r="BZ111" t="e">
        <f t="shared" si="158"/>
        <v>#VALUE!</v>
      </c>
      <c r="CA111">
        <f t="shared" si="159"/>
        <v>0.106651</v>
      </c>
      <c r="CB111">
        <f t="shared" si="160"/>
        <v>0.10606800000000001</v>
      </c>
      <c r="CC111" t="e">
        <f t="shared" si="161"/>
        <v>#VALUE!</v>
      </c>
      <c r="CD111" t="e">
        <f t="shared" si="162"/>
        <v>#VALUE!</v>
      </c>
      <c r="CE111">
        <f t="shared" si="163"/>
        <v>1.9841300000000002E-3</v>
      </c>
      <c r="CF111" t="e">
        <f t="shared" si="164"/>
        <v>#VALUE!</v>
      </c>
      <c r="CG111">
        <f t="shared" si="165"/>
        <v>1.0822500000000001E-14</v>
      </c>
      <c r="CH111" t="e">
        <f t="shared" si="166"/>
        <v>#VALUE!</v>
      </c>
      <c r="CI111" t="e">
        <f t="shared" si="167"/>
        <v>#VALUE!</v>
      </c>
      <c r="CJ111">
        <f t="shared" si="168"/>
        <v>5.0218200000000006E-3</v>
      </c>
      <c r="CL111">
        <f t="shared" si="169"/>
        <v>48.01</v>
      </c>
      <c r="CM111">
        <f t="shared" si="170"/>
        <v>6.68</v>
      </c>
      <c r="CN111">
        <f t="shared" si="171"/>
        <v>13.24</v>
      </c>
      <c r="CO111">
        <f t="shared" si="172"/>
        <v>28.52</v>
      </c>
      <c r="CP111">
        <f t="shared" si="173"/>
        <v>0</v>
      </c>
      <c r="CQ111">
        <f t="shared" si="174"/>
        <v>3.55</v>
      </c>
      <c r="CV111" s="32" t="s">
        <v>301</v>
      </c>
      <c r="CW111" s="32"/>
      <c r="CX111" t="e">
        <f t="shared" si="155"/>
        <v>#VALUE!</v>
      </c>
      <c r="CY111">
        <f t="shared" si="200"/>
        <v>8.2839949978251148</v>
      </c>
      <c r="CZ111" t="e">
        <f t="shared" si="201"/>
        <v>#VALUE!</v>
      </c>
      <c r="DA111">
        <f t="shared" si="202"/>
        <v>29.271740993328404</v>
      </c>
      <c r="DB111" t="e">
        <f t="shared" si="203"/>
        <v>#VALUE!</v>
      </c>
      <c r="DC111">
        <f t="shared" si="204"/>
        <v>2.8011744921732721E-4</v>
      </c>
      <c r="DD111" t="e">
        <f t="shared" si="175"/>
        <v>#VALUE!</v>
      </c>
      <c r="DE111" t="e">
        <f t="shared" si="176"/>
        <v>#VALUE!</v>
      </c>
      <c r="DF111" t="e">
        <f t="shared" si="177"/>
        <v>#VALUE!</v>
      </c>
      <c r="DG111">
        <f t="shared" si="178"/>
        <v>0.12612618831317032</v>
      </c>
      <c r="DH111">
        <f t="shared" si="179"/>
        <v>0.1254367286007759</v>
      </c>
      <c r="DI111" t="e">
        <f t="shared" si="180"/>
        <v>#VALUE!</v>
      </c>
      <c r="DJ111" t="e">
        <f t="shared" si="181"/>
        <v>#VALUE!</v>
      </c>
      <c r="DK111">
        <f t="shared" si="182"/>
        <v>2.2153468973051616E-3</v>
      </c>
      <c r="DL111" t="e">
        <f t="shared" si="183"/>
        <v>#VALUE!</v>
      </c>
      <c r="DM111">
        <f t="shared" si="184"/>
        <v>1.3294448608137015E-14</v>
      </c>
      <c r="DN111" t="e">
        <f t="shared" si="185"/>
        <v>#VALUE!</v>
      </c>
      <c r="DO111" t="e">
        <f t="shared" si="186"/>
        <v>#VALUE!</v>
      </c>
      <c r="DP111">
        <f t="shared" si="187"/>
        <v>5.4096053281853422E-3</v>
      </c>
      <c r="DQ111">
        <f t="shared" si="188"/>
        <v>0</v>
      </c>
      <c r="DR111">
        <f t="shared" si="189"/>
        <v>0</v>
      </c>
      <c r="DS111">
        <f t="shared" si="190"/>
        <v>9.0044889082209369</v>
      </c>
      <c r="DT111">
        <f t="shared" si="191"/>
        <v>25.017613046701271</v>
      </c>
      <c r="DU111">
        <f t="shared" si="192"/>
        <v>60.999700961196112</v>
      </c>
      <c r="DV111">
        <f t="shared" si="193"/>
        <v>0</v>
      </c>
      <c r="DW111">
        <f t="shared" si="194"/>
        <v>4.9671656686626839</v>
      </c>
    </row>
    <row r="112" spans="1:127">
      <c r="A112" s="28" t="s">
        <v>303</v>
      </c>
      <c r="B112" s="16">
        <f t="shared" si="139"/>
        <v>60.657486650053357</v>
      </c>
      <c r="C112" s="16" t="e">
        <f t="shared" si="150"/>
        <v>#VALUE!</v>
      </c>
      <c r="D112" s="16">
        <f t="shared" si="140"/>
        <v>25.35773165307636</v>
      </c>
      <c r="F112" s="16">
        <f t="shared" si="141"/>
        <v>0</v>
      </c>
      <c r="G112" s="16" t="e">
        <f t="shared" si="151"/>
        <v>#VALUE!</v>
      </c>
      <c r="H112" s="16">
        <f t="shared" si="142"/>
        <v>5.2749900199600903</v>
      </c>
      <c r="I112" s="16">
        <f t="shared" si="143"/>
        <v>8.6944541104827913</v>
      </c>
      <c r="J112" s="16">
        <f t="shared" si="144"/>
        <v>0</v>
      </c>
      <c r="K112" s="16" t="e">
        <f t="shared" si="145"/>
        <v>#VALUE!</v>
      </c>
      <c r="S112" s="15">
        <v>8</v>
      </c>
      <c r="T112" s="15" t="e">
        <f t="shared" si="131"/>
        <v>#VALUE!</v>
      </c>
      <c r="U112" s="18" t="e">
        <f t="shared" si="146"/>
        <v>#VALUE!</v>
      </c>
      <c r="V112" s="18" t="e">
        <f t="shared" si="132"/>
        <v>#VALUE!</v>
      </c>
      <c r="W112" s="18" t="e">
        <f t="shared" si="133"/>
        <v>#VALUE!</v>
      </c>
      <c r="Y112" s="18" t="e">
        <f t="shared" si="134"/>
        <v>#VALUE!</v>
      </c>
      <c r="Z112" s="18" t="e">
        <f t="shared" si="135"/>
        <v>#VALUE!</v>
      </c>
      <c r="AA112" s="18" t="e">
        <f t="shared" si="136"/>
        <v>#VALUE!</v>
      </c>
      <c r="AB112" s="18" t="e">
        <f t="shared" si="137"/>
        <v>#VALUE!</v>
      </c>
      <c r="AC112" s="18" t="e">
        <f t="shared" si="138"/>
        <v>#VALUE!</v>
      </c>
      <c r="AD112" s="19" t="e">
        <f t="shared" si="147"/>
        <v>#VALUE!</v>
      </c>
      <c r="AE112" s="20" t="e">
        <f t="shared" si="149"/>
        <v>#VALUE!</v>
      </c>
      <c r="AF112" s="13" t="e">
        <f t="shared" si="148"/>
        <v>#VALUE!</v>
      </c>
      <c r="AJ112" s="28" t="s">
        <v>303</v>
      </c>
      <c r="AK112" s="28"/>
      <c r="AL112" s="28">
        <v>3.4784299999999999</v>
      </c>
      <c r="AM112" s="28">
        <v>44310</v>
      </c>
      <c r="AN112" t="s">
        <v>235</v>
      </c>
      <c r="AO112" s="28">
        <v>132613</v>
      </c>
      <c r="AP112" t="s">
        <v>235</v>
      </c>
      <c r="AQ112" t="s">
        <v>235</v>
      </c>
      <c r="AR112" t="s">
        <v>235</v>
      </c>
      <c r="AS112" s="28">
        <v>8.4771900000000002</v>
      </c>
      <c r="AT112" t="s">
        <v>235</v>
      </c>
      <c r="AU112" s="28">
        <v>968.52300000000002</v>
      </c>
      <c r="AV112" s="28">
        <v>932.86400000000003</v>
      </c>
      <c r="AW112" s="28">
        <v>2.0850900000000001E-4</v>
      </c>
      <c r="AX112" t="s">
        <v>235</v>
      </c>
      <c r="AY112" s="28">
        <v>16.696899999999999</v>
      </c>
      <c r="AZ112" s="44">
        <v>4.7639799999999999E-6</v>
      </c>
      <c r="BA112" s="28">
        <v>2.3881099999999999E-2</v>
      </c>
      <c r="BB112" s="44">
        <v>6.8366700000000004E-13</v>
      </c>
      <c r="BC112" s="28">
        <v>8.1259899999999996E-3</v>
      </c>
      <c r="BD112" s="28">
        <v>46.280799999999999</v>
      </c>
      <c r="BE112" s="28"/>
      <c r="BF112" s="45">
        <v>480000</v>
      </c>
      <c r="BG112" s="45">
        <v>64500</v>
      </c>
      <c r="BH112" s="45">
        <v>134200</v>
      </c>
      <c r="BI112" s="45">
        <v>283600</v>
      </c>
      <c r="BJ112" s="45"/>
      <c r="BK112" s="45">
        <v>37700</v>
      </c>
      <c r="BP112" s="28" t="s">
        <v>303</v>
      </c>
      <c r="BQ112" s="28"/>
      <c r="BR112">
        <f t="shared" si="154"/>
        <v>3.4784299999999997E-4</v>
      </c>
      <c r="BS112">
        <f t="shared" si="195"/>
        <v>4.431</v>
      </c>
      <c r="BT112" t="e">
        <f t="shared" si="196"/>
        <v>#VALUE!</v>
      </c>
      <c r="BU112">
        <f t="shared" si="197"/>
        <v>13.2613</v>
      </c>
      <c r="BV112" t="e">
        <f t="shared" si="198"/>
        <v>#VALUE!</v>
      </c>
      <c r="BW112" t="e">
        <f t="shared" si="199"/>
        <v>#VALUE!</v>
      </c>
      <c r="BX112" t="e">
        <f t="shared" si="156"/>
        <v>#VALUE!</v>
      </c>
      <c r="BY112">
        <f t="shared" si="157"/>
        <v>8.4771900000000003E-4</v>
      </c>
      <c r="BZ112" t="e">
        <f t="shared" si="158"/>
        <v>#VALUE!</v>
      </c>
      <c r="CA112">
        <f t="shared" si="159"/>
        <v>9.6852300000000002E-2</v>
      </c>
      <c r="CB112">
        <f t="shared" si="160"/>
        <v>9.3286400000000005E-2</v>
      </c>
      <c r="CC112">
        <f t="shared" si="161"/>
        <v>2.08509E-8</v>
      </c>
      <c r="CD112" t="e">
        <f t="shared" si="162"/>
        <v>#VALUE!</v>
      </c>
      <c r="CE112">
        <f t="shared" si="163"/>
        <v>1.6696899999999999E-3</v>
      </c>
      <c r="CF112">
        <f t="shared" si="164"/>
        <v>4.7639800000000001E-10</v>
      </c>
      <c r="CG112">
        <f t="shared" si="165"/>
        <v>2.3881099999999999E-6</v>
      </c>
      <c r="CH112">
        <f t="shared" si="166"/>
        <v>6.8366700000000005E-17</v>
      </c>
      <c r="CI112">
        <f t="shared" si="167"/>
        <v>8.1259899999999993E-7</v>
      </c>
      <c r="CJ112">
        <f t="shared" si="168"/>
        <v>4.6280799999999997E-3</v>
      </c>
      <c r="CL112">
        <f t="shared" si="169"/>
        <v>48</v>
      </c>
      <c r="CM112">
        <f t="shared" si="170"/>
        <v>6.45</v>
      </c>
      <c r="CN112">
        <f t="shared" si="171"/>
        <v>13.42</v>
      </c>
      <c r="CO112">
        <f t="shared" si="172"/>
        <v>28.36</v>
      </c>
      <c r="CP112">
        <f t="shared" si="173"/>
        <v>0</v>
      </c>
      <c r="CQ112">
        <f t="shared" si="174"/>
        <v>3.77</v>
      </c>
      <c r="CV112" s="28" t="s">
        <v>303</v>
      </c>
      <c r="CW112" s="28"/>
      <c r="CX112">
        <f t="shared" si="155"/>
        <v>7.4881475792507078E-4</v>
      </c>
      <c r="CY112">
        <f t="shared" si="200"/>
        <v>5.9728877772944564</v>
      </c>
      <c r="CZ112" t="e">
        <f t="shared" si="201"/>
        <v>#VALUE!</v>
      </c>
      <c r="DA112">
        <f t="shared" si="202"/>
        <v>25.057860415122324</v>
      </c>
      <c r="DB112" t="e">
        <f t="shared" si="203"/>
        <v>#VALUE!</v>
      </c>
      <c r="DC112" t="e">
        <f t="shared" si="204"/>
        <v>#VALUE!</v>
      </c>
      <c r="DD112" t="e">
        <f t="shared" si="175"/>
        <v>#VALUE!</v>
      </c>
      <c r="DE112">
        <f t="shared" si="176"/>
        <v>1.0551754698684577E-3</v>
      </c>
      <c r="DF112" t="e">
        <f t="shared" si="177"/>
        <v>#VALUE!</v>
      </c>
      <c r="DG112">
        <f t="shared" si="178"/>
        <v>0.11453817993608749</v>
      </c>
      <c r="DH112">
        <f t="shared" si="179"/>
        <v>0.11032112266605783</v>
      </c>
      <c r="DI112">
        <f t="shared" si="180"/>
        <v>2.6479306253514764E-8</v>
      </c>
      <c r="DJ112" t="e">
        <f t="shared" si="181"/>
        <v>#VALUE!</v>
      </c>
      <c r="DK112">
        <f t="shared" si="182"/>
        <v>1.8642642170429633E-3</v>
      </c>
      <c r="DL112">
        <f t="shared" si="183"/>
        <v>5.587129892008633E-10</v>
      </c>
      <c r="DM112">
        <f t="shared" si="184"/>
        <v>2.933574097073512E-6</v>
      </c>
      <c r="DN112">
        <f t="shared" si="185"/>
        <v>8.2599653867991678E-17</v>
      </c>
      <c r="DO112">
        <f t="shared" si="186"/>
        <v>9.4092915320075469E-7</v>
      </c>
      <c r="DP112">
        <f t="shared" si="187"/>
        <v>4.9854606949807072E-3</v>
      </c>
      <c r="DQ112">
        <f t="shared" si="188"/>
        <v>0</v>
      </c>
      <c r="DR112">
        <f t="shared" si="189"/>
        <v>0</v>
      </c>
      <c r="DS112">
        <f t="shared" si="190"/>
        <v>8.6944541104827913</v>
      </c>
      <c r="DT112">
        <f t="shared" si="191"/>
        <v>25.35773165307636</v>
      </c>
      <c r="DU112">
        <f t="shared" si="192"/>
        <v>60.657486650053357</v>
      </c>
      <c r="DV112">
        <f t="shared" si="193"/>
        <v>0</v>
      </c>
      <c r="DW112">
        <f t="shared" si="194"/>
        <v>5.2749900199600903</v>
      </c>
    </row>
    <row r="113" spans="1:146">
      <c r="A113" s="28" t="s">
        <v>305</v>
      </c>
      <c r="B113" s="16">
        <f t="shared" si="139"/>
        <v>60.35804912780344</v>
      </c>
      <c r="C113" s="16">
        <f t="shared" si="150"/>
        <v>0.11689918023814495</v>
      </c>
      <c r="D113" s="16">
        <f t="shared" si="140"/>
        <v>25.433313565604163</v>
      </c>
      <c r="F113" s="16">
        <f t="shared" si="141"/>
        <v>0</v>
      </c>
      <c r="G113" s="16">
        <f t="shared" si="151"/>
        <v>0.3884681283422467</v>
      </c>
      <c r="H113" s="16">
        <f t="shared" si="142"/>
        <v>5.4988622754491132</v>
      </c>
      <c r="I113" s="16">
        <f t="shared" si="143"/>
        <v>8.6944541104827913</v>
      </c>
      <c r="J113" s="16">
        <f t="shared" si="144"/>
        <v>0</v>
      </c>
      <c r="K113" s="16">
        <f t="shared" si="145"/>
        <v>100.4900463879199</v>
      </c>
      <c r="S113" s="15">
        <v>8</v>
      </c>
      <c r="T113" s="15">
        <f t="shared" si="131"/>
        <v>2.6591528363117116</v>
      </c>
      <c r="U113" s="18">
        <f t="shared" si="146"/>
        <v>2.6714593464121199</v>
      </c>
      <c r="V113" s="18">
        <f t="shared" si="132"/>
        <v>3.8905229873939565E-3</v>
      </c>
      <c r="W113" s="18">
        <f t="shared" si="133"/>
        <v>1.3266040004390187</v>
      </c>
      <c r="Y113" s="18">
        <f t="shared" si="134"/>
        <v>0</v>
      </c>
      <c r="Z113" s="18">
        <f t="shared" si="135"/>
        <v>2.5626299312775672E-2</v>
      </c>
      <c r="AA113" s="18">
        <f t="shared" si="136"/>
        <v>0.26074028559643336</v>
      </c>
      <c r="AB113" s="18">
        <f t="shared" si="137"/>
        <v>0.74605535126647204</v>
      </c>
      <c r="AC113" s="18">
        <f t="shared" si="138"/>
        <v>0</v>
      </c>
      <c r="AD113" s="19">
        <f t="shared" si="147"/>
        <v>5.0343758060142125</v>
      </c>
      <c r="AE113" s="20">
        <f t="shared" si="149"/>
        <v>25.89803491887184</v>
      </c>
      <c r="AF113" s="13">
        <f t="shared" si="148"/>
        <v>0</v>
      </c>
      <c r="AJ113" s="28" t="s">
        <v>305</v>
      </c>
      <c r="AK113" s="28"/>
      <c r="AL113" s="28">
        <v>11.327199999999999</v>
      </c>
      <c r="AM113" s="28">
        <v>50609.1</v>
      </c>
      <c r="AN113" s="28">
        <v>2343.34</v>
      </c>
      <c r="AO113" s="28">
        <v>151155</v>
      </c>
      <c r="AP113" s="28">
        <v>700.63400000000001</v>
      </c>
      <c r="AQ113" s="28">
        <v>21.567900000000002</v>
      </c>
      <c r="AR113" s="28">
        <v>34.747799999999998</v>
      </c>
      <c r="AS113" s="28">
        <v>37.4651</v>
      </c>
      <c r="AT113" s="28">
        <v>22.792200000000001</v>
      </c>
      <c r="AU113" s="28">
        <v>933.37300000000005</v>
      </c>
      <c r="AV113" s="28">
        <v>899.33299999999997</v>
      </c>
      <c r="AW113" t="s">
        <v>235</v>
      </c>
      <c r="AX113" s="28">
        <v>1.3954899999999999</v>
      </c>
      <c r="AY113" s="28">
        <v>66.908000000000001</v>
      </c>
      <c r="AZ113" t="s">
        <v>235</v>
      </c>
      <c r="BA113" s="44">
        <v>1.17184E-9</v>
      </c>
      <c r="BB113" t="s">
        <v>235</v>
      </c>
      <c r="BC113" s="28">
        <v>7.5603500000000004E-2</v>
      </c>
      <c r="BD113" s="28">
        <v>46.2667</v>
      </c>
      <c r="BE113" s="28"/>
      <c r="BF113" s="45">
        <v>479400</v>
      </c>
      <c r="BG113" s="45">
        <v>64500</v>
      </c>
      <c r="BH113" s="45">
        <v>134600</v>
      </c>
      <c r="BI113" s="45">
        <v>282200</v>
      </c>
      <c r="BJ113" s="45"/>
      <c r="BK113" s="45">
        <v>39300</v>
      </c>
      <c r="BP113" s="28" t="s">
        <v>305</v>
      </c>
      <c r="BQ113" s="28"/>
      <c r="BR113">
        <f t="shared" si="154"/>
        <v>1.13272E-3</v>
      </c>
      <c r="BS113">
        <f t="shared" si="195"/>
        <v>5.0609099999999998</v>
      </c>
      <c r="BT113">
        <f t="shared" si="196"/>
        <v>0.23433400000000001</v>
      </c>
      <c r="BU113">
        <f t="shared" si="197"/>
        <v>15.115500000000001</v>
      </c>
      <c r="BV113">
        <f t="shared" si="198"/>
        <v>7.0063399999999998E-2</v>
      </c>
      <c r="BW113">
        <f t="shared" si="199"/>
        <v>2.15679E-3</v>
      </c>
      <c r="BX113">
        <f t="shared" si="156"/>
        <v>3.4747799999999998E-3</v>
      </c>
      <c r="BY113">
        <f t="shared" si="157"/>
        <v>3.7465099999999998E-3</v>
      </c>
      <c r="BZ113">
        <f t="shared" si="158"/>
        <v>2.2792200000000002E-3</v>
      </c>
      <c r="CA113">
        <f t="shared" si="159"/>
        <v>9.3337299999999998E-2</v>
      </c>
      <c r="CB113">
        <f t="shared" si="160"/>
        <v>8.9933299999999994E-2</v>
      </c>
      <c r="CC113" t="e">
        <f t="shared" si="161"/>
        <v>#VALUE!</v>
      </c>
      <c r="CD113">
        <f t="shared" si="162"/>
        <v>1.3954899999999999E-4</v>
      </c>
      <c r="CE113">
        <f t="shared" si="163"/>
        <v>6.6908000000000002E-3</v>
      </c>
      <c r="CF113" t="e">
        <f t="shared" si="164"/>
        <v>#VALUE!</v>
      </c>
      <c r="CG113">
        <f t="shared" si="165"/>
        <v>1.17184E-13</v>
      </c>
      <c r="CH113" t="e">
        <f t="shared" si="166"/>
        <v>#VALUE!</v>
      </c>
      <c r="CI113">
        <f t="shared" si="167"/>
        <v>7.5603500000000004E-6</v>
      </c>
      <c r="CJ113">
        <f t="shared" si="168"/>
        <v>4.6266700000000003E-3</v>
      </c>
      <c r="CL113">
        <f t="shared" si="169"/>
        <v>47.94</v>
      </c>
      <c r="CM113">
        <f t="shared" si="170"/>
        <v>6.45</v>
      </c>
      <c r="CN113">
        <f t="shared" si="171"/>
        <v>13.46</v>
      </c>
      <c r="CO113">
        <f t="shared" si="172"/>
        <v>28.22</v>
      </c>
      <c r="CP113">
        <f t="shared" si="173"/>
        <v>0</v>
      </c>
      <c r="CQ113">
        <f t="shared" si="174"/>
        <v>3.93</v>
      </c>
      <c r="CV113" s="28" t="s">
        <v>305</v>
      </c>
      <c r="CW113" s="28"/>
      <c r="CX113">
        <f t="shared" si="155"/>
        <v>2.4384491066282384E-3</v>
      </c>
      <c r="CY113">
        <f t="shared" si="200"/>
        <v>6.8219922096563499</v>
      </c>
      <c r="CZ113">
        <f t="shared" si="201"/>
        <v>0.3884681283422467</v>
      </c>
      <c r="DA113">
        <f t="shared" si="202"/>
        <v>28.56145997034842</v>
      </c>
      <c r="DB113">
        <f t="shared" si="203"/>
        <v>0.11689918023814495</v>
      </c>
      <c r="DC113">
        <f t="shared" si="204"/>
        <v>2.7849050345831738E-3</v>
      </c>
      <c r="DD113">
        <f t="shared" si="175"/>
        <v>4.3251391312327777E-3</v>
      </c>
      <c r="DE113">
        <f t="shared" si="176"/>
        <v>4.6633677546650187E-3</v>
      </c>
      <c r="DF113">
        <f t="shared" si="177"/>
        <v>2.4925552053351972E-3</v>
      </c>
      <c r="DG113">
        <f t="shared" si="178"/>
        <v>0.11038131734763736</v>
      </c>
      <c r="DH113">
        <f t="shared" si="179"/>
        <v>0.10635572410408567</v>
      </c>
      <c r="DI113" t="e">
        <f t="shared" si="180"/>
        <v>#VALUE!</v>
      </c>
      <c r="DJ113">
        <f t="shared" si="181"/>
        <v>1.4794924078254278E-4</v>
      </c>
      <c r="DK113">
        <f t="shared" si="182"/>
        <v>7.4704999271667559E-3</v>
      </c>
      <c r="DL113" t="e">
        <f t="shared" si="183"/>
        <v>#VALUE!</v>
      </c>
      <c r="DM113">
        <f t="shared" si="184"/>
        <v>1.4394979586009959E-13</v>
      </c>
      <c r="DN113" t="e">
        <f t="shared" si="185"/>
        <v>#VALUE!</v>
      </c>
      <c r="DO113">
        <f t="shared" si="186"/>
        <v>8.7543225175041155E-6</v>
      </c>
      <c r="DP113">
        <f t="shared" si="187"/>
        <v>4.9839418146718278E-3</v>
      </c>
      <c r="DQ113">
        <f t="shared" si="188"/>
        <v>0</v>
      </c>
      <c r="DR113">
        <f t="shared" si="189"/>
        <v>0</v>
      </c>
      <c r="DS113">
        <f t="shared" si="190"/>
        <v>8.6944541104827913</v>
      </c>
      <c r="DT113">
        <f t="shared" si="191"/>
        <v>25.433313565604163</v>
      </c>
      <c r="DU113">
        <f t="shared" si="192"/>
        <v>60.35804912780344</v>
      </c>
      <c r="DV113">
        <f t="shared" si="193"/>
        <v>0</v>
      </c>
      <c r="DW113">
        <f t="shared" si="194"/>
        <v>5.4988622754491132</v>
      </c>
    </row>
    <row r="114" spans="1:146">
      <c r="A114" s="28" t="s">
        <v>307</v>
      </c>
      <c r="B114" s="16">
        <f t="shared" si="139"/>
        <v>61.106642933428219</v>
      </c>
      <c r="C114" s="16" t="e">
        <f t="shared" si="150"/>
        <v>#VALUE!</v>
      </c>
      <c r="D114" s="16">
        <f t="shared" si="140"/>
        <v>24.998717568569319</v>
      </c>
      <c r="F114" s="16">
        <f t="shared" si="141"/>
        <v>0</v>
      </c>
      <c r="G114" s="16" t="e">
        <f t="shared" si="151"/>
        <v>#VALUE!</v>
      </c>
      <c r="H114" s="16">
        <f t="shared" si="142"/>
        <v>4.9111976047904289</v>
      </c>
      <c r="I114" s="16">
        <f t="shared" si="143"/>
        <v>8.9775293605915323</v>
      </c>
      <c r="J114" s="16">
        <f t="shared" si="144"/>
        <v>0</v>
      </c>
      <c r="K114" s="16" t="e">
        <f t="shared" si="145"/>
        <v>#VALUE!</v>
      </c>
      <c r="S114" s="15">
        <v>8</v>
      </c>
      <c r="T114" s="15" t="e">
        <f t="shared" si="131"/>
        <v>#VALUE!</v>
      </c>
      <c r="U114" s="18" t="e">
        <f t="shared" si="146"/>
        <v>#VALUE!</v>
      </c>
      <c r="V114" s="18" t="e">
        <f t="shared" si="132"/>
        <v>#VALUE!</v>
      </c>
      <c r="W114" s="18" t="e">
        <f t="shared" si="133"/>
        <v>#VALUE!</v>
      </c>
      <c r="Y114" s="18" t="e">
        <f t="shared" si="134"/>
        <v>#VALUE!</v>
      </c>
      <c r="Z114" s="18" t="e">
        <f t="shared" si="135"/>
        <v>#VALUE!</v>
      </c>
      <c r="AA114" s="18" t="e">
        <f t="shared" si="136"/>
        <v>#VALUE!</v>
      </c>
      <c r="AB114" s="18" t="e">
        <f t="shared" si="137"/>
        <v>#VALUE!</v>
      </c>
      <c r="AC114" s="18" t="e">
        <f t="shared" si="138"/>
        <v>#VALUE!</v>
      </c>
      <c r="AD114" s="19" t="e">
        <f t="shared" si="147"/>
        <v>#VALUE!</v>
      </c>
      <c r="AE114" s="20" t="e">
        <f t="shared" si="149"/>
        <v>#VALUE!</v>
      </c>
      <c r="AF114" s="13" t="e">
        <f t="shared" si="148"/>
        <v>#VALUE!</v>
      </c>
      <c r="AJ114" s="28" t="s">
        <v>307</v>
      </c>
      <c r="AK114" s="28"/>
      <c r="AL114" t="s">
        <v>235</v>
      </c>
      <c r="AM114" s="28">
        <v>81741</v>
      </c>
      <c r="AN114" t="s">
        <v>235</v>
      </c>
      <c r="AO114" s="28">
        <v>174683</v>
      </c>
      <c r="AP114" t="s">
        <v>235</v>
      </c>
      <c r="AQ114" t="s">
        <v>235</v>
      </c>
      <c r="AR114" t="s">
        <v>235</v>
      </c>
      <c r="AS114" s="28">
        <v>13.228999999999999</v>
      </c>
      <c r="AT114" t="s">
        <v>235</v>
      </c>
      <c r="AU114" s="28">
        <v>1135.93</v>
      </c>
      <c r="AV114" s="28">
        <v>1177.52</v>
      </c>
      <c r="AW114" t="s">
        <v>235</v>
      </c>
      <c r="AX114" t="s">
        <v>235</v>
      </c>
      <c r="AY114" s="28">
        <v>23.416499999999999</v>
      </c>
      <c r="AZ114" t="s">
        <v>235</v>
      </c>
      <c r="BA114" t="s">
        <v>235</v>
      </c>
      <c r="BB114" s="44">
        <v>3.4394200000000001E-16</v>
      </c>
      <c r="BC114" s="28">
        <v>7.8844899999999992E-3</v>
      </c>
      <c r="BD114" s="28">
        <v>53.476999999999997</v>
      </c>
      <c r="BE114" s="28"/>
      <c r="BF114" s="45">
        <v>480400</v>
      </c>
      <c r="BG114" s="45">
        <v>66600</v>
      </c>
      <c r="BH114" s="45">
        <v>132300</v>
      </c>
      <c r="BI114" s="45">
        <v>285700</v>
      </c>
      <c r="BJ114" s="45"/>
      <c r="BK114" s="45">
        <v>35100</v>
      </c>
      <c r="BP114" s="28" t="s">
        <v>307</v>
      </c>
      <c r="BQ114" s="28"/>
      <c r="BR114" t="e">
        <f t="shared" si="154"/>
        <v>#VALUE!</v>
      </c>
      <c r="BS114">
        <f t="shared" si="195"/>
        <v>8.1740999999999993</v>
      </c>
      <c r="BT114" t="e">
        <f t="shared" si="196"/>
        <v>#VALUE!</v>
      </c>
      <c r="BU114">
        <f t="shared" si="197"/>
        <v>17.468299999999999</v>
      </c>
      <c r="BV114" t="e">
        <f t="shared" si="198"/>
        <v>#VALUE!</v>
      </c>
      <c r="BW114" t="e">
        <f t="shared" si="199"/>
        <v>#VALUE!</v>
      </c>
      <c r="BX114" t="e">
        <f t="shared" si="156"/>
        <v>#VALUE!</v>
      </c>
      <c r="BY114">
        <f t="shared" si="157"/>
        <v>1.3228999999999999E-3</v>
      </c>
      <c r="BZ114" t="e">
        <f t="shared" si="158"/>
        <v>#VALUE!</v>
      </c>
      <c r="CA114">
        <f t="shared" si="159"/>
        <v>0.113593</v>
      </c>
      <c r="CB114">
        <f t="shared" si="160"/>
        <v>0.117752</v>
      </c>
      <c r="CC114" t="e">
        <f t="shared" si="161"/>
        <v>#VALUE!</v>
      </c>
      <c r="CD114" t="e">
        <f t="shared" si="162"/>
        <v>#VALUE!</v>
      </c>
      <c r="CE114">
        <f t="shared" si="163"/>
        <v>2.3416499999999998E-3</v>
      </c>
      <c r="CF114" t="e">
        <f t="shared" si="164"/>
        <v>#VALUE!</v>
      </c>
      <c r="CG114" t="e">
        <f t="shared" si="165"/>
        <v>#VALUE!</v>
      </c>
      <c r="CH114">
        <f t="shared" si="166"/>
        <v>3.4394199999999999E-20</v>
      </c>
      <c r="CI114">
        <f t="shared" si="167"/>
        <v>7.8844899999999992E-7</v>
      </c>
      <c r="CJ114">
        <f t="shared" si="168"/>
        <v>5.3476999999999995E-3</v>
      </c>
      <c r="CL114">
        <f t="shared" si="169"/>
        <v>48.04</v>
      </c>
      <c r="CM114">
        <f t="shared" si="170"/>
        <v>6.66</v>
      </c>
      <c r="CN114">
        <f t="shared" si="171"/>
        <v>13.23</v>
      </c>
      <c r="CO114">
        <f t="shared" si="172"/>
        <v>28.57</v>
      </c>
      <c r="CP114">
        <f t="shared" si="173"/>
        <v>0</v>
      </c>
      <c r="CQ114">
        <f t="shared" si="174"/>
        <v>3.51</v>
      </c>
      <c r="CV114" s="28" t="s">
        <v>307</v>
      </c>
      <c r="CW114" s="28"/>
      <c r="CX114" t="e">
        <f t="shared" si="155"/>
        <v>#VALUE!</v>
      </c>
      <c r="CY114">
        <f t="shared" si="200"/>
        <v>11.018501913875561</v>
      </c>
      <c r="CZ114" t="e">
        <f t="shared" si="201"/>
        <v>#VALUE!</v>
      </c>
      <c r="DA114">
        <f t="shared" si="202"/>
        <v>33.007188065233514</v>
      </c>
      <c r="DB114" t="e">
        <f t="shared" si="203"/>
        <v>#VALUE!</v>
      </c>
      <c r="DC114" t="e">
        <f t="shared" si="204"/>
        <v>#VALUE!</v>
      </c>
      <c r="DD114" t="e">
        <f t="shared" si="175"/>
        <v>#VALUE!</v>
      </c>
      <c r="DE114">
        <f t="shared" si="176"/>
        <v>1.6466442643010037E-3</v>
      </c>
      <c r="DF114" t="e">
        <f t="shared" si="177"/>
        <v>#VALUE!</v>
      </c>
      <c r="DG114">
        <f t="shared" si="178"/>
        <v>0.13433584409952046</v>
      </c>
      <c r="DH114">
        <f t="shared" si="179"/>
        <v>0.13925430540972361</v>
      </c>
      <c r="DI114" t="e">
        <f t="shared" si="180"/>
        <v>#VALUE!</v>
      </c>
      <c r="DJ114" t="e">
        <f t="shared" si="181"/>
        <v>#VALUE!</v>
      </c>
      <c r="DK114">
        <f t="shared" si="182"/>
        <v>2.6145298252002796E-3</v>
      </c>
      <c r="DL114" t="e">
        <f t="shared" si="183"/>
        <v>#VALUE!</v>
      </c>
      <c r="DM114" t="e">
        <f t="shared" si="184"/>
        <v>#VALUE!</v>
      </c>
      <c r="DN114">
        <f t="shared" si="185"/>
        <v>4.1554572841258665E-20</v>
      </c>
      <c r="DO114">
        <f t="shared" si="186"/>
        <v>9.129652508949455E-7</v>
      </c>
      <c r="DP114">
        <f t="shared" si="187"/>
        <v>5.7606498069498208E-3</v>
      </c>
      <c r="DQ114">
        <f t="shared" si="188"/>
        <v>0</v>
      </c>
      <c r="DR114">
        <f t="shared" si="189"/>
        <v>0</v>
      </c>
      <c r="DS114">
        <f t="shared" si="190"/>
        <v>8.9775293605915323</v>
      </c>
      <c r="DT114">
        <f t="shared" si="191"/>
        <v>24.998717568569319</v>
      </c>
      <c r="DU114">
        <f t="shared" si="192"/>
        <v>61.106642933428219</v>
      </c>
      <c r="DV114">
        <f t="shared" si="193"/>
        <v>0</v>
      </c>
      <c r="DW114">
        <f t="shared" si="194"/>
        <v>4.9111976047904289</v>
      </c>
    </row>
    <row r="115" spans="1:146">
      <c r="A115" s="32" t="s">
        <v>309</v>
      </c>
      <c r="B115" s="16">
        <f t="shared" si="139"/>
        <v>62.047732289070801</v>
      </c>
      <c r="C115" s="16" t="e">
        <f t="shared" si="150"/>
        <v>#VALUE!</v>
      </c>
      <c r="D115" s="16">
        <f t="shared" si="140"/>
        <v>24.337375833951086</v>
      </c>
      <c r="F115" s="16">
        <f t="shared" si="141"/>
        <v>0</v>
      </c>
      <c r="G115" s="16" t="e">
        <f t="shared" si="151"/>
        <v>#VALUE!</v>
      </c>
      <c r="H115" s="16">
        <f t="shared" si="142"/>
        <v>4.183612774451106</v>
      </c>
      <c r="I115" s="16">
        <f t="shared" si="143"/>
        <v>9.435841670291401</v>
      </c>
      <c r="J115" s="16">
        <f t="shared" si="144"/>
        <v>0</v>
      </c>
      <c r="K115" s="16" t="e">
        <f t="shared" si="145"/>
        <v>#VALUE!</v>
      </c>
      <c r="S115" s="15">
        <v>8</v>
      </c>
      <c r="T115" s="15" t="e">
        <f t="shared" si="131"/>
        <v>#VALUE!</v>
      </c>
      <c r="U115" s="18" t="e">
        <f t="shared" si="146"/>
        <v>#VALUE!</v>
      </c>
      <c r="V115" s="18" t="e">
        <f t="shared" si="132"/>
        <v>#VALUE!</v>
      </c>
      <c r="W115" s="18" t="e">
        <f t="shared" si="133"/>
        <v>#VALUE!</v>
      </c>
      <c r="Y115" s="18" t="e">
        <f t="shared" si="134"/>
        <v>#VALUE!</v>
      </c>
      <c r="Z115" s="18" t="e">
        <f t="shared" si="135"/>
        <v>#VALUE!</v>
      </c>
      <c r="AA115" s="18" t="e">
        <f t="shared" si="136"/>
        <v>#VALUE!</v>
      </c>
      <c r="AB115" s="18" t="e">
        <f t="shared" si="137"/>
        <v>#VALUE!</v>
      </c>
      <c r="AC115" s="18" t="e">
        <f t="shared" si="138"/>
        <v>#VALUE!</v>
      </c>
      <c r="AD115" s="19" t="e">
        <f t="shared" si="147"/>
        <v>#VALUE!</v>
      </c>
      <c r="AE115" s="20" t="e">
        <f t="shared" si="149"/>
        <v>#VALUE!</v>
      </c>
      <c r="AF115" s="13" t="e">
        <f t="shared" si="148"/>
        <v>#VALUE!</v>
      </c>
      <c r="AJ115" s="32" t="s">
        <v>309</v>
      </c>
      <c r="AK115" s="32"/>
      <c r="AL115" s="32">
        <v>1.49865</v>
      </c>
      <c r="AM115" s="32">
        <v>53223.199999999997</v>
      </c>
      <c r="AN115" t="s">
        <v>235</v>
      </c>
      <c r="AO115" s="32">
        <v>139458</v>
      </c>
      <c r="AP115" t="s">
        <v>235</v>
      </c>
      <c r="AQ115" t="s">
        <v>235</v>
      </c>
      <c r="AR115" t="s">
        <v>235</v>
      </c>
      <c r="AS115" t="s">
        <v>235</v>
      </c>
      <c r="AT115" t="s">
        <v>235</v>
      </c>
      <c r="AU115" s="32">
        <v>797.154</v>
      </c>
      <c r="AV115" s="32">
        <v>764.43899999999996</v>
      </c>
      <c r="AW115" t="s">
        <v>235</v>
      </c>
      <c r="AX115" t="s">
        <v>235</v>
      </c>
      <c r="AY115" s="32">
        <v>17.3932</v>
      </c>
      <c r="AZ115" s="32">
        <v>8.25992E-4</v>
      </c>
      <c r="BA115" t="s">
        <v>235</v>
      </c>
      <c r="BB115" s="35">
        <v>3.37393E-15</v>
      </c>
      <c r="BC115" s="32">
        <v>2.23859E-2</v>
      </c>
      <c r="BD115" s="32">
        <v>41.479900000000001</v>
      </c>
      <c r="BE115" s="32"/>
      <c r="BF115" s="43">
        <v>481300</v>
      </c>
      <c r="BG115" s="43">
        <v>70000</v>
      </c>
      <c r="BH115" s="43">
        <v>128800.00000000001</v>
      </c>
      <c r="BI115" s="43">
        <v>290100</v>
      </c>
      <c r="BJ115" s="43"/>
      <c r="BK115" s="43">
        <v>29900.000000000004</v>
      </c>
      <c r="BP115" s="32" t="s">
        <v>309</v>
      </c>
      <c r="BQ115" s="32"/>
      <c r="BR115">
        <f t="shared" si="154"/>
        <v>1.49865E-4</v>
      </c>
      <c r="BS115">
        <f t="shared" si="195"/>
        <v>5.3223199999999995</v>
      </c>
      <c r="BT115" t="e">
        <f t="shared" si="196"/>
        <v>#VALUE!</v>
      </c>
      <c r="BU115">
        <f t="shared" si="197"/>
        <v>13.9458</v>
      </c>
      <c r="BV115" t="e">
        <f t="shared" si="198"/>
        <v>#VALUE!</v>
      </c>
      <c r="BW115" t="e">
        <f t="shared" si="199"/>
        <v>#VALUE!</v>
      </c>
      <c r="BX115" t="e">
        <f t="shared" si="156"/>
        <v>#VALUE!</v>
      </c>
      <c r="BY115" t="e">
        <f t="shared" si="157"/>
        <v>#VALUE!</v>
      </c>
      <c r="BZ115" t="e">
        <f t="shared" si="158"/>
        <v>#VALUE!</v>
      </c>
      <c r="CA115">
        <f t="shared" si="159"/>
        <v>7.9715400000000006E-2</v>
      </c>
      <c r="CB115">
        <f t="shared" si="160"/>
        <v>7.6443899999999995E-2</v>
      </c>
      <c r="CC115" t="e">
        <f t="shared" si="161"/>
        <v>#VALUE!</v>
      </c>
      <c r="CD115" t="e">
        <f t="shared" si="162"/>
        <v>#VALUE!</v>
      </c>
      <c r="CE115">
        <f t="shared" si="163"/>
        <v>1.7393199999999999E-3</v>
      </c>
      <c r="CF115">
        <f t="shared" si="164"/>
        <v>8.2599199999999995E-8</v>
      </c>
      <c r="CG115" t="e">
        <f t="shared" si="165"/>
        <v>#VALUE!</v>
      </c>
      <c r="CH115">
        <f t="shared" si="166"/>
        <v>3.3739299999999998E-19</v>
      </c>
      <c r="CI115">
        <f t="shared" si="167"/>
        <v>2.2385900000000002E-6</v>
      </c>
      <c r="CJ115">
        <f t="shared" si="168"/>
        <v>4.1479899999999998E-3</v>
      </c>
      <c r="CL115">
        <f t="shared" si="169"/>
        <v>48.13</v>
      </c>
      <c r="CM115">
        <f t="shared" si="170"/>
        <v>7</v>
      </c>
      <c r="CN115">
        <f t="shared" si="171"/>
        <v>12.88</v>
      </c>
      <c r="CO115">
        <f t="shared" si="172"/>
        <v>29.01</v>
      </c>
      <c r="CP115">
        <f t="shared" si="173"/>
        <v>0</v>
      </c>
      <c r="CQ115">
        <f t="shared" si="174"/>
        <v>2.99</v>
      </c>
      <c r="CV115" s="32" t="s">
        <v>309</v>
      </c>
      <c r="CW115" s="32"/>
      <c r="CX115">
        <f t="shared" si="155"/>
        <v>3.2262004322766523E-4</v>
      </c>
      <c r="CY115">
        <f t="shared" si="200"/>
        <v>7.1743669769464748</v>
      </c>
      <c r="CZ115" t="e">
        <f t="shared" si="201"/>
        <v>#VALUE!</v>
      </c>
      <c r="DA115">
        <f t="shared" si="202"/>
        <v>26.351255893254272</v>
      </c>
      <c r="DB115" t="e">
        <f t="shared" si="203"/>
        <v>#VALUE!</v>
      </c>
      <c r="DC115" t="e">
        <f t="shared" si="204"/>
        <v>#VALUE!</v>
      </c>
      <c r="DD115" t="e">
        <f t="shared" si="175"/>
        <v>#VALUE!</v>
      </c>
      <c r="DE115" t="e">
        <f t="shared" si="176"/>
        <v>#VALUE!</v>
      </c>
      <c r="DF115" t="e">
        <f t="shared" si="177"/>
        <v>#VALUE!</v>
      </c>
      <c r="DG115">
        <f t="shared" si="178"/>
        <v>9.4271966993836886E-2</v>
      </c>
      <c r="DH115">
        <f t="shared" si="179"/>
        <v>9.0403069139465733E-2</v>
      </c>
      <c r="DI115" t="e">
        <f t="shared" si="180"/>
        <v>#VALUE!</v>
      </c>
      <c r="DJ115" t="e">
        <f t="shared" si="181"/>
        <v>#VALUE!</v>
      </c>
      <c r="DK115">
        <f t="shared" si="182"/>
        <v>1.9420084195192922E-3</v>
      </c>
      <c r="DL115">
        <f t="shared" si="183"/>
        <v>9.6871199999999873E-8</v>
      </c>
      <c r="DM115" t="e">
        <f t="shared" si="184"/>
        <v>#VALUE!</v>
      </c>
      <c r="DN115">
        <f t="shared" si="185"/>
        <v>4.0763332174118851E-19</v>
      </c>
      <c r="DO115">
        <f t="shared" si="186"/>
        <v>2.5921205823089591E-6</v>
      </c>
      <c r="DP115">
        <f t="shared" si="187"/>
        <v>4.4682981081081196E-3</v>
      </c>
      <c r="DQ115">
        <f t="shared" si="188"/>
        <v>0</v>
      </c>
      <c r="DR115">
        <f t="shared" si="189"/>
        <v>0</v>
      </c>
      <c r="DS115">
        <f t="shared" si="190"/>
        <v>9.435841670291401</v>
      </c>
      <c r="DT115">
        <f t="shared" si="191"/>
        <v>24.337375833951086</v>
      </c>
      <c r="DU115">
        <f t="shared" si="192"/>
        <v>62.047732289070801</v>
      </c>
      <c r="DV115">
        <f t="shared" si="193"/>
        <v>0</v>
      </c>
      <c r="DW115">
        <f t="shared" si="194"/>
        <v>4.183612774451106</v>
      </c>
    </row>
    <row r="116" spans="1:146">
      <c r="A116" s="28" t="s">
        <v>311</v>
      </c>
      <c r="B116" s="16">
        <f t="shared" si="139"/>
        <v>61.791071555713735</v>
      </c>
      <c r="C116" s="16" t="e">
        <f t="shared" si="150"/>
        <v>#VALUE!</v>
      </c>
      <c r="D116" s="16">
        <f t="shared" si="140"/>
        <v>24.43185322461083</v>
      </c>
      <c r="F116" s="16">
        <f t="shared" si="141"/>
        <v>0</v>
      </c>
      <c r="G116" s="16" t="e">
        <f t="shared" si="151"/>
        <v>#VALUE!</v>
      </c>
      <c r="H116" s="16">
        <f t="shared" si="142"/>
        <v>4.5334131736527041</v>
      </c>
      <c r="I116" s="16">
        <f t="shared" si="143"/>
        <v>9.2336450630708704</v>
      </c>
      <c r="J116" s="16">
        <f t="shared" si="144"/>
        <v>0</v>
      </c>
      <c r="K116" s="16" t="e">
        <f t="shared" si="145"/>
        <v>#VALUE!</v>
      </c>
      <c r="S116" s="15">
        <v>8</v>
      </c>
      <c r="T116" s="15" t="e">
        <f t="shared" si="131"/>
        <v>#VALUE!</v>
      </c>
      <c r="U116" s="18" t="e">
        <f t="shared" si="146"/>
        <v>#VALUE!</v>
      </c>
      <c r="V116" s="18" t="e">
        <f t="shared" si="132"/>
        <v>#VALUE!</v>
      </c>
      <c r="W116" s="18" t="e">
        <f t="shared" si="133"/>
        <v>#VALUE!</v>
      </c>
      <c r="Y116" s="18" t="e">
        <f t="shared" si="134"/>
        <v>#VALUE!</v>
      </c>
      <c r="Z116" s="18" t="e">
        <f t="shared" si="135"/>
        <v>#VALUE!</v>
      </c>
      <c r="AA116" s="18" t="e">
        <f t="shared" si="136"/>
        <v>#VALUE!</v>
      </c>
      <c r="AB116" s="18" t="e">
        <f t="shared" si="137"/>
        <v>#VALUE!</v>
      </c>
      <c r="AC116" s="18" t="e">
        <f t="shared" si="138"/>
        <v>#VALUE!</v>
      </c>
      <c r="AD116" s="19" t="e">
        <f t="shared" si="147"/>
        <v>#VALUE!</v>
      </c>
      <c r="AE116" s="20" t="e">
        <f t="shared" si="149"/>
        <v>#VALUE!</v>
      </c>
      <c r="AF116" s="13" t="e">
        <f t="shared" si="148"/>
        <v>#VALUE!</v>
      </c>
      <c r="AJ116" s="28" t="s">
        <v>311</v>
      </c>
      <c r="AK116" s="28"/>
      <c r="AL116" s="28">
        <v>3.7011500000000002</v>
      </c>
      <c r="AM116" s="28">
        <v>54491.7</v>
      </c>
      <c r="AN116" t="s">
        <v>235</v>
      </c>
      <c r="AO116" s="28">
        <v>144481</v>
      </c>
      <c r="AP116" t="s">
        <v>235</v>
      </c>
      <c r="AQ116" t="s">
        <v>235</v>
      </c>
      <c r="AR116" t="s">
        <v>235</v>
      </c>
      <c r="AS116" s="28">
        <v>15.5106</v>
      </c>
      <c r="AT116" t="s">
        <v>235</v>
      </c>
      <c r="AU116" s="28">
        <v>887.49099999999999</v>
      </c>
      <c r="AV116" s="28">
        <v>893.42499999999995</v>
      </c>
      <c r="AW116" t="s">
        <v>235</v>
      </c>
      <c r="AX116" t="s">
        <v>235</v>
      </c>
      <c r="AY116" s="28">
        <v>20.838100000000001</v>
      </c>
      <c r="AZ116" t="s">
        <v>235</v>
      </c>
      <c r="BA116" s="44">
        <v>2.6157900000000002E-7</v>
      </c>
      <c r="BB116" t="s">
        <v>235</v>
      </c>
      <c r="BC116" s="28">
        <v>2.3472699999999999E-2</v>
      </c>
      <c r="BD116" s="28">
        <v>43.728700000000003</v>
      </c>
      <c r="BE116" s="28"/>
      <c r="BF116" s="45">
        <v>480900.00000000006</v>
      </c>
      <c r="BG116" s="45">
        <v>68500</v>
      </c>
      <c r="BH116" s="45">
        <v>129300</v>
      </c>
      <c r="BI116" s="45">
        <v>288900</v>
      </c>
      <c r="BJ116" s="45"/>
      <c r="BK116" s="45">
        <v>32400.000000000004</v>
      </c>
      <c r="BP116" s="28" t="s">
        <v>311</v>
      </c>
      <c r="BQ116" s="28"/>
      <c r="BR116">
        <f t="shared" si="154"/>
        <v>3.7011500000000002E-4</v>
      </c>
      <c r="BS116">
        <f t="shared" si="195"/>
        <v>5.4491699999999996</v>
      </c>
      <c r="BT116" t="e">
        <f t="shared" si="196"/>
        <v>#VALUE!</v>
      </c>
      <c r="BU116">
        <f t="shared" si="197"/>
        <v>14.4481</v>
      </c>
      <c r="BV116" t="e">
        <f t="shared" si="198"/>
        <v>#VALUE!</v>
      </c>
      <c r="BW116" t="e">
        <f t="shared" si="199"/>
        <v>#VALUE!</v>
      </c>
      <c r="BX116" t="e">
        <f t="shared" si="156"/>
        <v>#VALUE!</v>
      </c>
      <c r="BY116">
        <f t="shared" si="157"/>
        <v>1.5510599999999999E-3</v>
      </c>
      <c r="BZ116" t="e">
        <f t="shared" si="158"/>
        <v>#VALUE!</v>
      </c>
      <c r="CA116">
        <f t="shared" si="159"/>
        <v>8.8749099999999997E-2</v>
      </c>
      <c r="CB116">
        <f t="shared" si="160"/>
        <v>8.9342499999999991E-2</v>
      </c>
      <c r="CC116" t="e">
        <f t="shared" si="161"/>
        <v>#VALUE!</v>
      </c>
      <c r="CD116" t="e">
        <f t="shared" si="162"/>
        <v>#VALUE!</v>
      </c>
      <c r="CE116">
        <f t="shared" si="163"/>
        <v>2.0838100000000002E-3</v>
      </c>
      <c r="CF116" t="e">
        <f t="shared" si="164"/>
        <v>#VALUE!</v>
      </c>
      <c r="CG116">
        <f t="shared" si="165"/>
        <v>2.6157900000000003E-11</v>
      </c>
      <c r="CH116" t="e">
        <f t="shared" si="166"/>
        <v>#VALUE!</v>
      </c>
      <c r="CI116">
        <f t="shared" si="167"/>
        <v>2.34727E-6</v>
      </c>
      <c r="CJ116">
        <f t="shared" si="168"/>
        <v>4.3728700000000001E-3</v>
      </c>
      <c r="CL116">
        <f t="shared" si="169"/>
        <v>48.09</v>
      </c>
      <c r="CM116">
        <f t="shared" si="170"/>
        <v>6.85</v>
      </c>
      <c r="CN116">
        <f t="shared" si="171"/>
        <v>12.93</v>
      </c>
      <c r="CO116">
        <f t="shared" si="172"/>
        <v>28.89</v>
      </c>
      <c r="CP116">
        <f t="shared" si="173"/>
        <v>0</v>
      </c>
      <c r="CQ116">
        <f t="shared" si="174"/>
        <v>3.24</v>
      </c>
      <c r="CV116" s="28" t="s">
        <v>311</v>
      </c>
      <c r="CW116" s="28"/>
      <c r="CX116">
        <f t="shared" si="155"/>
        <v>7.9676053314120922E-4</v>
      </c>
      <c r="CY116">
        <f t="shared" si="200"/>
        <v>7.3453579077859699</v>
      </c>
      <c r="CZ116" t="e">
        <f t="shared" si="201"/>
        <v>#VALUE!</v>
      </c>
      <c r="DA116">
        <f t="shared" si="202"/>
        <v>27.300375759822099</v>
      </c>
      <c r="DB116" t="e">
        <f t="shared" si="203"/>
        <v>#VALUE!</v>
      </c>
      <c r="DC116" t="e">
        <f t="shared" si="204"/>
        <v>#VALUE!</v>
      </c>
      <c r="DD116" t="e">
        <f t="shared" si="175"/>
        <v>#VALUE!</v>
      </c>
      <c r="DE116">
        <f t="shared" si="176"/>
        <v>1.9306402997858604E-3</v>
      </c>
      <c r="DF116" t="e">
        <f t="shared" si="177"/>
        <v>#VALUE!</v>
      </c>
      <c r="DG116">
        <f t="shared" si="178"/>
        <v>0.10495528123716032</v>
      </c>
      <c r="DH116">
        <f t="shared" si="179"/>
        <v>0.10565704005934702</v>
      </c>
      <c r="DI116" t="e">
        <f t="shared" si="180"/>
        <v>#VALUE!</v>
      </c>
      <c r="DJ116" t="e">
        <f t="shared" si="181"/>
        <v>#VALUE!</v>
      </c>
      <c r="DK116">
        <f t="shared" si="182"/>
        <v>2.3266429206117889E-3</v>
      </c>
      <c r="DL116" t="e">
        <f t="shared" si="183"/>
        <v>#VALUE!</v>
      </c>
      <c r="DM116">
        <f t="shared" si="184"/>
        <v>3.2132580942184082E-11</v>
      </c>
      <c r="DN116" t="e">
        <f t="shared" si="185"/>
        <v>#VALUE!</v>
      </c>
      <c r="DO116">
        <f t="shared" si="186"/>
        <v>2.7179639323129068E-6</v>
      </c>
      <c r="DP116">
        <f t="shared" si="187"/>
        <v>4.7105433590733711E-3</v>
      </c>
      <c r="DQ116">
        <f t="shared" si="188"/>
        <v>0</v>
      </c>
      <c r="DR116">
        <f t="shared" si="189"/>
        <v>0</v>
      </c>
      <c r="DS116">
        <f t="shared" si="190"/>
        <v>9.2336450630708704</v>
      </c>
      <c r="DT116">
        <f t="shared" si="191"/>
        <v>24.43185322461083</v>
      </c>
      <c r="DU116">
        <f t="shared" si="192"/>
        <v>61.791071555713735</v>
      </c>
      <c r="DV116">
        <f t="shared" si="193"/>
        <v>0</v>
      </c>
      <c r="DW116">
        <f t="shared" si="194"/>
        <v>4.5334131736527041</v>
      </c>
    </row>
    <row r="117" spans="1:146">
      <c r="A117" s="28" t="s">
        <v>313</v>
      </c>
      <c r="B117" s="16">
        <f t="shared" si="139"/>
        <v>61.448857244570981</v>
      </c>
      <c r="C117" s="16" t="e">
        <f t="shared" si="150"/>
        <v>#VALUE!</v>
      </c>
      <c r="D117" s="16">
        <f t="shared" si="140"/>
        <v>24.753076352853974</v>
      </c>
      <c r="F117" s="16">
        <f>DX117</f>
        <v>0</v>
      </c>
      <c r="G117" s="16" t="e">
        <f t="shared" si="151"/>
        <v>#VALUE!</v>
      </c>
      <c r="H117" s="16">
        <f t="shared" si="142"/>
        <v>4.7013173652694702</v>
      </c>
      <c r="I117" s="16">
        <f t="shared" si="143"/>
        <v>9.0853675511091492</v>
      </c>
      <c r="J117" s="16">
        <f t="shared" si="144"/>
        <v>0</v>
      </c>
      <c r="K117" s="16" t="e">
        <f t="shared" si="145"/>
        <v>#VALUE!</v>
      </c>
      <c r="S117" s="15">
        <v>8</v>
      </c>
      <c r="T117" s="15" t="e">
        <f t="shared" si="131"/>
        <v>#VALUE!</v>
      </c>
      <c r="U117" s="18" t="e">
        <f t="shared" si="146"/>
        <v>#VALUE!</v>
      </c>
      <c r="V117" s="18" t="e">
        <f t="shared" si="132"/>
        <v>#VALUE!</v>
      </c>
      <c r="W117" s="18" t="e">
        <f t="shared" si="133"/>
        <v>#VALUE!</v>
      </c>
      <c r="Y117" s="18" t="e">
        <f t="shared" si="134"/>
        <v>#VALUE!</v>
      </c>
      <c r="Z117" s="18" t="e">
        <f t="shared" si="135"/>
        <v>#VALUE!</v>
      </c>
      <c r="AA117" s="18" t="e">
        <f t="shared" si="136"/>
        <v>#VALUE!</v>
      </c>
      <c r="AB117" s="18" t="e">
        <f t="shared" si="137"/>
        <v>#VALUE!</v>
      </c>
      <c r="AC117" s="18" t="e">
        <f t="shared" si="138"/>
        <v>#VALUE!</v>
      </c>
      <c r="AD117" s="19" t="e">
        <f t="shared" si="147"/>
        <v>#VALUE!</v>
      </c>
      <c r="AE117" s="20" t="e">
        <f t="shared" si="149"/>
        <v>#VALUE!</v>
      </c>
      <c r="AF117" s="13" t="e">
        <f t="shared" si="148"/>
        <v>#VALUE!</v>
      </c>
      <c r="AJ117" s="28" t="s">
        <v>313</v>
      </c>
      <c r="AK117" s="28"/>
      <c r="AL117" s="28">
        <v>3.3946100000000001</v>
      </c>
      <c r="AM117" s="28">
        <v>53592.3</v>
      </c>
      <c r="AN117" t="s">
        <v>235</v>
      </c>
      <c r="AO117" s="28">
        <v>126659</v>
      </c>
      <c r="AP117" t="s">
        <v>235</v>
      </c>
      <c r="AQ117" t="s">
        <v>235</v>
      </c>
      <c r="AR117" t="s">
        <v>235</v>
      </c>
      <c r="AS117" s="28">
        <v>12.0486</v>
      </c>
      <c r="AT117" t="s">
        <v>235</v>
      </c>
      <c r="AU117" s="28">
        <v>776.85400000000004</v>
      </c>
      <c r="AV117" s="28">
        <v>818.50300000000004</v>
      </c>
      <c r="AW117" t="s">
        <v>235</v>
      </c>
      <c r="AX117" t="s">
        <v>235</v>
      </c>
      <c r="AY117" s="28">
        <v>15.403</v>
      </c>
      <c r="AZ117" t="s">
        <v>235</v>
      </c>
      <c r="BA117" s="44">
        <v>1.73237E-8</v>
      </c>
      <c r="BB117" t="s">
        <v>235</v>
      </c>
      <c r="BC117" s="28">
        <v>6.9770800000000001E-4</v>
      </c>
      <c r="BD117" s="28">
        <v>41.011000000000003</v>
      </c>
      <c r="BE117" s="28"/>
      <c r="BF117" s="45">
        <v>480700</v>
      </c>
      <c r="BG117" s="45">
        <v>67400</v>
      </c>
      <c r="BH117" s="45">
        <v>131000</v>
      </c>
      <c r="BI117" s="45">
        <v>287300</v>
      </c>
      <c r="BJ117" s="45"/>
      <c r="BK117" s="45">
        <v>33600</v>
      </c>
      <c r="BP117" s="28" t="s">
        <v>313</v>
      </c>
      <c r="BQ117" s="28"/>
      <c r="BR117">
        <f t="shared" si="154"/>
        <v>3.3946099999999999E-4</v>
      </c>
      <c r="BS117">
        <f t="shared" si="195"/>
        <v>5.3592300000000002</v>
      </c>
      <c r="BT117" t="e">
        <f t="shared" si="196"/>
        <v>#VALUE!</v>
      </c>
      <c r="BU117">
        <f t="shared" si="197"/>
        <v>12.665900000000001</v>
      </c>
      <c r="BV117" t="e">
        <f t="shared" si="198"/>
        <v>#VALUE!</v>
      </c>
      <c r="BW117" t="e">
        <f t="shared" si="199"/>
        <v>#VALUE!</v>
      </c>
      <c r="BX117" t="e">
        <f t="shared" si="156"/>
        <v>#VALUE!</v>
      </c>
      <c r="BY117">
        <f t="shared" si="157"/>
        <v>1.2048600000000001E-3</v>
      </c>
      <c r="BZ117" t="e">
        <f t="shared" si="158"/>
        <v>#VALUE!</v>
      </c>
      <c r="CA117">
        <f t="shared" si="159"/>
        <v>7.7685400000000002E-2</v>
      </c>
      <c r="CB117">
        <f t="shared" si="160"/>
        <v>8.1850300000000001E-2</v>
      </c>
      <c r="CC117" t="e">
        <f t="shared" si="161"/>
        <v>#VALUE!</v>
      </c>
      <c r="CD117" t="e">
        <f t="shared" si="162"/>
        <v>#VALUE!</v>
      </c>
      <c r="CE117">
        <f t="shared" si="163"/>
        <v>1.5403000000000001E-3</v>
      </c>
      <c r="CF117" t="e">
        <f t="shared" si="164"/>
        <v>#VALUE!</v>
      </c>
      <c r="CG117">
        <f t="shared" si="165"/>
        <v>1.73237E-12</v>
      </c>
      <c r="CH117" t="e">
        <f t="shared" si="166"/>
        <v>#VALUE!</v>
      </c>
      <c r="CI117">
        <f t="shared" si="167"/>
        <v>6.9770799999999999E-8</v>
      </c>
      <c r="CJ117">
        <f t="shared" si="168"/>
        <v>4.1010999999999999E-3</v>
      </c>
      <c r="CL117">
        <f t="shared" si="169"/>
        <v>48.07</v>
      </c>
      <c r="CM117">
        <f t="shared" si="170"/>
        <v>6.74</v>
      </c>
      <c r="CN117">
        <f t="shared" si="171"/>
        <v>13.1</v>
      </c>
      <c r="CO117">
        <f t="shared" si="172"/>
        <v>28.73</v>
      </c>
      <c r="CP117">
        <f t="shared" si="173"/>
        <v>0</v>
      </c>
      <c r="CQ117">
        <f t="shared" si="174"/>
        <v>3.36</v>
      </c>
      <c r="CV117" s="28" t="s">
        <v>313</v>
      </c>
      <c r="CW117" s="28"/>
      <c r="CX117">
        <f t="shared" si="155"/>
        <v>7.3077051008645425E-4</v>
      </c>
      <c r="CY117">
        <f t="shared" si="200"/>
        <v>7.2241208220965403</v>
      </c>
      <c r="CZ117" t="e">
        <f t="shared" si="201"/>
        <v>#VALUE!</v>
      </c>
      <c r="DA117">
        <f t="shared" si="202"/>
        <v>23.932823647146044</v>
      </c>
      <c r="DB117" t="e">
        <f t="shared" si="203"/>
        <v>#VALUE!</v>
      </c>
      <c r="DC117" t="e">
        <f t="shared" si="204"/>
        <v>#VALUE!</v>
      </c>
      <c r="DD117" t="e">
        <f t="shared" si="175"/>
        <v>#VALUE!</v>
      </c>
      <c r="DE117">
        <f t="shared" si="176"/>
        <v>1.4997171428571378E-3</v>
      </c>
      <c r="DF117" t="e">
        <f t="shared" si="177"/>
        <v>#VALUE!</v>
      </c>
      <c r="DG117">
        <f t="shared" si="178"/>
        <v>9.1871275370919755E-2</v>
      </c>
      <c r="DH117">
        <f t="shared" si="179"/>
        <v>9.679671406071659E-2</v>
      </c>
      <c r="DI117" t="e">
        <f t="shared" si="180"/>
        <v>#VALUE!</v>
      </c>
      <c r="DJ117" t="e">
        <f t="shared" si="181"/>
        <v>#VALUE!</v>
      </c>
      <c r="DK117">
        <f t="shared" si="182"/>
        <v>1.7197959941733355E-3</v>
      </c>
      <c r="DL117" t="e">
        <f t="shared" si="183"/>
        <v>#VALUE!</v>
      </c>
      <c r="DM117">
        <f t="shared" si="184"/>
        <v>2.1280576516773684E-12</v>
      </c>
      <c r="DN117" t="e">
        <f t="shared" si="185"/>
        <v>#VALUE!</v>
      </c>
      <c r="DO117">
        <f t="shared" si="186"/>
        <v>8.0789392753546611E-8</v>
      </c>
      <c r="DP117">
        <f t="shared" si="187"/>
        <v>4.4177872586872698E-3</v>
      </c>
      <c r="DQ117">
        <f t="shared" si="188"/>
        <v>0</v>
      </c>
      <c r="DR117">
        <f t="shared" si="189"/>
        <v>0</v>
      </c>
      <c r="DS117">
        <f t="shared" si="190"/>
        <v>9.0853675511091492</v>
      </c>
      <c r="DT117">
        <f t="shared" si="191"/>
        <v>24.753076352853974</v>
      </c>
      <c r="DU117">
        <f t="shared" si="192"/>
        <v>61.448857244570981</v>
      </c>
      <c r="DV117">
        <f t="shared" si="193"/>
        <v>0</v>
      </c>
      <c r="DW117">
        <f t="shared" si="194"/>
        <v>4.7013173652694702</v>
      </c>
    </row>
    <row r="118" spans="1:146">
      <c r="A118" s="28" t="s">
        <v>315</v>
      </c>
      <c r="B118" s="16">
        <f>DU118</f>
        <v>61.021089355642538</v>
      </c>
      <c r="C118" s="16" t="e">
        <f t="shared" si="150"/>
        <v>#VALUE!</v>
      </c>
      <c r="D118" s="16">
        <f t="shared" si="140"/>
        <v>24.960926612305421</v>
      </c>
      <c r="F118" s="16">
        <f t="shared" ref="F118" si="205">DX118</f>
        <v>0</v>
      </c>
      <c r="G118" s="16" t="e">
        <f t="shared" si="151"/>
        <v>#VALUE!</v>
      </c>
      <c r="H118" s="16">
        <f t="shared" si="142"/>
        <v>4.8692215568862371</v>
      </c>
      <c r="I118" s="16">
        <f t="shared" si="143"/>
        <v>9.1258068725532535</v>
      </c>
      <c r="J118" s="16">
        <f t="shared" si="144"/>
        <v>0</v>
      </c>
      <c r="K118" s="16" t="e">
        <f t="shared" si="145"/>
        <v>#VALUE!</v>
      </c>
      <c r="S118" s="15">
        <v>8</v>
      </c>
      <c r="T118" s="15" t="e">
        <f t="shared" si="131"/>
        <v>#VALUE!</v>
      </c>
      <c r="U118" s="18" t="e">
        <f t="shared" si="146"/>
        <v>#VALUE!</v>
      </c>
      <c r="V118" s="18" t="e">
        <f t="shared" si="132"/>
        <v>#VALUE!</v>
      </c>
      <c r="W118" s="18" t="e">
        <f t="shared" si="133"/>
        <v>#VALUE!</v>
      </c>
      <c r="Y118" s="18" t="e">
        <f t="shared" si="134"/>
        <v>#VALUE!</v>
      </c>
      <c r="Z118" s="18" t="e">
        <f t="shared" si="135"/>
        <v>#VALUE!</v>
      </c>
      <c r="AA118" s="18" t="e">
        <f t="shared" si="136"/>
        <v>#VALUE!</v>
      </c>
      <c r="AB118" s="18" t="e">
        <f t="shared" si="137"/>
        <v>#VALUE!</v>
      </c>
      <c r="AC118" s="18" t="e">
        <f t="shared" si="138"/>
        <v>#VALUE!</v>
      </c>
      <c r="AD118" s="19" t="e">
        <f t="shared" si="147"/>
        <v>#VALUE!</v>
      </c>
      <c r="AE118" s="20" t="e">
        <f t="shared" si="149"/>
        <v>#VALUE!</v>
      </c>
      <c r="AF118" s="13" t="e">
        <f t="shared" si="148"/>
        <v>#VALUE!</v>
      </c>
      <c r="AJ118" s="28" t="s">
        <v>315</v>
      </c>
      <c r="AK118" s="28"/>
      <c r="AL118" s="28">
        <v>2.9623200000000001</v>
      </c>
      <c r="AM118" s="28">
        <v>51461.9</v>
      </c>
      <c r="AN118" t="s">
        <v>235</v>
      </c>
      <c r="AO118" s="28">
        <v>142622</v>
      </c>
      <c r="AP118" t="s">
        <v>235</v>
      </c>
      <c r="AQ118" s="28">
        <v>2.2204700000000002</v>
      </c>
      <c r="AR118" t="s">
        <v>235</v>
      </c>
      <c r="AS118" s="28">
        <v>11.227499999999999</v>
      </c>
      <c r="AT118" t="s">
        <v>235</v>
      </c>
      <c r="AU118" s="28">
        <v>991.34799999999996</v>
      </c>
      <c r="AV118" s="28">
        <v>965.40700000000004</v>
      </c>
      <c r="AW118" s="28">
        <v>2.0438100000000001E-3</v>
      </c>
      <c r="AX118" t="s">
        <v>235</v>
      </c>
      <c r="AY118" s="28">
        <v>19.526700000000002</v>
      </c>
      <c r="AZ118" s="44">
        <v>5.9930199999999998E-5</v>
      </c>
      <c r="BA118" t="s">
        <v>235</v>
      </c>
      <c r="BB118" s="44">
        <v>4.9073799999999997E-14</v>
      </c>
      <c r="BC118" t="s">
        <v>235</v>
      </c>
      <c r="BD118" s="28">
        <v>55.964500000000001</v>
      </c>
      <c r="BE118" s="28"/>
      <c r="BF118" s="45">
        <v>480000</v>
      </c>
      <c r="BG118" s="45">
        <v>67700</v>
      </c>
      <c r="BH118" s="45">
        <v>132100</v>
      </c>
      <c r="BI118" s="45">
        <v>285300</v>
      </c>
      <c r="BJ118" s="45"/>
      <c r="BK118" s="45">
        <v>34800</v>
      </c>
      <c r="BP118" s="28" t="s">
        <v>315</v>
      </c>
      <c r="BQ118" s="28"/>
      <c r="BR118">
        <f t="shared" si="154"/>
        <v>2.9623200000000001E-4</v>
      </c>
      <c r="BS118">
        <f t="shared" si="195"/>
        <v>5.1461899999999998</v>
      </c>
      <c r="BT118" t="e">
        <f t="shared" si="196"/>
        <v>#VALUE!</v>
      </c>
      <c r="BU118">
        <f t="shared" si="197"/>
        <v>14.2622</v>
      </c>
      <c r="BV118" t="e">
        <f t="shared" si="198"/>
        <v>#VALUE!</v>
      </c>
      <c r="BW118">
        <f t="shared" si="199"/>
        <v>2.2204700000000001E-4</v>
      </c>
      <c r="BX118" t="e">
        <f t="shared" si="156"/>
        <v>#VALUE!</v>
      </c>
      <c r="BY118">
        <f t="shared" si="157"/>
        <v>1.1227499999999998E-3</v>
      </c>
      <c r="BZ118" t="e">
        <f t="shared" si="158"/>
        <v>#VALUE!</v>
      </c>
      <c r="CA118">
        <f t="shared" si="159"/>
        <v>9.9134799999999995E-2</v>
      </c>
      <c r="CB118">
        <f t="shared" si="160"/>
        <v>9.6540700000000007E-2</v>
      </c>
      <c r="CC118">
        <f t="shared" si="161"/>
        <v>2.0438100000000001E-7</v>
      </c>
      <c r="CD118" t="e">
        <f t="shared" si="162"/>
        <v>#VALUE!</v>
      </c>
      <c r="CE118">
        <f t="shared" si="163"/>
        <v>1.9526700000000001E-3</v>
      </c>
      <c r="CF118">
        <f t="shared" si="164"/>
        <v>5.9930200000000001E-9</v>
      </c>
      <c r="CG118" t="e">
        <f t="shared" si="165"/>
        <v>#VALUE!</v>
      </c>
      <c r="CH118">
        <f t="shared" si="166"/>
        <v>4.9073799999999995E-18</v>
      </c>
      <c r="CI118" t="e">
        <f t="shared" si="167"/>
        <v>#VALUE!</v>
      </c>
      <c r="CJ118">
        <f t="shared" si="168"/>
        <v>5.5964500000000002E-3</v>
      </c>
      <c r="CL118">
        <f t="shared" si="169"/>
        <v>48</v>
      </c>
      <c r="CM118">
        <f t="shared" si="170"/>
        <v>6.77</v>
      </c>
      <c r="CN118">
        <f t="shared" si="171"/>
        <v>13.21</v>
      </c>
      <c r="CO118">
        <f t="shared" si="172"/>
        <v>28.53</v>
      </c>
      <c r="CP118">
        <f t="shared" si="173"/>
        <v>0</v>
      </c>
      <c r="CQ118">
        <f t="shared" si="174"/>
        <v>3.48</v>
      </c>
      <c r="CV118" s="28" t="s">
        <v>315</v>
      </c>
      <c r="CW118" s="28"/>
      <c r="CX118">
        <f t="shared" si="155"/>
        <v>6.3770980979826997E-4</v>
      </c>
      <c r="CY118">
        <f t="shared" si="200"/>
        <v>6.9369477207481287</v>
      </c>
      <c r="CZ118" t="e">
        <f t="shared" si="201"/>
        <v>#VALUE!</v>
      </c>
      <c r="DA118">
        <f t="shared" si="202"/>
        <v>26.949108821349157</v>
      </c>
      <c r="DB118" t="e">
        <f t="shared" si="203"/>
        <v>#VALUE!</v>
      </c>
      <c r="DC118">
        <f t="shared" si="204"/>
        <v>2.8671303567528132E-4</v>
      </c>
      <c r="DD118" t="e">
        <f t="shared" si="175"/>
        <v>#VALUE!</v>
      </c>
      <c r="DE118">
        <f t="shared" si="176"/>
        <v>1.3975129244417203E-3</v>
      </c>
      <c r="DF118" t="e">
        <f t="shared" si="177"/>
        <v>#VALUE!</v>
      </c>
      <c r="DG118">
        <f t="shared" si="178"/>
        <v>0.11723747975348077</v>
      </c>
      <c r="DH118">
        <f t="shared" si="179"/>
        <v>0.11416967968500327</v>
      </c>
      <c r="DI118">
        <f t="shared" si="180"/>
        <v>2.5955076718029445E-7</v>
      </c>
      <c r="DJ118" t="e">
        <f t="shared" si="181"/>
        <v>#VALUE!</v>
      </c>
      <c r="DK118">
        <f t="shared" si="182"/>
        <v>2.1802207647487158E-3</v>
      </c>
      <c r="DL118">
        <f t="shared" si="183"/>
        <v>7.0285310151187819E-9</v>
      </c>
      <c r="DM118" t="e">
        <f t="shared" si="184"/>
        <v>#VALUE!</v>
      </c>
      <c r="DN118">
        <f t="shared" si="185"/>
        <v>5.9290252330257989E-18</v>
      </c>
      <c r="DO118" t="e">
        <f t="shared" si="186"/>
        <v>#VALUE!</v>
      </c>
      <c r="DP118">
        <f t="shared" si="187"/>
        <v>6.0286083011583166E-3</v>
      </c>
      <c r="DQ118">
        <f t="shared" si="188"/>
        <v>0</v>
      </c>
      <c r="DR118">
        <f t="shared" si="189"/>
        <v>0</v>
      </c>
      <c r="DS118">
        <f t="shared" si="190"/>
        <v>9.1258068725532535</v>
      </c>
      <c r="DT118">
        <f t="shared" si="191"/>
        <v>24.960926612305421</v>
      </c>
      <c r="DU118">
        <f t="shared" si="192"/>
        <v>61.021089355642538</v>
      </c>
      <c r="DV118">
        <f t="shared" si="193"/>
        <v>0</v>
      </c>
      <c r="DW118">
        <f t="shared" si="194"/>
        <v>4.8692215568862371</v>
      </c>
    </row>
    <row r="119" spans="1:146">
      <c r="C119" s="16"/>
      <c r="AJ119" s="28" t="s">
        <v>393</v>
      </c>
      <c r="AK119" t="s">
        <v>118</v>
      </c>
      <c r="AL119">
        <f>AVERAGE(AL2:AL37)</f>
        <v>14.112755999999999</v>
      </c>
      <c r="AM119">
        <f t="shared" ref="AM119:BK119" si="206">AVERAGE(AM2:AM37)</f>
        <v>55383.413888888899</v>
      </c>
      <c r="AN119">
        <f t="shared" si="206"/>
        <v>2398.5102200000001</v>
      </c>
      <c r="AO119">
        <f t="shared" si="206"/>
        <v>135050.83333333334</v>
      </c>
      <c r="AP119">
        <f t="shared" si="206"/>
        <v>419.62101000000001</v>
      </c>
      <c r="AQ119">
        <f t="shared" si="206"/>
        <v>26.492903823529417</v>
      </c>
      <c r="AR119">
        <f t="shared" si="206"/>
        <v>16.277564210526318</v>
      </c>
      <c r="AS119">
        <f t="shared" si="206"/>
        <v>50.074314285714287</v>
      </c>
      <c r="AT119">
        <f t="shared" si="206"/>
        <v>27.263845888888888</v>
      </c>
      <c r="AU119">
        <f t="shared" si="206"/>
        <v>743.02055555555557</v>
      </c>
      <c r="AV119">
        <f t="shared" si="206"/>
        <v>740.87477777777781</v>
      </c>
      <c r="AW119">
        <f t="shared" si="206"/>
        <v>0.30190515555555547</v>
      </c>
      <c r="AX119">
        <f t="shared" si="206"/>
        <v>2.6816825000000004</v>
      </c>
      <c r="AY119">
        <f t="shared" si="206"/>
        <v>51.03746944444444</v>
      </c>
      <c r="AZ119">
        <f t="shared" si="206"/>
        <v>0.27021279880000004</v>
      </c>
      <c r="BA119">
        <f t="shared" si="206"/>
        <v>0.4086401651599999</v>
      </c>
      <c r="BB119">
        <f t="shared" si="206"/>
        <v>5.1966836882352936E-2</v>
      </c>
      <c r="BC119">
        <f t="shared" si="206"/>
        <v>0.60749584760714292</v>
      </c>
      <c r="BD119">
        <f t="shared" si="206"/>
        <v>33.840372222222214</v>
      </c>
      <c r="BE119" t="e">
        <f t="shared" si="206"/>
        <v>#DIV/0!</v>
      </c>
      <c r="BF119">
        <f t="shared" si="206"/>
        <v>478333.33333333331</v>
      </c>
      <c r="BG119">
        <f t="shared" si="206"/>
        <v>61619.444444444445</v>
      </c>
      <c r="BH119">
        <f t="shared" si="206"/>
        <v>135858.33333333334</v>
      </c>
      <c r="BI119">
        <f t="shared" si="206"/>
        <v>279588.88888888888</v>
      </c>
      <c r="BJ119">
        <f t="shared" si="206"/>
        <v>536.11111111111109</v>
      </c>
      <c r="BK119">
        <f t="shared" si="206"/>
        <v>42052.777777777781</v>
      </c>
      <c r="CX119" s="10" t="s">
        <v>45</v>
      </c>
      <c r="CY119" s="10" t="s">
        <v>44</v>
      </c>
      <c r="CZ119" s="10" t="s">
        <v>43</v>
      </c>
      <c r="DA119" s="10" t="s">
        <v>42</v>
      </c>
      <c r="DB119" s="10" t="s">
        <v>41</v>
      </c>
      <c r="DC119" s="10" t="s">
        <v>40</v>
      </c>
      <c r="DD119" s="10" t="s">
        <v>39</v>
      </c>
      <c r="DE119" s="10" t="s">
        <v>38</v>
      </c>
      <c r="DF119" s="10" t="s">
        <v>37</v>
      </c>
      <c r="DG119" s="10" t="s">
        <v>36</v>
      </c>
      <c r="DH119" s="10" t="s">
        <v>35</v>
      </c>
      <c r="DI119" s="10" t="s">
        <v>34</v>
      </c>
      <c r="DJ119" s="10" t="s">
        <v>33</v>
      </c>
      <c r="DK119" s="10" t="s">
        <v>32</v>
      </c>
      <c r="DL119" s="10" t="s">
        <v>31</v>
      </c>
      <c r="DM119" s="10" t="s">
        <v>30</v>
      </c>
      <c r="DN119" s="10" t="s">
        <v>29</v>
      </c>
      <c r="DO119" s="10" t="s">
        <v>28</v>
      </c>
      <c r="DP119" s="10" t="s">
        <v>27</v>
      </c>
      <c r="DQ119" s="11" t="s">
        <v>319</v>
      </c>
      <c r="DR119" s="5" t="s">
        <v>106</v>
      </c>
      <c r="DS119" s="5" t="s">
        <v>105</v>
      </c>
      <c r="DT119" s="38" t="s">
        <v>103</v>
      </c>
      <c r="DU119" s="5" t="s">
        <v>102</v>
      </c>
      <c r="DV119" s="5" t="s">
        <v>101</v>
      </c>
      <c r="DW119" s="38" t="s">
        <v>100</v>
      </c>
      <c r="DX119" s="49" t="s">
        <v>99</v>
      </c>
    </row>
    <row r="120" spans="1:146">
      <c r="C120" s="16"/>
      <c r="AJ120" s="28" t="s">
        <v>393</v>
      </c>
      <c r="AK120" t="s">
        <v>117</v>
      </c>
      <c r="AL120">
        <f>AVERAGE(AL39:AL82)</f>
        <v>4.5718350000000001</v>
      </c>
      <c r="AM120">
        <f t="shared" ref="AM120:BK120" si="207">AVERAGE(AM39:AM82)</f>
        <v>59929.165909090902</v>
      </c>
      <c r="AN120">
        <f t="shared" si="207"/>
        <v>20.229453333333332</v>
      </c>
      <c r="AO120">
        <f t="shared" si="207"/>
        <v>124235.95909090909</v>
      </c>
      <c r="AP120">
        <f t="shared" si="207"/>
        <v>13.2628</v>
      </c>
      <c r="AQ120">
        <f t="shared" si="207"/>
        <v>4.1369607407407409</v>
      </c>
      <c r="AR120">
        <f t="shared" si="207"/>
        <v>3.129915</v>
      </c>
      <c r="AS120">
        <f t="shared" si="207"/>
        <v>44.376000000000005</v>
      </c>
      <c r="AT120">
        <f t="shared" si="207"/>
        <v>1.85514</v>
      </c>
      <c r="AU120">
        <f t="shared" si="207"/>
        <v>512.66563636363651</v>
      </c>
      <c r="AV120">
        <f t="shared" si="207"/>
        <v>504.79375000000005</v>
      </c>
      <c r="AW120">
        <f t="shared" si="207"/>
        <v>0.21366073999999999</v>
      </c>
      <c r="AX120" t="e">
        <f t="shared" si="207"/>
        <v>#DIV/0!</v>
      </c>
      <c r="AY120">
        <f t="shared" si="207"/>
        <v>61.606338636363652</v>
      </c>
      <c r="AZ120">
        <f t="shared" si="207"/>
        <v>1.0079070010810811</v>
      </c>
      <c r="BA120">
        <f t="shared" si="207"/>
        <v>1.298636436923077</v>
      </c>
      <c r="BB120">
        <f t="shared" si="207"/>
        <v>0.16606269799999995</v>
      </c>
      <c r="BC120">
        <f t="shared" si="207"/>
        <v>0.70333108350000006</v>
      </c>
      <c r="BD120">
        <f t="shared" si="207"/>
        <v>22.536350000000002</v>
      </c>
      <c r="BE120" t="e">
        <f t="shared" si="207"/>
        <v>#DIV/0!</v>
      </c>
      <c r="BF120">
        <f t="shared" si="207"/>
        <v>480788.63636363635</v>
      </c>
      <c r="BG120">
        <f t="shared" si="207"/>
        <v>72993.181818181823</v>
      </c>
      <c r="BH120">
        <f t="shared" si="207"/>
        <v>127240.90909090909</v>
      </c>
      <c r="BI120">
        <f t="shared" si="207"/>
        <v>290447.72727272729</v>
      </c>
      <c r="BJ120">
        <f t="shared" si="207"/>
        <v>229.54545454545453</v>
      </c>
      <c r="BK120">
        <f t="shared" si="207"/>
        <v>28156.81818181818</v>
      </c>
      <c r="CW120" s="9" t="s">
        <v>157</v>
      </c>
      <c r="CX120" t="s">
        <v>160</v>
      </c>
      <c r="CY120" t="s">
        <v>128</v>
      </c>
      <c r="CZ120" t="s">
        <v>126</v>
      </c>
      <c r="DA120" t="s">
        <v>123</v>
      </c>
      <c r="DB120" t="s">
        <v>122</v>
      </c>
      <c r="DC120" t="s">
        <v>164</v>
      </c>
      <c r="DD120" t="s">
        <v>166</v>
      </c>
      <c r="DE120" t="s">
        <v>166</v>
      </c>
      <c r="DF120" t="s">
        <v>168</v>
      </c>
      <c r="DG120" t="s">
        <v>169</v>
      </c>
      <c r="DH120" t="s">
        <v>169</v>
      </c>
      <c r="DI120" t="s">
        <v>170</v>
      </c>
      <c r="DJ120" t="s">
        <v>173</v>
      </c>
      <c r="DK120" t="s">
        <v>174</v>
      </c>
      <c r="DL120" t="s">
        <v>175</v>
      </c>
      <c r="DM120" t="s">
        <v>176</v>
      </c>
      <c r="DN120" t="s">
        <v>177</v>
      </c>
      <c r="DO120" t="s">
        <v>390</v>
      </c>
      <c r="DP120" t="s">
        <v>179</v>
      </c>
      <c r="DS120" t="s">
        <v>128</v>
      </c>
      <c r="DT120" t="s">
        <v>123</v>
      </c>
      <c r="DU120" t="s">
        <v>121</v>
      </c>
      <c r="DV120" t="s">
        <v>129</v>
      </c>
      <c r="DW120" t="s">
        <v>127</v>
      </c>
      <c r="DX120" t="s">
        <v>125</v>
      </c>
      <c r="DY120" t="s">
        <v>126</v>
      </c>
      <c r="DZ120" t="s">
        <v>121</v>
      </c>
      <c r="EA120" t="s">
        <v>129</v>
      </c>
      <c r="EB120" t="s">
        <v>127</v>
      </c>
      <c r="EC120" t="s">
        <v>125</v>
      </c>
      <c r="ED120" t="s">
        <v>124</v>
      </c>
      <c r="EE120" t="s">
        <v>390</v>
      </c>
      <c r="EF120" t="s">
        <v>121</v>
      </c>
      <c r="EG120" t="s">
        <v>127</v>
      </c>
      <c r="EH120" t="s">
        <v>127</v>
      </c>
      <c r="EI120" t="s">
        <v>161</v>
      </c>
      <c r="EJ120" t="s">
        <v>162</v>
      </c>
      <c r="EK120" t="s">
        <v>163</v>
      </c>
      <c r="EL120" t="s">
        <v>165</v>
      </c>
      <c r="EM120" t="s">
        <v>167</v>
      </c>
      <c r="EN120" t="s">
        <v>171</v>
      </c>
      <c r="EO120" t="s">
        <v>172</v>
      </c>
      <c r="EP120" t="s">
        <v>178</v>
      </c>
    </row>
    <row r="121" spans="1:146">
      <c r="C121" s="16"/>
      <c r="AJ121" s="28" t="s">
        <v>393</v>
      </c>
      <c r="AK121" t="s">
        <v>326</v>
      </c>
      <c r="AL121">
        <f>AVERAGE(AL84:AL118)</f>
        <v>3.9849589473684217</v>
      </c>
      <c r="AM121">
        <f t="shared" ref="AM121:BK121" si="208">AVERAGE(AM84:AM118)</f>
        <v>53935.597142857143</v>
      </c>
      <c r="AN121">
        <f t="shared" si="208"/>
        <v>391.3991773333334</v>
      </c>
      <c r="AO121">
        <f t="shared" si="208"/>
        <v>143330.82857142857</v>
      </c>
      <c r="AP121">
        <f t="shared" si="208"/>
        <v>243.52576666666667</v>
      </c>
      <c r="AQ121">
        <f t="shared" si="208"/>
        <v>5.3735690909090907</v>
      </c>
      <c r="AR121">
        <f t="shared" si="208"/>
        <v>34.615715000000002</v>
      </c>
      <c r="AS121">
        <f t="shared" si="208"/>
        <v>13.741846190476192</v>
      </c>
      <c r="AT121">
        <f t="shared" si="208"/>
        <v>22.792200000000001</v>
      </c>
      <c r="AU121">
        <f t="shared" si="208"/>
        <v>946.60517142857134</v>
      </c>
      <c r="AV121">
        <f t="shared" si="208"/>
        <v>937.19102857142866</v>
      </c>
      <c r="AW121">
        <f t="shared" si="208"/>
        <v>5.9454638416923066E-4</v>
      </c>
      <c r="AX121">
        <f t="shared" si="208"/>
        <v>1.3954899999999999</v>
      </c>
      <c r="AY121">
        <f t="shared" si="208"/>
        <v>20.463125714285717</v>
      </c>
      <c r="AZ121">
        <f t="shared" si="208"/>
        <v>1.7318952643899999E-3</v>
      </c>
      <c r="BA121">
        <f t="shared" si="208"/>
        <v>3.7517723469981581E-3</v>
      </c>
      <c r="BB121">
        <f t="shared" si="208"/>
        <v>1.7454136120449758E-4</v>
      </c>
      <c r="BC121">
        <f t="shared" si="208"/>
        <v>3.1887942251749339E-2</v>
      </c>
      <c r="BD121">
        <f t="shared" si="208"/>
        <v>46.54254000000001</v>
      </c>
      <c r="BE121" t="e">
        <f t="shared" si="208"/>
        <v>#DIV/0!</v>
      </c>
      <c r="BF121">
        <f t="shared" si="208"/>
        <v>480308.57142857142</v>
      </c>
      <c r="BG121">
        <f t="shared" si="208"/>
        <v>67622.857142857145</v>
      </c>
      <c r="BH121">
        <f t="shared" si="208"/>
        <v>131431.42857142858</v>
      </c>
      <c r="BI121">
        <f t="shared" si="208"/>
        <v>286294.28571428574</v>
      </c>
      <c r="BJ121" t="e">
        <f t="shared" si="208"/>
        <v>#DIV/0!</v>
      </c>
      <c r="BK121">
        <f t="shared" si="208"/>
        <v>34357.142857142855</v>
      </c>
      <c r="CW121" s="9" t="s">
        <v>158</v>
      </c>
      <c r="CX121">
        <v>29.880000000000003</v>
      </c>
      <c r="CY121">
        <v>61.98</v>
      </c>
      <c r="CZ121">
        <v>40.299999999999997</v>
      </c>
      <c r="DA121">
        <v>101.96</v>
      </c>
      <c r="DB121">
        <v>79.87</v>
      </c>
      <c r="DC121">
        <v>70.94</v>
      </c>
      <c r="DD121">
        <v>81.38</v>
      </c>
      <c r="DE121">
        <v>81.38</v>
      </c>
      <c r="DF121">
        <v>186.94</v>
      </c>
      <c r="DG121">
        <v>103.62</v>
      </c>
      <c r="DH121">
        <v>103.62</v>
      </c>
      <c r="DI121">
        <v>225.82</v>
      </c>
      <c r="DJ121">
        <v>281.8</v>
      </c>
      <c r="DK121">
        <v>153.30000000000001</v>
      </c>
      <c r="DL121">
        <v>325.8</v>
      </c>
      <c r="DM121">
        <v>172.1</v>
      </c>
      <c r="DN121">
        <v>1021.4000000000001</v>
      </c>
      <c r="DO121">
        <v>351.92599999999999</v>
      </c>
      <c r="DP121">
        <v>223.2</v>
      </c>
      <c r="DS121">
        <v>61.98</v>
      </c>
      <c r="DT121">
        <v>101.96</v>
      </c>
      <c r="DU121">
        <v>60.08</v>
      </c>
      <c r="DV121">
        <v>94.2</v>
      </c>
      <c r="DW121">
        <v>56.08</v>
      </c>
      <c r="DX121">
        <v>71.84</v>
      </c>
      <c r="DY121">
        <v>40.299999999999997</v>
      </c>
      <c r="DZ121">
        <v>60.08</v>
      </c>
      <c r="EA121">
        <v>94.2</v>
      </c>
      <c r="EB121">
        <v>56.08</v>
      </c>
      <c r="EC121">
        <v>71.84</v>
      </c>
      <c r="ED121">
        <v>159.69</v>
      </c>
      <c r="EE121">
        <v>351.92599999999999</v>
      </c>
      <c r="EF121">
        <v>60.09</v>
      </c>
      <c r="EG121">
        <v>56.08</v>
      </c>
      <c r="EH121">
        <v>56.08</v>
      </c>
      <c r="EI121">
        <v>137.92000000000002</v>
      </c>
      <c r="EJ121">
        <v>181.88</v>
      </c>
      <c r="EK121">
        <v>152</v>
      </c>
      <c r="EL121">
        <v>74.930000000000007</v>
      </c>
      <c r="EM121">
        <v>187.44</v>
      </c>
      <c r="EN121">
        <v>123.22</v>
      </c>
      <c r="EO121">
        <v>265.82</v>
      </c>
      <c r="EP121">
        <v>223</v>
      </c>
    </row>
    <row r="122" spans="1:146" ht="15">
      <c r="C122" s="16"/>
      <c r="AJ122" s="28" t="s">
        <v>394</v>
      </c>
      <c r="AK122" t="s">
        <v>118</v>
      </c>
      <c r="AL122">
        <f>_xlfn.STDEV.P(AL2:AL37)</f>
        <v>10.641639138848115</v>
      </c>
      <c r="AM122">
        <f t="shared" ref="AM122:BK122" si="209">_xlfn.STDEV.P(AM2:AM37)</f>
        <v>10819.31345108652</v>
      </c>
      <c r="AN122">
        <f t="shared" si="209"/>
        <v>2459.3537048382609</v>
      </c>
      <c r="AO122">
        <f t="shared" si="209"/>
        <v>12378.344660243458</v>
      </c>
      <c r="AP122">
        <f t="shared" si="209"/>
        <v>683.86515716552617</v>
      </c>
      <c r="AQ122">
        <f t="shared" si="209"/>
        <v>62.697966738735587</v>
      </c>
      <c r="AR122">
        <f t="shared" si="209"/>
        <v>27.079559508745476</v>
      </c>
      <c r="AS122">
        <f t="shared" si="209"/>
        <v>36.124105663963832</v>
      </c>
      <c r="AT122">
        <f t="shared" si="209"/>
        <v>33.483087392805047</v>
      </c>
      <c r="AU122">
        <f t="shared" si="209"/>
        <v>101.86657637742607</v>
      </c>
      <c r="AV122">
        <f t="shared" si="209"/>
        <v>109.438466660014</v>
      </c>
      <c r="AW122">
        <f t="shared" si="209"/>
        <v>0.23354660443158815</v>
      </c>
      <c r="AX122">
        <f t="shared" si="209"/>
        <v>1.1237367532561835</v>
      </c>
      <c r="AY122">
        <f t="shared" si="209"/>
        <v>41.625457713057841</v>
      </c>
      <c r="AZ122">
        <f t="shared" si="209"/>
        <v>0.5690373650629108</v>
      </c>
      <c r="BA122">
        <f t="shared" si="209"/>
        <v>0.89104922836235845</v>
      </c>
      <c r="BB122">
        <f t="shared" si="209"/>
        <v>9.598878866553491E-2</v>
      </c>
      <c r="BC122">
        <f t="shared" si="209"/>
        <v>0.51659715962588248</v>
      </c>
      <c r="BD122">
        <f t="shared" si="209"/>
        <v>5.4242892474811564</v>
      </c>
      <c r="BE122" t="e">
        <f t="shared" si="209"/>
        <v>#DIV/0!</v>
      </c>
      <c r="BF122">
        <f t="shared" si="209"/>
        <v>2402.5449469723189</v>
      </c>
      <c r="BG122">
        <f t="shared" si="209"/>
        <v>6381.1710630418356</v>
      </c>
      <c r="BH122">
        <f t="shared" si="209"/>
        <v>7872.5745824066698</v>
      </c>
      <c r="BI122">
        <f t="shared" si="209"/>
        <v>9700.5949925701225</v>
      </c>
      <c r="BJ122">
        <f t="shared" si="209"/>
        <v>555.85408645803693</v>
      </c>
      <c r="BK122">
        <f t="shared" si="209"/>
        <v>9152.0940564050125</v>
      </c>
      <c r="CW122" s="9" t="s">
        <v>159</v>
      </c>
      <c r="CX122">
        <v>2.1527377521613835</v>
      </c>
      <c r="CY122">
        <f>CY121/22.99/2</f>
        <v>1.3479773814702045</v>
      </c>
      <c r="CZ122">
        <f>CZ121/24.31</f>
        <v>1.6577540106951871</v>
      </c>
      <c r="DA122">
        <f>DA121/26.98/2</f>
        <v>1.889547813194959</v>
      </c>
      <c r="DB122">
        <v>1.6684771255483604</v>
      </c>
      <c r="DC122">
        <v>1.2912267928649437</v>
      </c>
      <c r="DD122">
        <v>1.2447231569287245</v>
      </c>
      <c r="DE122">
        <v>1.2447231569287245</v>
      </c>
      <c r="DF122">
        <v>1.0936000936000936</v>
      </c>
      <c r="DG122">
        <v>1.1826067107966218</v>
      </c>
      <c r="DH122">
        <v>1.1826067107966218</v>
      </c>
      <c r="DI122">
        <v>1.2699358902260713</v>
      </c>
      <c r="DJ122">
        <v>1.0601956358164033</v>
      </c>
      <c r="DK122">
        <v>1.1165331391114348</v>
      </c>
      <c r="DL122">
        <v>1.1727861771058314</v>
      </c>
      <c r="DM122">
        <v>1.2284082798001428</v>
      </c>
      <c r="DN122">
        <v>1.2081854743316773</v>
      </c>
      <c r="DO122" s="70">
        <v>1.157925561317154</v>
      </c>
      <c r="DP122">
        <v>1.0772200772200773</v>
      </c>
      <c r="DS122">
        <f>DS121/22.99/2</f>
        <v>1.3479773814702045</v>
      </c>
      <c r="DT122">
        <f>DT121/26.98/2</f>
        <v>1.889547813194959</v>
      </c>
      <c r="DU122">
        <f>DU121/28.09</f>
        <v>2.1388394446422212</v>
      </c>
      <c r="DV122">
        <f>DV121/39.1/2</f>
        <v>1.2046035805626598</v>
      </c>
      <c r="DW122">
        <f>DW121/40.08</f>
        <v>1.3992015968063873</v>
      </c>
      <c r="DX122">
        <f>DX121/55.85</f>
        <v>1.2863025962399284</v>
      </c>
      <c r="DY122">
        <f>DY121/24.31</f>
        <v>1.6577540106951871</v>
      </c>
      <c r="DZ122">
        <f>DZ121/28.09</f>
        <v>2.1388394446422212</v>
      </c>
      <c r="EA122">
        <f>EA121/39.1/2</f>
        <v>1.2046035805626598</v>
      </c>
      <c r="EB122">
        <f>EB121/40.08</f>
        <v>1.3992015968063873</v>
      </c>
      <c r="EC122">
        <f>EC121/55.85</f>
        <v>1.2863025962399284</v>
      </c>
      <c r="ED122">
        <f>ED121/55.85/2</f>
        <v>1.4296329453894359</v>
      </c>
      <c r="EE122" s="70">
        <v>1.157925561317154</v>
      </c>
      <c r="EF122">
        <v>2.1391954432182274</v>
      </c>
      <c r="EG122">
        <v>1.3992015968063873</v>
      </c>
      <c r="EH122">
        <v>1.3992015968063873</v>
      </c>
      <c r="EI122">
        <v>1.5338078291814947</v>
      </c>
      <c r="EJ122">
        <v>1.7852375343541422</v>
      </c>
      <c r="EK122">
        <v>1.4615384615384615</v>
      </c>
      <c r="EL122">
        <v>1.2715085694892245</v>
      </c>
      <c r="EM122">
        <v>1.3442340791738383</v>
      </c>
      <c r="EN122">
        <v>1.3508002631001974</v>
      </c>
      <c r="EO122">
        <v>1.4305241631686578</v>
      </c>
      <c r="EP122">
        <v>0.6445086705202312</v>
      </c>
    </row>
    <row r="123" spans="1:146" ht="15">
      <c r="C123" s="16"/>
      <c r="AJ123" s="28" t="s">
        <v>394</v>
      </c>
      <c r="AK123" t="s">
        <v>117</v>
      </c>
      <c r="AL123">
        <f>_xlfn.STDEV.P(AL39:AL82)</f>
        <v>2.7723750000000003</v>
      </c>
      <c r="AM123">
        <f t="shared" ref="AM123:BK123" si="210">_xlfn.STDEV.P(AM39:AM82)</f>
        <v>7282.5379680670439</v>
      </c>
      <c r="AN123">
        <f t="shared" si="210"/>
        <v>21.687137987898627</v>
      </c>
      <c r="AO123">
        <f t="shared" si="210"/>
        <v>15348.899588900253</v>
      </c>
      <c r="AP123">
        <f t="shared" si="210"/>
        <v>0</v>
      </c>
      <c r="AQ123">
        <f t="shared" si="210"/>
        <v>4.0342043816207855</v>
      </c>
      <c r="AR123">
        <f t="shared" si="210"/>
        <v>0.49709425476965585</v>
      </c>
      <c r="AS123">
        <f t="shared" si="210"/>
        <v>14.673499999999986</v>
      </c>
      <c r="AT123">
        <f t="shared" si="210"/>
        <v>0</v>
      </c>
      <c r="AU123">
        <f t="shared" si="210"/>
        <v>77.347265320432371</v>
      </c>
      <c r="AV123">
        <f t="shared" si="210"/>
        <v>69.59178258900063</v>
      </c>
      <c r="AW123">
        <f t="shared" si="210"/>
        <v>0.17771099839669577</v>
      </c>
      <c r="AX123" t="e">
        <f t="shared" si="210"/>
        <v>#DIV/0!</v>
      </c>
      <c r="AY123">
        <f t="shared" si="210"/>
        <v>20.410779358101369</v>
      </c>
      <c r="AZ123">
        <f t="shared" si="210"/>
        <v>0.8706821365615488</v>
      </c>
      <c r="BA123">
        <f t="shared" si="210"/>
        <v>1.2894432428013312</v>
      </c>
      <c r="BB123">
        <f t="shared" si="210"/>
        <v>0.10106306437438596</v>
      </c>
      <c r="BC123">
        <f t="shared" si="210"/>
        <v>0.34512808571282971</v>
      </c>
      <c r="BD123">
        <f t="shared" si="210"/>
        <v>5.7833965542632058</v>
      </c>
      <c r="BE123" t="e">
        <f t="shared" si="210"/>
        <v>#DIV/0!</v>
      </c>
      <c r="BF123">
        <f t="shared" si="210"/>
        <v>560.52569038962645</v>
      </c>
      <c r="BG123">
        <f t="shared" si="210"/>
        <v>1828.8592727898508</v>
      </c>
      <c r="BH123">
        <f t="shared" si="210"/>
        <v>1917.3037628420441</v>
      </c>
      <c r="BI123">
        <f t="shared" si="210"/>
        <v>1977.3132179762188</v>
      </c>
      <c r="BJ123">
        <f t="shared" si="210"/>
        <v>652.12225061875176</v>
      </c>
      <c r="BK123">
        <f t="shared" si="210"/>
        <v>1838.032263945817</v>
      </c>
      <c r="CX123">
        <v>2.1527377521613835</v>
      </c>
      <c r="CY123">
        <v>1.3479773814702045</v>
      </c>
      <c r="CZ123">
        <v>1.6577540106951871</v>
      </c>
      <c r="DA123">
        <v>1.889547813194959</v>
      </c>
      <c r="DB123">
        <v>1.6684771255483604</v>
      </c>
      <c r="DC123">
        <v>1.2912267928649437</v>
      </c>
      <c r="DD123">
        <v>1.2447231569287245</v>
      </c>
      <c r="DE123">
        <v>1.2447231569287245</v>
      </c>
      <c r="DF123">
        <v>1.0936000936000936</v>
      </c>
      <c r="DG123">
        <v>1.1826067107966218</v>
      </c>
      <c r="DH123">
        <v>1.1826067107966218</v>
      </c>
      <c r="DI123">
        <v>1.2699358902260713</v>
      </c>
      <c r="DJ123">
        <v>1.0601956358164033</v>
      </c>
      <c r="DK123">
        <v>1.1165331391114348</v>
      </c>
      <c r="DL123">
        <v>1.1727861771058314</v>
      </c>
      <c r="DM123">
        <v>1.2284082798001428</v>
      </c>
      <c r="DN123">
        <v>1.2081854743316773</v>
      </c>
      <c r="DO123" s="70">
        <v>1.157925561317154</v>
      </c>
      <c r="DP123">
        <v>1.0772200772200773</v>
      </c>
      <c r="DS123">
        <v>1.3479773814702045</v>
      </c>
      <c r="DT123">
        <v>1.889547813194959</v>
      </c>
      <c r="DU123">
        <v>2.1388394446422212</v>
      </c>
      <c r="DV123">
        <v>1.2046035805626598</v>
      </c>
      <c r="DW123">
        <v>1.3992015968063873</v>
      </c>
      <c r="DX123">
        <v>1.2863025962399284</v>
      </c>
      <c r="DY123">
        <v>1.6577540106951871</v>
      </c>
      <c r="DZ123">
        <v>2.1388394446422212</v>
      </c>
      <c r="EA123">
        <v>1.2046035805626598</v>
      </c>
      <c r="EB123">
        <v>1.3992015968063873</v>
      </c>
      <c r="EC123">
        <v>1.2863025962399284</v>
      </c>
      <c r="ED123">
        <v>1.4296329453894359</v>
      </c>
      <c r="EE123" s="70">
        <v>1.157925561317154</v>
      </c>
      <c r="EF123">
        <v>2.1391954432182274</v>
      </c>
      <c r="EG123">
        <v>1.3992015968063873</v>
      </c>
      <c r="EH123">
        <v>1.3992015968063873</v>
      </c>
      <c r="EI123">
        <v>1.5338078291814947</v>
      </c>
      <c r="EJ123">
        <v>1.7852375343541422</v>
      </c>
      <c r="EK123">
        <v>1.4615384615384615</v>
      </c>
      <c r="EL123">
        <v>1.2715085694892245</v>
      </c>
      <c r="EM123">
        <v>1.3442340791738383</v>
      </c>
      <c r="EN123">
        <v>1.3508002631001974</v>
      </c>
      <c r="EO123">
        <v>1.4305241631686578</v>
      </c>
      <c r="EP123">
        <v>0.6445086705202312</v>
      </c>
    </row>
    <row r="124" spans="1:146" ht="15">
      <c r="C124" s="16"/>
      <c r="AJ124" s="28" t="s">
        <v>394</v>
      </c>
      <c r="AK124" t="s">
        <v>326</v>
      </c>
      <c r="AL124">
        <f>_xlfn.STDEV.P(AL84:AL118)</f>
        <v>2.8734291615894367</v>
      </c>
      <c r="AM124">
        <f t="shared" ref="AM124:BK124" si="211">_xlfn.STDEV.P(AM84:AM118)</f>
        <v>8951.1313581336526</v>
      </c>
      <c r="AN124">
        <f t="shared" si="211"/>
        <v>872.93477445547205</v>
      </c>
      <c r="AO124">
        <f t="shared" si="211"/>
        <v>12531.513634458219</v>
      </c>
      <c r="AP124">
        <f t="shared" si="211"/>
        <v>323.22711759294305</v>
      </c>
      <c r="AQ124">
        <f t="shared" si="211"/>
        <v>6.5206799260931163</v>
      </c>
      <c r="AR124">
        <f t="shared" si="211"/>
        <v>37.03367230838073</v>
      </c>
      <c r="AS124">
        <f t="shared" si="211"/>
        <v>5.8106360415939973</v>
      </c>
      <c r="AT124">
        <f t="shared" si="211"/>
        <v>0</v>
      </c>
      <c r="AU124">
        <f t="shared" si="211"/>
        <v>108.70224021334288</v>
      </c>
      <c r="AV124">
        <f t="shared" si="211"/>
        <v>103.25938350871073</v>
      </c>
      <c r="AW124">
        <f t="shared" si="211"/>
        <v>7.3497646216060734E-4</v>
      </c>
      <c r="AX124">
        <f t="shared" si="211"/>
        <v>0</v>
      </c>
      <c r="AY124">
        <f t="shared" si="211"/>
        <v>8.2432572465480636</v>
      </c>
      <c r="AZ124">
        <f t="shared" si="211"/>
        <v>3.0584948891505545E-3</v>
      </c>
      <c r="BA124">
        <f t="shared" si="211"/>
        <v>8.0533048288956039E-3</v>
      </c>
      <c r="BB124">
        <f t="shared" si="211"/>
        <v>4.4290787404755561E-4</v>
      </c>
      <c r="BC124">
        <f t="shared" si="211"/>
        <v>2.6778676683039997E-2</v>
      </c>
      <c r="BD124">
        <f t="shared" si="211"/>
        <v>4.5574588535529932</v>
      </c>
      <c r="BE124" t="e">
        <f t="shared" si="211"/>
        <v>#DIV/0!</v>
      </c>
      <c r="BF124">
        <f t="shared" si="211"/>
        <v>660.89611397661656</v>
      </c>
      <c r="BG124">
        <f t="shared" si="211"/>
        <v>2609.7712778036662</v>
      </c>
      <c r="BH124">
        <f t="shared" si="211"/>
        <v>2750.456733871295</v>
      </c>
      <c r="BI124">
        <f t="shared" si="211"/>
        <v>3204.8127074442141</v>
      </c>
      <c r="BJ124" t="e">
        <f t="shared" si="211"/>
        <v>#DIV/0!</v>
      </c>
      <c r="BK124">
        <f t="shared" si="211"/>
        <v>3635.875662991612</v>
      </c>
      <c r="CX124">
        <v>2.1527377521613835</v>
      </c>
      <c r="CY124">
        <v>1.3479773814702045</v>
      </c>
      <c r="CZ124">
        <v>1.6577540106951871</v>
      </c>
      <c r="DA124">
        <v>1.889547813194959</v>
      </c>
      <c r="DB124">
        <v>1.6684771255483604</v>
      </c>
      <c r="DC124">
        <v>1.2912267928649437</v>
      </c>
      <c r="DD124">
        <v>1.2447231569287245</v>
      </c>
      <c r="DE124">
        <v>1.2447231569287245</v>
      </c>
      <c r="DF124">
        <v>1.0936000936000936</v>
      </c>
      <c r="DG124">
        <v>1.1826067107966218</v>
      </c>
      <c r="DH124">
        <v>1.1826067107966218</v>
      </c>
      <c r="DI124">
        <v>1.2699358902260713</v>
      </c>
      <c r="DJ124">
        <v>1.0601956358164033</v>
      </c>
      <c r="DK124">
        <v>1.1165331391114348</v>
      </c>
      <c r="DL124">
        <v>1.1727861771058314</v>
      </c>
      <c r="DM124">
        <v>1.2284082798001428</v>
      </c>
      <c r="DN124">
        <v>1.2081854743316773</v>
      </c>
      <c r="DO124" s="70">
        <v>1.157925561317154</v>
      </c>
      <c r="DP124">
        <v>1.0772200772200773</v>
      </c>
      <c r="DS124">
        <v>1.3479773814702045</v>
      </c>
      <c r="DT124">
        <v>1.889547813194959</v>
      </c>
      <c r="DU124">
        <v>2.1388394446422212</v>
      </c>
      <c r="DV124">
        <v>1.2046035805626598</v>
      </c>
      <c r="DW124">
        <v>1.3992015968063873</v>
      </c>
      <c r="DX124">
        <v>1.2863025962399284</v>
      </c>
      <c r="DY124">
        <v>1.6577540106951871</v>
      </c>
      <c r="DZ124">
        <v>2.1388394446422212</v>
      </c>
      <c r="EA124">
        <v>1.2046035805626598</v>
      </c>
      <c r="EB124">
        <v>1.3992015968063873</v>
      </c>
      <c r="EC124">
        <v>1.2863025962399284</v>
      </c>
      <c r="ED124">
        <v>1.4296329453894359</v>
      </c>
      <c r="EE124" s="70">
        <v>1.157925561317154</v>
      </c>
      <c r="EF124">
        <v>2.1391954432182274</v>
      </c>
      <c r="EG124">
        <v>1.3992015968063873</v>
      </c>
      <c r="EH124">
        <v>1.3992015968063873</v>
      </c>
      <c r="EI124">
        <v>1.5338078291814947</v>
      </c>
      <c r="EJ124">
        <v>1.7852375343541422</v>
      </c>
      <c r="EK124">
        <v>1.4615384615384615</v>
      </c>
      <c r="EL124">
        <v>1.2715085694892245</v>
      </c>
      <c r="EM124">
        <v>1.3442340791738383</v>
      </c>
      <c r="EN124">
        <v>1.3508002631001974</v>
      </c>
      <c r="EO124">
        <v>1.4305241631686578</v>
      </c>
      <c r="EP124">
        <v>0.6445086705202312</v>
      </c>
    </row>
    <row r="125" spans="1:146" ht="15">
      <c r="AJ125" s="28" t="s">
        <v>395</v>
      </c>
      <c r="AK125" t="s">
        <v>118</v>
      </c>
      <c r="AL125">
        <f>COUNTIF(AL2:AL37,"&lt;&gt;*")</f>
        <v>5</v>
      </c>
      <c r="AM125">
        <f t="shared" ref="AM125:BK125" si="212">COUNTIF(AM2:AM37,"&lt;&gt;*")</f>
        <v>36</v>
      </c>
      <c r="AN125">
        <f t="shared" si="212"/>
        <v>7</v>
      </c>
      <c r="AO125">
        <f t="shared" si="212"/>
        <v>36</v>
      </c>
      <c r="AP125">
        <f t="shared" si="212"/>
        <v>11</v>
      </c>
      <c r="AQ125">
        <f t="shared" si="212"/>
        <v>34</v>
      </c>
      <c r="AR125">
        <f t="shared" si="212"/>
        <v>19</v>
      </c>
      <c r="AS125">
        <f t="shared" si="212"/>
        <v>7</v>
      </c>
      <c r="AT125">
        <f t="shared" si="212"/>
        <v>9</v>
      </c>
      <c r="AU125">
        <f t="shared" si="212"/>
        <v>36</v>
      </c>
      <c r="AV125">
        <f t="shared" si="212"/>
        <v>36</v>
      </c>
      <c r="AW125">
        <f t="shared" si="212"/>
        <v>9</v>
      </c>
      <c r="AX125">
        <f t="shared" si="212"/>
        <v>4</v>
      </c>
      <c r="AY125">
        <f t="shared" si="212"/>
        <v>36</v>
      </c>
      <c r="AZ125">
        <f t="shared" si="212"/>
        <v>25</v>
      </c>
      <c r="BA125">
        <f t="shared" si="212"/>
        <v>30</v>
      </c>
      <c r="BB125">
        <f t="shared" si="212"/>
        <v>17</v>
      </c>
      <c r="BC125">
        <f t="shared" si="212"/>
        <v>28</v>
      </c>
      <c r="BD125">
        <f t="shared" si="212"/>
        <v>36</v>
      </c>
      <c r="BE125">
        <f t="shared" si="212"/>
        <v>36</v>
      </c>
      <c r="BF125">
        <f t="shared" si="212"/>
        <v>36</v>
      </c>
      <c r="BG125">
        <f t="shared" si="212"/>
        <v>36</v>
      </c>
      <c r="BH125">
        <f t="shared" si="212"/>
        <v>36</v>
      </c>
      <c r="BI125">
        <f t="shared" si="212"/>
        <v>36</v>
      </c>
      <c r="BJ125">
        <f t="shared" si="212"/>
        <v>36</v>
      </c>
      <c r="BK125">
        <f t="shared" si="212"/>
        <v>36</v>
      </c>
      <c r="CX125">
        <v>2.1527377521613835</v>
      </c>
      <c r="CY125">
        <v>1.3479773814702045</v>
      </c>
      <c r="CZ125">
        <v>1.6577540106951871</v>
      </c>
      <c r="DA125">
        <v>1.889547813194959</v>
      </c>
      <c r="DB125">
        <v>1.6684771255483604</v>
      </c>
      <c r="DC125">
        <v>1.2912267928649437</v>
      </c>
      <c r="DD125">
        <v>1.2447231569287245</v>
      </c>
      <c r="DE125">
        <v>1.2447231569287245</v>
      </c>
      <c r="DF125">
        <v>1.0936000936000936</v>
      </c>
      <c r="DG125">
        <v>1.1826067107966218</v>
      </c>
      <c r="DH125">
        <v>1.1826067107966218</v>
      </c>
      <c r="DI125">
        <v>1.2699358902260713</v>
      </c>
      <c r="DJ125">
        <v>1.0601956358164033</v>
      </c>
      <c r="DK125">
        <v>1.1165331391114348</v>
      </c>
      <c r="DL125">
        <v>1.1727861771058314</v>
      </c>
      <c r="DM125">
        <v>1.2284082798001428</v>
      </c>
      <c r="DN125">
        <v>1.2081854743316773</v>
      </c>
      <c r="DO125" s="70">
        <v>1.157925561317154</v>
      </c>
      <c r="DP125">
        <v>1.0772200772200773</v>
      </c>
      <c r="DS125">
        <v>1.3479773814702045</v>
      </c>
      <c r="DT125">
        <v>1.889547813194959</v>
      </c>
      <c r="DU125">
        <v>2.1388394446422212</v>
      </c>
      <c r="DV125">
        <v>1.2046035805626598</v>
      </c>
      <c r="DW125">
        <v>1.3992015968063873</v>
      </c>
      <c r="DX125">
        <v>1.2863025962399284</v>
      </c>
      <c r="DY125">
        <v>1.6577540106951871</v>
      </c>
      <c r="DZ125">
        <v>2.1388394446422212</v>
      </c>
      <c r="EA125">
        <v>1.2046035805626598</v>
      </c>
      <c r="EB125">
        <v>1.3992015968063873</v>
      </c>
      <c r="EC125">
        <v>1.2863025962399284</v>
      </c>
      <c r="ED125">
        <v>1.4296329453894359</v>
      </c>
      <c r="EE125" s="70">
        <v>1.157925561317154</v>
      </c>
      <c r="EF125">
        <v>2.1391954432182274</v>
      </c>
      <c r="EG125">
        <v>1.3992015968063873</v>
      </c>
      <c r="EH125">
        <v>1.3992015968063873</v>
      </c>
      <c r="EI125">
        <v>1.5338078291814947</v>
      </c>
      <c r="EJ125">
        <v>1.7852375343541422</v>
      </c>
      <c r="EK125">
        <v>1.4615384615384615</v>
      </c>
      <c r="EL125">
        <v>1.2715085694892245</v>
      </c>
      <c r="EM125">
        <v>1.3442340791738383</v>
      </c>
      <c r="EN125">
        <v>1.3508002631001974</v>
      </c>
      <c r="EO125">
        <v>1.4305241631686578</v>
      </c>
      <c r="EP125">
        <v>0.6445086705202312</v>
      </c>
    </row>
    <row r="126" spans="1:146" ht="15">
      <c r="AJ126" s="28" t="s">
        <v>395</v>
      </c>
      <c r="AK126" t="s">
        <v>117</v>
      </c>
      <c r="AL126">
        <f>COUNTIF(AL39:AL82,"&lt;&gt;*")</f>
        <v>2</v>
      </c>
      <c r="AM126">
        <f t="shared" ref="AM126:BK126" si="213">COUNTIF(AM39:AM82,"&lt;&gt;*")</f>
        <v>44</v>
      </c>
      <c r="AN126">
        <f t="shared" si="213"/>
        <v>3</v>
      </c>
      <c r="AO126">
        <f t="shared" si="213"/>
        <v>44</v>
      </c>
      <c r="AP126">
        <f t="shared" si="213"/>
        <v>1</v>
      </c>
      <c r="AQ126">
        <f t="shared" si="213"/>
        <v>27</v>
      </c>
      <c r="AR126">
        <f t="shared" si="213"/>
        <v>4</v>
      </c>
      <c r="AS126">
        <f t="shared" si="213"/>
        <v>2</v>
      </c>
      <c r="AT126">
        <f t="shared" si="213"/>
        <v>1</v>
      </c>
      <c r="AU126">
        <f t="shared" si="213"/>
        <v>44</v>
      </c>
      <c r="AV126">
        <f t="shared" si="213"/>
        <v>44</v>
      </c>
      <c r="AW126">
        <f t="shared" si="213"/>
        <v>5</v>
      </c>
      <c r="AX126">
        <f t="shared" si="213"/>
        <v>0</v>
      </c>
      <c r="AY126">
        <f t="shared" si="213"/>
        <v>44</v>
      </c>
      <c r="AZ126">
        <f t="shared" si="213"/>
        <v>37</v>
      </c>
      <c r="BA126">
        <f t="shared" si="213"/>
        <v>39</v>
      </c>
      <c r="BB126">
        <f t="shared" si="213"/>
        <v>25</v>
      </c>
      <c r="BC126">
        <f t="shared" si="213"/>
        <v>40</v>
      </c>
      <c r="BD126">
        <f t="shared" si="213"/>
        <v>44</v>
      </c>
      <c r="BE126">
        <f t="shared" si="213"/>
        <v>44</v>
      </c>
      <c r="BF126">
        <f t="shared" si="213"/>
        <v>44</v>
      </c>
      <c r="BG126">
        <f t="shared" si="213"/>
        <v>44</v>
      </c>
      <c r="BH126">
        <f t="shared" si="213"/>
        <v>44</v>
      </c>
      <c r="BI126">
        <f t="shared" si="213"/>
        <v>44</v>
      </c>
      <c r="BJ126">
        <f t="shared" si="213"/>
        <v>44</v>
      </c>
      <c r="BK126">
        <f t="shared" si="213"/>
        <v>44</v>
      </c>
      <c r="CX126">
        <v>2.1527377521613835</v>
      </c>
      <c r="CY126">
        <v>1.3479773814702045</v>
      </c>
      <c r="CZ126">
        <v>1.6577540106951871</v>
      </c>
      <c r="DA126">
        <v>1.889547813194959</v>
      </c>
      <c r="DB126">
        <v>1.6684771255483604</v>
      </c>
      <c r="DC126">
        <v>1.2912267928649437</v>
      </c>
      <c r="DD126">
        <v>1.2447231569287245</v>
      </c>
      <c r="DE126">
        <v>1.2447231569287245</v>
      </c>
      <c r="DF126">
        <v>1.0936000936000936</v>
      </c>
      <c r="DG126">
        <v>1.1826067107966218</v>
      </c>
      <c r="DH126">
        <v>1.1826067107966218</v>
      </c>
      <c r="DI126">
        <v>1.2699358902260713</v>
      </c>
      <c r="DJ126">
        <v>1.0601956358164033</v>
      </c>
      <c r="DK126">
        <v>1.1165331391114348</v>
      </c>
      <c r="DL126">
        <v>1.1727861771058314</v>
      </c>
      <c r="DM126">
        <v>1.2284082798001428</v>
      </c>
      <c r="DN126">
        <v>1.2081854743316773</v>
      </c>
      <c r="DO126" s="70">
        <v>1.157925561317154</v>
      </c>
      <c r="DP126">
        <v>1.0772200772200773</v>
      </c>
      <c r="DS126">
        <v>1.3479773814702045</v>
      </c>
      <c r="DT126">
        <v>1.889547813194959</v>
      </c>
      <c r="DU126">
        <v>2.1388394446422212</v>
      </c>
      <c r="DV126">
        <v>1.2046035805626598</v>
      </c>
      <c r="DW126">
        <v>1.3992015968063873</v>
      </c>
      <c r="DX126">
        <v>1.2863025962399284</v>
      </c>
      <c r="DY126">
        <v>1.6577540106951871</v>
      </c>
      <c r="DZ126">
        <v>2.1388394446422212</v>
      </c>
      <c r="EA126">
        <v>1.2046035805626598</v>
      </c>
      <c r="EB126">
        <v>1.3992015968063873</v>
      </c>
      <c r="EC126">
        <v>1.2863025962399284</v>
      </c>
      <c r="ED126">
        <v>1.4296329453894359</v>
      </c>
      <c r="EE126" s="70">
        <v>1.157925561317154</v>
      </c>
      <c r="EF126">
        <v>2.1391954432182274</v>
      </c>
      <c r="EG126">
        <v>1.3992015968063873</v>
      </c>
      <c r="EH126">
        <v>1.3992015968063873</v>
      </c>
      <c r="EI126">
        <v>1.5338078291814947</v>
      </c>
      <c r="EJ126">
        <v>1.7852375343541422</v>
      </c>
      <c r="EK126">
        <v>1.4615384615384615</v>
      </c>
      <c r="EL126">
        <v>1.2715085694892245</v>
      </c>
      <c r="EM126">
        <v>1.3442340791738383</v>
      </c>
      <c r="EN126">
        <v>1.3508002631001974</v>
      </c>
      <c r="EO126">
        <v>1.4305241631686578</v>
      </c>
      <c r="EP126">
        <v>0.6445086705202312</v>
      </c>
    </row>
    <row r="127" spans="1:146" ht="15">
      <c r="AJ127" s="28" t="s">
        <v>395</v>
      </c>
      <c r="AK127" t="s">
        <v>326</v>
      </c>
      <c r="AL127">
        <f>COUNTIF(AL84:AL118,"&lt;&gt;*")</f>
        <v>19</v>
      </c>
      <c r="AM127">
        <f t="shared" ref="AM127:BK127" si="214">COUNTIF(AM84:AM118,"&lt;&gt;*")</f>
        <v>35</v>
      </c>
      <c r="AN127">
        <f t="shared" si="214"/>
        <v>6</v>
      </c>
      <c r="AO127">
        <f t="shared" si="214"/>
        <v>35</v>
      </c>
      <c r="AP127">
        <f t="shared" si="214"/>
        <v>3</v>
      </c>
      <c r="AQ127">
        <f t="shared" si="214"/>
        <v>11</v>
      </c>
      <c r="AR127">
        <f t="shared" si="214"/>
        <v>4</v>
      </c>
      <c r="AS127">
        <f t="shared" si="214"/>
        <v>21</v>
      </c>
      <c r="AT127">
        <f t="shared" si="214"/>
        <v>1</v>
      </c>
      <c r="AU127">
        <f t="shared" si="214"/>
        <v>35</v>
      </c>
      <c r="AV127">
        <f t="shared" si="214"/>
        <v>35</v>
      </c>
      <c r="AW127">
        <f t="shared" si="214"/>
        <v>13</v>
      </c>
      <c r="AX127">
        <f t="shared" si="214"/>
        <v>1</v>
      </c>
      <c r="AY127">
        <f t="shared" si="214"/>
        <v>35</v>
      </c>
      <c r="AZ127">
        <f t="shared" si="214"/>
        <v>15</v>
      </c>
      <c r="BA127">
        <f t="shared" si="214"/>
        <v>19</v>
      </c>
      <c r="BB127">
        <f t="shared" si="214"/>
        <v>17</v>
      </c>
      <c r="BC127">
        <f t="shared" si="214"/>
        <v>30</v>
      </c>
      <c r="BD127">
        <f t="shared" si="214"/>
        <v>35</v>
      </c>
      <c r="BE127">
        <f t="shared" si="214"/>
        <v>35</v>
      </c>
      <c r="BF127">
        <f t="shared" si="214"/>
        <v>35</v>
      </c>
      <c r="BG127">
        <f t="shared" si="214"/>
        <v>35</v>
      </c>
      <c r="BH127">
        <f t="shared" si="214"/>
        <v>35</v>
      </c>
      <c r="BI127">
        <f t="shared" si="214"/>
        <v>35</v>
      </c>
      <c r="BJ127">
        <f t="shared" si="214"/>
        <v>35</v>
      </c>
      <c r="BK127">
        <f t="shared" si="214"/>
        <v>35</v>
      </c>
      <c r="CX127">
        <v>2.1527377521613835</v>
      </c>
      <c r="CY127">
        <v>1.3479773814702045</v>
      </c>
      <c r="CZ127">
        <v>1.6577540106951871</v>
      </c>
      <c r="DA127">
        <v>1.889547813194959</v>
      </c>
      <c r="DB127">
        <v>1.6684771255483604</v>
      </c>
      <c r="DC127">
        <v>1.2912267928649437</v>
      </c>
      <c r="DD127">
        <v>1.2447231569287245</v>
      </c>
      <c r="DE127">
        <v>1.2447231569287245</v>
      </c>
      <c r="DF127">
        <v>1.0936000936000936</v>
      </c>
      <c r="DG127">
        <v>1.1826067107966218</v>
      </c>
      <c r="DH127">
        <v>1.1826067107966218</v>
      </c>
      <c r="DI127">
        <v>1.2699358902260713</v>
      </c>
      <c r="DJ127">
        <v>1.0601956358164033</v>
      </c>
      <c r="DK127">
        <v>1.1165331391114348</v>
      </c>
      <c r="DL127">
        <v>1.1727861771058314</v>
      </c>
      <c r="DM127">
        <v>1.2284082798001428</v>
      </c>
      <c r="DN127">
        <v>1.2081854743316773</v>
      </c>
      <c r="DO127" s="70">
        <v>1.157925561317154</v>
      </c>
      <c r="DP127">
        <v>1.0772200772200773</v>
      </c>
      <c r="DS127">
        <v>1.3479773814702045</v>
      </c>
      <c r="DT127">
        <v>1.889547813194959</v>
      </c>
      <c r="DU127">
        <v>2.1388394446422212</v>
      </c>
      <c r="DV127">
        <v>1.2046035805626598</v>
      </c>
      <c r="DW127">
        <v>1.3992015968063873</v>
      </c>
      <c r="DX127">
        <v>1.2863025962399284</v>
      </c>
      <c r="DY127">
        <v>1.6577540106951871</v>
      </c>
      <c r="DZ127">
        <v>2.1388394446422212</v>
      </c>
      <c r="EA127">
        <v>1.2046035805626598</v>
      </c>
      <c r="EB127">
        <v>1.3992015968063873</v>
      </c>
      <c r="EC127">
        <v>1.2863025962399284</v>
      </c>
      <c r="ED127">
        <v>1.4296329453894359</v>
      </c>
      <c r="EE127" s="70">
        <v>1.157925561317154</v>
      </c>
      <c r="EF127">
        <v>2.1391954432182274</v>
      </c>
      <c r="EG127">
        <v>1.3992015968063873</v>
      </c>
      <c r="EH127">
        <v>1.3992015968063873</v>
      </c>
      <c r="EI127">
        <v>1.5338078291814947</v>
      </c>
      <c r="EJ127">
        <v>1.7852375343541422</v>
      </c>
      <c r="EK127">
        <v>1.4615384615384615</v>
      </c>
      <c r="EL127">
        <v>1.2715085694892245</v>
      </c>
      <c r="EM127">
        <v>1.3442340791738383</v>
      </c>
      <c r="EN127">
        <v>1.3508002631001974</v>
      </c>
      <c r="EO127">
        <v>1.4305241631686578</v>
      </c>
      <c r="EP127">
        <v>0.6445086705202312</v>
      </c>
    </row>
    <row r="128" spans="1:146" ht="15">
      <c r="CX128">
        <v>2.1527377521613835</v>
      </c>
      <c r="CY128">
        <v>1.3479773814702045</v>
      </c>
      <c r="CZ128">
        <v>1.6577540106951871</v>
      </c>
      <c r="DA128">
        <v>1.889547813194959</v>
      </c>
      <c r="DB128">
        <v>1.6684771255483604</v>
      </c>
      <c r="DC128">
        <v>1.2912267928649437</v>
      </c>
      <c r="DD128">
        <v>1.2447231569287245</v>
      </c>
      <c r="DE128">
        <v>1.2447231569287245</v>
      </c>
      <c r="DF128">
        <v>1.0936000936000936</v>
      </c>
      <c r="DG128">
        <v>1.1826067107966218</v>
      </c>
      <c r="DH128">
        <v>1.1826067107966218</v>
      </c>
      <c r="DI128">
        <v>1.2699358902260713</v>
      </c>
      <c r="DJ128">
        <v>1.0601956358164033</v>
      </c>
      <c r="DK128">
        <v>1.1165331391114348</v>
      </c>
      <c r="DL128">
        <v>1.1727861771058314</v>
      </c>
      <c r="DM128">
        <v>1.2284082798001428</v>
      </c>
      <c r="DN128">
        <v>1.2081854743316773</v>
      </c>
      <c r="DO128" s="70">
        <v>1.157925561317154</v>
      </c>
      <c r="DP128">
        <v>1.0772200772200773</v>
      </c>
      <c r="DS128">
        <v>1.3479773814702045</v>
      </c>
      <c r="DT128">
        <v>1.889547813194959</v>
      </c>
      <c r="DU128">
        <v>2.1388394446422212</v>
      </c>
      <c r="DV128">
        <v>1.2046035805626598</v>
      </c>
      <c r="DW128">
        <v>1.3992015968063873</v>
      </c>
      <c r="DX128">
        <v>1.2863025962399284</v>
      </c>
      <c r="DY128">
        <v>1.6577540106951871</v>
      </c>
      <c r="DZ128">
        <v>2.1388394446422212</v>
      </c>
      <c r="EA128">
        <v>1.2046035805626598</v>
      </c>
      <c r="EB128">
        <v>1.3992015968063873</v>
      </c>
      <c r="EC128">
        <v>1.2863025962399284</v>
      </c>
      <c r="ED128">
        <v>1.4296329453894359</v>
      </c>
      <c r="EE128" s="70">
        <v>1.157925561317154</v>
      </c>
      <c r="EF128">
        <v>2.1391954432182274</v>
      </c>
      <c r="EG128">
        <v>1.3992015968063873</v>
      </c>
      <c r="EH128">
        <v>1.3992015968063873</v>
      </c>
      <c r="EI128">
        <v>1.5338078291814947</v>
      </c>
      <c r="EJ128">
        <v>1.7852375343541422</v>
      </c>
      <c r="EK128">
        <v>1.4615384615384615</v>
      </c>
      <c r="EL128">
        <v>1.2715085694892245</v>
      </c>
      <c r="EM128">
        <v>1.3442340791738383</v>
      </c>
      <c r="EN128">
        <v>1.3508002631001974</v>
      </c>
      <c r="EO128">
        <v>1.4305241631686578</v>
      </c>
      <c r="EP128">
        <v>0.6445086705202312</v>
      </c>
    </row>
    <row r="129" spans="102:128" ht="15">
      <c r="CX129">
        <v>2.15273775216138</v>
      </c>
      <c r="CY129">
        <v>1.3479773814702001</v>
      </c>
      <c r="CZ129">
        <v>1.65775401069519</v>
      </c>
      <c r="DA129">
        <v>1.8895478131949599</v>
      </c>
      <c r="DB129">
        <v>1.6684771255483599</v>
      </c>
      <c r="DC129">
        <v>1.2912267928649399</v>
      </c>
      <c r="DD129">
        <v>1.24472315692872</v>
      </c>
      <c r="DE129">
        <v>1.24472315692872</v>
      </c>
      <c r="DF129">
        <v>1.09360009360009</v>
      </c>
      <c r="DG129">
        <v>1.1826067107966201</v>
      </c>
      <c r="DH129">
        <v>1.1826067107966201</v>
      </c>
      <c r="DI129">
        <v>1.26993589022607</v>
      </c>
      <c r="DJ129">
        <v>1.0601956358164</v>
      </c>
      <c r="DK129">
        <v>1.1165331391114299</v>
      </c>
      <c r="DL129">
        <v>1.1727861771058301</v>
      </c>
      <c r="DM129">
        <v>1.2284082798001399</v>
      </c>
      <c r="DN129">
        <v>1.20818547433168</v>
      </c>
      <c r="DO129" s="70">
        <v>1.15792556131715</v>
      </c>
      <c r="DP129">
        <v>1.07722007722008</v>
      </c>
      <c r="DS129">
        <v>1.3479773814702001</v>
      </c>
      <c r="DT129">
        <v>1.8895478131949599</v>
      </c>
      <c r="DU129">
        <v>2.1388394446422199</v>
      </c>
      <c r="DV129">
        <v>1.20460358056266</v>
      </c>
      <c r="DW129">
        <v>1.39920159680639</v>
      </c>
      <c r="DX129">
        <v>1.2863025962399299</v>
      </c>
    </row>
    <row r="130" spans="102:128" ht="15">
      <c r="CX130">
        <v>2.15273775216138</v>
      </c>
      <c r="CY130">
        <v>1.3479773814702001</v>
      </c>
      <c r="CZ130">
        <v>1.65775401069519</v>
      </c>
      <c r="DA130">
        <v>1.8895478131949599</v>
      </c>
      <c r="DB130">
        <v>1.6684771255483599</v>
      </c>
      <c r="DC130">
        <v>1.2912267928649399</v>
      </c>
      <c r="DD130">
        <v>1.24472315692872</v>
      </c>
      <c r="DE130">
        <v>1.24472315692872</v>
      </c>
      <c r="DF130">
        <v>1.09360009360009</v>
      </c>
      <c r="DG130">
        <v>1.1826067107966201</v>
      </c>
      <c r="DH130">
        <v>1.1826067107966201</v>
      </c>
      <c r="DI130">
        <v>1.26993589022607</v>
      </c>
      <c r="DJ130">
        <v>1.0601956358164</v>
      </c>
      <c r="DK130">
        <v>1.1165331391114299</v>
      </c>
      <c r="DL130">
        <v>1.1727861771058301</v>
      </c>
      <c r="DM130">
        <v>1.2284082798001399</v>
      </c>
      <c r="DN130">
        <v>1.20818547433168</v>
      </c>
      <c r="DO130" s="70">
        <v>1.15792556131715</v>
      </c>
      <c r="DP130">
        <v>1.07722007722008</v>
      </c>
      <c r="DS130">
        <v>1.3479773814702001</v>
      </c>
      <c r="DT130">
        <v>1.8895478131949599</v>
      </c>
      <c r="DU130">
        <v>2.1388394446422199</v>
      </c>
      <c r="DV130">
        <v>1.20460358056266</v>
      </c>
      <c r="DW130">
        <v>1.39920159680639</v>
      </c>
      <c r="DX130">
        <v>1.2863025962399299</v>
      </c>
    </row>
    <row r="131" spans="102:128" ht="15">
      <c r="CX131">
        <v>2.15273775216138</v>
      </c>
      <c r="CY131">
        <v>1.3479773814702001</v>
      </c>
      <c r="CZ131">
        <v>1.65775401069519</v>
      </c>
      <c r="DA131">
        <v>1.8895478131949599</v>
      </c>
      <c r="DB131">
        <v>1.6684771255483599</v>
      </c>
      <c r="DC131">
        <v>1.2912267928649399</v>
      </c>
      <c r="DD131">
        <v>1.24472315692872</v>
      </c>
      <c r="DE131">
        <v>1.24472315692872</v>
      </c>
      <c r="DF131">
        <v>1.09360009360009</v>
      </c>
      <c r="DG131">
        <v>1.1826067107966201</v>
      </c>
      <c r="DH131">
        <v>1.1826067107966201</v>
      </c>
      <c r="DI131">
        <v>1.26993589022607</v>
      </c>
      <c r="DJ131">
        <v>1.0601956358164</v>
      </c>
      <c r="DK131">
        <v>1.1165331391114299</v>
      </c>
      <c r="DL131">
        <v>1.1727861771058301</v>
      </c>
      <c r="DM131">
        <v>1.2284082798001399</v>
      </c>
      <c r="DN131">
        <v>1.20818547433168</v>
      </c>
      <c r="DO131" s="70">
        <v>1.15792556131715</v>
      </c>
      <c r="DP131">
        <v>1.07722007722008</v>
      </c>
      <c r="DS131">
        <v>1.3479773814702001</v>
      </c>
      <c r="DT131">
        <v>1.8895478131949599</v>
      </c>
      <c r="DU131">
        <v>2.1388394446422199</v>
      </c>
      <c r="DV131">
        <v>1.20460358056266</v>
      </c>
      <c r="DW131">
        <v>1.39920159680639</v>
      </c>
      <c r="DX131">
        <v>1.2863025962399299</v>
      </c>
    </row>
    <row r="132" spans="102:128" ht="15">
      <c r="CX132">
        <v>2.15273775216138</v>
      </c>
      <c r="CY132">
        <v>1.3479773814702001</v>
      </c>
      <c r="CZ132">
        <v>1.65775401069519</v>
      </c>
      <c r="DA132">
        <v>1.8895478131949599</v>
      </c>
      <c r="DB132">
        <v>1.6684771255483599</v>
      </c>
      <c r="DC132">
        <v>1.2912267928649399</v>
      </c>
      <c r="DD132">
        <v>1.24472315692872</v>
      </c>
      <c r="DE132">
        <v>1.24472315692872</v>
      </c>
      <c r="DF132">
        <v>1.09360009360009</v>
      </c>
      <c r="DG132">
        <v>1.1826067107966201</v>
      </c>
      <c r="DH132">
        <v>1.1826067107966201</v>
      </c>
      <c r="DI132">
        <v>1.26993589022607</v>
      </c>
      <c r="DJ132">
        <v>1.0601956358164</v>
      </c>
      <c r="DK132">
        <v>1.1165331391114299</v>
      </c>
      <c r="DL132">
        <v>1.1727861771058301</v>
      </c>
      <c r="DM132">
        <v>1.2284082798001399</v>
      </c>
      <c r="DN132">
        <v>1.20818547433168</v>
      </c>
      <c r="DO132" s="70">
        <v>1.15792556131715</v>
      </c>
      <c r="DP132">
        <v>1.07722007722008</v>
      </c>
      <c r="DS132">
        <v>1.3479773814702001</v>
      </c>
      <c r="DT132">
        <v>1.8895478131949599</v>
      </c>
      <c r="DU132">
        <v>2.1388394446422199</v>
      </c>
      <c r="DV132">
        <v>1.20460358056266</v>
      </c>
      <c r="DW132">
        <v>1.39920159680639</v>
      </c>
      <c r="DX132">
        <v>1.2863025962399299</v>
      </c>
    </row>
    <row r="133" spans="102:128" ht="15">
      <c r="CX133">
        <v>2.15273775216138</v>
      </c>
      <c r="CY133">
        <v>1.3479773814702001</v>
      </c>
      <c r="CZ133">
        <v>1.65775401069519</v>
      </c>
      <c r="DA133">
        <v>1.8895478131949599</v>
      </c>
      <c r="DB133">
        <v>1.6684771255483599</v>
      </c>
      <c r="DC133">
        <v>1.2912267928649399</v>
      </c>
      <c r="DD133">
        <v>1.24472315692872</v>
      </c>
      <c r="DE133">
        <v>1.24472315692872</v>
      </c>
      <c r="DF133">
        <v>1.09360009360009</v>
      </c>
      <c r="DG133">
        <v>1.1826067107966201</v>
      </c>
      <c r="DH133">
        <v>1.1826067107966201</v>
      </c>
      <c r="DI133">
        <v>1.26993589022607</v>
      </c>
      <c r="DJ133">
        <v>1.0601956358164</v>
      </c>
      <c r="DK133">
        <v>1.1165331391114299</v>
      </c>
      <c r="DL133">
        <v>1.1727861771058301</v>
      </c>
      <c r="DM133">
        <v>1.2284082798001399</v>
      </c>
      <c r="DN133">
        <v>1.20818547433168</v>
      </c>
      <c r="DO133" s="70">
        <v>1.15792556131715</v>
      </c>
      <c r="DP133">
        <v>1.07722007722008</v>
      </c>
      <c r="DS133">
        <v>1.3479773814702001</v>
      </c>
      <c r="DT133">
        <v>1.8895478131949599</v>
      </c>
      <c r="DU133">
        <v>2.1388394446422199</v>
      </c>
      <c r="DV133">
        <v>1.20460358056266</v>
      </c>
      <c r="DW133">
        <v>1.39920159680639</v>
      </c>
      <c r="DX133">
        <v>1.2863025962399299</v>
      </c>
    </row>
    <row r="134" spans="102:128" ht="15">
      <c r="CX134">
        <v>2.15273775216138</v>
      </c>
      <c r="CY134">
        <v>1.3479773814702001</v>
      </c>
      <c r="CZ134">
        <v>1.65775401069519</v>
      </c>
      <c r="DA134">
        <v>1.8895478131949599</v>
      </c>
      <c r="DB134">
        <v>1.6684771255483599</v>
      </c>
      <c r="DC134">
        <v>1.2912267928649399</v>
      </c>
      <c r="DD134">
        <v>1.24472315692872</v>
      </c>
      <c r="DE134">
        <v>1.24472315692872</v>
      </c>
      <c r="DF134">
        <v>1.09360009360009</v>
      </c>
      <c r="DG134">
        <v>1.1826067107966201</v>
      </c>
      <c r="DH134">
        <v>1.1826067107966201</v>
      </c>
      <c r="DI134">
        <v>1.26993589022607</v>
      </c>
      <c r="DJ134">
        <v>1.0601956358164</v>
      </c>
      <c r="DK134">
        <v>1.1165331391114299</v>
      </c>
      <c r="DL134">
        <v>1.1727861771058301</v>
      </c>
      <c r="DM134">
        <v>1.2284082798001399</v>
      </c>
      <c r="DN134">
        <v>1.20818547433168</v>
      </c>
      <c r="DO134" s="70">
        <v>1.15792556131715</v>
      </c>
      <c r="DP134">
        <v>1.07722007722008</v>
      </c>
      <c r="DS134">
        <v>1.3479773814702001</v>
      </c>
      <c r="DT134">
        <v>1.8895478131949599</v>
      </c>
      <c r="DU134">
        <v>2.1388394446422199</v>
      </c>
      <c r="DV134">
        <v>1.20460358056266</v>
      </c>
      <c r="DW134">
        <v>1.39920159680639</v>
      </c>
      <c r="DX134">
        <v>1.2863025962399299</v>
      </c>
    </row>
    <row r="135" spans="102:128" ht="15">
      <c r="CX135">
        <v>2.15273775216138</v>
      </c>
      <c r="CY135">
        <v>1.3479773814702001</v>
      </c>
      <c r="CZ135">
        <v>1.65775401069519</v>
      </c>
      <c r="DA135">
        <v>1.8895478131949599</v>
      </c>
      <c r="DB135">
        <v>1.6684771255483599</v>
      </c>
      <c r="DC135">
        <v>1.2912267928649399</v>
      </c>
      <c r="DD135">
        <v>1.24472315692872</v>
      </c>
      <c r="DE135">
        <v>1.24472315692872</v>
      </c>
      <c r="DF135">
        <v>1.09360009360009</v>
      </c>
      <c r="DG135">
        <v>1.1826067107966201</v>
      </c>
      <c r="DH135">
        <v>1.1826067107966201</v>
      </c>
      <c r="DI135">
        <v>1.26993589022607</v>
      </c>
      <c r="DJ135">
        <v>1.0601956358164</v>
      </c>
      <c r="DK135">
        <v>1.1165331391114299</v>
      </c>
      <c r="DL135">
        <v>1.1727861771058301</v>
      </c>
      <c r="DM135">
        <v>1.2284082798001399</v>
      </c>
      <c r="DN135">
        <v>1.20818547433168</v>
      </c>
      <c r="DO135" s="70">
        <v>1.15792556131715</v>
      </c>
      <c r="DP135">
        <v>1.07722007722008</v>
      </c>
      <c r="DS135">
        <v>1.3479773814702001</v>
      </c>
      <c r="DT135">
        <v>1.8895478131949599</v>
      </c>
      <c r="DU135">
        <v>2.1388394446422199</v>
      </c>
      <c r="DV135">
        <v>1.20460358056266</v>
      </c>
      <c r="DW135">
        <v>1.39920159680639</v>
      </c>
      <c r="DX135">
        <v>1.2863025962399299</v>
      </c>
    </row>
    <row r="136" spans="102:128" ht="15">
      <c r="CX136">
        <v>2.15273775216138</v>
      </c>
      <c r="CY136">
        <v>1.3479773814702001</v>
      </c>
      <c r="CZ136">
        <v>1.65775401069519</v>
      </c>
      <c r="DA136">
        <v>1.8895478131949599</v>
      </c>
      <c r="DB136">
        <v>1.6684771255483599</v>
      </c>
      <c r="DC136">
        <v>1.2912267928649399</v>
      </c>
      <c r="DD136">
        <v>1.24472315692872</v>
      </c>
      <c r="DE136">
        <v>1.24472315692872</v>
      </c>
      <c r="DF136">
        <v>1.09360009360009</v>
      </c>
      <c r="DG136">
        <v>1.1826067107966201</v>
      </c>
      <c r="DH136">
        <v>1.1826067107966201</v>
      </c>
      <c r="DI136">
        <v>1.26993589022607</v>
      </c>
      <c r="DJ136">
        <v>1.0601956358164</v>
      </c>
      <c r="DK136">
        <v>1.1165331391114299</v>
      </c>
      <c r="DL136">
        <v>1.1727861771058301</v>
      </c>
      <c r="DM136">
        <v>1.2284082798001399</v>
      </c>
      <c r="DN136">
        <v>1.20818547433168</v>
      </c>
      <c r="DO136" s="70">
        <v>1.15792556131715</v>
      </c>
      <c r="DP136">
        <v>1.07722007722008</v>
      </c>
      <c r="DS136">
        <v>1.3479773814702001</v>
      </c>
      <c r="DT136">
        <v>1.8895478131949599</v>
      </c>
      <c r="DU136">
        <v>2.1388394446422199</v>
      </c>
      <c r="DV136">
        <v>1.20460358056266</v>
      </c>
      <c r="DW136">
        <v>1.39920159680639</v>
      </c>
      <c r="DX136">
        <v>1.2863025962399299</v>
      </c>
    </row>
    <row r="137" spans="102:128" ht="15">
      <c r="CX137">
        <v>2.15273775216138</v>
      </c>
      <c r="CY137">
        <v>1.3479773814702001</v>
      </c>
      <c r="CZ137">
        <v>1.65775401069519</v>
      </c>
      <c r="DA137">
        <v>1.8895478131949599</v>
      </c>
      <c r="DB137">
        <v>1.6684771255483599</v>
      </c>
      <c r="DC137">
        <v>1.2912267928649399</v>
      </c>
      <c r="DD137">
        <v>1.24472315692872</v>
      </c>
      <c r="DE137">
        <v>1.24472315692872</v>
      </c>
      <c r="DF137">
        <v>1.09360009360009</v>
      </c>
      <c r="DG137">
        <v>1.1826067107966201</v>
      </c>
      <c r="DH137">
        <v>1.1826067107966201</v>
      </c>
      <c r="DI137">
        <v>1.26993589022607</v>
      </c>
      <c r="DJ137">
        <v>1.0601956358164</v>
      </c>
      <c r="DK137">
        <v>1.1165331391114299</v>
      </c>
      <c r="DL137">
        <v>1.1727861771058301</v>
      </c>
      <c r="DM137">
        <v>1.2284082798001399</v>
      </c>
      <c r="DN137">
        <v>1.20818547433168</v>
      </c>
      <c r="DO137" s="70">
        <v>1.15792556131715</v>
      </c>
      <c r="DP137">
        <v>1.07722007722008</v>
      </c>
      <c r="DS137">
        <v>1.3479773814702001</v>
      </c>
      <c r="DT137">
        <v>1.8895478131949599</v>
      </c>
      <c r="DU137">
        <v>2.1388394446422199</v>
      </c>
      <c r="DV137">
        <v>1.20460358056266</v>
      </c>
      <c r="DW137">
        <v>1.39920159680639</v>
      </c>
      <c r="DX137">
        <v>1.2863025962399299</v>
      </c>
    </row>
    <row r="138" spans="102:128" ht="15">
      <c r="CX138">
        <v>2.15273775216138</v>
      </c>
      <c r="CY138">
        <v>1.3479773814702001</v>
      </c>
      <c r="CZ138">
        <v>1.65775401069519</v>
      </c>
      <c r="DA138">
        <v>1.8895478131949599</v>
      </c>
      <c r="DB138">
        <v>1.6684771255483599</v>
      </c>
      <c r="DC138">
        <v>1.2912267928649399</v>
      </c>
      <c r="DD138">
        <v>1.24472315692872</v>
      </c>
      <c r="DE138">
        <v>1.24472315692872</v>
      </c>
      <c r="DF138">
        <v>1.09360009360009</v>
      </c>
      <c r="DG138">
        <v>1.1826067107966201</v>
      </c>
      <c r="DH138">
        <v>1.1826067107966201</v>
      </c>
      <c r="DI138">
        <v>1.26993589022607</v>
      </c>
      <c r="DJ138">
        <v>1.0601956358164</v>
      </c>
      <c r="DK138">
        <v>1.1165331391114299</v>
      </c>
      <c r="DL138">
        <v>1.1727861771058301</v>
      </c>
      <c r="DM138">
        <v>1.2284082798001399</v>
      </c>
      <c r="DN138">
        <v>1.20818547433168</v>
      </c>
      <c r="DO138" s="70">
        <v>1.15792556131715</v>
      </c>
      <c r="DP138">
        <v>1.07722007722008</v>
      </c>
      <c r="DS138">
        <v>1.3479773814702001</v>
      </c>
      <c r="DT138">
        <v>1.8895478131949599</v>
      </c>
      <c r="DU138">
        <v>2.1388394446422199</v>
      </c>
      <c r="DV138">
        <v>1.20460358056266</v>
      </c>
      <c r="DW138">
        <v>1.39920159680639</v>
      </c>
      <c r="DX138">
        <v>1.2863025962399299</v>
      </c>
    </row>
    <row r="139" spans="102:128" ht="15">
      <c r="CX139">
        <v>2.15273775216138</v>
      </c>
      <c r="CY139">
        <v>1.3479773814702001</v>
      </c>
      <c r="CZ139">
        <v>1.65775401069519</v>
      </c>
      <c r="DA139">
        <v>1.8895478131949599</v>
      </c>
      <c r="DB139">
        <v>1.6684771255483599</v>
      </c>
      <c r="DC139">
        <v>1.2912267928649399</v>
      </c>
      <c r="DD139">
        <v>1.24472315692872</v>
      </c>
      <c r="DE139">
        <v>1.24472315692872</v>
      </c>
      <c r="DF139">
        <v>1.09360009360009</v>
      </c>
      <c r="DG139">
        <v>1.1826067107966201</v>
      </c>
      <c r="DH139">
        <v>1.1826067107966201</v>
      </c>
      <c r="DI139">
        <v>1.26993589022607</v>
      </c>
      <c r="DJ139">
        <v>1.0601956358164</v>
      </c>
      <c r="DK139">
        <v>1.1165331391114299</v>
      </c>
      <c r="DL139">
        <v>1.1727861771058301</v>
      </c>
      <c r="DM139">
        <v>1.2284082798001399</v>
      </c>
      <c r="DN139">
        <v>1.20818547433168</v>
      </c>
      <c r="DO139" s="70">
        <v>1.15792556131715</v>
      </c>
      <c r="DP139">
        <v>1.07722007722008</v>
      </c>
      <c r="DS139">
        <v>1.3479773814702001</v>
      </c>
      <c r="DT139">
        <v>1.8895478131949599</v>
      </c>
      <c r="DU139">
        <v>2.1388394446422199</v>
      </c>
      <c r="DV139">
        <v>1.20460358056266</v>
      </c>
      <c r="DW139">
        <v>1.39920159680639</v>
      </c>
      <c r="DX139">
        <v>1.2863025962399299</v>
      </c>
    </row>
    <row r="140" spans="102:128" ht="15">
      <c r="CX140">
        <v>2.15273775216138</v>
      </c>
      <c r="CY140">
        <v>1.3479773814702001</v>
      </c>
      <c r="CZ140">
        <v>1.65775401069519</v>
      </c>
      <c r="DA140">
        <v>1.8895478131949599</v>
      </c>
      <c r="DB140">
        <v>1.6684771255483599</v>
      </c>
      <c r="DC140">
        <v>1.2912267928649399</v>
      </c>
      <c r="DD140">
        <v>1.24472315692872</v>
      </c>
      <c r="DE140">
        <v>1.24472315692872</v>
      </c>
      <c r="DF140">
        <v>1.09360009360009</v>
      </c>
      <c r="DG140">
        <v>1.1826067107966201</v>
      </c>
      <c r="DH140">
        <v>1.1826067107966201</v>
      </c>
      <c r="DI140">
        <v>1.26993589022607</v>
      </c>
      <c r="DJ140">
        <v>1.0601956358164</v>
      </c>
      <c r="DK140">
        <v>1.1165331391114299</v>
      </c>
      <c r="DL140">
        <v>1.1727861771058301</v>
      </c>
      <c r="DM140">
        <v>1.2284082798001399</v>
      </c>
      <c r="DN140">
        <v>1.20818547433168</v>
      </c>
      <c r="DO140" s="70">
        <v>1.15792556131715</v>
      </c>
      <c r="DP140">
        <v>1.07722007722008</v>
      </c>
      <c r="DS140">
        <v>1.3479773814702001</v>
      </c>
      <c r="DT140">
        <v>1.8895478131949599</v>
      </c>
      <c r="DU140">
        <v>2.1388394446422199</v>
      </c>
      <c r="DV140">
        <v>1.20460358056266</v>
      </c>
      <c r="DW140">
        <v>1.39920159680639</v>
      </c>
      <c r="DX140">
        <v>1.2863025962399299</v>
      </c>
    </row>
    <row r="141" spans="102:128" ht="15">
      <c r="CX141">
        <v>2.15273775216138</v>
      </c>
      <c r="CY141">
        <v>1.3479773814702001</v>
      </c>
      <c r="CZ141">
        <v>1.65775401069519</v>
      </c>
      <c r="DA141">
        <v>1.8895478131949599</v>
      </c>
      <c r="DB141">
        <v>1.6684771255483599</v>
      </c>
      <c r="DC141">
        <v>1.2912267928649399</v>
      </c>
      <c r="DD141">
        <v>1.24472315692872</v>
      </c>
      <c r="DE141">
        <v>1.24472315692872</v>
      </c>
      <c r="DF141">
        <v>1.09360009360009</v>
      </c>
      <c r="DG141">
        <v>1.1826067107966201</v>
      </c>
      <c r="DH141">
        <v>1.1826067107966201</v>
      </c>
      <c r="DI141">
        <v>1.26993589022607</v>
      </c>
      <c r="DJ141">
        <v>1.0601956358164</v>
      </c>
      <c r="DK141">
        <v>1.1165331391114299</v>
      </c>
      <c r="DL141">
        <v>1.1727861771058301</v>
      </c>
      <c r="DM141">
        <v>1.2284082798001399</v>
      </c>
      <c r="DN141">
        <v>1.20818547433168</v>
      </c>
      <c r="DO141" s="70">
        <v>1.15792556131715</v>
      </c>
      <c r="DP141">
        <v>1.07722007722008</v>
      </c>
      <c r="DS141">
        <v>1.3479773814702001</v>
      </c>
      <c r="DT141">
        <v>1.8895478131949599</v>
      </c>
      <c r="DU141">
        <v>2.1388394446422199</v>
      </c>
      <c r="DV141">
        <v>1.20460358056266</v>
      </c>
      <c r="DW141">
        <v>1.39920159680639</v>
      </c>
      <c r="DX141">
        <v>1.2863025962399299</v>
      </c>
    </row>
    <row r="142" spans="102:128" ht="15">
      <c r="CX142">
        <v>2.15273775216138</v>
      </c>
      <c r="CY142">
        <v>1.3479773814702001</v>
      </c>
      <c r="CZ142">
        <v>1.65775401069519</v>
      </c>
      <c r="DA142">
        <v>1.8895478131949599</v>
      </c>
      <c r="DB142">
        <v>1.6684771255483599</v>
      </c>
      <c r="DC142">
        <v>1.2912267928649399</v>
      </c>
      <c r="DD142">
        <v>1.24472315692872</v>
      </c>
      <c r="DE142">
        <v>1.24472315692872</v>
      </c>
      <c r="DF142">
        <v>1.09360009360009</v>
      </c>
      <c r="DG142">
        <v>1.1826067107966201</v>
      </c>
      <c r="DH142">
        <v>1.1826067107966201</v>
      </c>
      <c r="DI142">
        <v>1.26993589022607</v>
      </c>
      <c r="DJ142">
        <v>1.0601956358164</v>
      </c>
      <c r="DK142">
        <v>1.1165331391114299</v>
      </c>
      <c r="DL142">
        <v>1.1727861771058301</v>
      </c>
      <c r="DM142">
        <v>1.2284082798001399</v>
      </c>
      <c r="DN142">
        <v>1.20818547433168</v>
      </c>
      <c r="DO142" s="70">
        <v>1.15792556131715</v>
      </c>
      <c r="DP142">
        <v>1.07722007722008</v>
      </c>
      <c r="DS142">
        <v>1.3479773814702001</v>
      </c>
      <c r="DT142">
        <v>1.8895478131949599</v>
      </c>
      <c r="DU142">
        <v>2.1388394446422199</v>
      </c>
      <c r="DV142">
        <v>1.20460358056266</v>
      </c>
      <c r="DW142">
        <v>1.39920159680639</v>
      </c>
      <c r="DX142">
        <v>1.2863025962399299</v>
      </c>
    </row>
    <row r="143" spans="102:128" ht="15">
      <c r="CX143">
        <v>2.15273775216138</v>
      </c>
      <c r="CY143">
        <v>1.3479773814702001</v>
      </c>
      <c r="CZ143">
        <v>1.65775401069519</v>
      </c>
      <c r="DA143">
        <v>1.8895478131949599</v>
      </c>
      <c r="DB143">
        <v>1.6684771255483599</v>
      </c>
      <c r="DC143">
        <v>1.2912267928649399</v>
      </c>
      <c r="DD143">
        <v>1.24472315692872</v>
      </c>
      <c r="DE143">
        <v>1.24472315692872</v>
      </c>
      <c r="DF143">
        <v>1.09360009360009</v>
      </c>
      <c r="DG143">
        <v>1.1826067107966201</v>
      </c>
      <c r="DH143">
        <v>1.1826067107966201</v>
      </c>
      <c r="DI143">
        <v>1.26993589022607</v>
      </c>
      <c r="DJ143">
        <v>1.0601956358164</v>
      </c>
      <c r="DK143">
        <v>1.1165331391114299</v>
      </c>
      <c r="DL143">
        <v>1.1727861771058301</v>
      </c>
      <c r="DM143">
        <v>1.2284082798001399</v>
      </c>
      <c r="DN143">
        <v>1.20818547433168</v>
      </c>
      <c r="DO143" s="70">
        <v>1.15792556131715</v>
      </c>
      <c r="DP143">
        <v>1.07722007722008</v>
      </c>
      <c r="DS143">
        <v>1.3479773814702001</v>
      </c>
      <c r="DT143">
        <v>1.8895478131949599</v>
      </c>
      <c r="DU143">
        <v>2.1388394446422199</v>
      </c>
      <c r="DV143">
        <v>1.20460358056266</v>
      </c>
      <c r="DW143">
        <v>1.39920159680639</v>
      </c>
      <c r="DX143">
        <v>1.2863025962399299</v>
      </c>
    </row>
    <row r="144" spans="102:128" ht="15">
      <c r="CX144">
        <v>2.15273775216138</v>
      </c>
      <c r="CY144">
        <v>1.3479773814702001</v>
      </c>
      <c r="CZ144">
        <v>1.65775401069519</v>
      </c>
      <c r="DA144">
        <v>1.8895478131949599</v>
      </c>
      <c r="DB144">
        <v>1.6684771255483599</v>
      </c>
      <c r="DC144">
        <v>1.2912267928649399</v>
      </c>
      <c r="DD144">
        <v>1.24472315692872</v>
      </c>
      <c r="DE144">
        <v>1.24472315692872</v>
      </c>
      <c r="DF144">
        <v>1.09360009360009</v>
      </c>
      <c r="DG144">
        <v>1.1826067107966201</v>
      </c>
      <c r="DH144">
        <v>1.1826067107966201</v>
      </c>
      <c r="DI144">
        <v>1.26993589022607</v>
      </c>
      <c r="DJ144">
        <v>1.0601956358164</v>
      </c>
      <c r="DK144">
        <v>1.1165331391114299</v>
      </c>
      <c r="DL144">
        <v>1.1727861771058301</v>
      </c>
      <c r="DM144">
        <v>1.2284082798001399</v>
      </c>
      <c r="DN144">
        <v>1.20818547433168</v>
      </c>
      <c r="DO144" s="70">
        <v>1.15792556131715</v>
      </c>
      <c r="DP144">
        <v>1.07722007722008</v>
      </c>
      <c r="DS144">
        <v>1.3479773814702001</v>
      </c>
      <c r="DT144">
        <v>1.8895478131949599</v>
      </c>
      <c r="DU144">
        <v>2.1388394446422199</v>
      </c>
      <c r="DV144">
        <v>1.20460358056266</v>
      </c>
      <c r="DW144">
        <v>1.39920159680639</v>
      </c>
      <c r="DX144">
        <v>1.2863025962399299</v>
      </c>
    </row>
    <row r="145" spans="102:128" ht="15">
      <c r="CX145">
        <v>2.15273775216138</v>
      </c>
      <c r="CY145">
        <v>1.3479773814702001</v>
      </c>
      <c r="CZ145">
        <v>1.65775401069519</v>
      </c>
      <c r="DA145">
        <v>1.8895478131949599</v>
      </c>
      <c r="DB145">
        <v>1.6684771255483599</v>
      </c>
      <c r="DC145">
        <v>1.2912267928649399</v>
      </c>
      <c r="DD145">
        <v>1.24472315692872</v>
      </c>
      <c r="DE145">
        <v>1.24472315692872</v>
      </c>
      <c r="DF145">
        <v>1.09360009360009</v>
      </c>
      <c r="DG145">
        <v>1.1826067107966201</v>
      </c>
      <c r="DH145">
        <v>1.1826067107966201</v>
      </c>
      <c r="DI145">
        <v>1.26993589022607</v>
      </c>
      <c r="DJ145">
        <v>1.0601956358164</v>
      </c>
      <c r="DK145">
        <v>1.1165331391114299</v>
      </c>
      <c r="DL145">
        <v>1.1727861771058301</v>
      </c>
      <c r="DM145">
        <v>1.2284082798001399</v>
      </c>
      <c r="DN145">
        <v>1.20818547433168</v>
      </c>
      <c r="DO145" s="70">
        <v>1.15792556131715</v>
      </c>
      <c r="DP145">
        <v>1.07722007722008</v>
      </c>
      <c r="DS145">
        <v>1.3479773814702001</v>
      </c>
      <c r="DT145">
        <v>1.8895478131949599</v>
      </c>
      <c r="DU145">
        <v>2.1388394446422199</v>
      </c>
      <c r="DV145">
        <v>1.20460358056266</v>
      </c>
      <c r="DW145">
        <v>1.39920159680639</v>
      </c>
      <c r="DX145">
        <v>1.2863025962399299</v>
      </c>
    </row>
    <row r="146" spans="102:128" ht="15">
      <c r="CX146">
        <v>2.15273775216138</v>
      </c>
      <c r="CY146">
        <v>1.3479773814702001</v>
      </c>
      <c r="CZ146">
        <v>1.65775401069519</v>
      </c>
      <c r="DA146">
        <v>1.8895478131949599</v>
      </c>
      <c r="DB146">
        <v>1.6684771255483599</v>
      </c>
      <c r="DC146">
        <v>1.2912267928649399</v>
      </c>
      <c r="DD146">
        <v>1.24472315692872</v>
      </c>
      <c r="DE146">
        <v>1.24472315692872</v>
      </c>
      <c r="DF146">
        <v>1.09360009360009</v>
      </c>
      <c r="DG146">
        <v>1.1826067107966201</v>
      </c>
      <c r="DH146">
        <v>1.1826067107966201</v>
      </c>
      <c r="DI146">
        <v>1.26993589022607</v>
      </c>
      <c r="DJ146">
        <v>1.0601956358164</v>
      </c>
      <c r="DK146">
        <v>1.1165331391114299</v>
      </c>
      <c r="DL146">
        <v>1.1727861771058301</v>
      </c>
      <c r="DM146">
        <v>1.2284082798001399</v>
      </c>
      <c r="DN146">
        <v>1.20818547433168</v>
      </c>
      <c r="DO146" s="70">
        <v>1.15792556131715</v>
      </c>
      <c r="DP146">
        <v>1.07722007722008</v>
      </c>
      <c r="DS146">
        <v>1.3479773814702001</v>
      </c>
      <c r="DT146">
        <v>1.8895478131949599</v>
      </c>
      <c r="DU146">
        <v>2.1388394446422199</v>
      </c>
      <c r="DV146">
        <v>1.20460358056266</v>
      </c>
      <c r="DW146">
        <v>1.39920159680639</v>
      </c>
      <c r="DX146">
        <v>1.2863025962399299</v>
      </c>
    </row>
    <row r="147" spans="102:128" ht="15">
      <c r="CX147">
        <v>2.15273775216138</v>
      </c>
      <c r="CY147">
        <v>1.3479773814702001</v>
      </c>
      <c r="CZ147">
        <v>1.65775401069519</v>
      </c>
      <c r="DA147">
        <v>1.8895478131949599</v>
      </c>
      <c r="DB147">
        <v>1.6684771255483599</v>
      </c>
      <c r="DC147">
        <v>1.2912267928649399</v>
      </c>
      <c r="DD147">
        <v>1.24472315692872</v>
      </c>
      <c r="DE147">
        <v>1.24472315692872</v>
      </c>
      <c r="DF147">
        <v>1.09360009360009</v>
      </c>
      <c r="DG147">
        <v>1.1826067107966201</v>
      </c>
      <c r="DH147">
        <v>1.1826067107966201</v>
      </c>
      <c r="DI147">
        <v>1.26993589022607</v>
      </c>
      <c r="DJ147">
        <v>1.0601956358164</v>
      </c>
      <c r="DK147">
        <v>1.1165331391114299</v>
      </c>
      <c r="DL147">
        <v>1.1727861771058301</v>
      </c>
      <c r="DM147">
        <v>1.2284082798001399</v>
      </c>
      <c r="DN147">
        <v>1.20818547433168</v>
      </c>
      <c r="DO147" s="70">
        <v>1.15792556131715</v>
      </c>
      <c r="DP147">
        <v>1.07722007722008</v>
      </c>
      <c r="DS147">
        <v>1.3479773814702001</v>
      </c>
      <c r="DT147">
        <v>1.8895478131949599</v>
      </c>
      <c r="DU147">
        <v>2.1388394446422199</v>
      </c>
      <c r="DV147">
        <v>1.20460358056266</v>
      </c>
      <c r="DW147">
        <v>1.39920159680639</v>
      </c>
      <c r="DX147">
        <v>1.2863025962399299</v>
      </c>
    </row>
    <row r="148" spans="102:128" ht="15">
      <c r="CX148">
        <v>2.15273775216138</v>
      </c>
      <c r="CY148">
        <v>1.3479773814702001</v>
      </c>
      <c r="CZ148">
        <v>1.65775401069519</v>
      </c>
      <c r="DA148">
        <v>1.8895478131949599</v>
      </c>
      <c r="DB148">
        <v>1.6684771255483599</v>
      </c>
      <c r="DC148">
        <v>1.2912267928649399</v>
      </c>
      <c r="DD148">
        <v>1.24472315692872</v>
      </c>
      <c r="DE148">
        <v>1.24472315692872</v>
      </c>
      <c r="DF148">
        <v>1.09360009360009</v>
      </c>
      <c r="DG148">
        <v>1.1826067107966201</v>
      </c>
      <c r="DH148">
        <v>1.1826067107966201</v>
      </c>
      <c r="DI148">
        <v>1.26993589022607</v>
      </c>
      <c r="DJ148">
        <v>1.0601956358164</v>
      </c>
      <c r="DK148">
        <v>1.1165331391114299</v>
      </c>
      <c r="DL148">
        <v>1.1727861771058301</v>
      </c>
      <c r="DM148">
        <v>1.2284082798001399</v>
      </c>
      <c r="DN148">
        <v>1.20818547433168</v>
      </c>
      <c r="DO148" s="70">
        <v>1.15792556131715</v>
      </c>
      <c r="DP148">
        <v>1.07722007722008</v>
      </c>
      <c r="DS148">
        <v>1.3479773814702001</v>
      </c>
      <c r="DT148">
        <v>1.8895478131949599</v>
      </c>
      <c r="DU148">
        <v>2.1388394446422199</v>
      </c>
      <c r="DV148">
        <v>1.20460358056266</v>
      </c>
      <c r="DW148">
        <v>1.39920159680639</v>
      </c>
      <c r="DX148">
        <v>1.2863025962399299</v>
      </c>
    </row>
    <row r="149" spans="102:128" ht="15">
      <c r="CX149">
        <v>2.15273775216138</v>
      </c>
      <c r="CY149">
        <v>1.3479773814702001</v>
      </c>
      <c r="CZ149">
        <v>1.65775401069519</v>
      </c>
      <c r="DA149">
        <v>1.8895478131949599</v>
      </c>
      <c r="DB149">
        <v>1.6684771255483599</v>
      </c>
      <c r="DC149">
        <v>1.2912267928649399</v>
      </c>
      <c r="DD149">
        <v>1.24472315692872</v>
      </c>
      <c r="DE149">
        <v>1.24472315692872</v>
      </c>
      <c r="DF149">
        <v>1.09360009360009</v>
      </c>
      <c r="DG149">
        <v>1.1826067107966201</v>
      </c>
      <c r="DH149">
        <v>1.1826067107966201</v>
      </c>
      <c r="DI149">
        <v>1.26993589022607</v>
      </c>
      <c r="DJ149">
        <v>1.0601956358164</v>
      </c>
      <c r="DK149">
        <v>1.1165331391114299</v>
      </c>
      <c r="DL149">
        <v>1.1727861771058301</v>
      </c>
      <c r="DM149">
        <v>1.2284082798001399</v>
      </c>
      <c r="DN149">
        <v>1.20818547433168</v>
      </c>
      <c r="DO149" s="70">
        <v>1.15792556131715</v>
      </c>
      <c r="DP149">
        <v>1.07722007722008</v>
      </c>
      <c r="DS149">
        <v>1.3479773814702001</v>
      </c>
      <c r="DT149">
        <v>1.8895478131949599</v>
      </c>
      <c r="DU149">
        <v>2.1388394446422199</v>
      </c>
      <c r="DV149">
        <v>1.20460358056266</v>
      </c>
      <c r="DW149">
        <v>1.39920159680639</v>
      </c>
      <c r="DX149">
        <v>1.2863025962399299</v>
      </c>
    </row>
    <row r="150" spans="102:128" ht="15">
      <c r="CX150">
        <v>2.15273775216138</v>
      </c>
      <c r="CY150">
        <v>1.3479773814702001</v>
      </c>
      <c r="CZ150">
        <v>1.65775401069519</v>
      </c>
      <c r="DA150">
        <v>1.8895478131949599</v>
      </c>
      <c r="DB150">
        <v>1.6684771255483599</v>
      </c>
      <c r="DC150">
        <v>1.2912267928649399</v>
      </c>
      <c r="DD150">
        <v>1.24472315692872</v>
      </c>
      <c r="DE150">
        <v>1.24472315692872</v>
      </c>
      <c r="DF150">
        <v>1.09360009360009</v>
      </c>
      <c r="DG150">
        <v>1.1826067107966201</v>
      </c>
      <c r="DH150">
        <v>1.1826067107966201</v>
      </c>
      <c r="DI150">
        <v>1.26993589022607</v>
      </c>
      <c r="DJ150">
        <v>1.0601956358164</v>
      </c>
      <c r="DK150">
        <v>1.1165331391114299</v>
      </c>
      <c r="DL150">
        <v>1.1727861771058301</v>
      </c>
      <c r="DM150">
        <v>1.2284082798001399</v>
      </c>
      <c r="DN150">
        <v>1.20818547433168</v>
      </c>
      <c r="DO150" s="70">
        <v>1.15792556131715</v>
      </c>
      <c r="DP150">
        <v>1.07722007722008</v>
      </c>
      <c r="DS150">
        <v>1.3479773814702001</v>
      </c>
      <c r="DT150">
        <v>1.8895478131949599</v>
      </c>
      <c r="DU150">
        <v>2.1388394446422199</v>
      </c>
      <c r="DV150">
        <v>1.20460358056266</v>
      </c>
      <c r="DW150">
        <v>1.39920159680639</v>
      </c>
      <c r="DX150">
        <v>1.2863025962399299</v>
      </c>
    </row>
    <row r="151" spans="102:128" ht="15">
      <c r="CX151">
        <v>2.15273775216138</v>
      </c>
      <c r="CY151">
        <v>1.3479773814702001</v>
      </c>
      <c r="CZ151">
        <v>1.65775401069519</v>
      </c>
      <c r="DA151">
        <v>1.8895478131949599</v>
      </c>
      <c r="DB151">
        <v>1.6684771255483599</v>
      </c>
      <c r="DC151">
        <v>1.2912267928649399</v>
      </c>
      <c r="DD151">
        <v>1.24472315692872</v>
      </c>
      <c r="DE151">
        <v>1.24472315692872</v>
      </c>
      <c r="DF151">
        <v>1.09360009360009</v>
      </c>
      <c r="DG151">
        <v>1.1826067107966201</v>
      </c>
      <c r="DH151">
        <v>1.1826067107966201</v>
      </c>
      <c r="DI151">
        <v>1.26993589022607</v>
      </c>
      <c r="DJ151">
        <v>1.0601956358164</v>
      </c>
      <c r="DK151">
        <v>1.1165331391114299</v>
      </c>
      <c r="DL151">
        <v>1.1727861771058301</v>
      </c>
      <c r="DM151">
        <v>1.2284082798001399</v>
      </c>
      <c r="DN151">
        <v>1.20818547433168</v>
      </c>
      <c r="DO151" s="70">
        <v>1.15792556131715</v>
      </c>
      <c r="DP151">
        <v>1.07722007722008</v>
      </c>
      <c r="DS151">
        <v>1.3479773814702001</v>
      </c>
      <c r="DT151">
        <v>1.8895478131949599</v>
      </c>
      <c r="DU151">
        <v>2.1388394446422199</v>
      </c>
      <c r="DV151">
        <v>1.20460358056266</v>
      </c>
      <c r="DW151">
        <v>1.39920159680639</v>
      </c>
      <c r="DX151">
        <v>1.2863025962399299</v>
      </c>
    </row>
    <row r="152" spans="102:128" ht="15">
      <c r="CX152">
        <v>2.15273775216138</v>
      </c>
      <c r="CY152">
        <v>1.3479773814702001</v>
      </c>
      <c r="CZ152">
        <v>1.65775401069519</v>
      </c>
      <c r="DA152">
        <v>1.8895478131949599</v>
      </c>
      <c r="DB152">
        <v>1.6684771255483599</v>
      </c>
      <c r="DC152">
        <v>1.2912267928649399</v>
      </c>
      <c r="DD152">
        <v>1.24472315692872</v>
      </c>
      <c r="DE152">
        <v>1.24472315692872</v>
      </c>
      <c r="DF152">
        <v>1.09360009360009</v>
      </c>
      <c r="DG152">
        <v>1.1826067107966201</v>
      </c>
      <c r="DH152">
        <v>1.1826067107966201</v>
      </c>
      <c r="DI152">
        <v>1.26993589022607</v>
      </c>
      <c r="DJ152">
        <v>1.0601956358164</v>
      </c>
      <c r="DK152">
        <v>1.1165331391114299</v>
      </c>
      <c r="DL152">
        <v>1.1727861771058301</v>
      </c>
      <c r="DM152">
        <v>1.2284082798001399</v>
      </c>
      <c r="DN152">
        <v>1.20818547433168</v>
      </c>
      <c r="DO152" s="70">
        <v>1.15792556131715</v>
      </c>
      <c r="DP152">
        <v>1.07722007722008</v>
      </c>
      <c r="DS152">
        <v>1.3479773814702001</v>
      </c>
      <c r="DT152">
        <v>1.8895478131949599</v>
      </c>
      <c r="DU152">
        <v>2.1388394446422199</v>
      </c>
      <c r="DV152">
        <v>1.20460358056266</v>
      </c>
      <c r="DW152">
        <v>1.39920159680639</v>
      </c>
      <c r="DX152">
        <v>1.2863025962399299</v>
      </c>
    </row>
    <row r="153" spans="102:128" ht="15">
      <c r="CX153">
        <v>2.15273775216138</v>
      </c>
      <c r="CY153">
        <v>1.3479773814702001</v>
      </c>
      <c r="CZ153">
        <v>1.65775401069519</v>
      </c>
      <c r="DA153">
        <v>1.8895478131949599</v>
      </c>
      <c r="DB153">
        <v>1.6684771255483599</v>
      </c>
      <c r="DC153">
        <v>1.2912267928649399</v>
      </c>
      <c r="DD153">
        <v>1.24472315692872</v>
      </c>
      <c r="DE153">
        <v>1.24472315692872</v>
      </c>
      <c r="DF153">
        <v>1.09360009360009</v>
      </c>
      <c r="DG153">
        <v>1.1826067107966201</v>
      </c>
      <c r="DH153">
        <v>1.1826067107966201</v>
      </c>
      <c r="DI153">
        <v>1.26993589022607</v>
      </c>
      <c r="DJ153">
        <v>1.0601956358164</v>
      </c>
      <c r="DK153">
        <v>1.1165331391114299</v>
      </c>
      <c r="DL153">
        <v>1.1727861771058301</v>
      </c>
      <c r="DM153">
        <v>1.2284082798001399</v>
      </c>
      <c r="DN153">
        <v>1.20818547433168</v>
      </c>
      <c r="DO153" s="70">
        <v>1.15792556131715</v>
      </c>
      <c r="DP153">
        <v>1.07722007722008</v>
      </c>
      <c r="DS153">
        <v>1.3479773814702001</v>
      </c>
      <c r="DT153">
        <v>1.8895478131949599</v>
      </c>
      <c r="DU153">
        <v>2.1388394446422199</v>
      </c>
      <c r="DV153">
        <v>1.20460358056266</v>
      </c>
      <c r="DW153">
        <v>1.39920159680639</v>
      </c>
      <c r="DX153">
        <v>1.2863025962399299</v>
      </c>
    </row>
    <row r="154" spans="102:128" ht="15">
      <c r="CX154">
        <v>2.15273775216138</v>
      </c>
      <c r="CY154">
        <v>1.3479773814702001</v>
      </c>
      <c r="CZ154">
        <v>1.65775401069519</v>
      </c>
      <c r="DA154">
        <v>1.8895478131949599</v>
      </c>
      <c r="DB154">
        <v>1.6684771255483599</v>
      </c>
      <c r="DC154">
        <v>1.2912267928649399</v>
      </c>
      <c r="DD154">
        <v>1.24472315692872</v>
      </c>
      <c r="DE154">
        <v>1.24472315692872</v>
      </c>
      <c r="DF154">
        <v>1.09360009360009</v>
      </c>
      <c r="DG154">
        <v>1.1826067107966201</v>
      </c>
      <c r="DH154">
        <v>1.1826067107966201</v>
      </c>
      <c r="DI154">
        <v>1.26993589022607</v>
      </c>
      <c r="DJ154">
        <v>1.0601956358164</v>
      </c>
      <c r="DK154">
        <v>1.1165331391114299</v>
      </c>
      <c r="DL154">
        <v>1.1727861771058301</v>
      </c>
      <c r="DM154">
        <v>1.2284082798001399</v>
      </c>
      <c r="DN154">
        <v>1.20818547433168</v>
      </c>
      <c r="DO154" s="70">
        <v>1.15792556131715</v>
      </c>
      <c r="DP154">
        <v>1.07722007722008</v>
      </c>
      <c r="DS154">
        <v>1.3479773814702001</v>
      </c>
      <c r="DT154">
        <v>1.8895478131949599</v>
      </c>
      <c r="DU154">
        <v>2.1388394446422199</v>
      </c>
      <c r="DV154">
        <v>1.20460358056266</v>
      </c>
      <c r="DW154">
        <v>1.39920159680639</v>
      </c>
      <c r="DX154">
        <v>1.2863025962399299</v>
      </c>
    </row>
    <row r="155" spans="102:128" ht="15">
      <c r="CX155">
        <v>2.15273775216138</v>
      </c>
      <c r="CY155">
        <v>1.3479773814702001</v>
      </c>
      <c r="CZ155">
        <v>1.65775401069519</v>
      </c>
      <c r="DA155">
        <v>1.8895478131949599</v>
      </c>
      <c r="DB155">
        <v>1.6684771255483599</v>
      </c>
      <c r="DC155">
        <v>1.2912267928649399</v>
      </c>
      <c r="DD155">
        <v>1.24472315692872</v>
      </c>
      <c r="DE155">
        <v>1.24472315692872</v>
      </c>
      <c r="DF155">
        <v>1.09360009360009</v>
      </c>
      <c r="DG155">
        <v>1.1826067107966201</v>
      </c>
      <c r="DH155">
        <v>1.1826067107966201</v>
      </c>
      <c r="DI155">
        <v>1.26993589022607</v>
      </c>
      <c r="DJ155">
        <v>1.0601956358164</v>
      </c>
      <c r="DK155">
        <v>1.1165331391114299</v>
      </c>
      <c r="DL155">
        <v>1.1727861771058301</v>
      </c>
      <c r="DM155">
        <v>1.2284082798001399</v>
      </c>
      <c r="DN155">
        <v>1.20818547433168</v>
      </c>
      <c r="DO155" s="70">
        <v>1.15792556131715</v>
      </c>
      <c r="DP155">
        <v>1.07722007722008</v>
      </c>
      <c r="DS155">
        <v>1.3479773814702001</v>
      </c>
      <c r="DT155">
        <v>1.8895478131949599</v>
      </c>
      <c r="DU155">
        <v>2.1388394446422199</v>
      </c>
      <c r="DV155">
        <v>1.20460358056266</v>
      </c>
      <c r="DW155">
        <v>1.39920159680639</v>
      </c>
      <c r="DX155">
        <v>1.2863025962399299</v>
      </c>
    </row>
    <row r="156" spans="102:128" ht="15">
      <c r="CX156">
        <v>2.15273775216138</v>
      </c>
      <c r="CY156">
        <v>1.3479773814702001</v>
      </c>
      <c r="CZ156">
        <v>1.65775401069519</v>
      </c>
      <c r="DA156">
        <v>1.8895478131949599</v>
      </c>
      <c r="DB156">
        <v>1.6684771255483599</v>
      </c>
      <c r="DC156">
        <v>1.2912267928649399</v>
      </c>
      <c r="DD156">
        <v>1.24472315692872</v>
      </c>
      <c r="DE156">
        <v>1.24472315692872</v>
      </c>
      <c r="DF156">
        <v>1.09360009360009</v>
      </c>
      <c r="DG156">
        <v>1.1826067107966201</v>
      </c>
      <c r="DH156">
        <v>1.1826067107966201</v>
      </c>
      <c r="DI156">
        <v>1.26993589022607</v>
      </c>
      <c r="DJ156">
        <v>1.0601956358164</v>
      </c>
      <c r="DK156">
        <v>1.1165331391114299</v>
      </c>
      <c r="DL156">
        <v>1.1727861771058301</v>
      </c>
      <c r="DM156">
        <v>1.2284082798001399</v>
      </c>
      <c r="DN156">
        <v>1.20818547433168</v>
      </c>
      <c r="DO156" s="70">
        <v>1.15792556131715</v>
      </c>
      <c r="DP156">
        <v>1.07722007722008</v>
      </c>
      <c r="DS156">
        <v>1.3479773814702001</v>
      </c>
      <c r="DT156">
        <v>1.8895478131949599</v>
      </c>
      <c r="DU156">
        <v>2.1388394446422199</v>
      </c>
      <c r="DV156">
        <v>1.20460358056266</v>
      </c>
      <c r="DW156">
        <v>1.39920159680639</v>
      </c>
      <c r="DX156">
        <v>1.2863025962399299</v>
      </c>
    </row>
    <row r="157" spans="102:128" ht="15">
      <c r="CX157">
        <v>2.15273775216138</v>
      </c>
      <c r="CY157">
        <v>1.3479773814702001</v>
      </c>
      <c r="CZ157">
        <v>1.65775401069519</v>
      </c>
      <c r="DA157">
        <v>1.8895478131949599</v>
      </c>
      <c r="DB157">
        <v>1.6684771255483599</v>
      </c>
      <c r="DC157">
        <v>1.2912267928649399</v>
      </c>
      <c r="DD157">
        <v>1.24472315692872</v>
      </c>
      <c r="DE157">
        <v>1.24472315692872</v>
      </c>
      <c r="DF157">
        <v>1.09360009360009</v>
      </c>
      <c r="DG157">
        <v>1.1826067107966201</v>
      </c>
      <c r="DH157">
        <v>1.1826067107966201</v>
      </c>
      <c r="DI157">
        <v>1.26993589022607</v>
      </c>
      <c r="DJ157">
        <v>1.0601956358164</v>
      </c>
      <c r="DK157">
        <v>1.1165331391114299</v>
      </c>
      <c r="DL157">
        <v>1.1727861771058301</v>
      </c>
      <c r="DM157">
        <v>1.2284082798001399</v>
      </c>
      <c r="DN157">
        <v>1.20818547433168</v>
      </c>
      <c r="DO157" s="70">
        <v>1.15792556131715</v>
      </c>
      <c r="DP157">
        <v>1.07722007722008</v>
      </c>
      <c r="DS157">
        <v>1.3479773814702001</v>
      </c>
      <c r="DT157">
        <v>1.8895478131949599</v>
      </c>
      <c r="DU157">
        <v>2.1388394446422199</v>
      </c>
      <c r="DV157">
        <v>1.20460358056266</v>
      </c>
      <c r="DW157">
        <v>1.39920159680639</v>
      </c>
      <c r="DX157">
        <v>1.2863025962399299</v>
      </c>
    </row>
    <row r="158" spans="102:128" ht="15">
      <c r="CX158">
        <v>2.15273775216138</v>
      </c>
      <c r="CY158">
        <v>1.3479773814702001</v>
      </c>
      <c r="CZ158">
        <v>1.65775401069519</v>
      </c>
      <c r="DA158">
        <v>1.8895478131949599</v>
      </c>
      <c r="DB158">
        <v>1.6684771255483599</v>
      </c>
      <c r="DC158">
        <v>1.2912267928649399</v>
      </c>
      <c r="DD158">
        <v>1.24472315692872</v>
      </c>
      <c r="DE158">
        <v>1.24472315692872</v>
      </c>
      <c r="DF158">
        <v>1.09360009360009</v>
      </c>
      <c r="DG158">
        <v>1.1826067107966201</v>
      </c>
      <c r="DH158">
        <v>1.1826067107966201</v>
      </c>
      <c r="DI158">
        <v>1.26993589022607</v>
      </c>
      <c r="DJ158">
        <v>1.0601956358164</v>
      </c>
      <c r="DK158">
        <v>1.1165331391114299</v>
      </c>
      <c r="DL158">
        <v>1.1727861771058301</v>
      </c>
      <c r="DM158">
        <v>1.2284082798001399</v>
      </c>
      <c r="DN158">
        <v>1.20818547433168</v>
      </c>
      <c r="DO158" s="70">
        <v>1.15792556131715</v>
      </c>
      <c r="DP158">
        <v>1.07722007722008</v>
      </c>
      <c r="DS158">
        <v>1.3479773814702001</v>
      </c>
      <c r="DT158">
        <v>1.8895478131949599</v>
      </c>
      <c r="DU158">
        <v>2.1388394446422199</v>
      </c>
      <c r="DV158">
        <v>1.20460358056266</v>
      </c>
      <c r="DW158">
        <v>1.39920159680639</v>
      </c>
      <c r="DX158">
        <v>1.2863025962399299</v>
      </c>
    </row>
    <row r="159" spans="102:128" ht="15">
      <c r="CX159">
        <v>2.15273775216138</v>
      </c>
      <c r="CY159">
        <v>1.3479773814702001</v>
      </c>
      <c r="CZ159">
        <v>1.65775401069519</v>
      </c>
      <c r="DA159">
        <v>1.8895478131949599</v>
      </c>
      <c r="DB159">
        <v>1.6684771255483599</v>
      </c>
      <c r="DC159">
        <v>1.2912267928649399</v>
      </c>
      <c r="DD159">
        <v>1.24472315692872</v>
      </c>
      <c r="DE159">
        <v>1.24472315692872</v>
      </c>
      <c r="DF159">
        <v>1.09360009360009</v>
      </c>
      <c r="DG159">
        <v>1.1826067107966201</v>
      </c>
      <c r="DH159">
        <v>1.1826067107966201</v>
      </c>
      <c r="DI159">
        <v>1.26993589022607</v>
      </c>
      <c r="DJ159">
        <v>1.0601956358164</v>
      </c>
      <c r="DK159">
        <v>1.1165331391114299</v>
      </c>
      <c r="DL159">
        <v>1.1727861771058301</v>
      </c>
      <c r="DM159">
        <v>1.2284082798001399</v>
      </c>
      <c r="DN159">
        <v>1.20818547433168</v>
      </c>
      <c r="DO159" s="70">
        <v>1.15792556131715</v>
      </c>
      <c r="DP159">
        <v>1.07722007722008</v>
      </c>
      <c r="DS159">
        <v>1.3479773814702001</v>
      </c>
      <c r="DT159">
        <v>1.8895478131949599</v>
      </c>
      <c r="DU159">
        <v>2.1388394446422199</v>
      </c>
      <c r="DV159">
        <v>1.20460358056266</v>
      </c>
      <c r="DW159">
        <v>1.39920159680639</v>
      </c>
      <c r="DX159">
        <v>1.2863025962399299</v>
      </c>
    </row>
    <row r="160" spans="102:128" ht="15">
      <c r="CX160">
        <v>2.15273775216138</v>
      </c>
      <c r="CY160">
        <v>1.3479773814702001</v>
      </c>
      <c r="CZ160">
        <v>1.65775401069519</v>
      </c>
      <c r="DA160">
        <v>1.8895478131949599</v>
      </c>
      <c r="DB160">
        <v>1.6684771255483599</v>
      </c>
      <c r="DC160">
        <v>1.2912267928649399</v>
      </c>
      <c r="DD160">
        <v>1.24472315692872</v>
      </c>
      <c r="DE160">
        <v>1.24472315692872</v>
      </c>
      <c r="DF160">
        <v>1.09360009360009</v>
      </c>
      <c r="DG160">
        <v>1.1826067107966201</v>
      </c>
      <c r="DH160">
        <v>1.1826067107966201</v>
      </c>
      <c r="DI160">
        <v>1.26993589022607</v>
      </c>
      <c r="DJ160">
        <v>1.0601956358164</v>
      </c>
      <c r="DK160">
        <v>1.1165331391114299</v>
      </c>
      <c r="DL160">
        <v>1.1727861771058301</v>
      </c>
      <c r="DM160">
        <v>1.2284082798001399</v>
      </c>
      <c r="DN160">
        <v>1.20818547433168</v>
      </c>
      <c r="DO160" s="70">
        <v>1.15792556131715</v>
      </c>
      <c r="DP160">
        <v>1.07722007722008</v>
      </c>
      <c r="DS160">
        <v>1.3479773814702001</v>
      </c>
      <c r="DT160">
        <v>1.8895478131949599</v>
      </c>
      <c r="DU160">
        <v>2.1388394446422199</v>
      </c>
      <c r="DV160">
        <v>1.20460358056266</v>
      </c>
      <c r="DW160">
        <v>1.39920159680639</v>
      </c>
      <c r="DX160">
        <v>1.2863025962399299</v>
      </c>
    </row>
    <row r="161" spans="102:128" ht="15">
      <c r="CX161">
        <v>2.15273775216138</v>
      </c>
      <c r="CY161">
        <v>1.3479773814702001</v>
      </c>
      <c r="CZ161">
        <v>1.65775401069519</v>
      </c>
      <c r="DA161">
        <v>1.8895478131949599</v>
      </c>
      <c r="DB161">
        <v>1.6684771255483599</v>
      </c>
      <c r="DC161">
        <v>1.2912267928649399</v>
      </c>
      <c r="DD161">
        <v>1.24472315692872</v>
      </c>
      <c r="DE161">
        <v>1.24472315692872</v>
      </c>
      <c r="DF161">
        <v>1.09360009360009</v>
      </c>
      <c r="DG161">
        <v>1.1826067107966201</v>
      </c>
      <c r="DH161">
        <v>1.1826067107966201</v>
      </c>
      <c r="DI161">
        <v>1.26993589022607</v>
      </c>
      <c r="DJ161">
        <v>1.0601956358164</v>
      </c>
      <c r="DK161">
        <v>1.1165331391114299</v>
      </c>
      <c r="DL161">
        <v>1.1727861771058301</v>
      </c>
      <c r="DM161">
        <v>1.2284082798001399</v>
      </c>
      <c r="DN161">
        <v>1.20818547433168</v>
      </c>
      <c r="DO161" s="70">
        <v>1.15792556131715</v>
      </c>
      <c r="DP161">
        <v>1.07722007722008</v>
      </c>
      <c r="DS161">
        <v>1.3479773814702001</v>
      </c>
      <c r="DT161">
        <v>1.8895478131949599</v>
      </c>
      <c r="DU161">
        <v>2.1388394446422199</v>
      </c>
      <c r="DV161">
        <v>1.20460358056266</v>
      </c>
      <c r="DW161">
        <v>1.39920159680639</v>
      </c>
      <c r="DX161">
        <v>1.2863025962399299</v>
      </c>
    </row>
    <row r="162" spans="102:128" ht="15">
      <c r="CX162">
        <v>2.15273775216138</v>
      </c>
      <c r="CY162">
        <v>1.3479773814702001</v>
      </c>
      <c r="CZ162">
        <v>1.65775401069519</v>
      </c>
      <c r="DA162">
        <v>1.8895478131949599</v>
      </c>
      <c r="DB162">
        <v>1.6684771255483599</v>
      </c>
      <c r="DC162">
        <v>1.2912267928649399</v>
      </c>
      <c r="DD162">
        <v>1.24472315692872</v>
      </c>
      <c r="DE162">
        <v>1.24472315692872</v>
      </c>
      <c r="DF162">
        <v>1.09360009360009</v>
      </c>
      <c r="DG162">
        <v>1.1826067107966201</v>
      </c>
      <c r="DH162">
        <v>1.1826067107966201</v>
      </c>
      <c r="DI162">
        <v>1.26993589022607</v>
      </c>
      <c r="DJ162">
        <v>1.0601956358164</v>
      </c>
      <c r="DK162">
        <v>1.1165331391114299</v>
      </c>
      <c r="DL162">
        <v>1.1727861771058301</v>
      </c>
      <c r="DM162">
        <v>1.2284082798001399</v>
      </c>
      <c r="DN162">
        <v>1.20818547433168</v>
      </c>
      <c r="DO162" s="70">
        <v>1.15792556131715</v>
      </c>
      <c r="DP162">
        <v>1.07722007722008</v>
      </c>
      <c r="DS162">
        <v>1.3479773814702001</v>
      </c>
      <c r="DT162">
        <v>1.8895478131949599</v>
      </c>
      <c r="DU162">
        <v>2.1388394446422199</v>
      </c>
      <c r="DV162">
        <v>1.20460358056266</v>
      </c>
      <c r="DW162">
        <v>1.39920159680639</v>
      </c>
      <c r="DX162">
        <v>1.2863025962399299</v>
      </c>
    </row>
    <row r="163" spans="102:128" ht="15">
      <c r="CX163">
        <v>2.15273775216138</v>
      </c>
      <c r="CY163">
        <v>1.3479773814702001</v>
      </c>
      <c r="CZ163">
        <v>1.65775401069519</v>
      </c>
      <c r="DA163">
        <v>1.8895478131949599</v>
      </c>
      <c r="DB163">
        <v>1.6684771255483599</v>
      </c>
      <c r="DC163">
        <v>1.2912267928649399</v>
      </c>
      <c r="DD163">
        <v>1.24472315692872</v>
      </c>
      <c r="DE163">
        <v>1.24472315692872</v>
      </c>
      <c r="DF163">
        <v>1.09360009360009</v>
      </c>
      <c r="DG163">
        <v>1.1826067107966201</v>
      </c>
      <c r="DH163">
        <v>1.1826067107966201</v>
      </c>
      <c r="DI163">
        <v>1.26993589022607</v>
      </c>
      <c r="DJ163">
        <v>1.0601956358164</v>
      </c>
      <c r="DK163">
        <v>1.1165331391114299</v>
      </c>
      <c r="DL163">
        <v>1.1727861771058301</v>
      </c>
      <c r="DM163">
        <v>1.2284082798001399</v>
      </c>
      <c r="DN163">
        <v>1.20818547433168</v>
      </c>
      <c r="DO163" s="70">
        <v>1.15792556131715</v>
      </c>
      <c r="DP163">
        <v>1.07722007722008</v>
      </c>
      <c r="DS163">
        <v>1.3479773814702001</v>
      </c>
      <c r="DT163">
        <v>1.8895478131949599</v>
      </c>
      <c r="DU163">
        <v>2.1388394446422199</v>
      </c>
      <c r="DV163">
        <v>1.20460358056266</v>
      </c>
      <c r="DW163">
        <v>1.39920159680639</v>
      </c>
      <c r="DX163">
        <v>1.2863025962399299</v>
      </c>
    </row>
    <row r="164" spans="102:128" ht="15">
      <c r="CX164">
        <v>2.15273775216138</v>
      </c>
      <c r="CY164">
        <v>1.3479773814702001</v>
      </c>
      <c r="CZ164">
        <v>1.65775401069519</v>
      </c>
      <c r="DA164">
        <v>1.8895478131949599</v>
      </c>
      <c r="DB164">
        <v>1.6684771255483599</v>
      </c>
      <c r="DC164">
        <v>1.2912267928649399</v>
      </c>
      <c r="DD164">
        <v>1.24472315692872</v>
      </c>
      <c r="DE164">
        <v>1.24472315692872</v>
      </c>
      <c r="DF164">
        <v>1.09360009360009</v>
      </c>
      <c r="DG164">
        <v>1.1826067107966201</v>
      </c>
      <c r="DH164">
        <v>1.1826067107966201</v>
      </c>
      <c r="DI164">
        <v>1.26993589022607</v>
      </c>
      <c r="DJ164">
        <v>1.0601956358164</v>
      </c>
      <c r="DK164">
        <v>1.1165331391114299</v>
      </c>
      <c r="DL164">
        <v>1.1727861771058301</v>
      </c>
      <c r="DM164">
        <v>1.2284082798001399</v>
      </c>
      <c r="DN164">
        <v>1.20818547433168</v>
      </c>
      <c r="DO164" s="70">
        <v>1.15792556131715</v>
      </c>
      <c r="DP164">
        <v>1.07722007722008</v>
      </c>
      <c r="DS164">
        <v>1.3479773814702001</v>
      </c>
      <c r="DT164">
        <v>1.8895478131949599</v>
      </c>
      <c r="DU164">
        <v>2.1388394446422199</v>
      </c>
      <c r="DV164">
        <v>1.20460358056266</v>
      </c>
      <c r="DW164">
        <v>1.39920159680639</v>
      </c>
      <c r="DX164">
        <v>1.2863025962399299</v>
      </c>
    </row>
    <row r="165" spans="102:128" ht="15">
      <c r="CX165">
        <v>2.15273775216138</v>
      </c>
      <c r="CY165">
        <v>1.3479773814702001</v>
      </c>
      <c r="CZ165">
        <v>1.65775401069519</v>
      </c>
      <c r="DA165">
        <v>1.8895478131949599</v>
      </c>
      <c r="DB165">
        <v>1.6684771255483599</v>
      </c>
      <c r="DC165">
        <v>1.2912267928649399</v>
      </c>
      <c r="DD165">
        <v>1.24472315692872</v>
      </c>
      <c r="DE165">
        <v>1.24472315692872</v>
      </c>
      <c r="DF165">
        <v>1.09360009360009</v>
      </c>
      <c r="DG165">
        <v>1.1826067107966201</v>
      </c>
      <c r="DH165">
        <v>1.1826067107966201</v>
      </c>
      <c r="DI165">
        <v>1.26993589022607</v>
      </c>
      <c r="DJ165">
        <v>1.0601956358164</v>
      </c>
      <c r="DK165">
        <v>1.1165331391114299</v>
      </c>
      <c r="DL165">
        <v>1.1727861771058301</v>
      </c>
      <c r="DM165">
        <v>1.2284082798001399</v>
      </c>
      <c r="DN165">
        <v>1.20818547433168</v>
      </c>
      <c r="DO165" s="70">
        <v>1.15792556131715</v>
      </c>
      <c r="DP165">
        <v>1.07722007722008</v>
      </c>
      <c r="DS165">
        <v>1.3479773814702001</v>
      </c>
      <c r="DT165">
        <v>1.8895478131949599</v>
      </c>
      <c r="DU165">
        <v>2.1388394446422199</v>
      </c>
      <c r="DV165">
        <v>1.20460358056266</v>
      </c>
      <c r="DW165">
        <v>1.39920159680639</v>
      </c>
      <c r="DX165">
        <v>1.2863025962399299</v>
      </c>
    </row>
    <row r="166" spans="102:128" ht="15">
      <c r="CX166">
        <v>2.15273775216138</v>
      </c>
      <c r="CY166">
        <v>1.3479773814702001</v>
      </c>
      <c r="CZ166">
        <v>1.65775401069519</v>
      </c>
      <c r="DA166">
        <v>1.8895478131949599</v>
      </c>
      <c r="DB166">
        <v>1.6684771255483599</v>
      </c>
      <c r="DC166">
        <v>1.2912267928649399</v>
      </c>
      <c r="DD166">
        <v>1.24472315692872</v>
      </c>
      <c r="DE166">
        <v>1.24472315692872</v>
      </c>
      <c r="DF166">
        <v>1.09360009360009</v>
      </c>
      <c r="DG166">
        <v>1.1826067107966201</v>
      </c>
      <c r="DH166">
        <v>1.1826067107966201</v>
      </c>
      <c r="DI166">
        <v>1.26993589022607</v>
      </c>
      <c r="DJ166">
        <v>1.0601956358164</v>
      </c>
      <c r="DK166">
        <v>1.1165331391114299</v>
      </c>
      <c r="DL166">
        <v>1.1727861771058301</v>
      </c>
      <c r="DM166">
        <v>1.2284082798001399</v>
      </c>
      <c r="DN166">
        <v>1.20818547433168</v>
      </c>
      <c r="DO166" s="70">
        <v>1.15792556131715</v>
      </c>
      <c r="DP166">
        <v>1.07722007722008</v>
      </c>
      <c r="DS166">
        <v>1.3479773814702001</v>
      </c>
      <c r="DT166">
        <v>1.8895478131949599</v>
      </c>
      <c r="DU166">
        <v>2.1388394446422199</v>
      </c>
      <c r="DV166">
        <v>1.20460358056266</v>
      </c>
      <c r="DW166">
        <v>1.39920159680639</v>
      </c>
      <c r="DX166">
        <v>1.2863025962399299</v>
      </c>
    </row>
    <row r="167" spans="102:128" ht="15">
      <c r="CX167">
        <v>2.15273775216138</v>
      </c>
      <c r="CY167">
        <v>1.3479773814702001</v>
      </c>
      <c r="CZ167">
        <v>1.65775401069519</v>
      </c>
      <c r="DA167">
        <v>1.8895478131949599</v>
      </c>
      <c r="DB167">
        <v>1.6684771255483599</v>
      </c>
      <c r="DC167">
        <v>1.2912267928649399</v>
      </c>
      <c r="DD167">
        <v>1.24472315692872</v>
      </c>
      <c r="DE167">
        <v>1.24472315692872</v>
      </c>
      <c r="DF167">
        <v>1.09360009360009</v>
      </c>
      <c r="DG167">
        <v>1.1826067107966201</v>
      </c>
      <c r="DH167">
        <v>1.1826067107966201</v>
      </c>
      <c r="DI167">
        <v>1.26993589022607</v>
      </c>
      <c r="DJ167">
        <v>1.0601956358164</v>
      </c>
      <c r="DK167">
        <v>1.1165331391114299</v>
      </c>
      <c r="DL167">
        <v>1.1727861771058301</v>
      </c>
      <c r="DM167">
        <v>1.2284082798001399</v>
      </c>
      <c r="DN167">
        <v>1.20818547433168</v>
      </c>
      <c r="DO167" s="70">
        <v>1.15792556131715</v>
      </c>
      <c r="DP167">
        <v>1.07722007722008</v>
      </c>
      <c r="DS167">
        <v>1.3479773814702001</v>
      </c>
      <c r="DT167">
        <v>1.8895478131949599</v>
      </c>
      <c r="DU167">
        <v>2.1388394446422199</v>
      </c>
      <c r="DV167">
        <v>1.20460358056266</v>
      </c>
      <c r="DW167">
        <v>1.39920159680639</v>
      </c>
      <c r="DX167">
        <v>1.2863025962399299</v>
      </c>
    </row>
    <row r="168" spans="102:128" ht="15">
      <c r="CX168">
        <v>2.15273775216138</v>
      </c>
      <c r="CY168">
        <v>1.3479773814702001</v>
      </c>
      <c r="CZ168">
        <v>1.65775401069519</v>
      </c>
      <c r="DA168">
        <v>1.8895478131949599</v>
      </c>
      <c r="DB168">
        <v>1.6684771255483599</v>
      </c>
      <c r="DC168">
        <v>1.2912267928649399</v>
      </c>
      <c r="DD168">
        <v>1.24472315692872</v>
      </c>
      <c r="DE168">
        <v>1.24472315692872</v>
      </c>
      <c r="DF168">
        <v>1.09360009360009</v>
      </c>
      <c r="DG168">
        <v>1.1826067107966201</v>
      </c>
      <c r="DH168">
        <v>1.1826067107966201</v>
      </c>
      <c r="DI168">
        <v>1.26993589022607</v>
      </c>
      <c r="DJ168">
        <v>1.0601956358164</v>
      </c>
      <c r="DK168">
        <v>1.1165331391114299</v>
      </c>
      <c r="DL168">
        <v>1.1727861771058301</v>
      </c>
      <c r="DM168">
        <v>1.2284082798001399</v>
      </c>
      <c r="DN168">
        <v>1.20818547433168</v>
      </c>
      <c r="DO168" s="70">
        <v>1.15792556131715</v>
      </c>
      <c r="DP168">
        <v>1.07722007722008</v>
      </c>
      <c r="DS168">
        <v>1.3479773814702001</v>
      </c>
      <c r="DT168">
        <v>1.8895478131949599</v>
      </c>
      <c r="DU168">
        <v>2.1388394446422199</v>
      </c>
      <c r="DV168">
        <v>1.20460358056266</v>
      </c>
      <c r="DW168">
        <v>1.39920159680639</v>
      </c>
      <c r="DX168">
        <v>1.2863025962399299</v>
      </c>
    </row>
    <row r="169" spans="102:128" ht="15">
      <c r="CX169">
        <v>2.15273775216138</v>
      </c>
      <c r="CY169">
        <v>1.3479773814702001</v>
      </c>
      <c r="CZ169">
        <v>1.65775401069519</v>
      </c>
      <c r="DA169">
        <v>1.8895478131949599</v>
      </c>
      <c r="DB169">
        <v>1.6684771255483599</v>
      </c>
      <c r="DC169">
        <v>1.2912267928649399</v>
      </c>
      <c r="DD169">
        <v>1.24472315692872</v>
      </c>
      <c r="DE169">
        <v>1.24472315692872</v>
      </c>
      <c r="DF169">
        <v>1.09360009360009</v>
      </c>
      <c r="DG169">
        <v>1.1826067107966201</v>
      </c>
      <c r="DH169">
        <v>1.1826067107966201</v>
      </c>
      <c r="DI169">
        <v>1.26993589022607</v>
      </c>
      <c r="DJ169">
        <v>1.0601956358164</v>
      </c>
      <c r="DK169">
        <v>1.1165331391114299</v>
      </c>
      <c r="DL169">
        <v>1.1727861771058301</v>
      </c>
      <c r="DM169">
        <v>1.2284082798001399</v>
      </c>
      <c r="DN169">
        <v>1.20818547433168</v>
      </c>
      <c r="DO169" s="70">
        <v>1.15792556131715</v>
      </c>
      <c r="DP169">
        <v>1.07722007722008</v>
      </c>
      <c r="DS169">
        <v>1.3479773814702001</v>
      </c>
      <c r="DT169">
        <v>1.8895478131949599</v>
      </c>
      <c r="DU169">
        <v>2.1388394446422199</v>
      </c>
      <c r="DV169">
        <v>1.20460358056266</v>
      </c>
      <c r="DW169">
        <v>1.39920159680639</v>
      </c>
      <c r="DX169">
        <v>1.2863025962399299</v>
      </c>
    </row>
    <row r="170" spans="102:128" ht="15">
      <c r="CX170">
        <v>2.15273775216138</v>
      </c>
      <c r="CY170">
        <v>1.3479773814702001</v>
      </c>
      <c r="CZ170">
        <v>1.65775401069519</v>
      </c>
      <c r="DA170">
        <v>1.8895478131949599</v>
      </c>
      <c r="DB170">
        <v>1.6684771255483599</v>
      </c>
      <c r="DC170">
        <v>1.2912267928649399</v>
      </c>
      <c r="DD170">
        <v>1.24472315692872</v>
      </c>
      <c r="DE170">
        <v>1.24472315692872</v>
      </c>
      <c r="DF170">
        <v>1.09360009360009</v>
      </c>
      <c r="DG170">
        <v>1.1826067107966201</v>
      </c>
      <c r="DH170">
        <v>1.1826067107966201</v>
      </c>
      <c r="DI170">
        <v>1.26993589022607</v>
      </c>
      <c r="DJ170">
        <v>1.0601956358164</v>
      </c>
      <c r="DK170">
        <v>1.1165331391114299</v>
      </c>
      <c r="DL170">
        <v>1.1727861771058301</v>
      </c>
      <c r="DM170">
        <v>1.2284082798001399</v>
      </c>
      <c r="DN170">
        <v>1.20818547433168</v>
      </c>
      <c r="DO170" s="70">
        <v>1.15792556131715</v>
      </c>
      <c r="DP170">
        <v>1.07722007722008</v>
      </c>
      <c r="DS170">
        <v>1.3479773814702001</v>
      </c>
      <c r="DT170">
        <v>1.8895478131949599</v>
      </c>
      <c r="DU170">
        <v>2.1388394446422199</v>
      </c>
      <c r="DV170">
        <v>1.20460358056266</v>
      </c>
      <c r="DW170">
        <v>1.39920159680639</v>
      </c>
      <c r="DX170">
        <v>1.2863025962399299</v>
      </c>
    </row>
    <row r="171" spans="102:128" ht="15">
      <c r="CX171">
        <v>2.15273775216138</v>
      </c>
      <c r="CY171">
        <v>1.3479773814702001</v>
      </c>
      <c r="CZ171">
        <v>1.65775401069519</v>
      </c>
      <c r="DA171">
        <v>1.8895478131949599</v>
      </c>
      <c r="DB171">
        <v>1.6684771255483599</v>
      </c>
      <c r="DC171">
        <v>1.2912267928649399</v>
      </c>
      <c r="DD171">
        <v>1.24472315692872</v>
      </c>
      <c r="DE171">
        <v>1.24472315692872</v>
      </c>
      <c r="DF171">
        <v>1.09360009360009</v>
      </c>
      <c r="DG171">
        <v>1.1826067107966201</v>
      </c>
      <c r="DH171">
        <v>1.1826067107966201</v>
      </c>
      <c r="DI171">
        <v>1.26993589022607</v>
      </c>
      <c r="DJ171">
        <v>1.0601956358164</v>
      </c>
      <c r="DK171">
        <v>1.1165331391114299</v>
      </c>
      <c r="DL171">
        <v>1.1727861771058301</v>
      </c>
      <c r="DM171">
        <v>1.2284082798001399</v>
      </c>
      <c r="DN171">
        <v>1.20818547433168</v>
      </c>
      <c r="DO171" s="70">
        <v>1.15792556131715</v>
      </c>
      <c r="DP171">
        <v>1.07722007722008</v>
      </c>
      <c r="DS171">
        <v>1.3479773814702001</v>
      </c>
      <c r="DT171">
        <v>1.8895478131949599</v>
      </c>
      <c r="DU171">
        <v>2.1388394446422199</v>
      </c>
      <c r="DV171">
        <v>1.20460358056266</v>
      </c>
      <c r="DW171">
        <v>1.39920159680639</v>
      </c>
      <c r="DX171">
        <v>1.2863025962399299</v>
      </c>
    </row>
    <row r="172" spans="102:128" ht="15">
      <c r="CX172">
        <v>2.15273775216138</v>
      </c>
      <c r="CY172">
        <v>1.3479773814702001</v>
      </c>
      <c r="CZ172">
        <v>1.65775401069519</v>
      </c>
      <c r="DA172">
        <v>1.8895478131949599</v>
      </c>
      <c r="DB172">
        <v>1.6684771255483599</v>
      </c>
      <c r="DC172">
        <v>1.2912267928649399</v>
      </c>
      <c r="DD172">
        <v>1.24472315692872</v>
      </c>
      <c r="DE172">
        <v>1.24472315692872</v>
      </c>
      <c r="DF172">
        <v>1.09360009360009</v>
      </c>
      <c r="DG172">
        <v>1.1826067107966201</v>
      </c>
      <c r="DH172">
        <v>1.1826067107966201</v>
      </c>
      <c r="DI172">
        <v>1.26993589022607</v>
      </c>
      <c r="DJ172">
        <v>1.0601956358164</v>
      </c>
      <c r="DK172">
        <v>1.1165331391114299</v>
      </c>
      <c r="DL172">
        <v>1.1727861771058301</v>
      </c>
      <c r="DM172">
        <v>1.2284082798001399</v>
      </c>
      <c r="DN172">
        <v>1.20818547433168</v>
      </c>
      <c r="DO172" s="70">
        <v>1.15792556131715</v>
      </c>
      <c r="DP172">
        <v>1.07722007722008</v>
      </c>
      <c r="DS172">
        <v>1.3479773814702001</v>
      </c>
      <c r="DT172">
        <v>1.8895478131949599</v>
      </c>
      <c r="DU172">
        <v>2.1388394446422199</v>
      </c>
      <c r="DV172">
        <v>1.20460358056266</v>
      </c>
      <c r="DW172">
        <v>1.39920159680639</v>
      </c>
      <c r="DX172">
        <v>1.2863025962399299</v>
      </c>
    </row>
    <row r="173" spans="102:128" ht="15">
      <c r="CX173">
        <v>2.15273775216138</v>
      </c>
      <c r="CY173">
        <v>1.3479773814702001</v>
      </c>
      <c r="CZ173">
        <v>1.65775401069519</v>
      </c>
      <c r="DA173">
        <v>1.8895478131949599</v>
      </c>
      <c r="DB173">
        <v>1.6684771255483599</v>
      </c>
      <c r="DC173">
        <v>1.2912267928649399</v>
      </c>
      <c r="DD173">
        <v>1.24472315692872</v>
      </c>
      <c r="DE173">
        <v>1.24472315692872</v>
      </c>
      <c r="DF173">
        <v>1.09360009360009</v>
      </c>
      <c r="DG173">
        <v>1.1826067107966201</v>
      </c>
      <c r="DH173">
        <v>1.1826067107966201</v>
      </c>
      <c r="DI173">
        <v>1.26993589022607</v>
      </c>
      <c r="DJ173">
        <v>1.0601956358164</v>
      </c>
      <c r="DK173">
        <v>1.1165331391114299</v>
      </c>
      <c r="DL173">
        <v>1.1727861771058301</v>
      </c>
      <c r="DM173">
        <v>1.2284082798001399</v>
      </c>
      <c r="DN173">
        <v>1.20818547433168</v>
      </c>
      <c r="DO173" s="70">
        <v>1.15792556131715</v>
      </c>
      <c r="DP173">
        <v>1.07722007722008</v>
      </c>
      <c r="DS173">
        <v>1.3479773814702001</v>
      </c>
      <c r="DT173">
        <v>1.8895478131949599</v>
      </c>
      <c r="DU173">
        <v>2.1388394446422199</v>
      </c>
      <c r="DV173">
        <v>1.20460358056266</v>
      </c>
      <c r="DW173">
        <v>1.39920159680639</v>
      </c>
      <c r="DX173">
        <v>1.2863025962399299</v>
      </c>
    </row>
    <row r="174" spans="102:128" ht="15">
      <c r="CX174">
        <v>2.15273775216138</v>
      </c>
      <c r="CY174">
        <v>1.3479773814702001</v>
      </c>
      <c r="CZ174">
        <v>1.65775401069519</v>
      </c>
      <c r="DA174">
        <v>1.8895478131949599</v>
      </c>
      <c r="DB174">
        <v>1.6684771255483599</v>
      </c>
      <c r="DC174">
        <v>1.2912267928649399</v>
      </c>
      <c r="DD174">
        <v>1.24472315692872</v>
      </c>
      <c r="DE174">
        <v>1.24472315692872</v>
      </c>
      <c r="DF174">
        <v>1.09360009360009</v>
      </c>
      <c r="DG174">
        <v>1.1826067107966201</v>
      </c>
      <c r="DH174">
        <v>1.1826067107966201</v>
      </c>
      <c r="DI174">
        <v>1.26993589022607</v>
      </c>
      <c r="DJ174">
        <v>1.0601956358164</v>
      </c>
      <c r="DK174">
        <v>1.1165331391114299</v>
      </c>
      <c r="DL174">
        <v>1.1727861771058301</v>
      </c>
      <c r="DM174">
        <v>1.2284082798001399</v>
      </c>
      <c r="DN174">
        <v>1.20818547433168</v>
      </c>
      <c r="DO174" s="70">
        <v>1.15792556131715</v>
      </c>
      <c r="DP174">
        <v>1.07722007722008</v>
      </c>
      <c r="DS174">
        <v>1.3479773814702001</v>
      </c>
      <c r="DT174">
        <v>1.8895478131949599</v>
      </c>
      <c r="DU174">
        <v>2.1388394446422199</v>
      </c>
      <c r="DV174">
        <v>1.20460358056266</v>
      </c>
      <c r="DW174">
        <v>1.39920159680639</v>
      </c>
      <c r="DX174">
        <v>1.2863025962399299</v>
      </c>
    </row>
    <row r="175" spans="102:128" ht="15">
      <c r="CX175">
        <v>2.15273775216138</v>
      </c>
      <c r="CY175">
        <v>1.3479773814702001</v>
      </c>
      <c r="CZ175">
        <v>1.65775401069519</v>
      </c>
      <c r="DA175">
        <v>1.8895478131949599</v>
      </c>
      <c r="DB175">
        <v>1.6684771255483599</v>
      </c>
      <c r="DC175">
        <v>1.2912267928649399</v>
      </c>
      <c r="DD175">
        <v>1.24472315692872</v>
      </c>
      <c r="DE175">
        <v>1.24472315692872</v>
      </c>
      <c r="DF175">
        <v>1.09360009360009</v>
      </c>
      <c r="DG175">
        <v>1.1826067107966201</v>
      </c>
      <c r="DH175">
        <v>1.1826067107966201</v>
      </c>
      <c r="DI175">
        <v>1.26993589022607</v>
      </c>
      <c r="DJ175">
        <v>1.0601956358164</v>
      </c>
      <c r="DK175">
        <v>1.1165331391114299</v>
      </c>
      <c r="DL175">
        <v>1.1727861771058301</v>
      </c>
      <c r="DM175">
        <v>1.2284082798001399</v>
      </c>
      <c r="DN175">
        <v>1.20818547433168</v>
      </c>
      <c r="DO175" s="70">
        <v>1.15792556131715</v>
      </c>
      <c r="DP175">
        <v>1.07722007722008</v>
      </c>
      <c r="DS175">
        <v>1.3479773814702001</v>
      </c>
      <c r="DT175">
        <v>1.8895478131949599</v>
      </c>
      <c r="DU175">
        <v>2.1388394446422199</v>
      </c>
      <c r="DV175">
        <v>1.20460358056266</v>
      </c>
      <c r="DW175">
        <v>1.39920159680639</v>
      </c>
      <c r="DX175">
        <v>1.2863025962399299</v>
      </c>
    </row>
    <row r="176" spans="102:128" ht="15">
      <c r="CX176">
        <v>2.15273775216138</v>
      </c>
      <c r="CY176">
        <v>1.3479773814702001</v>
      </c>
      <c r="CZ176">
        <v>1.65775401069519</v>
      </c>
      <c r="DA176">
        <v>1.8895478131949599</v>
      </c>
      <c r="DB176">
        <v>1.6684771255483599</v>
      </c>
      <c r="DC176">
        <v>1.2912267928649399</v>
      </c>
      <c r="DD176">
        <v>1.24472315692872</v>
      </c>
      <c r="DE176">
        <v>1.24472315692872</v>
      </c>
      <c r="DF176">
        <v>1.09360009360009</v>
      </c>
      <c r="DG176">
        <v>1.1826067107966201</v>
      </c>
      <c r="DH176">
        <v>1.1826067107966201</v>
      </c>
      <c r="DI176">
        <v>1.26993589022607</v>
      </c>
      <c r="DJ176">
        <v>1.0601956358164</v>
      </c>
      <c r="DK176">
        <v>1.1165331391114299</v>
      </c>
      <c r="DL176">
        <v>1.1727861771058301</v>
      </c>
      <c r="DM176">
        <v>1.2284082798001399</v>
      </c>
      <c r="DN176">
        <v>1.20818547433168</v>
      </c>
      <c r="DO176" s="70">
        <v>1.15792556131715</v>
      </c>
      <c r="DP176">
        <v>1.07722007722008</v>
      </c>
      <c r="DS176">
        <v>1.3479773814702001</v>
      </c>
      <c r="DT176">
        <v>1.8895478131949599</v>
      </c>
      <c r="DU176">
        <v>2.1388394446422199</v>
      </c>
      <c r="DV176">
        <v>1.20460358056266</v>
      </c>
      <c r="DW176">
        <v>1.39920159680639</v>
      </c>
      <c r="DX176">
        <v>1.2863025962399299</v>
      </c>
    </row>
    <row r="177" spans="102:128" ht="15">
      <c r="CX177">
        <v>2.15273775216138</v>
      </c>
      <c r="CY177">
        <v>1.3479773814702001</v>
      </c>
      <c r="CZ177">
        <v>1.65775401069519</v>
      </c>
      <c r="DA177">
        <v>1.8895478131949599</v>
      </c>
      <c r="DB177">
        <v>1.6684771255483599</v>
      </c>
      <c r="DC177">
        <v>1.2912267928649399</v>
      </c>
      <c r="DD177">
        <v>1.24472315692872</v>
      </c>
      <c r="DE177">
        <v>1.24472315692872</v>
      </c>
      <c r="DF177">
        <v>1.09360009360009</v>
      </c>
      <c r="DG177">
        <v>1.1826067107966201</v>
      </c>
      <c r="DH177">
        <v>1.1826067107966201</v>
      </c>
      <c r="DI177">
        <v>1.26993589022607</v>
      </c>
      <c r="DJ177">
        <v>1.0601956358164</v>
      </c>
      <c r="DK177">
        <v>1.1165331391114299</v>
      </c>
      <c r="DL177">
        <v>1.1727861771058301</v>
      </c>
      <c r="DM177">
        <v>1.2284082798001399</v>
      </c>
      <c r="DN177">
        <v>1.20818547433168</v>
      </c>
      <c r="DO177" s="70">
        <v>1.15792556131715</v>
      </c>
      <c r="DP177">
        <v>1.07722007722008</v>
      </c>
      <c r="DS177">
        <v>1.3479773814702001</v>
      </c>
      <c r="DT177">
        <v>1.8895478131949599</v>
      </c>
      <c r="DU177">
        <v>2.1388394446422199</v>
      </c>
      <c r="DV177">
        <v>1.20460358056266</v>
      </c>
      <c r="DW177">
        <v>1.39920159680639</v>
      </c>
      <c r="DX177">
        <v>1.2863025962399299</v>
      </c>
    </row>
    <row r="178" spans="102:128" ht="15">
      <c r="CX178">
        <v>2.15273775216138</v>
      </c>
      <c r="CY178">
        <v>1.3479773814702001</v>
      </c>
      <c r="CZ178">
        <v>1.65775401069519</v>
      </c>
      <c r="DA178">
        <v>1.8895478131949599</v>
      </c>
      <c r="DB178">
        <v>1.6684771255483599</v>
      </c>
      <c r="DC178">
        <v>1.2912267928649399</v>
      </c>
      <c r="DD178">
        <v>1.24472315692872</v>
      </c>
      <c r="DE178">
        <v>1.24472315692872</v>
      </c>
      <c r="DF178">
        <v>1.09360009360009</v>
      </c>
      <c r="DG178">
        <v>1.1826067107966201</v>
      </c>
      <c r="DH178">
        <v>1.1826067107966201</v>
      </c>
      <c r="DI178">
        <v>1.26993589022607</v>
      </c>
      <c r="DJ178">
        <v>1.0601956358164</v>
      </c>
      <c r="DK178">
        <v>1.1165331391114299</v>
      </c>
      <c r="DL178">
        <v>1.1727861771058301</v>
      </c>
      <c r="DM178">
        <v>1.2284082798001399</v>
      </c>
      <c r="DN178">
        <v>1.20818547433168</v>
      </c>
      <c r="DO178" s="70">
        <v>1.15792556131715</v>
      </c>
      <c r="DP178">
        <v>1.07722007722008</v>
      </c>
      <c r="DS178">
        <v>1.3479773814702001</v>
      </c>
      <c r="DT178">
        <v>1.8895478131949599</v>
      </c>
      <c r="DU178">
        <v>2.1388394446422199</v>
      </c>
      <c r="DV178">
        <v>1.20460358056266</v>
      </c>
      <c r="DW178">
        <v>1.39920159680639</v>
      </c>
      <c r="DX178">
        <v>1.2863025962399299</v>
      </c>
    </row>
    <row r="179" spans="102:128" ht="15">
      <c r="CX179">
        <v>2.15273775216138</v>
      </c>
      <c r="CY179">
        <v>1.3479773814702001</v>
      </c>
      <c r="CZ179">
        <v>1.65775401069519</v>
      </c>
      <c r="DA179">
        <v>1.8895478131949599</v>
      </c>
      <c r="DB179">
        <v>1.6684771255483599</v>
      </c>
      <c r="DC179">
        <v>1.2912267928649399</v>
      </c>
      <c r="DD179">
        <v>1.24472315692872</v>
      </c>
      <c r="DE179">
        <v>1.24472315692872</v>
      </c>
      <c r="DF179">
        <v>1.09360009360009</v>
      </c>
      <c r="DG179">
        <v>1.1826067107966201</v>
      </c>
      <c r="DH179">
        <v>1.1826067107966201</v>
      </c>
      <c r="DI179">
        <v>1.26993589022607</v>
      </c>
      <c r="DJ179">
        <v>1.0601956358164</v>
      </c>
      <c r="DK179">
        <v>1.1165331391114299</v>
      </c>
      <c r="DL179">
        <v>1.1727861771058301</v>
      </c>
      <c r="DM179">
        <v>1.2284082798001399</v>
      </c>
      <c r="DN179">
        <v>1.20818547433168</v>
      </c>
      <c r="DO179" s="70">
        <v>1.15792556131715</v>
      </c>
      <c r="DP179">
        <v>1.07722007722008</v>
      </c>
      <c r="DS179">
        <v>1.3479773814702001</v>
      </c>
      <c r="DT179">
        <v>1.8895478131949599</v>
      </c>
      <c r="DU179">
        <v>2.1388394446422199</v>
      </c>
      <c r="DV179">
        <v>1.20460358056266</v>
      </c>
      <c r="DW179">
        <v>1.39920159680639</v>
      </c>
      <c r="DX179">
        <v>1.2863025962399299</v>
      </c>
    </row>
    <row r="180" spans="102:128" ht="15">
      <c r="CX180">
        <v>2.15273775216138</v>
      </c>
      <c r="CY180">
        <v>1.3479773814702001</v>
      </c>
      <c r="CZ180">
        <v>1.65775401069519</v>
      </c>
      <c r="DA180">
        <v>1.8895478131949599</v>
      </c>
      <c r="DB180">
        <v>1.6684771255483599</v>
      </c>
      <c r="DC180">
        <v>1.2912267928649399</v>
      </c>
      <c r="DD180">
        <v>1.24472315692872</v>
      </c>
      <c r="DE180">
        <v>1.24472315692872</v>
      </c>
      <c r="DF180">
        <v>1.09360009360009</v>
      </c>
      <c r="DG180">
        <v>1.1826067107966201</v>
      </c>
      <c r="DH180">
        <v>1.1826067107966201</v>
      </c>
      <c r="DI180">
        <v>1.26993589022607</v>
      </c>
      <c r="DJ180">
        <v>1.0601956358164</v>
      </c>
      <c r="DK180">
        <v>1.1165331391114299</v>
      </c>
      <c r="DL180">
        <v>1.1727861771058301</v>
      </c>
      <c r="DM180">
        <v>1.2284082798001399</v>
      </c>
      <c r="DN180">
        <v>1.20818547433168</v>
      </c>
      <c r="DO180" s="70">
        <v>1.15792556131715</v>
      </c>
      <c r="DP180">
        <v>1.07722007722008</v>
      </c>
      <c r="DS180">
        <v>1.3479773814702001</v>
      </c>
      <c r="DT180">
        <v>1.8895478131949599</v>
      </c>
      <c r="DU180">
        <v>2.1388394446422199</v>
      </c>
      <c r="DV180">
        <v>1.20460358056266</v>
      </c>
      <c r="DW180">
        <v>1.39920159680639</v>
      </c>
      <c r="DX180">
        <v>1.2863025962399299</v>
      </c>
    </row>
    <row r="181" spans="102:128" ht="15">
      <c r="CX181">
        <v>2.15273775216138</v>
      </c>
      <c r="CY181">
        <v>1.3479773814702001</v>
      </c>
      <c r="CZ181">
        <v>1.65775401069519</v>
      </c>
      <c r="DA181">
        <v>1.8895478131949599</v>
      </c>
      <c r="DB181">
        <v>1.6684771255483599</v>
      </c>
      <c r="DC181">
        <v>1.2912267928649399</v>
      </c>
      <c r="DD181">
        <v>1.24472315692872</v>
      </c>
      <c r="DE181">
        <v>1.24472315692872</v>
      </c>
      <c r="DF181">
        <v>1.09360009360009</v>
      </c>
      <c r="DG181">
        <v>1.1826067107966201</v>
      </c>
      <c r="DH181">
        <v>1.1826067107966201</v>
      </c>
      <c r="DI181">
        <v>1.26993589022607</v>
      </c>
      <c r="DJ181">
        <v>1.0601956358164</v>
      </c>
      <c r="DK181">
        <v>1.1165331391114299</v>
      </c>
      <c r="DL181">
        <v>1.1727861771058301</v>
      </c>
      <c r="DM181">
        <v>1.2284082798001399</v>
      </c>
      <c r="DN181">
        <v>1.20818547433168</v>
      </c>
      <c r="DO181" s="70">
        <v>1.15792556131715</v>
      </c>
      <c r="DP181">
        <v>1.07722007722008</v>
      </c>
      <c r="DS181">
        <v>1.3479773814702001</v>
      </c>
      <c r="DT181">
        <v>1.8895478131949599</v>
      </c>
      <c r="DU181">
        <v>2.1388394446422199</v>
      </c>
      <c r="DV181">
        <v>1.20460358056266</v>
      </c>
      <c r="DW181">
        <v>1.39920159680639</v>
      </c>
      <c r="DX181">
        <v>1.2863025962399299</v>
      </c>
    </row>
    <row r="182" spans="102:128" ht="15">
      <c r="CX182">
        <v>2.15273775216138</v>
      </c>
      <c r="CY182">
        <v>1.3479773814702001</v>
      </c>
      <c r="CZ182">
        <v>1.65775401069519</v>
      </c>
      <c r="DA182">
        <v>1.8895478131949599</v>
      </c>
      <c r="DB182">
        <v>1.6684771255483599</v>
      </c>
      <c r="DC182">
        <v>1.2912267928649399</v>
      </c>
      <c r="DD182">
        <v>1.24472315692872</v>
      </c>
      <c r="DE182">
        <v>1.24472315692872</v>
      </c>
      <c r="DF182">
        <v>1.09360009360009</v>
      </c>
      <c r="DG182">
        <v>1.1826067107966201</v>
      </c>
      <c r="DH182">
        <v>1.1826067107966201</v>
      </c>
      <c r="DI182">
        <v>1.26993589022607</v>
      </c>
      <c r="DJ182">
        <v>1.0601956358164</v>
      </c>
      <c r="DK182">
        <v>1.1165331391114299</v>
      </c>
      <c r="DL182">
        <v>1.1727861771058301</v>
      </c>
      <c r="DM182">
        <v>1.2284082798001399</v>
      </c>
      <c r="DN182">
        <v>1.20818547433168</v>
      </c>
      <c r="DO182" s="70">
        <v>1.15792556131715</v>
      </c>
      <c r="DP182">
        <v>1.07722007722008</v>
      </c>
      <c r="DS182">
        <v>1.3479773814702001</v>
      </c>
      <c r="DT182">
        <v>1.8895478131949599</v>
      </c>
      <c r="DU182">
        <v>2.1388394446422199</v>
      </c>
      <c r="DV182">
        <v>1.20460358056266</v>
      </c>
      <c r="DW182">
        <v>1.39920159680639</v>
      </c>
      <c r="DX182">
        <v>1.2863025962399299</v>
      </c>
    </row>
    <row r="183" spans="102:128" ht="15">
      <c r="CX183">
        <v>2.15273775216138</v>
      </c>
      <c r="CY183">
        <v>1.3479773814702001</v>
      </c>
      <c r="CZ183">
        <v>1.65775401069519</v>
      </c>
      <c r="DA183">
        <v>1.8895478131949599</v>
      </c>
      <c r="DB183">
        <v>1.6684771255483599</v>
      </c>
      <c r="DC183">
        <v>1.2912267928649399</v>
      </c>
      <c r="DD183">
        <v>1.24472315692872</v>
      </c>
      <c r="DE183">
        <v>1.24472315692872</v>
      </c>
      <c r="DF183">
        <v>1.09360009360009</v>
      </c>
      <c r="DG183">
        <v>1.1826067107966201</v>
      </c>
      <c r="DH183">
        <v>1.1826067107966201</v>
      </c>
      <c r="DI183">
        <v>1.26993589022607</v>
      </c>
      <c r="DJ183">
        <v>1.0601956358164</v>
      </c>
      <c r="DK183">
        <v>1.1165331391114299</v>
      </c>
      <c r="DL183">
        <v>1.1727861771058301</v>
      </c>
      <c r="DM183">
        <v>1.2284082798001399</v>
      </c>
      <c r="DN183">
        <v>1.20818547433168</v>
      </c>
      <c r="DO183" s="70">
        <v>1.15792556131715</v>
      </c>
      <c r="DP183">
        <v>1.07722007722008</v>
      </c>
      <c r="DS183">
        <v>1.3479773814702001</v>
      </c>
      <c r="DT183">
        <v>1.8895478131949599</v>
      </c>
      <c r="DU183">
        <v>2.1388394446422199</v>
      </c>
      <c r="DV183">
        <v>1.20460358056266</v>
      </c>
      <c r="DW183">
        <v>1.39920159680639</v>
      </c>
      <c r="DX183">
        <v>1.2863025962399299</v>
      </c>
    </row>
    <row r="184" spans="102:128" ht="15">
      <c r="CX184">
        <v>2.15273775216138</v>
      </c>
      <c r="CY184">
        <v>1.3479773814702001</v>
      </c>
      <c r="CZ184">
        <v>1.65775401069519</v>
      </c>
      <c r="DA184">
        <v>1.8895478131949599</v>
      </c>
      <c r="DB184">
        <v>1.6684771255483599</v>
      </c>
      <c r="DC184">
        <v>1.2912267928649399</v>
      </c>
      <c r="DD184">
        <v>1.24472315692872</v>
      </c>
      <c r="DE184">
        <v>1.24472315692872</v>
      </c>
      <c r="DF184">
        <v>1.09360009360009</v>
      </c>
      <c r="DG184">
        <v>1.1826067107966201</v>
      </c>
      <c r="DH184">
        <v>1.1826067107966201</v>
      </c>
      <c r="DI184">
        <v>1.26993589022607</v>
      </c>
      <c r="DJ184">
        <v>1.0601956358164</v>
      </c>
      <c r="DK184">
        <v>1.1165331391114299</v>
      </c>
      <c r="DL184">
        <v>1.1727861771058301</v>
      </c>
      <c r="DM184">
        <v>1.2284082798001399</v>
      </c>
      <c r="DN184">
        <v>1.20818547433168</v>
      </c>
      <c r="DO184" s="70">
        <v>1.15792556131715</v>
      </c>
      <c r="DP184">
        <v>1.07722007722008</v>
      </c>
      <c r="DS184">
        <v>1.3479773814702001</v>
      </c>
      <c r="DT184">
        <v>1.8895478131949599</v>
      </c>
      <c r="DU184">
        <v>2.1388394446422199</v>
      </c>
      <c r="DV184">
        <v>1.20460358056266</v>
      </c>
      <c r="DW184">
        <v>1.39920159680639</v>
      </c>
      <c r="DX184">
        <v>1.2863025962399299</v>
      </c>
    </row>
    <row r="185" spans="102:128" ht="15">
      <c r="CX185">
        <v>2.15273775216138</v>
      </c>
      <c r="CY185">
        <v>1.3479773814702001</v>
      </c>
      <c r="CZ185">
        <v>1.65775401069519</v>
      </c>
      <c r="DA185">
        <v>1.8895478131949599</v>
      </c>
      <c r="DB185">
        <v>1.6684771255483599</v>
      </c>
      <c r="DC185">
        <v>1.2912267928649399</v>
      </c>
      <c r="DD185">
        <v>1.24472315692872</v>
      </c>
      <c r="DE185">
        <v>1.24472315692872</v>
      </c>
      <c r="DF185">
        <v>1.09360009360009</v>
      </c>
      <c r="DG185">
        <v>1.1826067107966201</v>
      </c>
      <c r="DH185">
        <v>1.1826067107966201</v>
      </c>
      <c r="DI185">
        <v>1.26993589022607</v>
      </c>
      <c r="DJ185">
        <v>1.0601956358164</v>
      </c>
      <c r="DK185">
        <v>1.1165331391114299</v>
      </c>
      <c r="DL185">
        <v>1.1727861771058301</v>
      </c>
      <c r="DM185">
        <v>1.2284082798001399</v>
      </c>
      <c r="DN185">
        <v>1.20818547433168</v>
      </c>
      <c r="DO185" s="70">
        <v>1.15792556131715</v>
      </c>
      <c r="DP185">
        <v>1.07722007722008</v>
      </c>
      <c r="DS185">
        <v>1.3479773814702001</v>
      </c>
      <c r="DT185">
        <v>1.8895478131949599</v>
      </c>
      <c r="DU185">
        <v>2.1388394446422199</v>
      </c>
      <c r="DV185">
        <v>1.20460358056266</v>
      </c>
      <c r="DW185">
        <v>1.39920159680639</v>
      </c>
      <c r="DX185">
        <v>1.2863025962399299</v>
      </c>
    </row>
    <row r="186" spans="102:128" ht="15">
      <c r="CX186">
        <v>2.15273775216138</v>
      </c>
      <c r="CY186">
        <v>1.3479773814702001</v>
      </c>
      <c r="CZ186">
        <v>1.65775401069519</v>
      </c>
      <c r="DA186">
        <v>1.8895478131949599</v>
      </c>
      <c r="DB186">
        <v>1.6684771255483599</v>
      </c>
      <c r="DC186">
        <v>1.2912267928649399</v>
      </c>
      <c r="DD186">
        <v>1.24472315692872</v>
      </c>
      <c r="DE186">
        <v>1.24472315692872</v>
      </c>
      <c r="DF186">
        <v>1.09360009360009</v>
      </c>
      <c r="DG186">
        <v>1.1826067107966201</v>
      </c>
      <c r="DH186">
        <v>1.1826067107966201</v>
      </c>
      <c r="DI186">
        <v>1.26993589022607</v>
      </c>
      <c r="DJ186">
        <v>1.0601956358164</v>
      </c>
      <c r="DK186">
        <v>1.1165331391114299</v>
      </c>
      <c r="DL186">
        <v>1.1727861771058301</v>
      </c>
      <c r="DM186">
        <v>1.2284082798001399</v>
      </c>
      <c r="DN186">
        <v>1.20818547433168</v>
      </c>
      <c r="DO186" s="70">
        <v>1.15792556131715</v>
      </c>
      <c r="DP186">
        <v>1.07722007722008</v>
      </c>
      <c r="DS186">
        <v>1.3479773814702001</v>
      </c>
      <c r="DT186">
        <v>1.8895478131949599</v>
      </c>
      <c r="DU186">
        <v>2.1388394446422199</v>
      </c>
      <c r="DV186">
        <v>1.20460358056266</v>
      </c>
      <c r="DW186">
        <v>1.39920159680639</v>
      </c>
      <c r="DX186">
        <v>1.2863025962399299</v>
      </c>
    </row>
    <row r="187" spans="102:128" ht="15">
      <c r="CX187">
        <v>2.15273775216138</v>
      </c>
      <c r="CY187">
        <v>1.3479773814702001</v>
      </c>
      <c r="CZ187">
        <v>1.65775401069519</v>
      </c>
      <c r="DA187">
        <v>1.8895478131949599</v>
      </c>
      <c r="DB187">
        <v>1.6684771255483599</v>
      </c>
      <c r="DC187">
        <v>1.2912267928649399</v>
      </c>
      <c r="DD187">
        <v>1.24472315692872</v>
      </c>
      <c r="DE187">
        <v>1.24472315692872</v>
      </c>
      <c r="DF187">
        <v>1.09360009360009</v>
      </c>
      <c r="DG187">
        <v>1.1826067107966201</v>
      </c>
      <c r="DH187">
        <v>1.1826067107966201</v>
      </c>
      <c r="DI187">
        <v>1.26993589022607</v>
      </c>
      <c r="DJ187">
        <v>1.0601956358164</v>
      </c>
      <c r="DK187">
        <v>1.1165331391114299</v>
      </c>
      <c r="DL187">
        <v>1.1727861771058301</v>
      </c>
      <c r="DM187">
        <v>1.2284082798001399</v>
      </c>
      <c r="DN187">
        <v>1.20818547433168</v>
      </c>
      <c r="DO187" s="70">
        <v>1.15792556131715</v>
      </c>
      <c r="DP187">
        <v>1.07722007722008</v>
      </c>
      <c r="DS187">
        <v>1.3479773814702001</v>
      </c>
      <c r="DT187">
        <v>1.8895478131949599</v>
      </c>
      <c r="DU187">
        <v>2.1388394446422199</v>
      </c>
      <c r="DV187">
        <v>1.20460358056266</v>
      </c>
      <c r="DW187">
        <v>1.39920159680639</v>
      </c>
      <c r="DX187">
        <v>1.2863025962399299</v>
      </c>
    </row>
    <row r="188" spans="102:128" ht="15">
      <c r="CX188">
        <v>2.15273775216138</v>
      </c>
      <c r="CY188">
        <v>1.3479773814702001</v>
      </c>
      <c r="CZ188">
        <v>1.65775401069519</v>
      </c>
      <c r="DA188">
        <v>1.8895478131949599</v>
      </c>
      <c r="DB188">
        <v>1.6684771255483599</v>
      </c>
      <c r="DC188">
        <v>1.2912267928649399</v>
      </c>
      <c r="DD188">
        <v>1.24472315692872</v>
      </c>
      <c r="DE188">
        <v>1.24472315692872</v>
      </c>
      <c r="DF188">
        <v>1.09360009360009</v>
      </c>
      <c r="DG188">
        <v>1.1826067107966201</v>
      </c>
      <c r="DH188">
        <v>1.1826067107966201</v>
      </c>
      <c r="DI188">
        <v>1.26993589022607</v>
      </c>
      <c r="DJ188">
        <v>1.0601956358164</v>
      </c>
      <c r="DK188">
        <v>1.1165331391114299</v>
      </c>
      <c r="DL188">
        <v>1.1727861771058301</v>
      </c>
      <c r="DM188">
        <v>1.2284082798001399</v>
      </c>
      <c r="DN188">
        <v>1.20818547433168</v>
      </c>
      <c r="DO188" s="70">
        <v>1.15792556131715</v>
      </c>
      <c r="DP188">
        <v>1.07722007722008</v>
      </c>
      <c r="DS188">
        <v>1.3479773814702001</v>
      </c>
      <c r="DT188">
        <v>1.8895478131949599</v>
      </c>
      <c r="DU188">
        <v>2.1388394446422199</v>
      </c>
      <c r="DV188">
        <v>1.20460358056266</v>
      </c>
      <c r="DW188">
        <v>1.39920159680639</v>
      </c>
      <c r="DX188">
        <v>1.2863025962399299</v>
      </c>
    </row>
    <row r="189" spans="102:128" ht="15">
      <c r="CX189">
        <v>2.15273775216138</v>
      </c>
      <c r="CY189">
        <v>1.3479773814702001</v>
      </c>
      <c r="CZ189">
        <v>1.65775401069519</v>
      </c>
      <c r="DA189">
        <v>1.8895478131949599</v>
      </c>
      <c r="DB189">
        <v>1.6684771255483599</v>
      </c>
      <c r="DC189">
        <v>1.2912267928649399</v>
      </c>
      <c r="DD189">
        <v>1.24472315692872</v>
      </c>
      <c r="DE189">
        <v>1.24472315692872</v>
      </c>
      <c r="DF189">
        <v>1.09360009360009</v>
      </c>
      <c r="DG189">
        <v>1.1826067107966201</v>
      </c>
      <c r="DH189">
        <v>1.1826067107966201</v>
      </c>
      <c r="DI189">
        <v>1.26993589022607</v>
      </c>
      <c r="DJ189">
        <v>1.0601956358164</v>
      </c>
      <c r="DK189">
        <v>1.1165331391114299</v>
      </c>
      <c r="DL189">
        <v>1.1727861771058301</v>
      </c>
      <c r="DM189">
        <v>1.2284082798001399</v>
      </c>
      <c r="DN189">
        <v>1.20818547433168</v>
      </c>
      <c r="DO189" s="70">
        <v>1.15792556131715</v>
      </c>
      <c r="DP189">
        <v>1.07722007722008</v>
      </c>
      <c r="DS189">
        <v>1.3479773814702001</v>
      </c>
      <c r="DT189">
        <v>1.8895478131949599</v>
      </c>
      <c r="DU189">
        <v>2.1388394446422199</v>
      </c>
      <c r="DV189">
        <v>1.20460358056266</v>
      </c>
      <c r="DW189">
        <v>1.39920159680639</v>
      </c>
      <c r="DX189">
        <v>1.2863025962399299</v>
      </c>
    </row>
    <row r="190" spans="102:128" ht="15">
      <c r="CX190">
        <v>2.15273775216138</v>
      </c>
      <c r="CY190">
        <v>1.3479773814702001</v>
      </c>
      <c r="CZ190">
        <v>1.65775401069519</v>
      </c>
      <c r="DA190">
        <v>1.8895478131949599</v>
      </c>
      <c r="DB190">
        <v>1.6684771255483599</v>
      </c>
      <c r="DC190">
        <v>1.2912267928649399</v>
      </c>
      <c r="DD190">
        <v>1.24472315692872</v>
      </c>
      <c r="DE190">
        <v>1.24472315692872</v>
      </c>
      <c r="DF190">
        <v>1.09360009360009</v>
      </c>
      <c r="DG190">
        <v>1.1826067107966201</v>
      </c>
      <c r="DH190">
        <v>1.1826067107966201</v>
      </c>
      <c r="DI190">
        <v>1.26993589022607</v>
      </c>
      <c r="DJ190">
        <v>1.0601956358164</v>
      </c>
      <c r="DK190">
        <v>1.1165331391114299</v>
      </c>
      <c r="DL190">
        <v>1.1727861771058301</v>
      </c>
      <c r="DM190">
        <v>1.2284082798001399</v>
      </c>
      <c r="DN190">
        <v>1.20818547433168</v>
      </c>
      <c r="DO190" s="70">
        <v>1.15792556131715</v>
      </c>
      <c r="DP190">
        <v>1.07722007722008</v>
      </c>
      <c r="DS190">
        <v>1.3479773814702001</v>
      </c>
      <c r="DT190">
        <v>1.8895478131949599</v>
      </c>
      <c r="DU190">
        <v>2.1388394446422199</v>
      </c>
      <c r="DV190">
        <v>1.20460358056266</v>
      </c>
      <c r="DW190">
        <v>1.39920159680639</v>
      </c>
      <c r="DX190">
        <v>1.2863025962399299</v>
      </c>
    </row>
    <row r="191" spans="102:128" ht="15">
      <c r="CX191">
        <v>2.15273775216138</v>
      </c>
      <c r="CY191">
        <v>1.3479773814702001</v>
      </c>
      <c r="CZ191">
        <v>1.65775401069519</v>
      </c>
      <c r="DA191">
        <v>1.8895478131949599</v>
      </c>
      <c r="DB191">
        <v>1.6684771255483599</v>
      </c>
      <c r="DC191">
        <v>1.2912267928649399</v>
      </c>
      <c r="DD191">
        <v>1.24472315692872</v>
      </c>
      <c r="DE191">
        <v>1.24472315692872</v>
      </c>
      <c r="DF191">
        <v>1.09360009360009</v>
      </c>
      <c r="DG191">
        <v>1.1826067107966201</v>
      </c>
      <c r="DH191">
        <v>1.1826067107966201</v>
      </c>
      <c r="DI191">
        <v>1.26993589022607</v>
      </c>
      <c r="DJ191">
        <v>1.0601956358164</v>
      </c>
      <c r="DK191">
        <v>1.1165331391114299</v>
      </c>
      <c r="DL191">
        <v>1.1727861771058301</v>
      </c>
      <c r="DM191">
        <v>1.2284082798001399</v>
      </c>
      <c r="DN191">
        <v>1.20818547433168</v>
      </c>
      <c r="DO191" s="70">
        <v>1.15792556131715</v>
      </c>
      <c r="DP191">
        <v>1.07722007722008</v>
      </c>
      <c r="DS191">
        <v>1.3479773814702001</v>
      </c>
      <c r="DT191">
        <v>1.8895478131949599</v>
      </c>
      <c r="DU191">
        <v>2.1388394446422199</v>
      </c>
      <c r="DV191">
        <v>1.20460358056266</v>
      </c>
      <c r="DW191">
        <v>1.39920159680639</v>
      </c>
      <c r="DX191">
        <v>1.2863025962399299</v>
      </c>
    </row>
    <row r="192" spans="102:128" ht="15">
      <c r="CX192">
        <v>2.15273775216138</v>
      </c>
      <c r="CY192">
        <v>1.3479773814702001</v>
      </c>
      <c r="CZ192">
        <v>1.65775401069519</v>
      </c>
      <c r="DA192">
        <v>1.8895478131949599</v>
      </c>
      <c r="DB192">
        <v>1.6684771255483599</v>
      </c>
      <c r="DC192">
        <v>1.2912267928649399</v>
      </c>
      <c r="DD192">
        <v>1.24472315692872</v>
      </c>
      <c r="DE192">
        <v>1.24472315692872</v>
      </c>
      <c r="DF192">
        <v>1.09360009360009</v>
      </c>
      <c r="DG192">
        <v>1.1826067107966201</v>
      </c>
      <c r="DH192">
        <v>1.1826067107966201</v>
      </c>
      <c r="DI192">
        <v>1.26993589022607</v>
      </c>
      <c r="DJ192">
        <v>1.0601956358164</v>
      </c>
      <c r="DK192">
        <v>1.1165331391114299</v>
      </c>
      <c r="DL192">
        <v>1.1727861771058301</v>
      </c>
      <c r="DM192">
        <v>1.2284082798001399</v>
      </c>
      <c r="DN192">
        <v>1.20818547433168</v>
      </c>
      <c r="DO192" s="70">
        <v>1.15792556131715</v>
      </c>
      <c r="DP192">
        <v>1.07722007722008</v>
      </c>
      <c r="DS192">
        <v>1.3479773814702001</v>
      </c>
      <c r="DT192">
        <v>1.8895478131949599</v>
      </c>
      <c r="DU192">
        <v>2.1388394446422199</v>
      </c>
      <c r="DV192">
        <v>1.20460358056266</v>
      </c>
      <c r="DW192">
        <v>1.39920159680639</v>
      </c>
      <c r="DX192">
        <v>1.2863025962399299</v>
      </c>
    </row>
    <row r="193" spans="102:128" ht="15">
      <c r="CX193">
        <v>2.15273775216138</v>
      </c>
      <c r="CY193">
        <v>1.3479773814702001</v>
      </c>
      <c r="CZ193">
        <v>1.65775401069519</v>
      </c>
      <c r="DA193">
        <v>1.8895478131949599</v>
      </c>
      <c r="DB193">
        <v>1.6684771255483599</v>
      </c>
      <c r="DC193">
        <v>1.2912267928649399</v>
      </c>
      <c r="DD193">
        <v>1.24472315692872</v>
      </c>
      <c r="DE193">
        <v>1.24472315692872</v>
      </c>
      <c r="DF193">
        <v>1.09360009360009</v>
      </c>
      <c r="DG193">
        <v>1.1826067107966201</v>
      </c>
      <c r="DH193">
        <v>1.1826067107966201</v>
      </c>
      <c r="DI193">
        <v>1.26993589022607</v>
      </c>
      <c r="DJ193">
        <v>1.0601956358164</v>
      </c>
      <c r="DK193">
        <v>1.1165331391114299</v>
      </c>
      <c r="DL193">
        <v>1.1727861771058301</v>
      </c>
      <c r="DM193">
        <v>1.2284082798001399</v>
      </c>
      <c r="DN193">
        <v>1.20818547433168</v>
      </c>
      <c r="DO193" s="70">
        <v>1.15792556131715</v>
      </c>
      <c r="DP193">
        <v>1.07722007722008</v>
      </c>
      <c r="DS193">
        <v>1.3479773814702001</v>
      </c>
      <c r="DT193">
        <v>1.8895478131949599</v>
      </c>
      <c r="DU193">
        <v>2.1388394446422199</v>
      </c>
      <c r="DV193">
        <v>1.20460358056266</v>
      </c>
      <c r="DW193">
        <v>1.39920159680639</v>
      </c>
      <c r="DX193">
        <v>1.2863025962399299</v>
      </c>
    </row>
    <row r="194" spans="102:128" ht="15">
      <c r="CX194">
        <v>2.15273775216138</v>
      </c>
      <c r="CY194">
        <v>1.3479773814702001</v>
      </c>
      <c r="CZ194">
        <v>1.65775401069519</v>
      </c>
      <c r="DA194">
        <v>1.8895478131949599</v>
      </c>
      <c r="DB194">
        <v>1.6684771255483599</v>
      </c>
      <c r="DC194">
        <v>1.2912267928649399</v>
      </c>
      <c r="DD194">
        <v>1.24472315692872</v>
      </c>
      <c r="DE194">
        <v>1.24472315692872</v>
      </c>
      <c r="DF194">
        <v>1.09360009360009</v>
      </c>
      <c r="DG194">
        <v>1.1826067107966201</v>
      </c>
      <c r="DH194">
        <v>1.1826067107966201</v>
      </c>
      <c r="DI194">
        <v>1.26993589022607</v>
      </c>
      <c r="DJ194">
        <v>1.0601956358164</v>
      </c>
      <c r="DK194">
        <v>1.1165331391114299</v>
      </c>
      <c r="DL194">
        <v>1.1727861771058301</v>
      </c>
      <c r="DM194">
        <v>1.2284082798001399</v>
      </c>
      <c r="DN194">
        <v>1.20818547433168</v>
      </c>
      <c r="DO194" s="70">
        <v>1.15792556131715</v>
      </c>
      <c r="DP194">
        <v>1.07722007722008</v>
      </c>
      <c r="DS194">
        <v>1.3479773814702001</v>
      </c>
      <c r="DT194">
        <v>1.8895478131949599</v>
      </c>
      <c r="DU194">
        <v>2.1388394446422199</v>
      </c>
      <c r="DV194">
        <v>1.20460358056266</v>
      </c>
      <c r="DW194">
        <v>1.39920159680639</v>
      </c>
      <c r="DX194">
        <v>1.2863025962399299</v>
      </c>
    </row>
    <row r="195" spans="102:128" ht="15">
      <c r="CX195">
        <v>2.15273775216138</v>
      </c>
      <c r="CY195">
        <v>1.3479773814702001</v>
      </c>
      <c r="CZ195">
        <v>1.65775401069519</v>
      </c>
      <c r="DA195">
        <v>1.8895478131949599</v>
      </c>
      <c r="DB195">
        <v>1.6684771255483599</v>
      </c>
      <c r="DC195">
        <v>1.2912267928649399</v>
      </c>
      <c r="DD195">
        <v>1.24472315692872</v>
      </c>
      <c r="DE195">
        <v>1.24472315692872</v>
      </c>
      <c r="DF195">
        <v>1.09360009360009</v>
      </c>
      <c r="DG195">
        <v>1.1826067107966201</v>
      </c>
      <c r="DH195">
        <v>1.1826067107966201</v>
      </c>
      <c r="DI195">
        <v>1.26993589022607</v>
      </c>
      <c r="DJ195">
        <v>1.0601956358164</v>
      </c>
      <c r="DK195">
        <v>1.1165331391114299</v>
      </c>
      <c r="DL195">
        <v>1.1727861771058301</v>
      </c>
      <c r="DM195">
        <v>1.2284082798001399</v>
      </c>
      <c r="DN195">
        <v>1.20818547433168</v>
      </c>
      <c r="DO195" s="70">
        <v>1.15792556131715</v>
      </c>
      <c r="DP195">
        <v>1.07722007722008</v>
      </c>
      <c r="DS195">
        <v>1.3479773814702001</v>
      </c>
      <c r="DT195">
        <v>1.8895478131949599</v>
      </c>
      <c r="DU195">
        <v>2.1388394446422199</v>
      </c>
      <c r="DV195">
        <v>1.20460358056266</v>
      </c>
      <c r="DW195">
        <v>1.39920159680639</v>
      </c>
      <c r="DX195">
        <v>1.2863025962399299</v>
      </c>
    </row>
    <row r="196" spans="102:128" ht="15">
      <c r="CX196">
        <v>2.15273775216138</v>
      </c>
      <c r="CY196">
        <v>1.3479773814702001</v>
      </c>
      <c r="CZ196">
        <v>1.65775401069519</v>
      </c>
      <c r="DA196">
        <v>1.8895478131949599</v>
      </c>
      <c r="DB196">
        <v>1.6684771255483599</v>
      </c>
      <c r="DC196">
        <v>1.2912267928649399</v>
      </c>
      <c r="DD196">
        <v>1.24472315692872</v>
      </c>
      <c r="DE196">
        <v>1.24472315692872</v>
      </c>
      <c r="DF196">
        <v>1.09360009360009</v>
      </c>
      <c r="DG196">
        <v>1.1826067107966201</v>
      </c>
      <c r="DH196">
        <v>1.1826067107966201</v>
      </c>
      <c r="DI196">
        <v>1.26993589022607</v>
      </c>
      <c r="DJ196">
        <v>1.0601956358164</v>
      </c>
      <c r="DK196">
        <v>1.1165331391114299</v>
      </c>
      <c r="DL196">
        <v>1.1727861771058301</v>
      </c>
      <c r="DM196">
        <v>1.2284082798001399</v>
      </c>
      <c r="DN196">
        <v>1.20818547433168</v>
      </c>
      <c r="DO196" s="70">
        <v>1.15792556131715</v>
      </c>
      <c r="DP196">
        <v>1.07722007722008</v>
      </c>
      <c r="DS196">
        <v>1.3479773814702001</v>
      </c>
      <c r="DT196">
        <v>1.8895478131949599</v>
      </c>
      <c r="DU196">
        <v>2.1388394446422199</v>
      </c>
      <c r="DV196">
        <v>1.20460358056266</v>
      </c>
      <c r="DW196">
        <v>1.39920159680639</v>
      </c>
      <c r="DX196">
        <v>1.2863025962399299</v>
      </c>
    </row>
    <row r="197" spans="102:128" ht="15">
      <c r="CX197">
        <v>2.15273775216138</v>
      </c>
      <c r="CY197">
        <v>1.3479773814702001</v>
      </c>
      <c r="CZ197">
        <v>1.65775401069519</v>
      </c>
      <c r="DA197">
        <v>1.8895478131949599</v>
      </c>
      <c r="DB197">
        <v>1.6684771255483599</v>
      </c>
      <c r="DC197">
        <v>1.2912267928649399</v>
      </c>
      <c r="DD197">
        <v>1.24472315692872</v>
      </c>
      <c r="DE197">
        <v>1.24472315692872</v>
      </c>
      <c r="DF197">
        <v>1.09360009360009</v>
      </c>
      <c r="DG197">
        <v>1.1826067107966201</v>
      </c>
      <c r="DH197">
        <v>1.1826067107966201</v>
      </c>
      <c r="DI197">
        <v>1.26993589022607</v>
      </c>
      <c r="DJ197">
        <v>1.0601956358164</v>
      </c>
      <c r="DK197">
        <v>1.1165331391114299</v>
      </c>
      <c r="DL197">
        <v>1.1727861771058301</v>
      </c>
      <c r="DM197">
        <v>1.2284082798001399</v>
      </c>
      <c r="DN197">
        <v>1.20818547433168</v>
      </c>
      <c r="DO197" s="70">
        <v>1.15792556131715</v>
      </c>
      <c r="DP197">
        <v>1.07722007722008</v>
      </c>
      <c r="DS197">
        <v>1.3479773814702001</v>
      </c>
      <c r="DT197">
        <v>1.8895478131949599</v>
      </c>
      <c r="DU197">
        <v>2.1388394446422199</v>
      </c>
      <c r="DV197">
        <v>1.20460358056266</v>
      </c>
      <c r="DW197">
        <v>1.39920159680639</v>
      </c>
      <c r="DX197">
        <v>1.2863025962399299</v>
      </c>
    </row>
    <row r="198" spans="102:128" ht="15">
      <c r="CX198">
        <v>2.15273775216138</v>
      </c>
      <c r="CY198">
        <v>1.3479773814702001</v>
      </c>
      <c r="CZ198">
        <v>1.65775401069519</v>
      </c>
      <c r="DA198">
        <v>1.8895478131949599</v>
      </c>
      <c r="DB198">
        <v>1.6684771255483599</v>
      </c>
      <c r="DC198">
        <v>1.2912267928649399</v>
      </c>
      <c r="DD198">
        <v>1.24472315692872</v>
      </c>
      <c r="DE198">
        <v>1.24472315692872</v>
      </c>
      <c r="DF198">
        <v>1.09360009360009</v>
      </c>
      <c r="DG198">
        <v>1.1826067107966201</v>
      </c>
      <c r="DH198">
        <v>1.1826067107966201</v>
      </c>
      <c r="DI198">
        <v>1.26993589022607</v>
      </c>
      <c r="DJ198">
        <v>1.0601956358164</v>
      </c>
      <c r="DK198">
        <v>1.1165331391114299</v>
      </c>
      <c r="DL198">
        <v>1.1727861771058301</v>
      </c>
      <c r="DM198">
        <v>1.2284082798001399</v>
      </c>
      <c r="DN198">
        <v>1.20818547433168</v>
      </c>
      <c r="DO198" s="70">
        <v>1.15792556131715</v>
      </c>
      <c r="DP198">
        <v>1.07722007722008</v>
      </c>
      <c r="DS198">
        <v>1.3479773814702001</v>
      </c>
      <c r="DT198">
        <v>1.8895478131949599</v>
      </c>
      <c r="DU198">
        <v>2.1388394446422199</v>
      </c>
      <c r="DV198">
        <v>1.20460358056266</v>
      </c>
      <c r="DW198">
        <v>1.39920159680639</v>
      </c>
      <c r="DX198">
        <v>1.2863025962399299</v>
      </c>
    </row>
    <row r="199" spans="102:128" ht="15">
      <c r="CX199">
        <v>2.15273775216138</v>
      </c>
      <c r="CY199">
        <v>1.3479773814702001</v>
      </c>
      <c r="CZ199">
        <v>1.65775401069519</v>
      </c>
      <c r="DA199">
        <v>1.8895478131949599</v>
      </c>
      <c r="DB199">
        <v>1.6684771255483599</v>
      </c>
      <c r="DC199">
        <v>1.2912267928649399</v>
      </c>
      <c r="DD199">
        <v>1.24472315692872</v>
      </c>
      <c r="DE199">
        <v>1.24472315692872</v>
      </c>
      <c r="DF199">
        <v>1.09360009360009</v>
      </c>
      <c r="DG199">
        <v>1.1826067107966201</v>
      </c>
      <c r="DH199">
        <v>1.1826067107966201</v>
      </c>
      <c r="DI199">
        <v>1.26993589022607</v>
      </c>
      <c r="DJ199">
        <v>1.0601956358164</v>
      </c>
      <c r="DK199">
        <v>1.1165331391114299</v>
      </c>
      <c r="DL199">
        <v>1.1727861771058301</v>
      </c>
      <c r="DM199">
        <v>1.2284082798001399</v>
      </c>
      <c r="DN199">
        <v>1.20818547433168</v>
      </c>
      <c r="DO199" s="70">
        <v>1.15792556131715</v>
      </c>
      <c r="DP199">
        <v>1.07722007722008</v>
      </c>
      <c r="DS199">
        <v>1.3479773814702001</v>
      </c>
      <c r="DT199">
        <v>1.8895478131949599</v>
      </c>
      <c r="DU199">
        <v>2.1388394446422199</v>
      </c>
      <c r="DV199">
        <v>1.20460358056266</v>
      </c>
      <c r="DW199">
        <v>1.39920159680639</v>
      </c>
      <c r="DX199">
        <v>1.2863025962399299</v>
      </c>
    </row>
    <row r="200" spans="102:128" ht="15">
      <c r="CX200">
        <v>2.15273775216138</v>
      </c>
      <c r="CY200">
        <v>1.3479773814702001</v>
      </c>
      <c r="CZ200">
        <v>1.65775401069519</v>
      </c>
      <c r="DA200">
        <v>1.8895478131949599</v>
      </c>
      <c r="DB200">
        <v>1.6684771255483599</v>
      </c>
      <c r="DC200">
        <v>1.2912267928649399</v>
      </c>
      <c r="DD200">
        <v>1.24472315692872</v>
      </c>
      <c r="DE200">
        <v>1.24472315692872</v>
      </c>
      <c r="DF200">
        <v>1.09360009360009</v>
      </c>
      <c r="DG200">
        <v>1.1826067107966201</v>
      </c>
      <c r="DH200">
        <v>1.1826067107966201</v>
      </c>
      <c r="DI200">
        <v>1.26993589022607</v>
      </c>
      <c r="DJ200">
        <v>1.0601956358164</v>
      </c>
      <c r="DK200">
        <v>1.1165331391114299</v>
      </c>
      <c r="DL200">
        <v>1.1727861771058301</v>
      </c>
      <c r="DM200">
        <v>1.2284082798001399</v>
      </c>
      <c r="DN200">
        <v>1.20818547433168</v>
      </c>
      <c r="DO200" s="70">
        <v>1.15792556131715</v>
      </c>
      <c r="DP200">
        <v>1.07722007722008</v>
      </c>
      <c r="DS200">
        <v>1.3479773814702001</v>
      </c>
      <c r="DT200">
        <v>1.8895478131949599</v>
      </c>
      <c r="DU200">
        <v>2.1388394446422199</v>
      </c>
      <c r="DV200">
        <v>1.20460358056266</v>
      </c>
      <c r="DW200">
        <v>1.39920159680639</v>
      </c>
      <c r="DX200">
        <v>1.2863025962399299</v>
      </c>
    </row>
    <row r="201" spans="102:128" ht="15">
      <c r="CX201">
        <v>2.15273775216138</v>
      </c>
      <c r="CY201">
        <v>1.3479773814702001</v>
      </c>
      <c r="CZ201">
        <v>1.65775401069519</v>
      </c>
      <c r="DA201">
        <v>1.8895478131949599</v>
      </c>
      <c r="DB201">
        <v>1.6684771255483599</v>
      </c>
      <c r="DC201">
        <v>1.2912267928649399</v>
      </c>
      <c r="DD201">
        <v>1.24472315692872</v>
      </c>
      <c r="DE201">
        <v>1.24472315692872</v>
      </c>
      <c r="DF201">
        <v>1.09360009360009</v>
      </c>
      <c r="DG201">
        <v>1.1826067107966201</v>
      </c>
      <c r="DH201">
        <v>1.1826067107966201</v>
      </c>
      <c r="DI201">
        <v>1.26993589022607</v>
      </c>
      <c r="DJ201">
        <v>1.0601956358164</v>
      </c>
      <c r="DK201">
        <v>1.1165331391114299</v>
      </c>
      <c r="DL201">
        <v>1.1727861771058301</v>
      </c>
      <c r="DM201">
        <v>1.2284082798001399</v>
      </c>
      <c r="DN201">
        <v>1.20818547433168</v>
      </c>
      <c r="DO201" s="70">
        <v>1.15792556131715</v>
      </c>
      <c r="DP201">
        <v>1.07722007722008</v>
      </c>
      <c r="DS201">
        <v>1.3479773814702001</v>
      </c>
      <c r="DT201">
        <v>1.8895478131949599</v>
      </c>
      <c r="DU201">
        <v>2.1388394446422199</v>
      </c>
      <c r="DV201">
        <v>1.20460358056266</v>
      </c>
      <c r="DW201">
        <v>1.39920159680639</v>
      </c>
      <c r="DX201">
        <v>1.2863025962399299</v>
      </c>
    </row>
    <row r="202" spans="102:128" ht="15">
      <c r="CX202">
        <v>2.15273775216138</v>
      </c>
      <c r="CY202">
        <v>1.3479773814702001</v>
      </c>
      <c r="CZ202">
        <v>1.65775401069519</v>
      </c>
      <c r="DA202">
        <v>1.8895478131949599</v>
      </c>
      <c r="DB202">
        <v>1.6684771255483599</v>
      </c>
      <c r="DC202">
        <v>1.2912267928649399</v>
      </c>
      <c r="DD202">
        <v>1.24472315692872</v>
      </c>
      <c r="DE202">
        <v>1.24472315692872</v>
      </c>
      <c r="DF202">
        <v>1.09360009360009</v>
      </c>
      <c r="DG202">
        <v>1.1826067107966201</v>
      </c>
      <c r="DH202">
        <v>1.1826067107966201</v>
      </c>
      <c r="DI202">
        <v>1.26993589022607</v>
      </c>
      <c r="DJ202">
        <v>1.0601956358164</v>
      </c>
      <c r="DK202">
        <v>1.1165331391114299</v>
      </c>
      <c r="DL202">
        <v>1.1727861771058301</v>
      </c>
      <c r="DM202">
        <v>1.2284082798001399</v>
      </c>
      <c r="DN202">
        <v>1.20818547433168</v>
      </c>
      <c r="DO202" s="70">
        <v>1.15792556131715</v>
      </c>
      <c r="DP202">
        <v>1.07722007722008</v>
      </c>
      <c r="DS202">
        <v>1.3479773814702001</v>
      </c>
      <c r="DT202">
        <v>1.8895478131949599</v>
      </c>
      <c r="DU202">
        <v>2.1388394446422199</v>
      </c>
      <c r="DV202">
        <v>1.20460358056266</v>
      </c>
      <c r="DW202">
        <v>1.39920159680639</v>
      </c>
      <c r="DX202">
        <v>1.2863025962399299</v>
      </c>
    </row>
    <row r="203" spans="102:128" ht="15">
      <c r="CX203">
        <v>2.15273775216138</v>
      </c>
      <c r="CY203">
        <v>1.3479773814702001</v>
      </c>
      <c r="CZ203">
        <v>1.65775401069519</v>
      </c>
      <c r="DA203">
        <v>1.8895478131949599</v>
      </c>
      <c r="DB203">
        <v>1.6684771255483599</v>
      </c>
      <c r="DC203">
        <v>1.2912267928649399</v>
      </c>
      <c r="DD203">
        <v>1.24472315692872</v>
      </c>
      <c r="DE203">
        <v>1.24472315692872</v>
      </c>
      <c r="DF203">
        <v>1.09360009360009</v>
      </c>
      <c r="DG203">
        <v>1.1826067107966201</v>
      </c>
      <c r="DH203">
        <v>1.1826067107966201</v>
      </c>
      <c r="DI203">
        <v>1.26993589022607</v>
      </c>
      <c r="DJ203">
        <v>1.0601956358164</v>
      </c>
      <c r="DK203">
        <v>1.1165331391114299</v>
      </c>
      <c r="DL203">
        <v>1.1727861771058301</v>
      </c>
      <c r="DM203">
        <v>1.2284082798001399</v>
      </c>
      <c r="DN203">
        <v>1.20818547433168</v>
      </c>
      <c r="DO203" s="70">
        <v>1.15792556131715</v>
      </c>
      <c r="DP203">
        <v>1.07722007722008</v>
      </c>
      <c r="DS203">
        <v>1.3479773814702001</v>
      </c>
      <c r="DT203">
        <v>1.8895478131949599</v>
      </c>
      <c r="DU203">
        <v>2.1388394446422199</v>
      </c>
      <c r="DV203">
        <v>1.20460358056266</v>
      </c>
      <c r="DW203">
        <v>1.39920159680639</v>
      </c>
      <c r="DX203">
        <v>1.2863025962399299</v>
      </c>
    </row>
    <row r="204" spans="102:128" ht="15">
      <c r="CX204">
        <v>2.15273775216138</v>
      </c>
      <c r="CY204">
        <v>1.3479773814702001</v>
      </c>
      <c r="CZ204">
        <v>1.65775401069519</v>
      </c>
      <c r="DA204">
        <v>1.8895478131949599</v>
      </c>
      <c r="DB204">
        <v>1.6684771255483599</v>
      </c>
      <c r="DC204">
        <v>1.2912267928649399</v>
      </c>
      <c r="DD204">
        <v>1.24472315692872</v>
      </c>
      <c r="DE204">
        <v>1.24472315692872</v>
      </c>
      <c r="DF204">
        <v>1.09360009360009</v>
      </c>
      <c r="DG204">
        <v>1.1826067107966201</v>
      </c>
      <c r="DH204">
        <v>1.1826067107966201</v>
      </c>
      <c r="DI204">
        <v>1.26993589022607</v>
      </c>
      <c r="DJ204">
        <v>1.0601956358164</v>
      </c>
      <c r="DK204">
        <v>1.1165331391114299</v>
      </c>
      <c r="DL204">
        <v>1.1727861771058301</v>
      </c>
      <c r="DM204">
        <v>1.2284082798001399</v>
      </c>
      <c r="DN204">
        <v>1.20818547433168</v>
      </c>
      <c r="DO204" s="70">
        <v>1.15792556131715</v>
      </c>
      <c r="DP204">
        <v>1.07722007722008</v>
      </c>
      <c r="DS204">
        <v>1.3479773814702001</v>
      </c>
      <c r="DT204">
        <v>1.8895478131949599</v>
      </c>
      <c r="DU204">
        <v>2.1388394446422199</v>
      </c>
      <c r="DV204">
        <v>1.20460358056266</v>
      </c>
      <c r="DW204">
        <v>1.39920159680639</v>
      </c>
      <c r="DX204">
        <v>1.2863025962399299</v>
      </c>
    </row>
    <row r="205" spans="102:128" ht="15">
      <c r="CX205">
        <v>2.15273775216138</v>
      </c>
      <c r="CY205">
        <v>1.3479773814702001</v>
      </c>
      <c r="CZ205">
        <v>1.65775401069519</v>
      </c>
      <c r="DA205">
        <v>1.8895478131949599</v>
      </c>
      <c r="DB205">
        <v>1.6684771255483599</v>
      </c>
      <c r="DC205">
        <v>1.2912267928649399</v>
      </c>
      <c r="DD205">
        <v>1.24472315692872</v>
      </c>
      <c r="DE205">
        <v>1.24472315692872</v>
      </c>
      <c r="DF205">
        <v>1.09360009360009</v>
      </c>
      <c r="DG205">
        <v>1.1826067107966201</v>
      </c>
      <c r="DH205">
        <v>1.1826067107966201</v>
      </c>
      <c r="DI205">
        <v>1.26993589022607</v>
      </c>
      <c r="DJ205">
        <v>1.0601956358164</v>
      </c>
      <c r="DK205">
        <v>1.1165331391114299</v>
      </c>
      <c r="DL205">
        <v>1.1727861771058301</v>
      </c>
      <c r="DM205">
        <v>1.2284082798001399</v>
      </c>
      <c r="DN205">
        <v>1.20818547433168</v>
      </c>
      <c r="DO205" s="70">
        <v>1.15792556131715</v>
      </c>
      <c r="DP205">
        <v>1.07722007722008</v>
      </c>
      <c r="DS205">
        <v>1.3479773814702001</v>
      </c>
      <c r="DT205">
        <v>1.8895478131949599</v>
      </c>
      <c r="DU205">
        <v>2.1388394446422199</v>
      </c>
      <c r="DV205">
        <v>1.20460358056266</v>
      </c>
      <c r="DW205">
        <v>1.39920159680639</v>
      </c>
      <c r="DX205">
        <v>1.2863025962399299</v>
      </c>
    </row>
    <row r="206" spans="102:128" ht="15">
      <c r="CX206">
        <v>2.15273775216138</v>
      </c>
      <c r="CY206">
        <v>1.3479773814702001</v>
      </c>
      <c r="CZ206">
        <v>1.65775401069519</v>
      </c>
      <c r="DA206">
        <v>1.8895478131949599</v>
      </c>
      <c r="DB206">
        <v>1.6684771255483599</v>
      </c>
      <c r="DC206">
        <v>1.2912267928649399</v>
      </c>
      <c r="DD206">
        <v>1.24472315692872</v>
      </c>
      <c r="DE206">
        <v>1.24472315692872</v>
      </c>
      <c r="DF206">
        <v>1.09360009360009</v>
      </c>
      <c r="DG206">
        <v>1.1826067107966201</v>
      </c>
      <c r="DH206">
        <v>1.1826067107966201</v>
      </c>
      <c r="DI206">
        <v>1.26993589022607</v>
      </c>
      <c r="DJ206">
        <v>1.0601956358164</v>
      </c>
      <c r="DK206">
        <v>1.1165331391114299</v>
      </c>
      <c r="DL206">
        <v>1.1727861771058301</v>
      </c>
      <c r="DM206">
        <v>1.2284082798001399</v>
      </c>
      <c r="DN206">
        <v>1.20818547433168</v>
      </c>
      <c r="DO206" s="70">
        <v>1.15792556131715</v>
      </c>
      <c r="DP206">
        <v>1.07722007722008</v>
      </c>
      <c r="DS206">
        <v>1.3479773814702001</v>
      </c>
      <c r="DT206">
        <v>1.8895478131949599</v>
      </c>
      <c r="DU206">
        <v>2.1388394446422199</v>
      </c>
      <c r="DV206">
        <v>1.20460358056266</v>
      </c>
      <c r="DW206">
        <v>1.39920159680639</v>
      </c>
      <c r="DX206">
        <v>1.2863025962399299</v>
      </c>
    </row>
    <row r="207" spans="102:128" ht="15">
      <c r="CX207">
        <v>2.15273775216138</v>
      </c>
      <c r="CY207">
        <v>1.3479773814702001</v>
      </c>
      <c r="CZ207">
        <v>1.65775401069519</v>
      </c>
      <c r="DA207">
        <v>1.8895478131949599</v>
      </c>
      <c r="DB207">
        <v>1.6684771255483599</v>
      </c>
      <c r="DC207">
        <v>1.2912267928649399</v>
      </c>
      <c r="DD207">
        <v>1.24472315692872</v>
      </c>
      <c r="DE207">
        <v>1.24472315692872</v>
      </c>
      <c r="DF207">
        <v>1.09360009360009</v>
      </c>
      <c r="DG207">
        <v>1.1826067107966201</v>
      </c>
      <c r="DH207">
        <v>1.1826067107966201</v>
      </c>
      <c r="DI207">
        <v>1.26993589022607</v>
      </c>
      <c r="DJ207">
        <v>1.0601956358164</v>
      </c>
      <c r="DK207">
        <v>1.1165331391114299</v>
      </c>
      <c r="DL207">
        <v>1.1727861771058301</v>
      </c>
      <c r="DM207">
        <v>1.2284082798001399</v>
      </c>
      <c r="DN207">
        <v>1.20818547433168</v>
      </c>
      <c r="DO207" s="70">
        <v>1.15792556131715</v>
      </c>
      <c r="DP207">
        <v>1.07722007722008</v>
      </c>
      <c r="DS207">
        <v>1.3479773814702001</v>
      </c>
      <c r="DT207">
        <v>1.8895478131949599</v>
      </c>
      <c r="DU207">
        <v>2.1388394446422199</v>
      </c>
      <c r="DV207">
        <v>1.20460358056266</v>
      </c>
      <c r="DW207">
        <v>1.39920159680639</v>
      </c>
      <c r="DX207">
        <v>1.2863025962399299</v>
      </c>
    </row>
    <row r="208" spans="102:128" ht="15">
      <c r="CX208">
        <v>2.15273775216138</v>
      </c>
      <c r="CY208">
        <v>1.3479773814702001</v>
      </c>
      <c r="CZ208">
        <v>1.65775401069519</v>
      </c>
      <c r="DA208">
        <v>1.8895478131949599</v>
      </c>
      <c r="DB208">
        <v>1.6684771255483599</v>
      </c>
      <c r="DC208">
        <v>1.2912267928649399</v>
      </c>
      <c r="DD208">
        <v>1.24472315692872</v>
      </c>
      <c r="DE208">
        <v>1.24472315692872</v>
      </c>
      <c r="DF208">
        <v>1.09360009360009</v>
      </c>
      <c r="DG208">
        <v>1.1826067107966201</v>
      </c>
      <c r="DH208">
        <v>1.1826067107966201</v>
      </c>
      <c r="DI208">
        <v>1.26993589022607</v>
      </c>
      <c r="DJ208">
        <v>1.0601956358164</v>
      </c>
      <c r="DK208">
        <v>1.1165331391114299</v>
      </c>
      <c r="DL208">
        <v>1.1727861771058301</v>
      </c>
      <c r="DM208">
        <v>1.2284082798001399</v>
      </c>
      <c r="DN208">
        <v>1.20818547433168</v>
      </c>
      <c r="DO208" s="70">
        <v>1.15792556131715</v>
      </c>
      <c r="DP208">
        <v>1.07722007722008</v>
      </c>
      <c r="DS208">
        <v>1.3479773814702001</v>
      </c>
      <c r="DT208">
        <v>1.8895478131949599</v>
      </c>
      <c r="DU208">
        <v>2.1388394446422199</v>
      </c>
      <c r="DV208">
        <v>1.20460358056266</v>
      </c>
      <c r="DW208">
        <v>1.39920159680639</v>
      </c>
      <c r="DX208">
        <v>1.2863025962399299</v>
      </c>
    </row>
    <row r="209" spans="102:128" ht="15">
      <c r="CX209">
        <v>2.15273775216138</v>
      </c>
      <c r="CY209">
        <v>1.3479773814702001</v>
      </c>
      <c r="CZ209">
        <v>1.65775401069519</v>
      </c>
      <c r="DA209">
        <v>1.8895478131949599</v>
      </c>
      <c r="DB209">
        <v>1.6684771255483599</v>
      </c>
      <c r="DC209">
        <v>1.2912267928649399</v>
      </c>
      <c r="DD209">
        <v>1.24472315692872</v>
      </c>
      <c r="DE209">
        <v>1.24472315692872</v>
      </c>
      <c r="DF209">
        <v>1.09360009360009</v>
      </c>
      <c r="DG209">
        <v>1.1826067107966201</v>
      </c>
      <c r="DH209">
        <v>1.1826067107966201</v>
      </c>
      <c r="DI209">
        <v>1.26993589022607</v>
      </c>
      <c r="DJ209">
        <v>1.0601956358164</v>
      </c>
      <c r="DK209">
        <v>1.1165331391114299</v>
      </c>
      <c r="DL209">
        <v>1.1727861771058301</v>
      </c>
      <c r="DM209">
        <v>1.2284082798001399</v>
      </c>
      <c r="DN209">
        <v>1.20818547433168</v>
      </c>
      <c r="DO209" s="70">
        <v>1.15792556131715</v>
      </c>
      <c r="DP209">
        <v>1.07722007722008</v>
      </c>
      <c r="DS209">
        <v>1.3479773814702001</v>
      </c>
      <c r="DT209">
        <v>1.8895478131949599</v>
      </c>
      <c r="DU209">
        <v>2.1388394446422199</v>
      </c>
      <c r="DV209">
        <v>1.20460358056266</v>
      </c>
      <c r="DW209">
        <v>1.39920159680639</v>
      </c>
      <c r="DX209">
        <v>1.2863025962399299</v>
      </c>
    </row>
    <row r="210" spans="102:128" ht="15">
      <c r="CX210">
        <v>2.15273775216138</v>
      </c>
      <c r="CY210">
        <v>1.3479773814702001</v>
      </c>
      <c r="CZ210">
        <v>1.65775401069519</v>
      </c>
      <c r="DA210">
        <v>1.8895478131949599</v>
      </c>
      <c r="DB210">
        <v>1.6684771255483599</v>
      </c>
      <c r="DC210">
        <v>1.2912267928649399</v>
      </c>
      <c r="DD210">
        <v>1.24472315692872</v>
      </c>
      <c r="DE210">
        <v>1.24472315692872</v>
      </c>
      <c r="DF210">
        <v>1.09360009360009</v>
      </c>
      <c r="DG210">
        <v>1.1826067107966201</v>
      </c>
      <c r="DH210">
        <v>1.1826067107966201</v>
      </c>
      <c r="DI210">
        <v>1.26993589022607</v>
      </c>
      <c r="DJ210">
        <v>1.0601956358164</v>
      </c>
      <c r="DK210">
        <v>1.1165331391114299</v>
      </c>
      <c r="DL210">
        <v>1.1727861771058301</v>
      </c>
      <c r="DM210">
        <v>1.2284082798001399</v>
      </c>
      <c r="DN210">
        <v>1.20818547433168</v>
      </c>
      <c r="DO210" s="70">
        <v>1.15792556131715</v>
      </c>
      <c r="DP210">
        <v>1.07722007722008</v>
      </c>
      <c r="DS210">
        <v>1.3479773814702001</v>
      </c>
      <c r="DT210">
        <v>1.8895478131949599</v>
      </c>
      <c r="DU210">
        <v>2.1388394446422199</v>
      </c>
      <c r="DV210">
        <v>1.20460358056266</v>
      </c>
      <c r="DW210">
        <v>1.39920159680639</v>
      </c>
      <c r="DX210">
        <v>1.2863025962399299</v>
      </c>
    </row>
    <row r="211" spans="102:128" ht="15">
      <c r="CX211">
        <v>2.15273775216138</v>
      </c>
      <c r="CY211">
        <v>1.3479773814702001</v>
      </c>
      <c r="CZ211">
        <v>1.65775401069519</v>
      </c>
      <c r="DA211">
        <v>1.8895478131949599</v>
      </c>
      <c r="DB211">
        <v>1.6684771255483599</v>
      </c>
      <c r="DC211">
        <v>1.2912267928649399</v>
      </c>
      <c r="DD211">
        <v>1.24472315692872</v>
      </c>
      <c r="DE211">
        <v>1.24472315692872</v>
      </c>
      <c r="DF211">
        <v>1.09360009360009</v>
      </c>
      <c r="DG211">
        <v>1.1826067107966201</v>
      </c>
      <c r="DH211">
        <v>1.1826067107966201</v>
      </c>
      <c r="DI211">
        <v>1.26993589022607</v>
      </c>
      <c r="DJ211">
        <v>1.0601956358164</v>
      </c>
      <c r="DK211">
        <v>1.1165331391114299</v>
      </c>
      <c r="DL211">
        <v>1.1727861771058301</v>
      </c>
      <c r="DM211">
        <v>1.2284082798001399</v>
      </c>
      <c r="DN211">
        <v>1.20818547433168</v>
      </c>
      <c r="DO211" s="70">
        <v>1.15792556131715</v>
      </c>
      <c r="DP211">
        <v>1.07722007722008</v>
      </c>
      <c r="DS211">
        <v>1.3479773814702001</v>
      </c>
      <c r="DT211">
        <v>1.8895478131949599</v>
      </c>
      <c r="DU211">
        <v>2.1388394446422199</v>
      </c>
      <c r="DV211">
        <v>1.20460358056266</v>
      </c>
      <c r="DW211">
        <v>1.39920159680639</v>
      </c>
      <c r="DX211">
        <v>1.2863025962399299</v>
      </c>
    </row>
    <row r="212" spans="102:128" ht="15">
      <c r="CX212">
        <v>2.15273775216138</v>
      </c>
      <c r="CY212">
        <v>1.3479773814702001</v>
      </c>
      <c r="CZ212">
        <v>1.65775401069519</v>
      </c>
      <c r="DA212">
        <v>1.8895478131949599</v>
      </c>
      <c r="DB212">
        <v>1.6684771255483599</v>
      </c>
      <c r="DC212">
        <v>1.2912267928649399</v>
      </c>
      <c r="DD212">
        <v>1.24472315692872</v>
      </c>
      <c r="DE212">
        <v>1.24472315692872</v>
      </c>
      <c r="DF212">
        <v>1.09360009360009</v>
      </c>
      <c r="DG212">
        <v>1.1826067107966201</v>
      </c>
      <c r="DH212">
        <v>1.1826067107966201</v>
      </c>
      <c r="DI212">
        <v>1.26993589022607</v>
      </c>
      <c r="DJ212">
        <v>1.0601956358164</v>
      </c>
      <c r="DK212">
        <v>1.1165331391114299</v>
      </c>
      <c r="DL212">
        <v>1.1727861771058301</v>
      </c>
      <c r="DM212">
        <v>1.2284082798001399</v>
      </c>
      <c r="DN212">
        <v>1.20818547433168</v>
      </c>
      <c r="DO212" s="70">
        <v>1.15792556131715</v>
      </c>
      <c r="DP212">
        <v>1.07722007722008</v>
      </c>
      <c r="DS212">
        <v>1.3479773814702001</v>
      </c>
      <c r="DT212">
        <v>1.8895478131949599</v>
      </c>
      <c r="DU212">
        <v>2.1388394446422199</v>
      </c>
      <c r="DV212">
        <v>1.20460358056266</v>
      </c>
      <c r="DW212">
        <v>1.39920159680639</v>
      </c>
      <c r="DX212">
        <v>1.2863025962399299</v>
      </c>
    </row>
    <row r="213" spans="102:128" ht="15">
      <c r="CX213">
        <v>2.15273775216138</v>
      </c>
      <c r="CY213">
        <v>1.3479773814702001</v>
      </c>
      <c r="CZ213">
        <v>1.65775401069519</v>
      </c>
      <c r="DA213">
        <v>1.8895478131949599</v>
      </c>
      <c r="DB213">
        <v>1.6684771255483599</v>
      </c>
      <c r="DC213">
        <v>1.2912267928649399</v>
      </c>
      <c r="DD213">
        <v>1.24472315692872</v>
      </c>
      <c r="DE213">
        <v>1.24472315692872</v>
      </c>
      <c r="DF213">
        <v>1.09360009360009</v>
      </c>
      <c r="DG213">
        <v>1.1826067107966201</v>
      </c>
      <c r="DH213">
        <v>1.1826067107966201</v>
      </c>
      <c r="DI213">
        <v>1.26993589022607</v>
      </c>
      <c r="DJ213">
        <v>1.0601956358164</v>
      </c>
      <c r="DK213">
        <v>1.1165331391114299</v>
      </c>
      <c r="DL213">
        <v>1.1727861771058301</v>
      </c>
      <c r="DM213">
        <v>1.2284082798001399</v>
      </c>
      <c r="DN213">
        <v>1.20818547433168</v>
      </c>
      <c r="DO213" s="70">
        <v>1.15792556131715</v>
      </c>
      <c r="DP213">
        <v>1.07722007722008</v>
      </c>
      <c r="DS213">
        <v>1.3479773814702001</v>
      </c>
      <c r="DT213">
        <v>1.8895478131949599</v>
      </c>
      <c r="DU213">
        <v>2.1388394446422199</v>
      </c>
      <c r="DV213">
        <v>1.20460358056266</v>
      </c>
      <c r="DW213">
        <v>1.39920159680639</v>
      </c>
      <c r="DX213">
        <v>1.2863025962399299</v>
      </c>
    </row>
    <row r="214" spans="102:128" ht="15">
      <c r="CX214">
        <v>2.15273775216138</v>
      </c>
      <c r="CY214">
        <v>1.3479773814702001</v>
      </c>
      <c r="CZ214">
        <v>1.65775401069519</v>
      </c>
      <c r="DA214">
        <v>1.8895478131949599</v>
      </c>
      <c r="DB214">
        <v>1.6684771255483599</v>
      </c>
      <c r="DC214">
        <v>1.2912267928649399</v>
      </c>
      <c r="DD214">
        <v>1.24472315692872</v>
      </c>
      <c r="DE214">
        <v>1.24472315692872</v>
      </c>
      <c r="DF214">
        <v>1.09360009360009</v>
      </c>
      <c r="DG214">
        <v>1.1826067107966201</v>
      </c>
      <c r="DH214">
        <v>1.1826067107966201</v>
      </c>
      <c r="DI214">
        <v>1.26993589022607</v>
      </c>
      <c r="DJ214">
        <v>1.0601956358164</v>
      </c>
      <c r="DK214">
        <v>1.1165331391114299</v>
      </c>
      <c r="DL214">
        <v>1.1727861771058301</v>
      </c>
      <c r="DM214">
        <v>1.2284082798001399</v>
      </c>
      <c r="DN214">
        <v>1.20818547433168</v>
      </c>
      <c r="DO214" s="70">
        <v>1.15792556131715</v>
      </c>
      <c r="DP214">
        <v>1.07722007722008</v>
      </c>
      <c r="DS214">
        <v>1.3479773814702001</v>
      </c>
      <c r="DT214">
        <v>1.8895478131949599</v>
      </c>
      <c r="DU214">
        <v>2.1388394446422199</v>
      </c>
      <c r="DV214">
        <v>1.20460358056266</v>
      </c>
      <c r="DW214">
        <v>1.39920159680639</v>
      </c>
      <c r="DX214">
        <v>1.2863025962399299</v>
      </c>
    </row>
    <row r="215" spans="102:128" ht="15">
      <c r="CX215">
        <v>2.15273775216138</v>
      </c>
      <c r="CY215">
        <v>1.3479773814702001</v>
      </c>
      <c r="CZ215">
        <v>1.65775401069519</v>
      </c>
      <c r="DA215">
        <v>1.8895478131949599</v>
      </c>
      <c r="DB215">
        <v>1.6684771255483599</v>
      </c>
      <c r="DC215">
        <v>1.2912267928649399</v>
      </c>
      <c r="DD215">
        <v>1.24472315692872</v>
      </c>
      <c r="DE215">
        <v>1.24472315692872</v>
      </c>
      <c r="DF215">
        <v>1.09360009360009</v>
      </c>
      <c r="DG215">
        <v>1.1826067107966201</v>
      </c>
      <c r="DH215">
        <v>1.1826067107966201</v>
      </c>
      <c r="DI215">
        <v>1.26993589022607</v>
      </c>
      <c r="DJ215">
        <v>1.0601956358164</v>
      </c>
      <c r="DK215">
        <v>1.1165331391114299</v>
      </c>
      <c r="DL215">
        <v>1.1727861771058301</v>
      </c>
      <c r="DM215">
        <v>1.2284082798001399</v>
      </c>
      <c r="DN215">
        <v>1.20818547433168</v>
      </c>
      <c r="DO215" s="70">
        <v>1.15792556131715</v>
      </c>
      <c r="DP215">
        <v>1.07722007722008</v>
      </c>
      <c r="DS215">
        <v>1.3479773814702001</v>
      </c>
      <c r="DT215">
        <v>1.8895478131949599</v>
      </c>
      <c r="DU215">
        <v>2.1388394446422199</v>
      </c>
      <c r="DV215">
        <v>1.20460358056266</v>
      </c>
      <c r="DW215">
        <v>1.39920159680639</v>
      </c>
      <c r="DX215">
        <v>1.2863025962399299</v>
      </c>
    </row>
    <row r="216" spans="102:128" ht="15">
      <c r="CX216">
        <v>2.15273775216138</v>
      </c>
      <c r="CY216">
        <v>1.3479773814702001</v>
      </c>
      <c r="CZ216">
        <v>1.65775401069519</v>
      </c>
      <c r="DA216">
        <v>1.8895478131949599</v>
      </c>
      <c r="DB216">
        <v>1.6684771255483599</v>
      </c>
      <c r="DC216">
        <v>1.2912267928649399</v>
      </c>
      <c r="DD216">
        <v>1.24472315692872</v>
      </c>
      <c r="DE216">
        <v>1.24472315692872</v>
      </c>
      <c r="DF216">
        <v>1.09360009360009</v>
      </c>
      <c r="DG216">
        <v>1.1826067107966201</v>
      </c>
      <c r="DH216">
        <v>1.1826067107966201</v>
      </c>
      <c r="DI216">
        <v>1.26993589022607</v>
      </c>
      <c r="DJ216">
        <v>1.0601956358164</v>
      </c>
      <c r="DK216">
        <v>1.1165331391114299</v>
      </c>
      <c r="DL216">
        <v>1.1727861771058301</v>
      </c>
      <c r="DM216">
        <v>1.2284082798001399</v>
      </c>
      <c r="DN216">
        <v>1.20818547433168</v>
      </c>
      <c r="DO216" s="70">
        <v>1.15792556131715</v>
      </c>
      <c r="DP216">
        <v>1.07722007722008</v>
      </c>
      <c r="DS216">
        <v>1.3479773814702001</v>
      </c>
      <c r="DT216">
        <v>1.8895478131949599</v>
      </c>
      <c r="DU216">
        <v>2.1388394446422199</v>
      </c>
      <c r="DV216">
        <v>1.20460358056266</v>
      </c>
      <c r="DW216">
        <v>1.39920159680639</v>
      </c>
      <c r="DX216">
        <v>1.2863025962399299</v>
      </c>
    </row>
    <row r="217" spans="102:128" ht="15">
      <c r="CX217">
        <v>2.15273775216138</v>
      </c>
      <c r="CY217">
        <v>1.3479773814702001</v>
      </c>
      <c r="CZ217">
        <v>1.65775401069519</v>
      </c>
      <c r="DA217">
        <v>1.8895478131949599</v>
      </c>
      <c r="DB217">
        <v>1.6684771255483599</v>
      </c>
      <c r="DC217">
        <v>1.2912267928649399</v>
      </c>
      <c r="DD217">
        <v>1.24472315692872</v>
      </c>
      <c r="DE217">
        <v>1.24472315692872</v>
      </c>
      <c r="DF217">
        <v>1.09360009360009</v>
      </c>
      <c r="DG217">
        <v>1.1826067107966201</v>
      </c>
      <c r="DH217">
        <v>1.1826067107966201</v>
      </c>
      <c r="DI217">
        <v>1.26993589022607</v>
      </c>
      <c r="DJ217">
        <v>1.0601956358164</v>
      </c>
      <c r="DK217">
        <v>1.1165331391114299</v>
      </c>
      <c r="DL217">
        <v>1.1727861771058301</v>
      </c>
      <c r="DM217">
        <v>1.2284082798001399</v>
      </c>
      <c r="DN217">
        <v>1.20818547433168</v>
      </c>
      <c r="DO217" s="70">
        <v>1.15792556131715</v>
      </c>
      <c r="DP217">
        <v>1.07722007722008</v>
      </c>
      <c r="DS217">
        <v>1.3479773814702001</v>
      </c>
      <c r="DT217">
        <v>1.8895478131949599</v>
      </c>
      <c r="DU217">
        <v>2.1388394446422199</v>
      </c>
      <c r="DV217">
        <v>1.20460358056266</v>
      </c>
      <c r="DW217">
        <v>1.39920159680639</v>
      </c>
      <c r="DX217">
        <v>1.2863025962399299</v>
      </c>
    </row>
    <row r="218" spans="102:128" ht="15">
      <c r="CX218">
        <v>2.15273775216138</v>
      </c>
      <c r="CY218">
        <v>1.3479773814702001</v>
      </c>
      <c r="CZ218">
        <v>1.65775401069519</v>
      </c>
      <c r="DA218">
        <v>1.8895478131949599</v>
      </c>
      <c r="DB218">
        <v>1.6684771255483599</v>
      </c>
      <c r="DC218">
        <v>1.2912267928649399</v>
      </c>
      <c r="DD218">
        <v>1.24472315692872</v>
      </c>
      <c r="DE218">
        <v>1.24472315692872</v>
      </c>
      <c r="DF218">
        <v>1.09360009360009</v>
      </c>
      <c r="DG218">
        <v>1.1826067107966201</v>
      </c>
      <c r="DH218">
        <v>1.1826067107966201</v>
      </c>
      <c r="DI218">
        <v>1.26993589022607</v>
      </c>
      <c r="DJ218">
        <v>1.0601956358164</v>
      </c>
      <c r="DK218">
        <v>1.1165331391114299</v>
      </c>
      <c r="DL218">
        <v>1.1727861771058301</v>
      </c>
      <c r="DM218">
        <v>1.2284082798001399</v>
      </c>
      <c r="DN218">
        <v>1.20818547433168</v>
      </c>
      <c r="DO218" s="70">
        <v>1.15792556131715</v>
      </c>
      <c r="DP218">
        <v>1.07722007722008</v>
      </c>
      <c r="DS218">
        <v>1.3479773814702001</v>
      </c>
      <c r="DT218">
        <v>1.8895478131949599</v>
      </c>
      <c r="DU218">
        <v>2.1388394446422199</v>
      </c>
      <c r="DV218">
        <v>1.20460358056266</v>
      </c>
      <c r="DW218">
        <v>1.39920159680639</v>
      </c>
      <c r="DX218">
        <v>1.2863025962399299</v>
      </c>
    </row>
    <row r="219" spans="102:128" ht="15">
      <c r="CX219">
        <v>2.15273775216138</v>
      </c>
      <c r="CY219">
        <v>1.3479773814702001</v>
      </c>
      <c r="CZ219">
        <v>1.65775401069519</v>
      </c>
      <c r="DA219">
        <v>1.8895478131949599</v>
      </c>
      <c r="DB219">
        <v>1.6684771255483599</v>
      </c>
      <c r="DC219">
        <v>1.2912267928649399</v>
      </c>
      <c r="DD219">
        <v>1.24472315692872</v>
      </c>
      <c r="DE219">
        <v>1.24472315692872</v>
      </c>
      <c r="DF219">
        <v>1.09360009360009</v>
      </c>
      <c r="DG219">
        <v>1.1826067107966201</v>
      </c>
      <c r="DH219">
        <v>1.1826067107966201</v>
      </c>
      <c r="DI219">
        <v>1.26993589022607</v>
      </c>
      <c r="DJ219">
        <v>1.0601956358164</v>
      </c>
      <c r="DK219">
        <v>1.1165331391114299</v>
      </c>
      <c r="DL219">
        <v>1.1727861771058301</v>
      </c>
      <c r="DM219">
        <v>1.2284082798001399</v>
      </c>
      <c r="DN219">
        <v>1.20818547433168</v>
      </c>
      <c r="DO219" s="70">
        <v>1.15792556131715</v>
      </c>
      <c r="DP219">
        <v>1.07722007722008</v>
      </c>
      <c r="DS219">
        <v>1.3479773814702001</v>
      </c>
      <c r="DT219">
        <v>1.8895478131949599</v>
      </c>
      <c r="DU219">
        <v>2.1388394446422199</v>
      </c>
      <c r="DV219">
        <v>1.20460358056266</v>
      </c>
      <c r="DW219">
        <v>1.39920159680639</v>
      </c>
      <c r="DX219">
        <v>1.2863025962399299</v>
      </c>
    </row>
    <row r="220" spans="102:128" ht="15">
      <c r="CX220">
        <v>2.15273775216138</v>
      </c>
      <c r="CY220">
        <v>1.3479773814702001</v>
      </c>
      <c r="CZ220">
        <v>1.65775401069519</v>
      </c>
      <c r="DA220">
        <v>1.8895478131949599</v>
      </c>
      <c r="DB220">
        <v>1.6684771255483599</v>
      </c>
      <c r="DC220">
        <v>1.2912267928649399</v>
      </c>
      <c r="DD220">
        <v>1.24472315692872</v>
      </c>
      <c r="DE220">
        <v>1.24472315692872</v>
      </c>
      <c r="DF220">
        <v>1.09360009360009</v>
      </c>
      <c r="DG220">
        <v>1.1826067107966201</v>
      </c>
      <c r="DH220">
        <v>1.1826067107966201</v>
      </c>
      <c r="DI220">
        <v>1.26993589022607</v>
      </c>
      <c r="DJ220">
        <v>1.0601956358164</v>
      </c>
      <c r="DK220">
        <v>1.1165331391114299</v>
      </c>
      <c r="DL220">
        <v>1.1727861771058301</v>
      </c>
      <c r="DM220">
        <v>1.2284082798001399</v>
      </c>
      <c r="DN220">
        <v>1.20818547433168</v>
      </c>
      <c r="DO220" s="70">
        <v>1.15792556131715</v>
      </c>
      <c r="DP220">
        <v>1.07722007722008</v>
      </c>
      <c r="DS220">
        <v>1.3479773814702001</v>
      </c>
      <c r="DT220">
        <v>1.8895478131949599</v>
      </c>
      <c r="DU220">
        <v>2.1388394446422199</v>
      </c>
      <c r="DV220">
        <v>1.20460358056266</v>
      </c>
      <c r="DW220">
        <v>1.39920159680639</v>
      </c>
      <c r="DX220">
        <v>1.2863025962399299</v>
      </c>
    </row>
    <row r="221" spans="102:128" ht="15">
      <c r="CX221">
        <v>2.15273775216138</v>
      </c>
      <c r="CY221">
        <v>1.3479773814702001</v>
      </c>
      <c r="CZ221">
        <v>1.65775401069519</v>
      </c>
      <c r="DA221">
        <v>1.8895478131949599</v>
      </c>
      <c r="DB221">
        <v>1.6684771255483599</v>
      </c>
      <c r="DC221">
        <v>1.2912267928649399</v>
      </c>
      <c r="DD221">
        <v>1.24472315692872</v>
      </c>
      <c r="DE221">
        <v>1.24472315692872</v>
      </c>
      <c r="DF221">
        <v>1.09360009360009</v>
      </c>
      <c r="DG221">
        <v>1.1826067107966201</v>
      </c>
      <c r="DH221">
        <v>1.1826067107966201</v>
      </c>
      <c r="DI221">
        <v>1.26993589022607</v>
      </c>
      <c r="DJ221">
        <v>1.0601956358164</v>
      </c>
      <c r="DK221">
        <v>1.1165331391114299</v>
      </c>
      <c r="DL221">
        <v>1.1727861771058301</v>
      </c>
      <c r="DM221">
        <v>1.2284082798001399</v>
      </c>
      <c r="DN221">
        <v>1.20818547433168</v>
      </c>
      <c r="DO221" s="70">
        <v>1.15792556131715</v>
      </c>
      <c r="DP221">
        <v>1.07722007722008</v>
      </c>
      <c r="DS221">
        <v>1.3479773814702001</v>
      </c>
      <c r="DT221">
        <v>1.8895478131949599</v>
      </c>
      <c r="DU221">
        <v>2.1388394446422199</v>
      </c>
      <c r="DV221">
        <v>1.20460358056266</v>
      </c>
      <c r="DW221">
        <v>1.39920159680639</v>
      </c>
      <c r="DX221">
        <v>1.2863025962399299</v>
      </c>
    </row>
    <row r="222" spans="102:128" ht="15">
      <c r="CX222">
        <v>2.15273775216138</v>
      </c>
      <c r="CY222">
        <v>1.3479773814702001</v>
      </c>
      <c r="CZ222">
        <v>1.65775401069519</v>
      </c>
      <c r="DA222">
        <v>1.8895478131949599</v>
      </c>
      <c r="DB222">
        <v>1.6684771255483599</v>
      </c>
      <c r="DC222">
        <v>1.2912267928649399</v>
      </c>
      <c r="DD222">
        <v>1.24472315692872</v>
      </c>
      <c r="DE222">
        <v>1.24472315692872</v>
      </c>
      <c r="DF222">
        <v>1.09360009360009</v>
      </c>
      <c r="DG222">
        <v>1.1826067107966201</v>
      </c>
      <c r="DH222">
        <v>1.1826067107966201</v>
      </c>
      <c r="DI222">
        <v>1.26993589022607</v>
      </c>
      <c r="DJ222">
        <v>1.0601956358164</v>
      </c>
      <c r="DK222">
        <v>1.1165331391114299</v>
      </c>
      <c r="DL222">
        <v>1.1727861771058301</v>
      </c>
      <c r="DM222">
        <v>1.2284082798001399</v>
      </c>
      <c r="DN222">
        <v>1.20818547433168</v>
      </c>
      <c r="DO222" s="70">
        <v>1.15792556131715</v>
      </c>
      <c r="DP222">
        <v>1.07722007722008</v>
      </c>
      <c r="DS222">
        <v>1.3479773814702001</v>
      </c>
      <c r="DT222">
        <v>1.8895478131949599</v>
      </c>
      <c r="DU222">
        <v>2.1388394446422199</v>
      </c>
      <c r="DV222">
        <v>1.20460358056266</v>
      </c>
      <c r="DW222">
        <v>1.39920159680639</v>
      </c>
      <c r="DX222">
        <v>1.2863025962399299</v>
      </c>
    </row>
    <row r="223" spans="102:128" ht="15">
      <c r="CX223">
        <v>2.15273775216138</v>
      </c>
      <c r="CY223">
        <v>1.3479773814702001</v>
      </c>
      <c r="CZ223">
        <v>1.65775401069519</v>
      </c>
      <c r="DA223">
        <v>1.8895478131949599</v>
      </c>
      <c r="DB223">
        <v>1.6684771255483599</v>
      </c>
      <c r="DC223">
        <v>1.2912267928649399</v>
      </c>
      <c r="DD223">
        <v>1.24472315692872</v>
      </c>
      <c r="DE223">
        <v>1.24472315692872</v>
      </c>
      <c r="DF223">
        <v>1.09360009360009</v>
      </c>
      <c r="DG223">
        <v>1.1826067107966201</v>
      </c>
      <c r="DH223">
        <v>1.1826067107966201</v>
      </c>
      <c r="DI223">
        <v>1.26993589022607</v>
      </c>
      <c r="DJ223">
        <v>1.0601956358164</v>
      </c>
      <c r="DK223">
        <v>1.1165331391114299</v>
      </c>
      <c r="DL223">
        <v>1.1727861771058301</v>
      </c>
      <c r="DM223">
        <v>1.2284082798001399</v>
      </c>
      <c r="DN223">
        <v>1.20818547433168</v>
      </c>
      <c r="DO223" s="70">
        <v>1.15792556131715</v>
      </c>
      <c r="DP223">
        <v>1.07722007722008</v>
      </c>
      <c r="DS223">
        <v>1.3479773814702001</v>
      </c>
      <c r="DT223">
        <v>1.8895478131949599</v>
      </c>
      <c r="DU223">
        <v>2.1388394446422199</v>
      </c>
      <c r="DV223">
        <v>1.20460358056266</v>
      </c>
      <c r="DW223">
        <v>1.39920159680639</v>
      </c>
      <c r="DX223">
        <v>1.2863025962399299</v>
      </c>
    </row>
    <row r="224" spans="102:128" ht="15">
      <c r="CX224">
        <v>2.15273775216138</v>
      </c>
      <c r="CY224">
        <v>1.3479773814702001</v>
      </c>
      <c r="CZ224">
        <v>1.65775401069519</v>
      </c>
      <c r="DA224">
        <v>1.8895478131949599</v>
      </c>
      <c r="DB224">
        <v>1.6684771255483599</v>
      </c>
      <c r="DC224">
        <v>1.2912267928649399</v>
      </c>
      <c r="DD224">
        <v>1.24472315692872</v>
      </c>
      <c r="DE224">
        <v>1.24472315692872</v>
      </c>
      <c r="DF224">
        <v>1.09360009360009</v>
      </c>
      <c r="DG224">
        <v>1.1826067107966201</v>
      </c>
      <c r="DH224">
        <v>1.1826067107966201</v>
      </c>
      <c r="DI224">
        <v>1.26993589022607</v>
      </c>
      <c r="DJ224">
        <v>1.0601956358164</v>
      </c>
      <c r="DK224">
        <v>1.1165331391114299</v>
      </c>
      <c r="DL224">
        <v>1.1727861771058301</v>
      </c>
      <c r="DM224">
        <v>1.2284082798001399</v>
      </c>
      <c r="DN224">
        <v>1.20818547433168</v>
      </c>
      <c r="DO224" s="70">
        <v>1.15792556131715</v>
      </c>
      <c r="DP224">
        <v>1.07722007722008</v>
      </c>
      <c r="DS224">
        <v>1.3479773814702001</v>
      </c>
      <c r="DT224">
        <v>1.8895478131949599</v>
      </c>
      <c r="DU224">
        <v>2.1388394446422199</v>
      </c>
      <c r="DV224">
        <v>1.20460358056266</v>
      </c>
      <c r="DW224">
        <v>1.39920159680639</v>
      </c>
      <c r="DX224">
        <v>1.2863025962399299</v>
      </c>
    </row>
    <row r="225" spans="102:128" ht="15">
      <c r="CX225">
        <v>2.15273775216138</v>
      </c>
      <c r="CY225">
        <v>1.3479773814702001</v>
      </c>
      <c r="CZ225">
        <v>1.65775401069519</v>
      </c>
      <c r="DA225">
        <v>1.8895478131949599</v>
      </c>
      <c r="DB225">
        <v>1.6684771255483599</v>
      </c>
      <c r="DC225">
        <v>1.2912267928649399</v>
      </c>
      <c r="DD225">
        <v>1.24472315692872</v>
      </c>
      <c r="DE225">
        <v>1.24472315692872</v>
      </c>
      <c r="DF225">
        <v>1.09360009360009</v>
      </c>
      <c r="DG225">
        <v>1.1826067107966201</v>
      </c>
      <c r="DH225">
        <v>1.1826067107966201</v>
      </c>
      <c r="DI225">
        <v>1.26993589022607</v>
      </c>
      <c r="DJ225">
        <v>1.0601956358164</v>
      </c>
      <c r="DK225">
        <v>1.1165331391114299</v>
      </c>
      <c r="DL225">
        <v>1.1727861771058301</v>
      </c>
      <c r="DM225">
        <v>1.2284082798001399</v>
      </c>
      <c r="DN225">
        <v>1.20818547433168</v>
      </c>
      <c r="DO225" s="70">
        <v>1.15792556131715</v>
      </c>
      <c r="DP225">
        <v>1.07722007722008</v>
      </c>
      <c r="DS225">
        <v>1.3479773814702001</v>
      </c>
      <c r="DT225">
        <v>1.8895478131949599</v>
      </c>
      <c r="DU225">
        <v>2.1388394446422199</v>
      </c>
      <c r="DV225">
        <v>1.20460358056266</v>
      </c>
      <c r="DW225">
        <v>1.39920159680639</v>
      </c>
      <c r="DX225">
        <v>1.2863025962399299</v>
      </c>
    </row>
    <row r="226" spans="102:128" ht="15">
      <c r="CX226">
        <v>2.15273775216138</v>
      </c>
      <c r="CY226">
        <v>1.3479773814702001</v>
      </c>
      <c r="CZ226">
        <v>1.65775401069519</v>
      </c>
      <c r="DA226">
        <v>1.8895478131949599</v>
      </c>
      <c r="DB226">
        <v>1.6684771255483599</v>
      </c>
      <c r="DC226">
        <v>1.2912267928649399</v>
      </c>
      <c r="DD226">
        <v>1.24472315692872</v>
      </c>
      <c r="DE226">
        <v>1.24472315692872</v>
      </c>
      <c r="DF226">
        <v>1.09360009360009</v>
      </c>
      <c r="DG226">
        <v>1.1826067107966201</v>
      </c>
      <c r="DH226">
        <v>1.1826067107966201</v>
      </c>
      <c r="DI226">
        <v>1.26993589022607</v>
      </c>
      <c r="DJ226">
        <v>1.0601956358164</v>
      </c>
      <c r="DK226">
        <v>1.1165331391114299</v>
      </c>
      <c r="DL226">
        <v>1.1727861771058301</v>
      </c>
      <c r="DM226">
        <v>1.2284082798001399</v>
      </c>
      <c r="DN226">
        <v>1.20818547433168</v>
      </c>
      <c r="DO226" s="70">
        <v>1.15792556131715</v>
      </c>
      <c r="DP226">
        <v>1.07722007722008</v>
      </c>
      <c r="DS226">
        <v>1.3479773814702001</v>
      </c>
      <c r="DT226">
        <v>1.8895478131949599</v>
      </c>
      <c r="DU226">
        <v>2.1388394446422199</v>
      </c>
      <c r="DV226">
        <v>1.20460358056266</v>
      </c>
      <c r="DW226">
        <v>1.39920159680639</v>
      </c>
      <c r="DX226">
        <v>1.2863025962399299</v>
      </c>
    </row>
    <row r="227" spans="102:128" ht="15">
      <c r="CX227">
        <v>2.15273775216138</v>
      </c>
      <c r="CY227">
        <v>1.3479773814702001</v>
      </c>
      <c r="CZ227">
        <v>1.65775401069519</v>
      </c>
      <c r="DA227">
        <v>1.8895478131949599</v>
      </c>
      <c r="DB227">
        <v>1.6684771255483599</v>
      </c>
      <c r="DC227">
        <v>1.2912267928649399</v>
      </c>
      <c r="DD227">
        <v>1.24472315692872</v>
      </c>
      <c r="DE227">
        <v>1.24472315692872</v>
      </c>
      <c r="DF227">
        <v>1.09360009360009</v>
      </c>
      <c r="DG227">
        <v>1.1826067107966201</v>
      </c>
      <c r="DH227">
        <v>1.1826067107966201</v>
      </c>
      <c r="DI227">
        <v>1.26993589022607</v>
      </c>
      <c r="DJ227">
        <v>1.0601956358164</v>
      </c>
      <c r="DK227">
        <v>1.1165331391114299</v>
      </c>
      <c r="DL227">
        <v>1.1727861771058301</v>
      </c>
      <c r="DM227">
        <v>1.2284082798001399</v>
      </c>
      <c r="DN227">
        <v>1.20818547433168</v>
      </c>
      <c r="DO227" s="70">
        <v>1.15792556131715</v>
      </c>
      <c r="DP227">
        <v>1.07722007722008</v>
      </c>
      <c r="DS227">
        <v>1.3479773814702001</v>
      </c>
      <c r="DT227">
        <v>1.8895478131949599</v>
      </c>
      <c r="DU227">
        <v>2.1388394446422199</v>
      </c>
      <c r="DV227">
        <v>1.20460358056266</v>
      </c>
      <c r="DW227">
        <v>1.39920159680639</v>
      </c>
      <c r="DX227">
        <v>1.2863025962399299</v>
      </c>
    </row>
    <row r="228" spans="102:128" ht="15">
      <c r="CX228">
        <v>2.15273775216138</v>
      </c>
      <c r="CY228">
        <v>1.3479773814702001</v>
      </c>
      <c r="CZ228">
        <v>1.65775401069519</v>
      </c>
      <c r="DA228">
        <v>1.8895478131949599</v>
      </c>
      <c r="DB228">
        <v>1.6684771255483599</v>
      </c>
      <c r="DC228">
        <v>1.2912267928649399</v>
      </c>
      <c r="DD228">
        <v>1.24472315692872</v>
      </c>
      <c r="DE228">
        <v>1.24472315692872</v>
      </c>
      <c r="DF228">
        <v>1.09360009360009</v>
      </c>
      <c r="DG228">
        <v>1.1826067107966201</v>
      </c>
      <c r="DH228">
        <v>1.1826067107966201</v>
      </c>
      <c r="DI228">
        <v>1.26993589022607</v>
      </c>
      <c r="DJ228">
        <v>1.0601956358164</v>
      </c>
      <c r="DK228">
        <v>1.1165331391114299</v>
      </c>
      <c r="DL228">
        <v>1.1727861771058301</v>
      </c>
      <c r="DM228">
        <v>1.2284082798001399</v>
      </c>
      <c r="DN228">
        <v>1.20818547433168</v>
      </c>
      <c r="DO228" s="70">
        <v>1.15792556131715</v>
      </c>
      <c r="DP228">
        <v>1.07722007722008</v>
      </c>
      <c r="DS228">
        <v>1.3479773814702001</v>
      </c>
      <c r="DT228">
        <v>1.8895478131949599</v>
      </c>
      <c r="DU228">
        <v>2.1388394446422199</v>
      </c>
      <c r="DV228">
        <v>1.20460358056266</v>
      </c>
      <c r="DW228">
        <v>1.39920159680639</v>
      </c>
      <c r="DX228">
        <v>1.2863025962399299</v>
      </c>
    </row>
    <row r="229" spans="102:128" ht="15">
      <c r="CX229">
        <v>2.15273775216138</v>
      </c>
      <c r="CY229">
        <v>1.3479773814702001</v>
      </c>
      <c r="CZ229">
        <v>1.65775401069519</v>
      </c>
      <c r="DA229">
        <v>1.8895478131949599</v>
      </c>
      <c r="DB229">
        <v>1.6684771255483599</v>
      </c>
      <c r="DC229">
        <v>1.2912267928649399</v>
      </c>
      <c r="DD229">
        <v>1.24472315692872</v>
      </c>
      <c r="DE229">
        <v>1.24472315692872</v>
      </c>
      <c r="DF229">
        <v>1.09360009360009</v>
      </c>
      <c r="DG229">
        <v>1.1826067107966201</v>
      </c>
      <c r="DH229">
        <v>1.1826067107966201</v>
      </c>
      <c r="DI229">
        <v>1.26993589022607</v>
      </c>
      <c r="DJ229">
        <v>1.0601956358164</v>
      </c>
      <c r="DK229">
        <v>1.1165331391114299</v>
      </c>
      <c r="DL229">
        <v>1.1727861771058301</v>
      </c>
      <c r="DM229">
        <v>1.2284082798001399</v>
      </c>
      <c r="DN229">
        <v>1.20818547433168</v>
      </c>
      <c r="DO229" s="70">
        <v>1.15792556131715</v>
      </c>
      <c r="DP229">
        <v>1.07722007722008</v>
      </c>
      <c r="DS229">
        <v>1.3479773814702001</v>
      </c>
      <c r="DT229">
        <v>1.8895478131949599</v>
      </c>
      <c r="DU229">
        <v>2.1388394446422199</v>
      </c>
      <c r="DV229">
        <v>1.20460358056266</v>
      </c>
      <c r="DW229">
        <v>1.39920159680639</v>
      </c>
      <c r="DX229">
        <v>1.2863025962399299</v>
      </c>
    </row>
    <row r="230" spans="102:128" ht="15">
      <c r="CX230">
        <v>2.15273775216138</v>
      </c>
      <c r="CY230">
        <v>1.3479773814702001</v>
      </c>
      <c r="CZ230">
        <v>1.65775401069519</v>
      </c>
      <c r="DA230">
        <v>1.8895478131949599</v>
      </c>
      <c r="DB230">
        <v>1.6684771255483599</v>
      </c>
      <c r="DC230">
        <v>1.2912267928649399</v>
      </c>
      <c r="DD230">
        <v>1.24472315692872</v>
      </c>
      <c r="DE230">
        <v>1.24472315692872</v>
      </c>
      <c r="DF230">
        <v>1.09360009360009</v>
      </c>
      <c r="DG230">
        <v>1.1826067107966201</v>
      </c>
      <c r="DH230">
        <v>1.1826067107966201</v>
      </c>
      <c r="DI230">
        <v>1.26993589022607</v>
      </c>
      <c r="DJ230">
        <v>1.0601956358164</v>
      </c>
      <c r="DK230">
        <v>1.1165331391114299</v>
      </c>
      <c r="DL230">
        <v>1.1727861771058301</v>
      </c>
      <c r="DM230">
        <v>1.2284082798001399</v>
      </c>
      <c r="DN230">
        <v>1.20818547433168</v>
      </c>
      <c r="DO230" s="70">
        <v>1.15792556131715</v>
      </c>
      <c r="DP230">
        <v>1.07722007722008</v>
      </c>
      <c r="DS230">
        <v>1.3479773814702001</v>
      </c>
      <c r="DT230">
        <v>1.8895478131949599</v>
      </c>
      <c r="DU230">
        <v>2.1388394446422199</v>
      </c>
      <c r="DV230">
        <v>1.20460358056266</v>
      </c>
      <c r="DW230">
        <v>1.39920159680639</v>
      </c>
      <c r="DX230">
        <v>1.2863025962399299</v>
      </c>
    </row>
    <row r="231" spans="102:128" ht="15">
      <c r="CX231">
        <v>2.15273775216138</v>
      </c>
      <c r="CY231">
        <v>1.3479773814702001</v>
      </c>
      <c r="CZ231">
        <v>1.65775401069519</v>
      </c>
      <c r="DA231">
        <v>1.8895478131949599</v>
      </c>
      <c r="DB231">
        <v>1.6684771255483599</v>
      </c>
      <c r="DC231">
        <v>1.2912267928649399</v>
      </c>
      <c r="DD231">
        <v>1.24472315692872</v>
      </c>
      <c r="DE231">
        <v>1.24472315692872</v>
      </c>
      <c r="DF231">
        <v>1.09360009360009</v>
      </c>
      <c r="DG231">
        <v>1.1826067107966201</v>
      </c>
      <c r="DH231">
        <v>1.1826067107966201</v>
      </c>
      <c r="DI231">
        <v>1.26993589022607</v>
      </c>
      <c r="DJ231">
        <v>1.0601956358164</v>
      </c>
      <c r="DK231">
        <v>1.1165331391114299</v>
      </c>
      <c r="DL231">
        <v>1.1727861771058301</v>
      </c>
      <c r="DM231">
        <v>1.2284082798001399</v>
      </c>
      <c r="DN231">
        <v>1.20818547433168</v>
      </c>
      <c r="DO231" s="70">
        <v>1.15792556131715</v>
      </c>
      <c r="DP231">
        <v>1.07722007722008</v>
      </c>
      <c r="DS231">
        <v>1.3479773814702001</v>
      </c>
      <c r="DT231">
        <v>1.8895478131949599</v>
      </c>
      <c r="DU231">
        <v>2.1388394446422199</v>
      </c>
      <c r="DV231">
        <v>1.20460358056266</v>
      </c>
      <c r="DW231">
        <v>1.39920159680639</v>
      </c>
      <c r="DX231">
        <v>1.2863025962399299</v>
      </c>
    </row>
    <row r="232" spans="102:128" ht="15">
      <c r="CX232">
        <v>2.15273775216138</v>
      </c>
      <c r="CY232">
        <v>1.3479773814702001</v>
      </c>
      <c r="CZ232">
        <v>1.65775401069519</v>
      </c>
      <c r="DA232">
        <v>1.8895478131949599</v>
      </c>
      <c r="DB232">
        <v>1.6684771255483599</v>
      </c>
      <c r="DC232">
        <v>1.2912267928649399</v>
      </c>
      <c r="DD232">
        <v>1.24472315692872</v>
      </c>
      <c r="DE232">
        <v>1.24472315692872</v>
      </c>
      <c r="DF232">
        <v>1.09360009360009</v>
      </c>
      <c r="DG232">
        <v>1.1826067107966201</v>
      </c>
      <c r="DH232">
        <v>1.1826067107966201</v>
      </c>
      <c r="DI232">
        <v>1.26993589022607</v>
      </c>
      <c r="DJ232">
        <v>1.0601956358164</v>
      </c>
      <c r="DK232">
        <v>1.1165331391114299</v>
      </c>
      <c r="DL232">
        <v>1.1727861771058301</v>
      </c>
      <c r="DM232">
        <v>1.2284082798001399</v>
      </c>
      <c r="DN232">
        <v>1.20818547433168</v>
      </c>
      <c r="DO232" s="70">
        <v>1.15792556131715</v>
      </c>
      <c r="DP232">
        <v>1.07722007722008</v>
      </c>
      <c r="DS232">
        <v>1.3479773814702001</v>
      </c>
      <c r="DT232">
        <v>1.8895478131949599</v>
      </c>
      <c r="DU232">
        <v>2.1388394446422199</v>
      </c>
      <c r="DV232">
        <v>1.20460358056266</v>
      </c>
      <c r="DW232">
        <v>1.39920159680639</v>
      </c>
      <c r="DX232">
        <v>1.2863025962399299</v>
      </c>
    </row>
    <row r="233" spans="102:128" ht="15">
      <c r="CX233">
        <v>2.15273775216138</v>
      </c>
      <c r="CY233">
        <v>1.3479773814702001</v>
      </c>
      <c r="CZ233">
        <v>1.65775401069519</v>
      </c>
      <c r="DA233">
        <v>1.8895478131949599</v>
      </c>
      <c r="DB233">
        <v>1.6684771255483599</v>
      </c>
      <c r="DC233">
        <v>1.2912267928649399</v>
      </c>
      <c r="DD233">
        <v>1.24472315692872</v>
      </c>
      <c r="DE233">
        <v>1.24472315692872</v>
      </c>
      <c r="DF233">
        <v>1.09360009360009</v>
      </c>
      <c r="DG233">
        <v>1.1826067107966201</v>
      </c>
      <c r="DH233">
        <v>1.1826067107966201</v>
      </c>
      <c r="DI233">
        <v>1.26993589022607</v>
      </c>
      <c r="DJ233">
        <v>1.0601956358164</v>
      </c>
      <c r="DK233">
        <v>1.1165331391114299</v>
      </c>
      <c r="DL233">
        <v>1.1727861771058301</v>
      </c>
      <c r="DM233">
        <v>1.2284082798001399</v>
      </c>
      <c r="DN233">
        <v>1.20818547433168</v>
      </c>
      <c r="DO233" s="70">
        <v>1.15792556131715</v>
      </c>
      <c r="DP233">
        <v>1.07722007722008</v>
      </c>
      <c r="DS233">
        <v>1.3479773814702001</v>
      </c>
      <c r="DT233">
        <v>1.8895478131949599</v>
      </c>
      <c r="DU233">
        <v>2.1388394446422199</v>
      </c>
      <c r="DV233">
        <v>1.20460358056266</v>
      </c>
      <c r="DW233">
        <v>1.39920159680639</v>
      </c>
      <c r="DX233">
        <v>1.2863025962399299</v>
      </c>
    </row>
    <row r="234" spans="102:128" ht="15">
      <c r="CX234">
        <v>2.15273775216138</v>
      </c>
      <c r="CY234">
        <v>1.3479773814702001</v>
      </c>
      <c r="CZ234">
        <v>1.65775401069519</v>
      </c>
      <c r="DA234">
        <v>1.8895478131949599</v>
      </c>
      <c r="DB234">
        <v>1.6684771255483599</v>
      </c>
      <c r="DC234">
        <v>1.2912267928649399</v>
      </c>
      <c r="DD234">
        <v>1.24472315692872</v>
      </c>
      <c r="DE234">
        <v>1.24472315692872</v>
      </c>
      <c r="DF234">
        <v>1.09360009360009</v>
      </c>
      <c r="DG234">
        <v>1.1826067107966201</v>
      </c>
      <c r="DH234">
        <v>1.1826067107966201</v>
      </c>
      <c r="DI234">
        <v>1.26993589022607</v>
      </c>
      <c r="DJ234">
        <v>1.0601956358164</v>
      </c>
      <c r="DK234">
        <v>1.1165331391114299</v>
      </c>
      <c r="DL234">
        <v>1.1727861771058301</v>
      </c>
      <c r="DM234">
        <v>1.2284082798001399</v>
      </c>
      <c r="DN234">
        <v>1.20818547433168</v>
      </c>
      <c r="DO234" s="70">
        <v>1.15792556131715</v>
      </c>
      <c r="DP234">
        <v>1.07722007722008</v>
      </c>
      <c r="DS234">
        <v>1.3479773814702001</v>
      </c>
      <c r="DT234">
        <v>1.8895478131949599</v>
      </c>
      <c r="DU234">
        <v>2.1388394446422199</v>
      </c>
      <c r="DV234">
        <v>1.20460358056266</v>
      </c>
      <c r="DW234">
        <v>1.39920159680639</v>
      </c>
      <c r="DX234">
        <v>1.2863025962399299</v>
      </c>
    </row>
    <row r="235" spans="102:128" ht="15">
      <c r="CX235">
        <v>2.15273775216138</v>
      </c>
      <c r="CY235">
        <v>1.3479773814702001</v>
      </c>
      <c r="CZ235">
        <v>1.65775401069519</v>
      </c>
      <c r="DA235">
        <v>1.8895478131949599</v>
      </c>
      <c r="DB235">
        <v>1.6684771255483599</v>
      </c>
      <c r="DC235">
        <v>1.2912267928649399</v>
      </c>
      <c r="DD235">
        <v>1.24472315692872</v>
      </c>
      <c r="DE235">
        <v>1.24472315692872</v>
      </c>
      <c r="DF235">
        <v>1.09360009360009</v>
      </c>
      <c r="DG235">
        <v>1.1826067107966201</v>
      </c>
      <c r="DH235">
        <v>1.1826067107966201</v>
      </c>
      <c r="DI235">
        <v>1.26993589022607</v>
      </c>
      <c r="DJ235">
        <v>1.0601956358164</v>
      </c>
      <c r="DK235">
        <v>1.1165331391114299</v>
      </c>
      <c r="DL235">
        <v>1.1727861771058301</v>
      </c>
      <c r="DM235">
        <v>1.2284082798001399</v>
      </c>
      <c r="DN235">
        <v>1.20818547433168</v>
      </c>
      <c r="DO235" s="70">
        <v>1.15792556131715</v>
      </c>
      <c r="DP235">
        <v>1.07722007722008</v>
      </c>
      <c r="DS235">
        <v>1.3479773814702001</v>
      </c>
      <c r="DT235">
        <v>1.8895478131949599</v>
      </c>
      <c r="DU235">
        <v>2.1388394446422199</v>
      </c>
      <c r="DV235">
        <v>1.20460358056266</v>
      </c>
      <c r="DW235">
        <v>1.39920159680639</v>
      </c>
      <c r="DX235">
        <v>1.2863025962399299</v>
      </c>
    </row>
    <row r="236" spans="102:128" ht="15">
      <c r="CX236">
        <v>2.15273775216138</v>
      </c>
      <c r="CY236">
        <v>1.3479773814702001</v>
      </c>
      <c r="CZ236">
        <v>1.65775401069519</v>
      </c>
      <c r="DA236">
        <v>1.8895478131949599</v>
      </c>
      <c r="DB236">
        <v>1.6684771255483599</v>
      </c>
      <c r="DC236">
        <v>1.2912267928649399</v>
      </c>
      <c r="DD236">
        <v>1.24472315692872</v>
      </c>
      <c r="DE236">
        <v>1.24472315692872</v>
      </c>
      <c r="DF236">
        <v>1.09360009360009</v>
      </c>
      <c r="DG236">
        <v>1.1826067107966201</v>
      </c>
      <c r="DH236">
        <v>1.1826067107966201</v>
      </c>
      <c r="DI236">
        <v>1.26993589022607</v>
      </c>
      <c r="DJ236">
        <v>1.0601956358164</v>
      </c>
      <c r="DK236">
        <v>1.1165331391114299</v>
      </c>
      <c r="DL236">
        <v>1.1727861771058301</v>
      </c>
      <c r="DM236">
        <v>1.2284082798001399</v>
      </c>
      <c r="DN236">
        <v>1.20818547433168</v>
      </c>
      <c r="DO236" s="70">
        <v>1.15792556131715</v>
      </c>
      <c r="DP236">
        <v>1.07722007722008</v>
      </c>
      <c r="DS236">
        <v>1.3479773814702001</v>
      </c>
      <c r="DT236">
        <v>1.8895478131949599</v>
      </c>
      <c r="DU236">
        <v>2.1388394446422199</v>
      </c>
      <c r="DV236">
        <v>1.20460358056266</v>
      </c>
      <c r="DW236">
        <v>1.39920159680639</v>
      </c>
      <c r="DX236">
        <v>1.2863025962399299</v>
      </c>
    </row>
    <row r="237" spans="102:128" ht="15">
      <c r="CX237">
        <v>2.15273775216138</v>
      </c>
      <c r="CY237">
        <v>1.3479773814702001</v>
      </c>
      <c r="CZ237">
        <v>1.65775401069519</v>
      </c>
      <c r="DA237">
        <v>1.8895478131949599</v>
      </c>
      <c r="DB237">
        <v>1.6684771255483599</v>
      </c>
      <c r="DC237">
        <v>1.2912267928649399</v>
      </c>
      <c r="DD237">
        <v>1.24472315692872</v>
      </c>
      <c r="DE237">
        <v>1.24472315692872</v>
      </c>
      <c r="DF237">
        <v>1.09360009360009</v>
      </c>
      <c r="DG237">
        <v>1.1826067107966201</v>
      </c>
      <c r="DH237">
        <v>1.1826067107966201</v>
      </c>
      <c r="DI237">
        <v>1.26993589022607</v>
      </c>
      <c r="DJ237">
        <v>1.0601956358164</v>
      </c>
      <c r="DK237">
        <v>1.1165331391114299</v>
      </c>
      <c r="DL237">
        <v>1.1727861771058301</v>
      </c>
      <c r="DM237">
        <v>1.2284082798001399</v>
      </c>
      <c r="DN237">
        <v>1.20818547433168</v>
      </c>
      <c r="DO237" s="70">
        <v>1.15792556131715</v>
      </c>
      <c r="DP237">
        <v>1.07722007722008</v>
      </c>
      <c r="DS237">
        <v>1.3479773814702001</v>
      </c>
      <c r="DT237">
        <v>1.8895478131949599</v>
      </c>
      <c r="DU237">
        <v>2.1388394446422199</v>
      </c>
      <c r="DV237">
        <v>1.20460358056266</v>
      </c>
      <c r="DW237">
        <v>1.39920159680639</v>
      </c>
      <c r="DX237">
        <v>1.2863025962399299</v>
      </c>
    </row>
    <row r="238" spans="102:128" ht="15">
      <c r="CX238">
        <v>2.15273775216138</v>
      </c>
      <c r="CY238">
        <v>1.3479773814702001</v>
      </c>
      <c r="CZ238">
        <v>1.65775401069519</v>
      </c>
      <c r="DA238">
        <v>1.8895478131949599</v>
      </c>
      <c r="DB238">
        <v>1.6684771255483599</v>
      </c>
      <c r="DC238">
        <v>1.2912267928649399</v>
      </c>
      <c r="DD238">
        <v>1.24472315692872</v>
      </c>
      <c r="DE238">
        <v>1.24472315692872</v>
      </c>
      <c r="DF238">
        <v>1.09360009360009</v>
      </c>
      <c r="DG238">
        <v>1.1826067107966201</v>
      </c>
      <c r="DH238">
        <v>1.1826067107966201</v>
      </c>
      <c r="DI238">
        <v>1.26993589022607</v>
      </c>
      <c r="DJ238">
        <v>1.0601956358164</v>
      </c>
      <c r="DK238">
        <v>1.1165331391114299</v>
      </c>
      <c r="DL238">
        <v>1.1727861771058301</v>
      </c>
      <c r="DM238">
        <v>1.2284082798001399</v>
      </c>
      <c r="DN238">
        <v>1.20818547433168</v>
      </c>
      <c r="DO238" s="70">
        <v>1.15792556131715</v>
      </c>
      <c r="DP238">
        <v>1.07722007722008</v>
      </c>
      <c r="DS238">
        <v>1.3479773814702001</v>
      </c>
      <c r="DT238">
        <v>1.8895478131949599</v>
      </c>
      <c r="DU238">
        <v>2.1388394446422199</v>
      </c>
      <c r="DV238">
        <v>1.20460358056266</v>
      </c>
      <c r="DW238">
        <v>1.39920159680639</v>
      </c>
      <c r="DX238">
        <v>1.2863025962399299</v>
      </c>
    </row>
    <row r="239" spans="102:128" ht="15">
      <c r="CX239">
        <v>2.15273775216138</v>
      </c>
      <c r="CY239">
        <v>1.3479773814702001</v>
      </c>
      <c r="CZ239">
        <v>1.65775401069519</v>
      </c>
      <c r="DA239">
        <v>1.8895478131949599</v>
      </c>
      <c r="DB239">
        <v>1.6684771255483599</v>
      </c>
      <c r="DC239">
        <v>1.2912267928649399</v>
      </c>
      <c r="DD239">
        <v>1.24472315692872</v>
      </c>
      <c r="DE239">
        <v>1.24472315692872</v>
      </c>
      <c r="DF239">
        <v>1.09360009360009</v>
      </c>
      <c r="DG239">
        <v>1.1826067107966201</v>
      </c>
      <c r="DH239">
        <v>1.1826067107966201</v>
      </c>
      <c r="DI239">
        <v>1.26993589022607</v>
      </c>
      <c r="DJ239">
        <v>1.0601956358164</v>
      </c>
      <c r="DK239">
        <v>1.1165331391114299</v>
      </c>
      <c r="DL239">
        <v>1.1727861771058301</v>
      </c>
      <c r="DM239">
        <v>1.2284082798001399</v>
      </c>
      <c r="DN239">
        <v>1.20818547433168</v>
      </c>
      <c r="DO239" s="70">
        <v>1.15792556131715</v>
      </c>
      <c r="DP239">
        <v>1.07722007722008</v>
      </c>
      <c r="DS239">
        <v>1.3479773814702001</v>
      </c>
      <c r="DT239">
        <v>1.8895478131949599</v>
      </c>
      <c r="DU239">
        <v>2.1388394446422199</v>
      </c>
      <c r="DV239">
        <v>1.20460358056266</v>
      </c>
      <c r="DW239">
        <v>1.39920159680639</v>
      </c>
      <c r="DX239">
        <v>1.2863025962399299</v>
      </c>
    </row>
    <row r="240" spans="102:128" ht="15">
      <c r="CX240">
        <v>2.15273775216138</v>
      </c>
      <c r="CY240">
        <v>1.3479773814702001</v>
      </c>
      <c r="CZ240">
        <v>1.65775401069519</v>
      </c>
      <c r="DA240">
        <v>1.8895478131949599</v>
      </c>
      <c r="DB240">
        <v>1.6684771255483599</v>
      </c>
      <c r="DC240">
        <v>1.2912267928649399</v>
      </c>
      <c r="DD240">
        <v>1.24472315692872</v>
      </c>
      <c r="DE240">
        <v>1.24472315692872</v>
      </c>
      <c r="DF240">
        <v>1.09360009360009</v>
      </c>
      <c r="DG240">
        <v>1.1826067107966201</v>
      </c>
      <c r="DH240">
        <v>1.1826067107966201</v>
      </c>
      <c r="DI240">
        <v>1.26993589022607</v>
      </c>
      <c r="DJ240">
        <v>1.0601956358164</v>
      </c>
      <c r="DK240">
        <v>1.1165331391114299</v>
      </c>
      <c r="DL240">
        <v>1.1727861771058301</v>
      </c>
      <c r="DM240">
        <v>1.2284082798001399</v>
      </c>
      <c r="DN240">
        <v>1.20818547433168</v>
      </c>
      <c r="DO240" s="70">
        <v>1.15792556131715</v>
      </c>
      <c r="DP240">
        <v>1.07722007722008</v>
      </c>
      <c r="DS240">
        <v>1.3479773814702001</v>
      </c>
      <c r="DT240">
        <v>1.8895478131949599</v>
      </c>
      <c r="DU240">
        <v>2.1388394446422199</v>
      </c>
      <c r="DV240">
        <v>1.20460358056266</v>
      </c>
      <c r="DW240">
        <v>1.39920159680639</v>
      </c>
      <c r="DX240">
        <v>1.2863025962399299</v>
      </c>
    </row>
    <row r="241" spans="102:128" ht="15">
      <c r="CX241">
        <v>2.15273775216138</v>
      </c>
      <c r="CY241">
        <v>1.3479773814702001</v>
      </c>
      <c r="CZ241">
        <v>1.65775401069519</v>
      </c>
      <c r="DA241">
        <v>1.8895478131949599</v>
      </c>
      <c r="DB241">
        <v>1.6684771255483599</v>
      </c>
      <c r="DC241">
        <v>1.2912267928649399</v>
      </c>
      <c r="DD241">
        <v>1.24472315692872</v>
      </c>
      <c r="DE241">
        <v>1.24472315692872</v>
      </c>
      <c r="DF241">
        <v>1.09360009360009</v>
      </c>
      <c r="DG241">
        <v>1.1826067107966201</v>
      </c>
      <c r="DH241">
        <v>1.1826067107966201</v>
      </c>
      <c r="DI241">
        <v>1.26993589022607</v>
      </c>
      <c r="DJ241">
        <v>1.0601956358164</v>
      </c>
      <c r="DK241">
        <v>1.1165331391114299</v>
      </c>
      <c r="DL241">
        <v>1.1727861771058301</v>
      </c>
      <c r="DM241">
        <v>1.2284082798001399</v>
      </c>
      <c r="DN241">
        <v>1.20818547433168</v>
      </c>
      <c r="DO241" s="70">
        <v>1.15792556131715</v>
      </c>
      <c r="DP241">
        <v>1.07722007722008</v>
      </c>
      <c r="DS241">
        <v>1.3479773814702001</v>
      </c>
      <c r="DT241">
        <v>1.8895478131949599</v>
      </c>
      <c r="DU241">
        <v>2.1388394446422199</v>
      </c>
      <c r="DV241">
        <v>1.20460358056266</v>
      </c>
      <c r="DW241">
        <v>1.39920159680639</v>
      </c>
      <c r="DX241">
        <v>1.2863025962399299</v>
      </c>
    </row>
    <row r="242" spans="102:128" ht="15">
      <c r="CX242">
        <v>2.15273775216138</v>
      </c>
      <c r="CY242">
        <v>1.3479773814702001</v>
      </c>
      <c r="CZ242">
        <v>1.65775401069519</v>
      </c>
      <c r="DA242">
        <v>1.8895478131949599</v>
      </c>
      <c r="DB242">
        <v>1.6684771255483599</v>
      </c>
      <c r="DC242">
        <v>1.2912267928649399</v>
      </c>
      <c r="DD242">
        <v>1.24472315692872</v>
      </c>
      <c r="DE242">
        <v>1.24472315692872</v>
      </c>
      <c r="DF242">
        <v>1.09360009360009</v>
      </c>
      <c r="DG242">
        <v>1.1826067107966201</v>
      </c>
      <c r="DH242">
        <v>1.1826067107966201</v>
      </c>
      <c r="DI242">
        <v>1.26993589022607</v>
      </c>
      <c r="DJ242">
        <v>1.0601956358164</v>
      </c>
      <c r="DK242">
        <v>1.1165331391114299</v>
      </c>
      <c r="DL242">
        <v>1.1727861771058301</v>
      </c>
      <c r="DM242">
        <v>1.2284082798001399</v>
      </c>
      <c r="DN242">
        <v>1.20818547433168</v>
      </c>
      <c r="DO242" s="70">
        <v>1.15792556131715</v>
      </c>
      <c r="DP242">
        <v>1.07722007722008</v>
      </c>
      <c r="DS242">
        <v>1.3479773814702001</v>
      </c>
      <c r="DT242">
        <v>1.8895478131949599</v>
      </c>
      <c r="DU242">
        <v>2.1388394446422199</v>
      </c>
      <c r="DV242">
        <v>1.20460358056266</v>
      </c>
      <c r="DW242">
        <v>1.39920159680639</v>
      </c>
      <c r="DX242">
        <v>1.2863025962399299</v>
      </c>
    </row>
    <row r="243" spans="102:128" ht="15">
      <c r="CX243">
        <v>2.15273775216138</v>
      </c>
      <c r="CY243">
        <v>1.3479773814702001</v>
      </c>
      <c r="CZ243">
        <v>1.65775401069519</v>
      </c>
      <c r="DA243">
        <v>1.8895478131949599</v>
      </c>
      <c r="DB243">
        <v>1.6684771255483599</v>
      </c>
      <c r="DC243">
        <v>1.2912267928649399</v>
      </c>
      <c r="DD243">
        <v>1.24472315692872</v>
      </c>
      <c r="DE243">
        <v>1.24472315692872</v>
      </c>
      <c r="DF243">
        <v>1.09360009360009</v>
      </c>
      <c r="DG243">
        <v>1.1826067107966201</v>
      </c>
      <c r="DH243">
        <v>1.1826067107966201</v>
      </c>
      <c r="DI243">
        <v>1.26993589022607</v>
      </c>
      <c r="DJ243">
        <v>1.0601956358164</v>
      </c>
      <c r="DK243">
        <v>1.1165331391114299</v>
      </c>
      <c r="DL243">
        <v>1.1727861771058301</v>
      </c>
      <c r="DM243">
        <v>1.2284082798001399</v>
      </c>
      <c r="DN243">
        <v>1.20818547433168</v>
      </c>
      <c r="DO243" s="70">
        <v>1.15792556131715</v>
      </c>
      <c r="DP243">
        <v>1.07722007722008</v>
      </c>
      <c r="DS243">
        <v>1.3479773814702001</v>
      </c>
      <c r="DT243">
        <v>1.8895478131949599</v>
      </c>
      <c r="DU243">
        <v>2.1388394446422199</v>
      </c>
      <c r="DV243">
        <v>1.20460358056266</v>
      </c>
      <c r="DW243">
        <v>1.39920159680639</v>
      </c>
      <c r="DX243">
        <v>1.2863025962399299</v>
      </c>
    </row>
    <row r="244" spans="102:128" ht="15">
      <c r="CX244">
        <v>2.15273775216138</v>
      </c>
      <c r="CY244">
        <v>1.3479773814702001</v>
      </c>
      <c r="CZ244">
        <v>1.65775401069519</v>
      </c>
      <c r="DA244">
        <v>1.8895478131949599</v>
      </c>
      <c r="DB244">
        <v>1.6684771255483599</v>
      </c>
      <c r="DC244">
        <v>1.2912267928649399</v>
      </c>
      <c r="DD244">
        <v>1.24472315692872</v>
      </c>
      <c r="DE244">
        <v>1.24472315692872</v>
      </c>
      <c r="DF244">
        <v>1.09360009360009</v>
      </c>
      <c r="DG244">
        <v>1.1826067107966201</v>
      </c>
      <c r="DH244">
        <v>1.1826067107966201</v>
      </c>
      <c r="DI244">
        <v>1.26993589022607</v>
      </c>
      <c r="DJ244">
        <v>1.0601956358164</v>
      </c>
      <c r="DK244">
        <v>1.1165331391114299</v>
      </c>
      <c r="DL244">
        <v>1.1727861771058301</v>
      </c>
      <c r="DM244">
        <v>1.2284082798001399</v>
      </c>
      <c r="DN244">
        <v>1.20818547433168</v>
      </c>
      <c r="DO244" s="70">
        <v>1.15792556131715</v>
      </c>
      <c r="DP244">
        <v>1.07722007722008</v>
      </c>
      <c r="DS244">
        <v>1.3479773814702001</v>
      </c>
      <c r="DT244">
        <v>1.8895478131949599</v>
      </c>
      <c r="DU244">
        <v>2.1388394446422199</v>
      </c>
      <c r="DV244">
        <v>1.20460358056266</v>
      </c>
      <c r="DW244">
        <v>1.39920159680639</v>
      </c>
      <c r="DX244">
        <v>1.2863025962399299</v>
      </c>
    </row>
    <row r="245" spans="102:128" ht="15">
      <c r="CX245">
        <v>2.15273775216138</v>
      </c>
      <c r="CY245">
        <v>1.3479773814702001</v>
      </c>
      <c r="CZ245">
        <v>1.65775401069519</v>
      </c>
      <c r="DA245">
        <v>1.8895478131949599</v>
      </c>
      <c r="DB245">
        <v>1.6684771255483599</v>
      </c>
      <c r="DC245">
        <v>1.2912267928649399</v>
      </c>
      <c r="DD245">
        <v>1.24472315692872</v>
      </c>
      <c r="DE245">
        <v>1.24472315692872</v>
      </c>
      <c r="DF245">
        <v>1.09360009360009</v>
      </c>
      <c r="DG245">
        <v>1.1826067107966201</v>
      </c>
      <c r="DH245">
        <v>1.1826067107966201</v>
      </c>
      <c r="DI245">
        <v>1.26993589022607</v>
      </c>
      <c r="DJ245">
        <v>1.0601956358164</v>
      </c>
      <c r="DK245">
        <v>1.1165331391114299</v>
      </c>
      <c r="DL245">
        <v>1.1727861771058301</v>
      </c>
      <c r="DM245">
        <v>1.2284082798001399</v>
      </c>
      <c r="DN245">
        <v>1.20818547433168</v>
      </c>
      <c r="DO245" s="70">
        <v>1.15792556131715</v>
      </c>
      <c r="DP245">
        <v>1.07722007722008</v>
      </c>
      <c r="DS245">
        <v>1.3479773814702001</v>
      </c>
      <c r="DT245">
        <v>1.8895478131949599</v>
      </c>
      <c r="DU245">
        <v>2.1388394446422199</v>
      </c>
      <c r="DV245">
        <v>1.20460358056266</v>
      </c>
      <c r="DW245">
        <v>1.39920159680639</v>
      </c>
      <c r="DX245">
        <v>1.2863025962399299</v>
      </c>
    </row>
    <row r="246" spans="102:128" ht="15">
      <c r="CX246">
        <v>2.15273775216138</v>
      </c>
      <c r="CY246">
        <v>1.3479773814702001</v>
      </c>
      <c r="CZ246">
        <v>1.65775401069519</v>
      </c>
      <c r="DA246">
        <v>1.8895478131949599</v>
      </c>
      <c r="DB246">
        <v>1.6684771255483599</v>
      </c>
      <c r="DC246">
        <v>1.2912267928649399</v>
      </c>
      <c r="DD246">
        <v>1.24472315692872</v>
      </c>
      <c r="DE246">
        <v>1.24472315692872</v>
      </c>
      <c r="DF246">
        <v>1.09360009360009</v>
      </c>
      <c r="DG246">
        <v>1.1826067107966201</v>
      </c>
      <c r="DH246">
        <v>1.1826067107966201</v>
      </c>
      <c r="DI246">
        <v>1.26993589022607</v>
      </c>
      <c r="DJ246">
        <v>1.0601956358164</v>
      </c>
      <c r="DK246">
        <v>1.1165331391114299</v>
      </c>
      <c r="DL246">
        <v>1.1727861771058301</v>
      </c>
      <c r="DM246">
        <v>1.2284082798001399</v>
      </c>
      <c r="DN246">
        <v>1.20818547433168</v>
      </c>
      <c r="DO246" s="70">
        <v>1.15792556131715</v>
      </c>
      <c r="DP246">
        <v>1.07722007722008</v>
      </c>
      <c r="DS246">
        <v>1.3479773814702001</v>
      </c>
      <c r="DT246">
        <v>1.8895478131949599</v>
      </c>
      <c r="DU246">
        <v>2.1388394446422199</v>
      </c>
      <c r="DV246">
        <v>1.20460358056266</v>
      </c>
      <c r="DW246">
        <v>1.39920159680639</v>
      </c>
      <c r="DX246">
        <v>1.2863025962399299</v>
      </c>
    </row>
    <row r="247" spans="102:128" ht="15">
      <c r="CX247">
        <v>2.15273775216138</v>
      </c>
      <c r="CY247">
        <v>1.3479773814702001</v>
      </c>
      <c r="CZ247">
        <v>1.65775401069519</v>
      </c>
      <c r="DA247">
        <v>1.8895478131949599</v>
      </c>
      <c r="DB247">
        <v>1.6684771255483599</v>
      </c>
      <c r="DC247">
        <v>1.2912267928649399</v>
      </c>
      <c r="DD247">
        <v>1.24472315692872</v>
      </c>
      <c r="DE247">
        <v>1.24472315692872</v>
      </c>
      <c r="DF247">
        <v>1.09360009360009</v>
      </c>
      <c r="DG247">
        <v>1.1826067107966201</v>
      </c>
      <c r="DH247">
        <v>1.1826067107966201</v>
      </c>
      <c r="DI247">
        <v>1.26993589022607</v>
      </c>
      <c r="DJ247">
        <v>1.0601956358164</v>
      </c>
      <c r="DK247">
        <v>1.1165331391114299</v>
      </c>
      <c r="DL247">
        <v>1.1727861771058301</v>
      </c>
      <c r="DM247">
        <v>1.2284082798001399</v>
      </c>
      <c r="DN247">
        <v>1.20818547433168</v>
      </c>
      <c r="DO247" s="70">
        <v>1.15792556131715</v>
      </c>
      <c r="DP247">
        <v>1.07722007722008</v>
      </c>
      <c r="DS247">
        <v>1.3479773814702001</v>
      </c>
      <c r="DT247">
        <v>1.8895478131949599</v>
      </c>
      <c r="DU247">
        <v>2.1388394446422199</v>
      </c>
      <c r="DV247">
        <v>1.20460358056266</v>
      </c>
      <c r="DW247">
        <v>1.39920159680639</v>
      </c>
      <c r="DX247">
        <v>1.2863025962399299</v>
      </c>
    </row>
    <row r="248" spans="102:128" ht="15">
      <c r="CX248">
        <v>2.15273775216138</v>
      </c>
      <c r="CY248">
        <v>1.3479773814702001</v>
      </c>
      <c r="CZ248">
        <v>1.65775401069519</v>
      </c>
      <c r="DA248">
        <v>1.8895478131949599</v>
      </c>
      <c r="DB248">
        <v>1.6684771255483599</v>
      </c>
      <c r="DC248">
        <v>1.2912267928649399</v>
      </c>
      <c r="DD248">
        <v>1.24472315692872</v>
      </c>
      <c r="DE248">
        <v>1.24472315692872</v>
      </c>
      <c r="DF248">
        <v>1.09360009360009</v>
      </c>
      <c r="DG248">
        <v>1.1826067107966201</v>
      </c>
      <c r="DH248">
        <v>1.1826067107966201</v>
      </c>
      <c r="DI248">
        <v>1.26993589022607</v>
      </c>
      <c r="DJ248">
        <v>1.0601956358164</v>
      </c>
      <c r="DK248">
        <v>1.1165331391114299</v>
      </c>
      <c r="DL248">
        <v>1.1727861771058301</v>
      </c>
      <c r="DM248">
        <v>1.2284082798001399</v>
      </c>
      <c r="DN248">
        <v>1.20818547433168</v>
      </c>
      <c r="DO248" s="70">
        <v>1.15792556131715</v>
      </c>
      <c r="DP248">
        <v>1.07722007722008</v>
      </c>
      <c r="DS248">
        <v>1.3479773814702001</v>
      </c>
      <c r="DT248">
        <v>1.8895478131949599</v>
      </c>
      <c r="DU248">
        <v>2.1388394446422199</v>
      </c>
      <c r="DV248">
        <v>1.20460358056266</v>
      </c>
      <c r="DW248">
        <v>1.39920159680639</v>
      </c>
      <c r="DX248">
        <v>1.2863025962399299</v>
      </c>
    </row>
    <row r="249" spans="102:128" ht="15">
      <c r="CX249">
        <v>2.15273775216138</v>
      </c>
      <c r="CY249">
        <v>1.3479773814702001</v>
      </c>
      <c r="CZ249">
        <v>1.65775401069519</v>
      </c>
      <c r="DA249">
        <v>1.8895478131949599</v>
      </c>
      <c r="DB249">
        <v>1.6684771255483599</v>
      </c>
      <c r="DC249">
        <v>1.2912267928649399</v>
      </c>
      <c r="DD249">
        <v>1.24472315692872</v>
      </c>
      <c r="DE249">
        <v>1.24472315692872</v>
      </c>
      <c r="DF249">
        <v>1.09360009360009</v>
      </c>
      <c r="DG249">
        <v>1.1826067107966201</v>
      </c>
      <c r="DH249">
        <v>1.1826067107966201</v>
      </c>
      <c r="DI249">
        <v>1.26993589022607</v>
      </c>
      <c r="DJ249">
        <v>1.0601956358164</v>
      </c>
      <c r="DK249">
        <v>1.1165331391114299</v>
      </c>
      <c r="DL249">
        <v>1.1727861771058301</v>
      </c>
      <c r="DM249">
        <v>1.2284082798001399</v>
      </c>
      <c r="DN249">
        <v>1.20818547433168</v>
      </c>
      <c r="DO249" s="70">
        <v>1.15792556131715</v>
      </c>
      <c r="DP249">
        <v>1.07722007722008</v>
      </c>
      <c r="DS249">
        <v>1.3479773814702001</v>
      </c>
      <c r="DT249">
        <v>1.8895478131949599</v>
      </c>
      <c r="DU249">
        <v>2.1388394446422199</v>
      </c>
      <c r="DV249">
        <v>1.20460358056266</v>
      </c>
      <c r="DW249">
        <v>1.39920159680639</v>
      </c>
      <c r="DX249">
        <v>1.2863025962399299</v>
      </c>
    </row>
    <row r="250" spans="102:128" ht="15">
      <c r="CX250">
        <v>2.15273775216138</v>
      </c>
      <c r="CY250">
        <v>1.3479773814702001</v>
      </c>
      <c r="CZ250">
        <v>1.65775401069519</v>
      </c>
      <c r="DA250">
        <v>1.8895478131949599</v>
      </c>
      <c r="DB250">
        <v>1.6684771255483599</v>
      </c>
      <c r="DC250">
        <v>1.2912267928649399</v>
      </c>
      <c r="DD250">
        <v>1.24472315692872</v>
      </c>
      <c r="DE250">
        <v>1.24472315692872</v>
      </c>
      <c r="DF250">
        <v>1.09360009360009</v>
      </c>
      <c r="DG250">
        <v>1.1826067107966201</v>
      </c>
      <c r="DH250">
        <v>1.1826067107966201</v>
      </c>
      <c r="DI250">
        <v>1.26993589022607</v>
      </c>
      <c r="DJ250">
        <v>1.0601956358164</v>
      </c>
      <c r="DK250">
        <v>1.1165331391114299</v>
      </c>
      <c r="DL250">
        <v>1.1727861771058301</v>
      </c>
      <c r="DM250">
        <v>1.2284082798001399</v>
      </c>
      <c r="DN250">
        <v>1.20818547433168</v>
      </c>
      <c r="DO250" s="70">
        <v>1.15792556131715</v>
      </c>
      <c r="DP250">
        <v>1.07722007722008</v>
      </c>
      <c r="DS250">
        <v>1.3479773814702001</v>
      </c>
      <c r="DT250">
        <v>1.8895478131949599</v>
      </c>
      <c r="DU250">
        <v>2.1388394446422199</v>
      </c>
      <c r="DV250">
        <v>1.20460358056266</v>
      </c>
      <c r="DW250">
        <v>1.39920159680639</v>
      </c>
      <c r="DX250">
        <v>1.2863025962399299</v>
      </c>
    </row>
    <row r="251" spans="102:128" ht="15">
      <c r="CX251">
        <v>2.15273775216138</v>
      </c>
      <c r="CY251">
        <v>1.3479773814702001</v>
      </c>
      <c r="CZ251">
        <v>1.65775401069519</v>
      </c>
      <c r="DA251">
        <v>1.8895478131949599</v>
      </c>
      <c r="DB251">
        <v>1.6684771255483599</v>
      </c>
      <c r="DC251">
        <v>1.2912267928649399</v>
      </c>
      <c r="DD251">
        <v>1.24472315692872</v>
      </c>
      <c r="DE251">
        <v>1.24472315692872</v>
      </c>
      <c r="DF251">
        <v>1.09360009360009</v>
      </c>
      <c r="DG251">
        <v>1.1826067107966201</v>
      </c>
      <c r="DH251">
        <v>1.1826067107966201</v>
      </c>
      <c r="DI251">
        <v>1.26993589022607</v>
      </c>
      <c r="DJ251">
        <v>1.0601956358164</v>
      </c>
      <c r="DK251">
        <v>1.1165331391114299</v>
      </c>
      <c r="DL251">
        <v>1.1727861771058301</v>
      </c>
      <c r="DM251">
        <v>1.2284082798001399</v>
      </c>
      <c r="DN251">
        <v>1.20818547433168</v>
      </c>
      <c r="DO251" s="70">
        <v>1.15792556131715</v>
      </c>
      <c r="DP251">
        <v>1.07722007722008</v>
      </c>
      <c r="DS251">
        <v>1.3479773814702001</v>
      </c>
      <c r="DT251">
        <v>1.8895478131949599</v>
      </c>
      <c r="DU251">
        <v>2.1388394446422199</v>
      </c>
      <c r="DV251">
        <v>1.20460358056266</v>
      </c>
      <c r="DW251">
        <v>1.39920159680639</v>
      </c>
      <c r="DX251">
        <v>1.2863025962399299</v>
      </c>
    </row>
    <row r="252" spans="102:128" ht="15">
      <c r="CX252">
        <v>2.15273775216138</v>
      </c>
      <c r="CY252">
        <v>1.3479773814702001</v>
      </c>
      <c r="CZ252">
        <v>1.65775401069519</v>
      </c>
      <c r="DA252">
        <v>1.8895478131949599</v>
      </c>
      <c r="DB252">
        <v>1.6684771255483599</v>
      </c>
      <c r="DC252">
        <v>1.2912267928649399</v>
      </c>
      <c r="DD252">
        <v>1.24472315692872</v>
      </c>
      <c r="DE252">
        <v>1.24472315692872</v>
      </c>
      <c r="DF252">
        <v>1.09360009360009</v>
      </c>
      <c r="DG252">
        <v>1.1826067107966201</v>
      </c>
      <c r="DH252">
        <v>1.1826067107966201</v>
      </c>
      <c r="DI252">
        <v>1.26993589022607</v>
      </c>
      <c r="DJ252">
        <v>1.0601956358164</v>
      </c>
      <c r="DK252">
        <v>1.1165331391114299</v>
      </c>
      <c r="DL252">
        <v>1.1727861771058301</v>
      </c>
      <c r="DM252">
        <v>1.2284082798001399</v>
      </c>
      <c r="DN252">
        <v>1.20818547433168</v>
      </c>
      <c r="DO252" s="70">
        <v>1.15792556131715</v>
      </c>
      <c r="DP252">
        <v>1.07722007722008</v>
      </c>
      <c r="DS252">
        <v>1.3479773814702001</v>
      </c>
      <c r="DT252">
        <v>1.8895478131949599</v>
      </c>
      <c r="DU252">
        <v>2.1388394446422199</v>
      </c>
      <c r="DV252">
        <v>1.20460358056266</v>
      </c>
      <c r="DW252">
        <v>1.39920159680639</v>
      </c>
      <c r="DX252">
        <v>1.2863025962399299</v>
      </c>
    </row>
    <row r="253" spans="102:128" ht="15">
      <c r="CX253">
        <v>2.15273775216138</v>
      </c>
      <c r="CY253">
        <v>1.3479773814702001</v>
      </c>
      <c r="CZ253">
        <v>1.65775401069519</v>
      </c>
      <c r="DA253">
        <v>1.8895478131949599</v>
      </c>
      <c r="DB253">
        <v>1.6684771255483599</v>
      </c>
      <c r="DC253">
        <v>1.2912267928649399</v>
      </c>
      <c r="DD253">
        <v>1.24472315692872</v>
      </c>
      <c r="DE253">
        <v>1.24472315692872</v>
      </c>
      <c r="DF253">
        <v>1.09360009360009</v>
      </c>
      <c r="DG253">
        <v>1.1826067107966201</v>
      </c>
      <c r="DH253">
        <v>1.1826067107966201</v>
      </c>
      <c r="DI253">
        <v>1.26993589022607</v>
      </c>
      <c r="DJ253">
        <v>1.0601956358164</v>
      </c>
      <c r="DK253">
        <v>1.1165331391114299</v>
      </c>
      <c r="DL253">
        <v>1.1727861771058301</v>
      </c>
      <c r="DM253">
        <v>1.2284082798001399</v>
      </c>
      <c r="DN253">
        <v>1.20818547433168</v>
      </c>
      <c r="DO253" s="70">
        <v>1.15792556131715</v>
      </c>
      <c r="DP253">
        <v>1.07722007722008</v>
      </c>
      <c r="DS253">
        <v>1.3479773814702001</v>
      </c>
      <c r="DT253">
        <v>1.8895478131949599</v>
      </c>
      <c r="DU253">
        <v>2.1388394446422199</v>
      </c>
      <c r="DV253">
        <v>1.20460358056266</v>
      </c>
      <c r="DW253">
        <v>1.39920159680639</v>
      </c>
      <c r="DX253">
        <v>1.2863025962399299</v>
      </c>
    </row>
    <row r="254" spans="102:128" ht="15">
      <c r="CX254">
        <v>2.15273775216138</v>
      </c>
      <c r="CY254">
        <v>1.3479773814702001</v>
      </c>
      <c r="CZ254">
        <v>1.65775401069519</v>
      </c>
      <c r="DA254">
        <v>1.8895478131949599</v>
      </c>
      <c r="DB254">
        <v>1.6684771255483599</v>
      </c>
      <c r="DC254">
        <v>1.2912267928649399</v>
      </c>
      <c r="DD254">
        <v>1.24472315692872</v>
      </c>
      <c r="DE254">
        <v>1.24472315692872</v>
      </c>
      <c r="DF254">
        <v>1.09360009360009</v>
      </c>
      <c r="DG254">
        <v>1.1826067107966201</v>
      </c>
      <c r="DH254">
        <v>1.1826067107966201</v>
      </c>
      <c r="DI254">
        <v>1.26993589022607</v>
      </c>
      <c r="DJ254">
        <v>1.0601956358164</v>
      </c>
      <c r="DK254">
        <v>1.1165331391114299</v>
      </c>
      <c r="DL254">
        <v>1.1727861771058301</v>
      </c>
      <c r="DM254">
        <v>1.2284082798001399</v>
      </c>
      <c r="DN254">
        <v>1.20818547433168</v>
      </c>
      <c r="DO254" s="70">
        <v>1.15792556131715</v>
      </c>
      <c r="DP254">
        <v>1.07722007722008</v>
      </c>
      <c r="DS254">
        <v>1.3479773814702001</v>
      </c>
      <c r="DT254">
        <v>1.8895478131949599</v>
      </c>
      <c r="DU254">
        <v>2.1388394446422199</v>
      </c>
      <c r="DV254">
        <v>1.20460358056266</v>
      </c>
      <c r="DW254">
        <v>1.39920159680639</v>
      </c>
      <c r="DX254">
        <v>1.2863025962399299</v>
      </c>
    </row>
    <row r="255" spans="102:128" ht="15">
      <c r="CX255">
        <v>2.15273775216138</v>
      </c>
      <c r="CY255">
        <v>1.3479773814702001</v>
      </c>
      <c r="CZ255">
        <v>1.65775401069519</v>
      </c>
      <c r="DA255">
        <v>1.8895478131949599</v>
      </c>
      <c r="DB255">
        <v>1.6684771255483599</v>
      </c>
      <c r="DC255">
        <v>1.2912267928649399</v>
      </c>
      <c r="DD255">
        <v>1.24472315692872</v>
      </c>
      <c r="DE255">
        <v>1.24472315692872</v>
      </c>
      <c r="DF255">
        <v>1.09360009360009</v>
      </c>
      <c r="DG255">
        <v>1.1826067107966201</v>
      </c>
      <c r="DH255">
        <v>1.1826067107966201</v>
      </c>
      <c r="DI255">
        <v>1.26993589022607</v>
      </c>
      <c r="DJ255">
        <v>1.0601956358164</v>
      </c>
      <c r="DK255">
        <v>1.1165331391114299</v>
      </c>
      <c r="DL255">
        <v>1.1727861771058301</v>
      </c>
      <c r="DM255">
        <v>1.2284082798001399</v>
      </c>
      <c r="DN255">
        <v>1.20818547433168</v>
      </c>
      <c r="DO255" s="70">
        <v>1.15792556131715</v>
      </c>
      <c r="DP255">
        <v>1.07722007722008</v>
      </c>
      <c r="DS255">
        <v>1.3479773814702001</v>
      </c>
      <c r="DT255">
        <v>1.8895478131949599</v>
      </c>
      <c r="DU255">
        <v>2.1388394446422199</v>
      </c>
      <c r="DV255">
        <v>1.20460358056266</v>
      </c>
      <c r="DW255">
        <v>1.39920159680639</v>
      </c>
      <c r="DX255">
        <v>1.2863025962399299</v>
      </c>
    </row>
    <row r="256" spans="102:128" ht="15">
      <c r="CX256">
        <v>2.15273775216138</v>
      </c>
      <c r="CY256">
        <v>1.3479773814702001</v>
      </c>
      <c r="CZ256">
        <v>1.65775401069519</v>
      </c>
      <c r="DA256">
        <v>1.8895478131949599</v>
      </c>
      <c r="DB256">
        <v>1.6684771255483599</v>
      </c>
      <c r="DC256">
        <v>1.2912267928649399</v>
      </c>
      <c r="DD256">
        <v>1.24472315692872</v>
      </c>
      <c r="DE256">
        <v>1.24472315692872</v>
      </c>
      <c r="DF256">
        <v>1.09360009360009</v>
      </c>
      <c r="DG256">
        <v>1.1826067107966201</v>
      </c>
      <c r="DH256">
        <v>1.1826067107966201</v>
      </c>
      <c r="DI256">
        <v>1.26993589022607</v>
      </c>
      <c r="DJ256">
        <v>1.0601956358164</v>
      </c>
      <c r="DK256">
        <v>1.1165331391114299</v>
      </c>
      <c r="DL256">
        <v>1.1727861771058301</v>
      </c>
      <c r="DM256">
        <v>1.2284082798001399</v>
      </c>
      <c r="DN256">
        <v>1.20818547433168</v>
      </c>
      <c r="DO256" s="70">
        <v>1.15792556131715</v>
      </c>
      <c r="DP256">
        <v>1.07722007722008</v>
      </c>
      <c r="DS256">
        <v>1.3479773814702001</v>
      </c>
      <c r="DT256">
        <v>1.8895478131949599</v>
      </c>
      <c r="DU256">
        <v>2.1388394446422199</v>
      </c>
      <c r="DV256">
        <v>1.20460358056266</v>
      </c>
      <c r="DW256">
        <v>1.39920159680639</v>
      </c>
      <c r="DX256">
        <v>1.2863025962399299</v>
      </c>
    </row>
    <row r="257" spans="102:128" ht="15">
      <c r="CX257">
        <v>2.15273775216138</v>
      </c>
      <c r="CY257">
        <v>1.3479773814702001</v>
      </c>
      <c r="CZ257">
        <v>1.65775401069519</v>
      </c>
      <c r="DA257">
        <v>1.8895478131949599</v>
      </c>
      <c r="DB257">
        <v>1.6684771255483599</v>
      </c>
      <c r="DC257">
        <v>1.2912267928649399</v>
      </c>
      <c r="DD257">
        <v>1.24472315692872</v>
      </c>
      <c r="DE257">
        <v>1.24472315692872</v>
      </c>
      <c r="DF257">
        <v>1.09360009360009</v>
      </c>
      <c r="DG257">
        <v>1.1826067107966201</v>
      </c>
      <c r="DH257">
        <v>1.1826067107966201</v>
      </c>
      <c r="DI257">
        <v>1.26993589022607</v>
      </c>
      <c r="DJ257">
        <v>1.0601956358164</v>
      </c>
      <c r="DK257">
        <v>1.1165331391114299</v>
      </c>
      <c r="DL257">
        <v>1.1727861771058301</v>
      </c>
      <c r="DM257">
        <v>1.2284082798001399</v>
      </c>
      <c r="DN257">
        <v>1.20818547433168</v>
      </c>
      <c r="DO257" s="70">
        <v>1.15792556131715</v>
      </c>
      <c r="DP257">
        <v>1.07722007722008</v>
      </c>
      <c r="DS257">
        <v>1.3479773814702001</v>
      </c>
      <c r="DT257">
        <v>1.8895478131949599</v>
      </c>
      <c r="DU257">
        <v>2.1388394446422199</v>
      </c>
      <c r="DV257">
        <v>1.20460358056266</v>
      </c>
      <c r="DW257">
        <v>1.39920159680639</v>
      </c>
      <c r="DX257">
        <v>1.2863025962399299</v>
      </c>
    </row>
    <row r="258" spans="102:128" ht="15">
      <c r="CX258">
        <v>2.15273775216138</v>
      </c>
      <c r="CY258">
        <v>1.3479773814702001</v>
      </c>
      <c r="CZ258">
        <v>1.65775401069519</v>
      </c>
      <c r="DA258">
        <v>1.8895478131949599</v>
      </c>
      <c r="DB258">
        <v>1.6684771255483599</v>
      </c>
      <c r="DC258">
        <v>1.2912267928649399</v>
      </c>
      <c r="DD258">
        <v>1.24472315692872</v>
      </c>
      <c r="DE258">
        <v>1.24472315692872</v>
      </c>
      <c r="DF258">
        <v>1.09360009360009</v>
      </c>
      <c r="DG258">
        <v>1.1826067107966201</v>
      </c>
      <c r="DH258">
        <v>1.1826067107966201</v>
      </c>
      <c r="DI258">
        <v>1.26993589022607</v>
      </c>
      <c r="DJ258">
        <v>1.0601956358164</v>
      </c>
      <c r="DK258">
        <v>1.1165331391114299</v>
      </c>
      <c r="DL258">
        <v>1.1727861771058301</v>
      </c>
      <c r="DM258">
        <v>1.2284082798001399</v>
      </c>
      <c r="DN258">
        <v>1.20818547433168</v>
      </c>
      <c r="DO258" s="70">
        <v>1.15792556131715</v>
      </c>
      <c r="DP258">
        <v>1.07722007722008</v>
      </c>
      <c r="DS258">
        <v>1.3479773814702001</v>
      </c>
      <c r="DT258">
        <v>1.8895478131949599</v>
      </c>
      <c r="DU258">
        <v>2.1388394446422199</v>
      </c>
      <c r="DV258">
        <v>1.20460358056266</v>
      </c>
      <c r="DW258">
        <v>1.39920159680639</v>
      </c>
      <c r="DX258">
        <v>1.2863025962399299</v>
      </c>
    </row>
    <row r="259" spans="102:128" ht="15">
      <c r="CX259">
        <v>2.15273775216138</v>
      </c>
      <c r="CY259">
        <v>1.3479773814702001</v>
      </c>
      <c r="CZ259">
        <v>1.65775401069519</v>
      </c>
      <c r="DA259">
        <v>1.8895478131949599</v>
      </c>
      <c r="DB259">
        <v>1.6684771255483599</v>
      </c>
      <c r="DC259">
        <v>1.2912267928649399</v>
      </c>
      <c r="DD259">
        <v>1.24472315692872</v>
      </c>
      <c r="DE259">
        <v>1.24472315692872</v>
      </c>
      <c r="DF259">
        <v>1.09360009360009</v>
      </c>
      <c r="DG259">
        <v>1.1826067107966201</v>
      </c>
      <c r="DH259">
        <v>1.1826067107966201</v>
      </c>
      <c r="DI259">
        <v>1.26993589022607</v>
      </c>
      <c r="DJ259">
        <v>1.0601956358164</v>
      </c>
      <c r="DK259">
        <v>1.1165331391114299</v>
      </c>
      <c r="DL259">
        <v>1.1727861771058301</v>
      </c>
      <c r="DM259">
        <v>1.2284082798001399</v>
      </c>
      <c r="DN259">
        <v>1.20818547433168</v>
      </c>
      <c r="DO259" s="70">
        <v>1.15792556131715</v>
      </c>
      <c r="DP259">
        <v>1.07722007722008</v>
      </c>
      <c r="DS259">
        <v>1.3479773814702001</v>
      </c>
      <c r="DT259">
        <v>1.8895478131949599</v>
      </c>
      <c r="DU259">
        <v>2.1388394446422199</v>
      </c>
      <c r="DV259">
        <v>1.20460358056266</v>
      </c>
      <c r="DW259">
        <v>1.39920159680639</v>
      </c>
      <c r="DX259">
        <v>1.2863025962399299</v>
      </c>
    </row>
    <row r="260" spans="102:128" ht="15">
      <c r="CX260">
        <v>2.15273775216138</v>
      </c>
      <c r="CY260">
        <v>1.3479773814702001</v>
      </c>
      <c r="CZ260">
        <v>1.65775401069519</v>
      </c>
      <c r="DA260">
        <v>1.8895478131949599</v>
      </c>
      <c r="DB260">
        <v>1.6684771255483599</v>
      </c>
      <c r="DC260">
        <v>1.2912267928649399</v>
      </c>
      <c r="DD260">
        <v>1.24472315692872</v>
      </c>
      <c r="DE260">
        <v>1.24472315692872</v>
      </c>
      <c r="DF260">
        <v>1.09360009360009</v>
      </c>
      <c r="DG260">
        <v>1.1826067107966201</v>
      </c>
      <c r="DH260">
        <v>1.1826067107966201</v>
      </c>
      <c r="DI260">
        <v>1.26993589022607</v>
      </c>
      <c r="DJ260">
        <v>1.0601956358164</v>
      </c>
      <c r="DK260">
        <v>1.1165331391114299</v>
      </c>
      <c r="DL260">
        <v>1.1727861771058301</v>
      </c>
      <c r="DM260">
        <v>1.2284082798001399</v>
      </c>
      <c r="DN260">
        <v>1.20818547433168</v>
      </c>
      <c r="DO260" s="70">
        <v>1.15792556131715</v>
      </c>
      <c r="DP260">
        <v>1.07722007722008</v>
      </c>
      <c r="DS260">
        <v>1.3479773814702001</v>
      </c>
      <c r="DT260">
        <v>1.8895478131949599</v>
      </c>
      <c r="DU260">
        <v>2.1388394446422199</v>
      </c>
      <c r="DV260">
        <v>1.20460358056266</v>
      </c>
      <c r="DW260">
        <v>1.39920159680639</v>
      </c>
      <c r="DX260">
        <v>1.2863025962399299</v>
      </c>
    </row>
    <row r="261" spans="102:128" ht="15">
      <c r="CX261">
        <v>2.15273775216138</v>
      </c>
      <c r="CY261">
        <v>1.3479773814702001</v>
      </c>
      <c r="CZ261">
        <v>1.65775401069519</v>
      </c>
      <c r="DA261">
        <v>1.8895478131949599</v>
      </c>
      <c r="DB261">
        <v>1.6684771255483599</v>
      </c>
      <c r="DC261">
        <v>1.2912267928649399</v>
      </c>
      <c r="DD261">
        <v>1.24472315692872</v>
      </c>
      <c r="DE261">
        <v>1.24472315692872</v>
      </c>
      <c r="DF261">
        <v>1.09360009360009</v>
      </c>
      <c r="DG261">
        <v>1.1826067107966201</v>
      </c>
      <c r="DH261">
        <v>1.1826067107966201</v>
      </c>
      <c r="DI261">
        <v>1.26993589022607</v>
      </c>
      <c r="DJ261">
        <v>1.0601956358164</v>
      </c>
      <c r="DK261">
        <v>1.1165331391114299</v>
      </c>
      <c r="DL261">
        <v>1.1727861771058301</v>
      </c>
      <c r="DM261">
        <v>1.2284082798001399</v>
      </c>
      <c r="DN261">
        <v>1.20818547433168</v>
      </c>
      <c r="DO261" s="70">
        <v>1.15792556131715</v>
      </c>
      <c r="DP261">
        <v>1.07722007722008</v>
      </c>
      <c r="DS261">
        <v>1.3479773814702001</v>
      </c>
      <c r="DT261">
        <v>1.8895478131949599</v>
      </c>
      <c r="DU261">
        <v>2.1388394446422199</v>
      </c>
      <c r="DV261">
        <v>1.20460358056266</v>
      </c>
      <c r="DW261">
        <v>1.39920159680639</v>
      </c>
      <c r="DX261">
        <v>1.2863025962399299</v>
      </c>
    </row>
    <row r="262" spans="102:128" ht="15">
      <c r="CX262">
        <v>2.15273775216138</v>
      </c>
      <c r="CY262">
        <v>1.3479773814702001</v>
      </c>
      <c r="CZ262">
        <v>1.65775401069519</v>
      </c>
      <c r="DA262">
        <v>1.8895478131949599</v>
      </c>
      <c r="DB262">
        <v>1.6684771255483599</v>
      </c>
      <c r="DC262">
        <v>1.2912267928649399</v>
      </c>
      <c r="DD262">
        <v>1.24472315692872</v>
      </c>
      <c r="DE262">
        <v>1.24472315692872</v>
      </c>
      <c r="DF262">
        <v>1.09360009360009</v>
      </c>
      <c r="DG262">
        <v>1.1826067107966201</v>
      </c>
      <c r="DH262">
        <v>1.1826067107966201</v>
      </c>
      <c r="DI262">
        <v>1.26993589022607</v>
      </c>
      <c r="DJ262">
        <v>1.0601956358164</v>
      </c>
      <c r="DK262">
        <v>1.1165331391114299</v>
      </c>
      <c r="DL262">
        <v>1.1727861771058301</v>
      </c>
      <c r="DM262">
        <v>1.2284082798001399</v>
      </c>
      <c r="DN262">
        <v>1.20818547433168</v>
      </c>
      <c r="DO262" s="70">
        <v>1.15792556131715</v>
      </c>
      <c r="DP262">
        <v>1.07722007722008</v>
      </c>
      <c r="DS262">
        <v>1.3479773814702001</v>
      </c>
      <c r="DT262">
        <v>1.8895478131949599</v>
      </c>
      <c r="DU262">
        <v>2.1388394446422199</v>
      </c>
      <c r="DV262">
        <v>1.20460358056266</v>
      </c>
      <c r="DW262">
        <v>1.39920159680639</v>
      </c>
      <c r="DX262">
        <v>1.2863025962399299</v>
      </c>
    </row>
    <row r="263" spans="102:128" ht="15">
      <c r="CX263">
        <v>2.15273775216138</v>
      </c>
      <c r="CY263">
        <v>1.3479773814702001</v>
      </c>
      <c r="CZ263">
        <v>1.65775401069519</v>
      </c>
      <c r="DA263">
        <v>1.8895478131949599</v>
      </c>
      <c r="DB263">
        <v>1.6684771255483599</v>
      </c>
      <c r="DC263">
        <v>1.2912267928649399</v>
      </c>
      <c r="DD263">
        <v>1.24472315692872</v>
      </c>
      <c r="DE263">
        <v>1.24472315692872</v>
      </c>
      <c r="DF263">
        <v>1.09360009360009</v>
      </c>
      <c r="DG263">
        <v>1.1826067107966201</v>
      </c>
      <c r="DH263">
        <v>1.1826067107966201</v>
      </c>
      <c r="DI263">
        <v>1.26993589022607</v>
      </c>
      <c r="DJ263">
        <v>1.0601956358164</v>
      </c>
      <c r="DK263">
        <v>1.1165331391114299</v>
      </c>
      <c r="DL263">
        <v>1.1727861771058301</v>
      </c>
      <c r="DM263">
        <v>1.2284082798001399</v>
      </c>
      <c r="DN263">
        <v>1.20818547433168</v>
      </c>
      <c r="DO263" s="70">
        <v>1.15792556131715</v>
      </c>
      <c r="DP263">
        <v>1.07722007722008</v>
      </c>
      <c r="DS263">
        <v>1.3479773814702001</v>
      </c>
      <c r="DT263">
        <v>1.8895478131949599</v>
      </c>
      <c r="DU263">
        <v>2.1388394446422199</v>
      </c>
      <c r="DV263">
        <v>1.20460358056266</v>
      </c>
      <c r="DW263">
        <v>1.39920159680639</v>
      </c>
      <c r="DX263">
        <v>1.2863025962399299</v>
      </c>
    </row>
    <row r="264" spans="102:128" ht="15">
      <c r="CX264">
        <v>2.15273775216138</v>
      </c>
      <c r="CY264">
        <v>1.3479773814702001</v>
      </c>
      <c r="CZ264">
        <v>1.65775401069519</v>
      </c>
      <c r="DA264">
        <v>1.8895478131949599</v>
      </c>
      <c r="DB264">
        <v>1.6684771255483599</v>
      </c>
      <c r="DC264">
        <v>1.2912267928649399</v>
      </c>
      <c r="DD264">
        <v>1.24472315692872</v>
      </c>
      <c r="DE264">
        <v>1.24472315692872</v>
      </c>
      <c r="DF264">
        <v>1.09360009360009</v>
      </c>
      <c r="DG264">
        <v>1.1826067107966201</v>
      </c>
      <c r="DH264">
        <v>1.1826067107966201</v>
      </c>
      <c r="DI264">
        <v>1.26993589022607</v>
      </c>
      <c r="DJ264">
        <v>1.0601956358164</v>
      </c>
      <c r="DK264">
        <v>1.1165331391114299</v>
      </c>
      <c r="DL264">
        <v>1.1727861771058301</v>
      </c>
      <c r="DM264">
        <v>1.2284082798001399</v>
      </c>
      <c r="DN264">
        <v>1.20818547433168</v>
      </c>
      <c r="DO264" s="70">
        <v>1.15792556131715</v>
      </c>
      <c r="DP264">
        <v>1.07722007722008</v>
      </c>
      <c r="DS264">
        <v>1.3479773814702001</v>
      </c>
      <c r="DT264">
        <v>1.8895478131949599</v>
      </c>
      <c r="DU264">
        <v>2.1388394446422199</v>
      </c>
      <c r="DV264">
        <v>1.20460358056266</v>
      </c>
      <c r="DW264">
        <v>1.39920159680639</v>
      </c>
      <c r="DX264">
        <v>1.2863025962399299</v>
      </c>
    </row>
    <row r="265" spans="102:128" ht="15">
      <c r="CX265">
        <v>2.15273775216138</v>
      </c>
      <c r="CY265">
        <v>1.3479773814702001</v>
      </c>
      <c r="CZ265">
        <v>1.65775401069519</v>
      </c>
      <c r="DA265">
        <v>1.8895478131949599</v>
      </c>
      <c r="DB265">
        <v>1.6684771255483599</v>
      </c>
      <c r="DC265">
        <v>1.2912267928649399</v>
      </c>
      <c r="DD265">
        <v>1.24472315692872</v>
      </c>
      <c r="DE265">
        <v>1.24472315692872</v>
      </c>
      <c r="DF265">
        <v>1.09360009360009</v>
      </c>
      <c r="DG265">
        <v>1.1826067107966201</v>
      </c>
      <c r="DH265">
        <v>1.1826067107966201</v>
      </c>
      <c r="DI265">
        <v>1.26993589022607</v>
      </c>
      <c r="DJ265">
        <v>1.0601956358164</v>
      </c>
      <c r="DK265">
        <v>1.1165331391114299</v>
      </c>
      <c r="DL265">
        <v>1.1727861771058301</v>
      </c>
      <c r="DM265">
        <v>1.2284082798001399</v>
      </c>
      <c r="DN265">
        <v>1.20818547433168</v>
      </c>
      <c r="DO265" s="70">
        <v>1.15792556131715</v>
      </c>
      <c r="DP265">
        <v>1.07722007722008</v>
      </c>
      <c r="DS265">
        <v>1.3479773814702001</v>
      </c>
      <c r="DT265">
        <v>1.8895478131949599</v>
      </c>
      <c r="DU265">
        <v>2.1388394446422199</v>
      </c>
      <c r="DV265">
        <v>1.20460358056266</v>
      </c>
      <c r="DW265">
        <v>1.39920159680639</v>
      </c>
      <c r="DX265">
        <v>1.2863025962399299</v>
      </c>
    </row>
    <row r="266" spans="102:128" ht="15">
      <c r="CX266">
        <v>2.15273775216138</v>
      </c>
      <c r="CY266">
        <v>1.3479773814702001</v>
      </c>
      <c r="CZ266">
        <v>1.65775401069519</v>
      </c>
      <c r="DA266">
        <v>1.8895478131949599</v>
      </c>
      <c r="DB266">
        <v>1.6684771255483599</v>
      </c>
      <c r="DC266">
        <v>1.2912267928649399</v>
      </c>
      <c r="DD266">
        <v>1.24472315692872</v>
      </c>
      <c r="DE266">
        <v>1.24472315692872</v>
      </c>
      <c r="DF266">
        <v>1.09360009360009</v>
      </c>
      <c r="DG266">
        <v>1.1826067107966201</v>
      </c>
      <c r="DH266">
        <v>1.1826067107966201</v>
      </c>
      <c r="DI266">
        <v>1.26993589022607</v>
      </c>
      <c r="DJ266">
        <v>1.0601956358164</v>
      </c>
      <c r="DK266">
        <v>1.1165331391114299</v>
      </c>
      <c r="DL266">
        <v>1.1727861771058301</v>
      </c>
      <c r="DM266">
        <v>1.2284082798001399</v>
      </c>
      <c r="DN266">
        <v>1.20818547433168</v>
      </c>
      <c r="DO266" s="70">
        <v>1.15792556131715</v>
      </c>
      <c r="DP266">
        <v>1.07722007722008</v>
      </c>
      <c r="DS266">
        <v>1.3479773814702001</v>
      </c>
      <c r="DT266">
        <v>1.8895478131949599</v>
      </c>
      <c r="DU266">
        <v>2.1388394446422199</v>
      </c>
      <c r="DV266">
        <v>1.20460358056266</v>
      </c>
      <c r="DW266">
        <v>1.39920159680639</v>
      </c>
      <c r="DX266">
        <v>1.2863025962399299</v>
      </c>
    </row>
    <row r="267" spans="102:128" ht="15">
      <c r="CX267">
        <v>2.15273775216138</v>
      </c>
      <c r="CY267">
        <v>1.3479773814702001</v>
      </c>
      <c r="CZ267">
        <v>1.65775401069519</v>
      </c>
      <c r="DA267">
        <v>1.8895478131949599</v>
      </c>
      <c r="DB267">
        <v>1.6684771255483599</v>
      </c>
      <c r="DC267">
        <v>1.2912267928649399</v>
      </c>
      <c r="DD267">
        <v>1.24472315692872</v>
      </c>
      <c r="DE267">
        <v>1.24472315692872</v>
      </c>
      <c r="DF267">
        <v>1.09360009360009</v>
      </c>
      <c r="DG267">
        <v>1.1826067107966201</v>
      </c>
      <c r="DH267">
        <v>1.1826067107966201</v>
      </c>
      <c r="DI267">
        <v>1.26993589022607</v>
      </c>
      <c r="DJ267">
        <v>1.0601956358164</v>
      </c>
      <c r="DK267">
        <v>1.1165331391114299</v>
      </c>
      <c r="DL267">
        <v>1.1727861771058301</v>
      </c>
      <c r="DM267">
        <v>1.2284082798001399</v>
      </c>
      <c r="DN267">
        <v>1.20818547433168</v>
      </c>
      <c r="DO267" s="70">
        <v>1.15792556131715</v>
      </c>
      <c r="DP267">
        <v>1.07722007722008</v>
      </c>
      <c r="DS267">
        <v>1.3479773814702001</v>
      </c>
      <c r="DT267">
        <v>1.8895478131949599</v>
      </c>
      <c r="DU267">
        <v>2.1388394446422199</v>
      </c>
      <c r="DV267">
        <v>1.20460358056266</v>
      </c>
      <c r="DW267">
        <v>1.39920159680639</v>
      </c>
      <c r="DX267">
        <v>1.2863025962399299</v>
      </c>
    </row>
    <row r="268" spans="102:128" ht="15">
      <c r="CX268">
        <v>2.15273775216138</v>
      </c>
      <c r="CY268">
        <v>1.3479773814702001</v>
      </c>
      <c r="CZ268">
        <v>1.65775401069519</v>
      </c>
      <c r="DA268">
        <v>1.8895478131949599</v>
      </c>
      <c r="DB268">
        <v>1.6684771255483599</v>
      </c>
      <c r="DC268">
        <v>1.2912267928649399</v>
      </c>
      <c r="DD268">
        <v>1.24472315692872</v>
      </c>
      <c r="DE268">
        <v>1.24472315692872</v>
      </c>
      <c r="DF268">
        <v>1.09360009360009</v>
      </c>
      <c r="DG268">
        <v>1.1826067107966201</v>
      </c>
      <c r="DH268">
        <v>1.1826067107966201</v>
      </c>
      <c r="DI268">
        <v>1.26993589022607</v>
      </c>
      <c r="DJ268">
        <v>1.0601956358164</v>
      </c>
      <c r="DK268">
        <v>1.1165331391114299</v>
      </c>
      <c r="DL268">
        <v>1.1727861771058301</v>
      </c>
      <c r="DM268">
        <v>1.2284082798001399</v>
      </c>
      <c r="DN268">
        <v>1.20818547433168</v>
      </c>
      <c r="DO268" s="70">
        <v>1.15792556131715</v>
      </c>
      <c r="DP268">
        <v>1.07722007722008</v>
      </c>
      <c r="DS268">
        <v>1.3479773814702001</v>
      </c>
      <c r="DT268">
        <v>1.8895478131949599</v>
      </c>
      <c r="DU268">
        <v>2.1388394446422199</v>
      </c>
      <c r="DV268">
        <v>1.20460358056266</v>
      </c>
      <c r="DW268">
        <v>1.39920159680639</v>
      </c>
      <c r="DX268">
        <v>1.2863025962399299</v>
      </c>
    </row>
    <row r="269" spans="102:128" ht="15">
      <c r="CX269">
        <v>2.15273775216138</v>
      </c>
      <c r="CY269">
        <v>1.3479773814702001</v>
      </c>
      <c r="CZ269">
        <v>1.65775401069519</v>
      </c>
      <c r="DA269">
        <v>1.8895478131949599</v>
      </c>
      <c r="DB269">
        <v>1.6684771255483599</v>
      </c>
      <c r="DC269">
        <v>1.2912267928649399</v>
      </c>
      <c r="DD269">
        <v>1.24472315692872</v>
      </c>
      <c r="DE269">
        <v>1.24472315692872</v>
      </c>
      <c r="DF269">
        <v>1.09360009360009</v>
      </c>
      <c r="DG269">
        <v>1.1826067107966201</v>
      </c>
      <c r="DH269">
        <v>1.1826067107966201</v>
      </c>
      <c r="DI269">
        <v>1.26993589022607</v>
      </c>
      <c r="DJ269">
        <v>1.0601956358164</v>
      </c>
      <c r="DK269">
        <v>1.1165331391114299</v>
      </c>
      <c r="DL269">
        <v>1.1727861771058301</v>
      </c>
      <c r="DM269">
        <v>1.2284082798001399</v>
      </c>
      <c r="DN269">
        <v>1.20818547433168</v>
      </c>
      <c r="DO269" s="70">
        <v>1.15792556131715</v>
      </c>
      <c r="DP269">
        <v>1.07722007722008</v>
      </c>
      <c r="DS269">
        <v>1.3479773814702001</v>
      </c>
      <c r="DT269">
        <v>1.8895478131949599</v>
      </c>
      <c r="DU269">
        <v>2.1388394446422199</v>
      </c>
      <c r="DV269">
        <v>1.20460358056266</v>
      </c>
      <c r="DW269">
        <v>1.39920159680639</v>
      </c>
      <c r="DX269">
        <v>1.2863025962399299</v>
      </c>
    </row>
    <row r="270" spans="102:128" ht="15">
      <c r="CX270">
        <v>2.15273775216138</v>
      </c>
      <c r="CY270">
        <v>1.3479773814702001</v>
      </c>
      <c r="CZ270">
        <v>1.65775401069519</v>
      </c>
      <c r="DA270">
        <v>1.8895478131949599</v>
      </c>
      <c r="DB270">
        <v>1.6684771255483599</v>
      </c>
      <c r="DC270">
        <v>1.2912267928649399</v>
      </c>
      <c r="DD270">
        <v>1.24472315692872</v>
      </c>
      <c r="DE270">
        <v>1.24472315692872</v>
      </c>
      <c r="DF270">
        <v>1.09360009360009</v>
      </c>
      <c r="DG270">
        <v>1.1826067107966201</v>
      </c>
      <c r="DH270">
        <v>1.1826067107966201</v>
      </c>
      <c r="DI270">
        <v>1.26993589022607</v>
      </c>
      <c r="DJ270">
        <v>1.0601956358164</v>
      </c>
      <c r="DK270">
        <v>1.1165331391114299</v>
      </c>
      <c r="DL270">
        <v>1.1727861771058301</v>
      </c>
      <c r="DM270">
        <v>1.2284082798001399</v>
      </c>
      <c r="DN270">
        <v>1.20818547433168</v>
      </c>
      <c r="DO270" s="70">
        <v>1.15792556131715</v>
      </c>
      <c r="DP270">
        <v>1.07722007722008</v>
      </c>
      <c r="DS270">
        <v>1.3479773814702001</v>
      </c>
      <c r="DT270">
        <v>1.8895478131949599</v>
      </c>
      <c r="DU270">
        <v>2.1388394446422199</v>
      </c>
      <c r="DV270">
        <v>1.20460358056266</v>
      </c>
      <c r="DW270">
        <v>1.39920159680639</v>
      </c>
      <c r="DX270">
        <v>1.2863025962399299</v>
      </c>
    </row>
    <row r="271" spans="102:128" ht="15">
      <c r="CX271">
        <v>2.15273775216138</v>
      </c>
      <c r="CY271">
        <v>1.3479773814702001</v>
      </c>
      <c r="CZ271">
        <v>1.65775401069519</v>
      </c>
      <c r="DA271">
        <v>1.8895478131949599</v>
      </c>
      <c r="DB271">
        <v>1.6684771255483599</v>
      </c>
      <c r="DC271">
        <v>1.2912267928649399</v>
      </c>
      <c r="DD271">
        <v>1.24472315692872</v>
      </c>
      <c r="DE271">
        <v>1.24472315692872</v>
      </c>
      <c r="DF271">
        <v>1.09360009360009</v>
      </c>
      <c r="DG271">
        <v>1.1826067107966201</v>
      </c>
      <c r="DH271">
        <v>1.1826067107966201</v>
      </c>
      <c r="DI271">
        <v>1.26993589022607</v>
      </c>
      <c r="DJ271">
        <v>1.0601956358164</v>
      </c>
      <c r="DK271">
        <v>1.1165331391114299</v>
      </c>
      <c r="DL271">
        <v>1.1727861771058301</v>
      </c>
      <c r="DM271">
        <v>1.2284082798001399</v>
      </c>
      <c r="DN271">
        <v>1.20818547433168</v>
      </c>
      <c r="DO271" s="70">
        <v>1.15792556131715</v>
      </c>
      <c r="DP271">
        <v>1.07722007722008</v>
      </c>
      <c r="DS271">
        <v>1.3479773814702001</v>
      </c>
      <c r="DT271">
        <v>1.8895478131949599</v>
      </c>
      <c r="DU271">
        <v>2.1388394446422199</v>
      </c>
      <c r="DV271">
        <v>1.20460358056266</v>
      </c>
      <c r="DW271">
        <v>1.39920159680639</v>
      </c>
      <c r="DX271">
        <v>1.2863025962399299</v>
      </c>
    </row>
    <row r="272" spans="102:128" ht="15">
      <c r="CX272">
        <v>2.15273775216138</v>
      </c>
      <c r="CY272">
        <v>1.3479773814702001</v>
      </c>
      <c r="CZ272">
        <v>1.65775401069519</v>
      </c>
      <c r="DA272">
        <v>1.8895478131949599</v>
      </c>
      <c r="DB272">
        <v>1.6684771255483599</v>
      </c>
      <c r="DC272">
        <v>1.2912267928649399</v>
      </c>
      <c r="DD272">
        <v>1.24472315692872</v>
      </c>
      <c r="DE272">
        <v>1.24472315692872</v>
      </c>
      <c r="DF272">
        <v>1.09360009360009</v>
      </c>
      <c r="DG272">
        <v>1.1826067107966201</v>
      </c>
      <c r="DH272">
        <v>1.1826067107966201</v>
      </c>
      <c r="DI272">
        <v>1.26993589022607</v>
      </c>
      <c r="DJ272">
        <v>1.0601956358164</v>
      </c>
      <c r="DK272">
        <v>1.1165331391114299</v>
      </c>
      <c r="DL272">
        <v>1.1727861771058301</v>
      </c>
      <c r="DM272">
        <v>1.2284082798001399</v>
      </c>
      <c r="DN272">
        <v>1.20818547433168</v>
      </c>
      <c r="DO272" s="70">
        <v>1.15792556131715</v>
      </c>
      <c r="DP272">
        <v>1.07722007722008</v>
      </c>
      <c r="DS272">
        <v>1.3479773814702001</v>
      </c>
      <c r="DT272">
        <v>1.8895478131949599</v>
      </c>
      <c r="DU272">
        <v>2.1388394446422199</v>
      </c>
      <c r="DV272">
        <v>1.20460358056266</v>
      </c>
      <c r="DW272">
        <v>1.39920159680639</v>
      </c>
      <c r="DX272">
        <v>1.2863025962399299</v>
      </c>
    </row>
    <row r="273" spans="102:128" ht="15">
      <c r="CX273">
        <v>2.15273775216138</v>
      </c>
      <c r="CY273">
        <v>1.3479773814702001</v>
      </c>
      <c r="CZ273">
        <v>1.65775401069519</v>
      </c>
      <c r="DA273">
        <v>1.8895478131949599</v>
      </c>
      <c r="DB273">
        <v>1.6684771255483599</v>
      </c>
      <c r="DC273">
        <v>1.2912267928649399</v>
      </c>
      <c r="DD273">
        <v>1.24472315692872</v>
      </c>
      <c r="DE273">
        <v>1.24472315692872</v>
      </c>
      <c r="DF273">
        <v>1.09360009360009</v>
      </c>
      <c r="DG273">
        <v>1.1826067107966201</v>
      </c>
      <c r="DH273">
        <v>1.1826067107966201</v>
      </c>
      <c r="DI273">
        <v>1.26993589022607</v>
      </c>
      <c r="DJ273">
        <v>1.0601956358164</v>
      </c>
      <c r="DK273">
        <v>1.1165331391114299</v>
      </c>
      <c r="DL273">
        <v>1.1727861771058301</v>
      </c>
      <c r="DM273">
        <v>1.2284082798001399</v>
      </c>
      <c r="DN273">
        <v>1.20818547433168</v>
      </c>
      <c r="DO273" s="70">
        <v>1.15792556131715</v>
      </c>
      <c r="DP273">
        <v>1.07722007722008</v>
      </c>
      <c r="DS273">
        <v>1.3479773814702001</v>
      </c>
      <c r="DT273">
        <v>1.8895478131949599</v>
      </c>
      <c r="DU273">
        <v>2.1388394446422199</v>
      </c>
      <c r="DV273">
        <v>1.20460358056266</v>
      </c>
      <c r="DW273">
        <v>1.39920159680639</v>
      </c>
      <c r="DX273">
        <v>1.2863025962399299</v>
      </c>
    </row>
    <row r="274" spans="102:128" ht="15">
      <c r="CX274">
        <v>2.15273775216138</v>
      </c>
      <c r="CY274">
        <v>1.3479773814702001</v>
      </c>
      <c r="CZ274">
        <v>1.65775401069519</v>
      </c>
      <c r="DA274">
        <v>1.8895478131949599</v>
      </c>
      <c r="DB274">
        <v>1.6684771255483599</v>
      </c>
      <c r="DC274">
        <v>1.2912267928649399</v>
      </c>
      <c r="DD274">
        <v>1.24472315692872</v>
      </c>
      <c r="DE274">
        <v>1.24472315692872</v>
      </c>
      <c r="DF274">
        <v>1.09360009360009</v>
      </c>
      <c r="DG274">
        <v>1.1826067107966201</v>
      </c>
      <c r="DH274">
        <v>1.1826067107966201</v>
      </c>
      <c r="DI274">
        <v>1.26993589022607</v>
      </c>
      <c r="DJ274">
        <v>1.0601956358164</v>
      </c>
      <c r="DK274">
        <v>1.1165331391114299</v>
      </c>
      <c r="DL274">
        <v>1.1727861771058301</v>
      </c>
      <c r="DM274">
        <v>1.2284082798001399</v>
      </c>
      <c r="DN274">
        <v>1.20818547433168</v>
      </c>
      <c r="DO274" s="70">
        <v>1.15792556131715</v>
      </c>
      <c r="DP274">
        <v>1.07722007722008</v>
      </c>
      <c r="DS274">
        <v>1.3479773814702001</v>
      </c>
      <c r="DT274">
        <v>1.8895478131949599</v>
      </c>
      <c r="DU274">
        <v>2.1388394446422199</v>
      </c>
      <c r="DV274">
        <v>1.20460358056266</v>
      </c>
      <c r="DW274">
        <v>1.39920159680639</v>
      </c>
      <c r="DX274">
        <v>1.2863025962399299</v>
      </c>
    </row>
    <row r="275" spans="102:128" ht="15">
      <c r="CX275">
        <v>2.15273775216138</v>
      </c>
      <c r="CY275">
        <v>1.3479773814702001</v>
      </c>
      <c r="CZ275">
        <v>1.65775401069519</v>
      </c>
      <c r="DA275">
        <v>1.8895478131949599</v>
      </c>
      <c r="DB275">
        <v>1.6684771255483599</v>
      </c>
      <c r="DC275">
        <v>1.2912267928649399</v>
      </c>
      <c r="DD275">
        <v>1.24472315692872</v>
      </c>
      <c r="DE275">
        <v>1.24472315692872</v>
      </c>
      <c r="DF275">
        <v>1.09360009360009</v>
      </c>
      <c r="DG275">
        <v>1.1826067107966201</v>
      </c>
      <c r="DH275">
        <v>1.1826067107966201</v>
      </c>
      <c r="DI275">
        <v>1.26993589022607</v>
      </c>
      <c r="DJ275">
        <v>1.0601956358164</v>
      </c>
      <c r="DK275">
        <v>1.1165331391114299</v>
      </c>
      <c r="DL275">
        <v>1.1727861771058301</v>
      </c>
      <c r="DM275">
        <v>1.2284082798001399</v>
      </c>
      <c r="DN275">
        <v>1.20818547433168</v>
      </c>
      <c r="DO275" s="70">
        <v>1.15792556131715</v>
      </c>
      <c r="DP275">
        <v>1.07722007722008</v>
      </c>
      <c r="DS275">
        <v>1.3479773814702001</v>
      </c>
      <c r="DT275">
        <v>1.8895478131949599</v>
      </c>
      <c r="DU275">
        <v>2.1388394446422199</v>
      </c>
      <c r="DV275">
        <v>1.20460358056266</v>
      </c>
      <c r="DW275">
        <v>1.39920159680639</v>
      </c>
      <c r="DX275">
        <v>1.2863025962399299</v>
      </c>
    </row>
    <row r="276" spans="102:128" ht="15">
      <c r="CX276">
        <v>2.15273775216138</v>
      </c>
      <c r="CY276">
        <v>1.3479773814702001</v>
      </c>
      <c r="CZ276">
        <v>1.65775401069519</v>
      </c>
      <c r="DA276">
        <v>1.8895478131949599</v>
      </c>
      <c r="DB276">
        <v>1.6684771255483599</v>
      </c>
      <c r="DC276">
        <v>1.2912267928649399</v>
      </c>
      <c r="DD276">
        <v>1.24472315692872</v>
      </c>
      <c r="DE276">
        <v>1.24472315692872</v>
      </c>
      <c r="DF276">
        <v>1.09360009360009</v>
      </c>
      <c r="DG276">
        <v>1.1826067107966201</v>
      </c>
      <c r="DH276">
        <v>1.1826067107966201</v>
      </c>
      <c r="DI276">
        <v>1.26993589022607</v>
      </c>
      <c r="DJ276">
        <v>1.0601956358164</v>
      </c>
      <c r="DK276">
        <v>1.1165331391114299</v>
      </c>
      <c r="DL276">
        <v>1.1727861771058301</v>
      </c>
      <c r="DM276">
        <v>1.2284082798001399</v>
      </c>
      <c r="DN276">
        <v>1.20818547433168</v>
      </c>
      <c r="DO276" s="70">
        <v>1.15792556131715</v>
      </c>
      <c r="DP276">
        <v>1.07722007722008</v>
      </c>
      <c r="DS276">
        <v>1.3479773814702001</v>
      </c>
      <c r="DT276">
        <v>1.8895478131949599</v>
      </c>
      <c r="DU276">
        <v>2.1388394446422199</v>
      </c>
      <c r="DV276">
        <v>1.20460358056266</v>
      </c>
      <c r="DW276">
        <v>1.39920159680639</v>
      </c>
      <c r="DX276">
        <v>1.2863025962399299</v>
      </c>
    </row>
    <row r="277" spans="102:128" ht="15">
      <c r="CX277">
        <v>2.15273775216138</v>
      </c>
      <c r="CY277">
        <v>1.3479773814702001</v>
      </c>
      <c r="CZ277">
        <v>1.65775401069519</v>
      </c>
      <c r="DA277">
        <v>1.8895478131949599</v>
      </c>
      <c r="DB277">
        <v>1.6684771255483599</v>
      </c>
      <c r="DC277">
        <v>1.2912267928649399</v>
      </c>
      <c r="DD277">
        <v>1.24472315692872</v>
      </c>
      <c r="DE277">
        <v>1.24472315692872</v>
      </c>
      <c r="DF277">
        <v>1.09360009360009</v>
      </c>
      <c r="DG277">
        <v>1.1826067107966201</v>
      </c>
      <c r="DH277">
        <v>1.1826067107966201</v>
      </c>
      <c r="DI277">
        <v>1.26993589022607</v>
      </c>
      <c r="DJ277">
        <v>1.0601956358164</v>
      </c>
      <c r="DK277">
        <v>1.1165331391114299</v>
      </c>
      <c r="DL277">
        <v>1.1727861771058301</v>
      </c>
      <c r="DM277">
        <v>1.2284082798001399</v>
      </c>
      <c r="DN277">
        <v>1.20818547433168</v>
      </c>
      <c r="DO277" s="70">
        <v>1.15792556131715</v>
      </c>
      <c r="DP277">
        <v>1.07722007722008</v>
      </c>
      <c r="DS277">
        <v>1.3479773814702001</v>
      </c>
      <c r="DT277">
        <v>1.8895478131949599</v>
      </c>
      <c r="DU277">
        <v>2.1388394446422199</v>
      </c>
      <c r="DV277">
        <v>1.20460358056266</v>
      </c>
      <c r="DW277">
        <v>1.39920159680639</v>
      </c>
      <c r="DX277">
        <v>1.2863025962399299</v>
      </c>
    </row>
    <row r="278" spans="102:128" ht="15">
      <c r="CX278">
        <v>2.15273775216138</v>
      </c>
      <c r="CY278">
        <v>1.3479773814702001</v>
      </c>
      <c r="CZ278">
        <v>1.65775401069519</v>
      </c>
      <c r="DA278">
        <v>1.8895478131949599</v>
      </c>
      <c r="DB278">
        <v>1.6684771255483599</v>
      </c>
      <c r="DC278">
        <v>1.2912267928649399</v>
      </c>
      <c r="DD278">
        <v>1.24472315692872</v>
      </c>
      <c r="DE278">
        <v>1.24472315692872</v>
      </c>
      <c r="DF278">
        <v>1.09360009360009</v>
      </c>
      <c r="DG278">
        <v>1.1826067107966201</v>
      </c>
      <c r="DH278">
        <v>1.1826067107966201</v>
      </c>
      <c r="DI278">
        <v>1.26993589022607</v>
      </c>
      <c r="DJ278">
        <v>1.0601956358164</v>
      </c>
      <c r="DK278">
        <v>1.1165331391114299</v>
      </c>
      <c r="DL278">
        <v>1.1727861771058301</v>
      </c>
      <c r="DM278">
        <v>1.2284082798001399</v>
      </c>
      <c r="DN278">
        <v>1.20818547433168</v>
      </c>
      <c r="DO278" s="70">
        <v>1.15792556131715</v>
      </c>
      <c r="DP278">
        <v>1.07722007722008</v>
      </c>
      <c r="DS278">
        <v>1.3479773814702001</v>
      </c>
      <c r="DT278">
        <v>1.8895478131949599</v>
      </c>
      <c r="DU278">
        <v>2.1388394446422199</v>
      </c>
      <c r="DV278">
        <v>1.20460358056266</v>
      </c>
      <c r="DW278">
        <v>1.39920159680639</v>
      </c>
      <c r="DX278">
        <v>1.2863025962399299</v>
      </c>
    </row>
    <row r="279" spans="102:128" ht="15">
      <c r="CX279">
        <v>2.15273775216138</v>
      </c>
      <c r="CY279">
        <v>1.3479773814702001</v>
      </c>
      <c r="CZ279">
        <v>1.65775401069519</v>
      </c>
      <c r="DA279">
        <v>1.8895478131949599</v>
      </c>
      <c r="DB279">
        <v>1.6684771255483599</v>
      </c>
      <c r="DC279">
        <v>1.2912267928649399</v>
      </c>
      <c r="DD279">
        <v>1.24472315692872</v>
      </c>
      <c r="DE279">
        <v>1.24472315692872</v>
      </c>
      <c r="DF279">
        <v>1.09360009360009</v>
      </c>
      <c r="DG279">
        <v>1.1826067107966201</v>
      </c>
      <c r="DH279">
        <v>1.1826067107966201</v>
      </c>
      <c r="DI279">
        <v>1.26993589022607</v>
      </c>
      <c r="DJ279">
        <v>1.0601956358164</v>
      </c>
      <c r="DK279">
        <v>1.1165331391114299</v>
      </c>
      <c r="DL279">
        <v>1.1727861771058301</v>
      </c>
      <c r="DM279">
        <v>1.2284082798001399</v>
      </c>
      <c r="DN279">
        <v>1.20818547433168</v>
      </c>
      <c r="DO279" s="70">
        <v>1.15792556131715</v>
      </c>
      <c r="DP279">
        <v>1.07722007722008</v>
      </c>
      <c r="DS279">
        <v>1.3479773814702001</v>
      </c>
      <c r="DT279">
        <v>1.8895478131949599</v>
      </c>
      <c r="DU279">
        <v>2.1388394446422199</v>
      </c>
      <c r="DV279">
        <v>1.20460358056266</v>
      </c>
      <c r="DW279">
        <v>1.39920159680639</v>
      </c>
      <c r="DX279">
        <v>1.2863025962399299</v>
      </c>
    </row>
    <row r="280" spans="102:128" ht="15">
      <c r="CX280">
        <v>2.15273775216138</v>
      </c>
      <c r="CY280">
        <v>1.3479773814702001</v>
      </c>
      <c r="CZ280">
        <v>1.65775401069519</v>
      </c>
      <c r="DA280">
        <v>1.8895478131949599</v>
      </c>
      <c r="DB280">
        <v>1.6684771255483599</v>
      </c>
      <c r="DC280">
        <v>1.2912267928649399</v>
      </c>
      <c r="DD280">
        <v>1.24472315692872</v>
      </c>
      <c r="DE280">
        <v>1.24472315692872</v>
      </c>
      <c r="DF280">
        <v>1.09360009360009</v>
      </c>
      <c r="DG280">
        <v>1.1826067107966201</v>
      </c>
      <c r="DH280">
        <v>1.1826067107966201</v>
      </c>
      <c r="DI280">
        <v>1.26993589022607</v>
      </c>
      <c r="DJ280">
        <v>1.0601956358164</v>
      </c>
      <c r="DK280">
        <v>1.1165331391114299</v>
      </c>
      <c r="DL280">
        <v>1.1727861771058301</v>
      </c>
      <c r="DM280">
        <v>1.2284082798001399</v>
      </c>
      <c r="DN280">
        <v>1.20818547433168</v>
      </c>
      <c r="DO280" s="70">
        <v>1.15792556131715</v>
      </c>
      <c r="DP280">
        <v>1.07722007722008</v>
      </c>
      <c r="DS280">
        <v>1.3479773814702001</v>
      </c>
      <c r="DT280">
        <v>1.8895478131949599</v>
      </c>
      <c r="DU280">
        <v>2.1388394446422199</v>
      </c>
      <c r="DV280">
        <v>1.20460358056266</v>
      </c>
      <c r="DW280">
        <v>1.39920159680639</v>
      </c>
      <c r="DX280">
        <v>1.2863025962399299</v>
      </c>
    </row>
    <row r="281" spans="102:128" ht="15">
      <c r="CX281">
        <v>2.15273775216138</v>
      </c>
      <c r="CY281">
        <v>1.3479773814702001</v>
      </c>
      <c r="CZ281">
        <v>1.65775401069519</v>
      </c>
      <c r="DA281">
        <v>1.8895478131949599</v>
      </c>
      <c r="DB281">
        <v>1.6684771255483599</v>
      </c>
      <c r="DC281">
        <v>1.2912267928649399</v>
      </c>
      <c r="DD281">
        <v>1.24472315692872</v>
      </c>
      <c r="DE281">
        <v>1.24472315692872</v>
      </c>
      <c r="DF281">
        <v>1.09360009360009</v>
      </c>
      <c r="DG281">
        <v>1.1826067107966201</v>
      </c>
      <c r="DH281">
        <v>1.1826067107966201</v>
      </c>
      <c r="DI281">
        <v>1.26993589022607</v>
      </c>
      <c r="DJ281">
        <v>1.0601956358164</v>
      </c>
      <c r="DK281">
        <v>1.1165331391114299</v>
      </c>
      <c r="DL281">
        <v>1.1727861771058301</v>
      </c>
      <c r="DM281">
        <v>1.2284082798001399</v>
      </c>
      <c r="DN281">
        <v>1.20818547433168</v>
      </c>
      <c r="DO281" s="70">
        <v>1.15792556131715</v>
      </c>
      <c r="DP281">
        <v>1.07722007722008</v>
      </c>
      <c r="DS281">
        <v>1.3479773814702001</v>
      </c>
      <c r="DT281">
        <v>1.8895478131949599</v>
      </c>
      <c r="DU281">
        <v>2.1388394446422199</v>
      </c>
      <c r="DV281">
        <v>1.20460358056266</v>
      </c>
      <c r="DW281">
        <v>1.39920159680639</v>
      </c>
      <c r="DX281">
        <v>1.2863025962399299</v>
      </c>
    </row>
    <row r="282" spans="102:128" ht="15">
      <c r="CX282">
        <v>2.15273775216138</v>
      </c>
      <c r="CY282">
        <v>1.3479773814702001</v>
      </c>
      <c r="CZ282">
        <v>1.65775401069519</v>
      </c>
      <c r="DA282">
        <v>1.8895478131949599</v>
      </c>
      <c r="DB282">
        <v>1.6684771255483599</v>
      </c>
      <c r="DC282">
        <v>1.2912267928649399</v>
      </c>
      <c r="DD282">
        <v>1.24472315692872</v>
      </c>
      <c r="DE282">
        <v>1.24472315692872</v>
      </c>
      <c r="DF282">
        <v>1.09360009360009</v>
      </c>
      <c r="DG282">
        <v>1.1826067107966201</v>
      </c>
      <c r="DH282">
        <v>1.1826067107966201</v>
      </c>
      <c r="DI282">
        <v>1.26993589022607</v>
      </c>
      <c r="DJ282">
        <v>1.0601956358164</v>
      </c>
      <c r="DK282">
        <v>1.1165331391114299</v>
      </c>
      <c r="DL282">
        <v>1.1727861771058301</v>
      </c>
      <c r="DM282">
        <v>1.2284082798001399</v>
      </c>
      <c r="DN282">
        <v>1.20818547433168</v>
      </c>
      <c r="DO282" s="70">
        <v>1.15792556131715</v>
      </c>
      <c r="DP282">
        <v>1.07722007722008</v>
      </c>
      <c r="DS282">
        <v>1.3479773814702001</v>
      </c>
      <c r="DT282">
        <v>1.8895478131949599</v>
      </c>
      <c r="DU282">
        <v>2.1388394446422199</v>
      </c>
      <c r="DV282">
        <v>1.20460358056266</v>
      </c>
      <c r="DW282">
        <v>1.39920159680639</v>
      </c>
      <c r="DX282">
        <v>1.2863025962399299</v>
      </c>
    </row>
    <row r="283" spans="102:128" ht="15">
      <c r="CX283">
        <v>2.15273775216138</v>
      </c>
      <c r="CY283">
        <v>1.3479773814702001</v>
      </c>
      <c r="CZ283">
        <v>1.65775401069519</v>
      </c>
      <c r="DA283">
        <v>1.8895478131949599</v>
      </c>
      <c r="DB283">
        <v>1.6684771255483599</v>
      </c>
      <c r="DC283">
        <v>1.2912267928649399</v>
      </c>
      <c r="DD283">
        <v>1.24472315692872</v>
      </c>
      <c r="DE283">
        <v>1.24472315692872</v>
      </c>
      <c r="DF283">
        <v>1.09360009360009</v>
      </c>
      <c r="DG283">
        <v>1.1826067107966201</v>
      </c>
      <c r="DH283">
        <v>1.1826067107966201</v>
      </c>
      <c r="DI283">
        <v>1.26993589022607</v>
      </c>
      <c r="DJ283">
        <v>1.0601956358164</v>
      </c>
      <c r="DK283">
        <v>1.1165331391114299</v>
      </c>
      <c r="DL283">
        <v>1.1727861771058301</v>
      </c>
      <c r="DM283">
        <v>1.2284082798001399</v>
      </c>
      <c r="DN283">
        <v>1.20818547433168</v>
      </c>
      <c r="DO283" s="70">
        <v>1.15792556131715</v>
      </c>
      <c r="DP283">
        <v>1.07722007722008</v>
      </c>
      <c r="DS283">
        <v>1.3479773814702001</v>
      </c>
      <c r="DT283">
        <v>1.8895478131949599</v>
      </c>
      <c r="DU283">
        <v>2.1388394446422199</v>
      </c>
      <c r="DV283">
        <v>1.20460358056266</v>
      </c>
      <c r="DW283">
        <v>1.39920159680639</v>
      </c>
      <c r="DX283">
        <v>1.2863025962399299</v>
      </c>
    </row>
    <row r="284" spans="102:128" ht="15">
      <c r="CX284">
        <v>2.15273775216138</v>
      </c>
      <c r="CY284">
        <v>1.3479773814702001</v>
      </c>
      <c r="CZ284">
        <v>1.65775401069519</v>
      </c>
      <c r="DA284">
        <v>1.8895478131949599</v>
      </c>
      <c r="DB284">
        <v>1.6684771255483599</v>
      </c>
      <c r="DC284">
        <v>1.2912267928649399</v>
      </c>
      <c r="DD284">
        <v>1.24472315692872</v>
      </c>
      <c r="DE284">
        <v>1.24472315692872</v>
      </c>
      <c r="DF284">
        <v>1.09360009360009</v>
      </c>
      <c r="DG284">
        <v>1.1826067107966201</v>
      </c>
      <c r="DH284">
        <v>1.1826067107966201</v>
      </c>
      <c r="DI284">
        <v>1.26993589022607</v>
      </c>
      <c r="DJ284">
        <v>1.0601956358164</v>
      </c>
      <c r="DK284">
        <v>1.1165331391114299</v>
      </c>
      <c r="DL284">
        <v>1.1727861771058301</v>
      </c>
      <c r="DM284">
        <v>1.2284082798001399</v>
      </c>
      <c r="DN284">
        <v>1.20818547433168</v>
      </c>
      <c r="DO284" s="70">
        <v>1.15792556131715</v>
      </c>
      <c r="DP284">
        <v>1.07722007722008</v>
      </c>
      <c r="DS284">
        <v>1.3479773814702001</v>
      </c>
      <c r="DT284">
        <v>1.8895478131949599</v>
      </c>
      <c r="DU284">
        <v>2.1388394446422199</v>
      </c>
      <c r="DV284">
        <v>1.20460358056266</v>
      </c>
      <c r="DW284">
        <v>1.39920159680639</v>
      </c>
      <c r="DX284">
        <v>1.2863025962399299</v>
      </c>
    </row>
    <row r="285" spans="102:128" ht="15">
      <c r="CX285">
        <v>2.15273775216138</v>
      </c>
      <c r="CY285">
        <v>1.3479773814702001</v>
      </c>
      <c r="CZ285">
        <v>1.65775401069519</v>
      </c>
      <c r="DA285">
        <v>1.8895478131949599</v>
      </c>
      <c r="DB285">
        <v>1.6684771255483599</v>
      </c>
      <c r="DC285">
        <v>1.2912267928649399</v>
      </c>
      <c r="DD285">
        <v>1.24472315692872</v>
      </c>
      <c r="DE285">
        <v>1.24472315692872</v>
      </c>
      <c r="DF285">
        <v>1.09360009360009</v>
      </c>
      <c r="DG285">
        <v>1.1826067107966201</v>
      </c>
      <c r="DH285">
        <v>1.1826067107966201</v>
      </c>
      <c r="DI285">
        <v>1.26993589022607</v>
      </c>
      <c r="DJ285">
        <v>1.0601956358164</v>
      </c>
      <c r="DK285">
        <v>1.1165331391114299</v>
      </c>
      <c r="DL285">
        <v>1.1727861771058301</v>
      </c>
      <c r="DM285">
        <v>1.2284082798001399</v>
      </c>
      <c r="DN285">
        <v>1.20818547433168</v>
      </c>
      <c r="DO285" s="70">
        <v>1.15792556131715</v>
      </c>
      <c r="DP285">
        <v>1.07722007722008</v>
      </c>
      <c r="DS285">
        <v>1.3479773814702001</v>
      </c>
      <c r="DT285">
        <v>1.8895478131949599</v>
      </c>
      <c r="DU285">
        <v>2.1388394446422199</v>
      </c>
      <c r="DV285">
        <v>1.20460358056266</v>
      </c>
      <c r="DW285">
        <v>1.39920159680639</v>
      </c>
      <c r="DX285">
        <v>1.2863025962399299</v>
      </c>
    </row>
    <row r="286" spans="102:128" ht="15">
      <c r="CX286">
        <v>2.15273775216138</v>
      </c>
      <c r="CY286">
        <v>1.3479773814702001</v>
      </c>
      <c r="CZ286">
        <v>1.65775401069519</v>
      </c>
      <c r="DA286">
        <v>1.8895478131949599</v>
      </c>
      <c r="DB286">
        <v>1.6684771255483599</v>
      </c>
      <c r="DC286">
        <v>1.2912267928649399</v>
      </c>
      <c r="DD286">
        <v>1.24472315692872</v>
      </c>
      <c r="DE286">
        <v>1.24472315692872</v>
      </c>
      <c r="DF286">
        <v>1.09360009360009</v>
      </c>
      <c r="DG286">
        <v>1.1826067107966201</v>
      </c>
      <c r="DH286">
        <v>1.1826067107966201</v>
      </c>
      <c r="DI286">
        <v>1.26993589022607</v>
      </c>
      <c r="DJ286">
        <v>1.0601956358164</v>
      </c>
      <c r="DK286">
        <v>1.1165331391114299</v>
      </c>
      <c r="DL286">
        <v>1.1727861771058301</v>
      </c>
      <c r="DM286">
        <v>1.2284082798001399</v>
      </c>
      <c r="DN286">
        <v>1.20818547433168</v>
      </c>
      <c r="DO286" s="70">
        <v>1.15792556131715</v>
      </c>
      <c r="DP286">
        <v>1.07722007722008</v>
      </c>
      <c r="DS286">
        <v>1.3479773814702001</v>
      </c>
      <c r="DT286">
        <v>1.8895478131949599</v>
      </c>
      <c r="DU286">
        <v>2.1388394446422199</v>
      </c>
      <c r="DV286">
        <v>1.20460358056266</v>
      </c>
      <c r="DW286">
        <v>1.39920159680639</v>
      </c>
      <c r="DX286">
        <v>1.2863025962399299</v>
      </c>
    </row>
    <row r="287" spans="102:128" ht="15">
      <c r="CX287">
        <v>2.15273775216138</v>
      </c>
      <c r="CY287">
        <v>1.3479773814702001</v>
      </c>
      <c r="CZ287">
        <v>1.65775401069519</v>
      </c>
      <c r="DA287">
        <v>1.8895478131949599</v>
      </c>
      <c r="DB287">
        <v>1.6684771255483599</v>
      </c>
      <c r="DC287">
        <v>1.2912267928649399</v>
      </c>
      <c r="DD287">
        <v>1.24472315692872</v>
      </c>
      <c r="DE287">
        <v>1.24472315692872</v>
      </c>
      <c r="DF287">
        <v>1.09360009360009</v>
      </c>
      <c r="DG287">
        <v>1.1826067107966201</v>
      </c>
      <c r="DH287">
        <v>1.1826067107966201</v>
      </c>
      <c r="DI287">
        <v>1.26993589022607</v>
      </c>
      <c r="DJ287">
        <v>1.0601956358164</v>
      </c>
      <c r="DK287">
        <v>1.1165331391114299</v>
      </c>
      <c r="DL287">
        <v>1.1727861771058301</v>
      </c>
      <c r="DM287">
        <v>1.2284082798001399</v>
      </c>
      <c r="DN287">
        <v>1.20818547433168</v>
      </c>
      <c r="DO287" s="70">
        <v>1.15792556131715</v>
      </c>
      <c r="DP287">
        <v>1.07722007722008</v>
      </c>
      <c r="DS287">
        <v>1.3479773814702001</v>
      </c>
      <c r="DT287">
        <v>1.8895478131949599</v>
      </c>
      <c r="DU287">
        <v>2.1388394446422199</v>
      </c>
      <c r="DV287">
        <v>1.20460358056266</v>
      </c>
      <c r="DW287">
        <v>1.39920159680639</v>
      </c>
      <c r="DX287">
        <v>1.2863025962399299</v>
      </c>
    </row>
    <row r="288" spans="102:128" ht="15">
      <c r="CX288">
        <v>2.15273775216138</v>
      </c>
      <c r="CY288">
        <v>1.3479773814702001</v>
      </c>
      <c r="CZ288">
        <v>1.65775401069519</v>
      </c>
      <c r="DA288">
        <v>1.8895478131949599</v>
      </c>
      <c r="DB288">
        <v>1.6684771255483599</v>
      </c>
      <c r="DC288">
        <v>1.2912267928649399</v>
      </c>
      <c r="DD288">
        <v>1.24472315692872</v>
      </c>
      <c r="DE288">
        <v>1.24472315692872</v>
      </c>
      <c r="DF288">
        <v>1.09360009360009</v>
      </c>
      <c r="DG288">
        <v>1.1826067107966201</v>
      </c>
      <c r="DH288">
        <v>1.1826067107966201</v>
      </c>
      <c r="DI288">
        <v>1.26993589022607</v>
      </c>
      <c r="DJ288">
        <v>1.0601956358164</v>
      </c>
      <c r="DK288">
        <v>1.1165331391114299</v>
      </c>
      <c r="DL288">
        <v>1.1727861771058301</v>
      </c>
      <c r="DM288">
        <v>1.2284082798001399</v>
      </c>
      <c r="DN288">
        <v>1.20818547433168</v>
      </c>
      <c r="DO288" s="70">
        <v>1.15792556131715</v>
      </c>
      <c r="DP288">
        <v>1.07722007722008</v>
      </c>
      <c r="DS288">
        <v>1.3479773814702001</v>
      </c>
      <c r="DT288">
        <v>1.8895478131949599</v>
      </c>
      <c r="DU288">
        <v>2.1388394446422199</v>
      </c>
      <c r="DV288">
        <v>1.20460358056266</v>
      </c>
      <c r="DW288">
        <v>1.39920159680639</v>
      </c>
      <c r="DX288">
        <v>1.2863025962399299</v>
      </c>
    </row>
    <row r="289" spans="102:128" ht="15">
      <c r="CX289">
        <v>2.15273775216138</v>
      </c>
      <c r="CY289">
        <v>1.3479773814702001</v>
      </c>
      <c r="CZ289">
        <v>1.65775401069519</v>
      </c>
      <c r="DA289">
        <v>1.8895478131949599</v>
      </c>
      <c r="DB289">
        <v>1.6684771255483599</v>
      </c>
      <c r="DC289">
        <v>1.2912267928649399</v>
      </c>
      <c r="DD289">
        <v>1.24472315692872</v>
      </c>
      <c r="DE289">
        <v>1.24472315692872</v>
      </c>
      <c r="DF289">
        <v>1.09360009360009</v>
      </c>
      <c r="DG289">
        <v>1.1826067107966201</v>
      </c>
      <c r="DH289">
        <v>1.1826067107966201</v>
      </c>
      <c r="DI289">
        <v>1.26993589022607</v>
      </c>
      <c r="DJ289">
        <v>1.0601956358164</v>
      </c>
      <c r="DK289">
        <v>1.1165331391114299</v>
      </c>
      <c r="DL289">
        <v>1.1727861771058301</v>
      </c>
      <c r="DM289">
        <v>1.2284082798001399</v>
      </c>
      <c r="DN289">
        <v>1.20818547433168</v>
      </c>
      <c r="DO289" s="70">
        <v>1.15792556131715</v>
      </c>
      <c r="DP289">
        <v>1.07722007722008</v>
      </c>
      <c r="DS289">
        <v>1.3479773814702001</v>
      </c>
      <c r="DT289">
        <v>1.8895478131949599</v>
      </c>
      <c r="DU289">
        <v>2.1388394446422199</v>
      </c>
      <c r="DV289">
        <v>1.20460358056266</v>
      </c>
      <c r="DW289">
        <v>1.39920159680639</v>
      </c>
      <c r="DX289">
        <v>1.2863025962399299</v>
      </c>
    </row>
    <row r="290" spans="102:128" ht="15">
      <c r="CX290">
        <v>2.15273775216138</v>
      </c>
      <c r="CY290">
        <v>1.3479773814702001</v>
      </c>
      <c r="CZ290">
        <v>1.65775401069519</v>
      </c>
      <c r="DA290">
        <v>1.8895478131949599</v>
      </c>
      <c r="DB290">
        <v>1.6684771255483599</v>
      </c>
      <c r="DC290">
        <v>1.2912267928649399</v>
      </c>
      <c r="DD290">
        <v>1.24472315692872</v>
      </c>
      <c r="DE290">
        <v>1.24472315692872</v>
      </c>
      <c r="DF290">
        <v>1.09360009360009</v>
      </c>
      <c r="DG290">
        <v>1.1826067107966201</v>
      </c>
      <c r="DH290">
        <v>1.1826067107966201</v>
      </c>
      <c r="DI290">
        <v>1.26993589022607</v>
      </c>
      <c r="DJ290">
        <v>1.0601956358164</v>
      </c>
      <c r="DK290">
        <v>1.1165331391114299</v>
      </c>
      <c r="DL290">
        <v>1.1727861771058301</v>
      </c>
      <c r="DM290">
        <v>1.2284082798001399</v>
      </c>
      <c r="DN290">
        <v>1.20818547433168</v>
      </c>
      <c r="DO290" s="70">
        <v>1.15792556131715</v>
      </c>
      <c r="DP290">
        <v>1.07722007722008</v>
      </c>
      <c r="DS290">
        <v>1.3479773814702001</v>
      </c>
      <c r="DT290">
        <v>1.8895478131949599</v>
      </c>
      <c r="DU290">
        <v>2.1388394446422199</v>
      </c>
      <c r="DV290">
        <v>1.20460358056266</v>
      </c>
      <c r="DW290">
        <v>1.39920159680639</v>
      </c>
      <c r="DX290">
        <v>1.2863025962399299</v>
      </c>
    </row>
    <row r="291" spans="102:128" ht="15">
      <c r="CX291">
        <v>2.15273775216138</v>
      </c>
      <c r="CY291">
        <v>1.3479773814702001</v>
      </c>
      <c r="CZ291">
        <v>1.65775401069519</v>
      </c>
      <c r="DA291">
        <v>1.8895478131949599</v>
      </c>
      <c r="DB291">
        <v>1.6684771255483599</v>
      </c>
      <c r="DC291">
        <v>1.2912267928649399</v>
      </c>
      <c r="DD291">
        <v>1.24472315692872</v>
      </c>
      <c r="DE291">
        <v>1.24472315692872</v>
      </c>
      <c r="DF291">
        <v>1.09360009360009</v>
      </c>
      <c r="DG291">
        <v>1.1826067107966201</v>
      </c>
      <c r="DH291">
        <v>1.1826067107966201</v>
      </c>
      <c r="DI291">
        <v>1.26993589022607</v>
      </c>
      <c r="DJ291">
        <v>1.0601956358164</v>
      </c>
      <c r="DK291">
        <v>1.1165331391114299</v>
      </c>
      <c r="DL291">
        <v>1.1727861771058301</v>
      </c>
      <c r="DM291">
        <v>1.2284082798001399</v>
      </c>
      <c r="DN291">
        <v>1.20818547433168</v>
      </c>
      <c r="DO291" s="70">
        <v>1.15792556131715</v>
      </c>
      <c r="DP291">
        <v>1.07722007722008</v>
      </c>
      <c r="DS291">
        <v>1.3479773814702001</v>
      </c>
      <c r="DT291">
        <v>1.8895478131949599</v>
      </c>
      <c r="DU291">
        <v>2.1388394446422199</v>
      </c>
      <c r="DV291">
        <v>1.20460358056266</v>
      </c>
      <c r="DW291">
        <v>1.39920159680639</v>
      </c>
      <c r="DX291">
        <v>1.2863025962399299</v>
      </c>
    </row>
    <row r="292" spans="102:128" ht="15">
      <c r="CX292">
        <v>2.15273775216138</v>
      </c>
      <c r="CY292">
        <v>1.3479773814702001</v>
      </c>
      <c r="CZ292">
        <v>1.65775401069519</v>
      </c>
      <c r="DA292">
        <v>1.8895478131949599</v>
      </c>
      <c r="DB292">
        <v>1.6684771255483599</v>
      </c>
      <c r="DC292">
        <v>1.2912267928649399</v>
      </c>
      <c r="DD292">
        <v>1.24472315692872</v>
      </c>
      <c r="DE292">
        <v>1.24472315692872</v>
      </c>
      <c r="DF292">
        <v>1.09360009360009</v>
      </c>
      <c r="DG292">
        <v>1.1826067107966201</v>
      </c>
      <c r="DH292">
        <v>1.1826067107966201</v>
      </c>
      <c r="DI292">
        <v>1.26993589022607</v>
      </c>
      <c r="DJ292">
        <v>1.0601956358164</v>
      </c>
      <c r="DK292">
        <v>1.1165331391114299</v>
      </c>
      <c r="DL292">
        <v>1.1727861771058301</v>
      </c>
      <c r="DM292">
        <v>1.2284082798001399</v>
      </c>
      <c r="DN292">
        <v>1.20818547433168</v>
      </c>
      <c r="DO292" s="70">
        <v>1.15792556131715</v>
      </c>
      <c r="DP292">
        <v>1.07722007722008</v>
      </c>
      <c r="DS292">
        <v>1.3479773814702001</v>
      </c>
      <c r="DT292">
        <v>1.8895478131949599</v>
      </c>
      <c r="DU292">
        <v>2.1388394446422199</v>
      </c>
      <c r="DV292">
        <v>1.20460358056266</v>
      </c>
      <c r="DW292">
        <v>1.39920159680639</v>
      </c>
      <c r="DX292">
        <v>1.2863025962399299</v>
      </c>
    </row>
    <row r="293" spans="102:128" ht="15">
      <c r="CX293">
        <v>2.15273775216138</v>
      </c>
      <c r="CY293">
        <v>1.3479773814702001</v>
      </c>
      <c r="CZ293">
        <v>1.65775401069519</v>
      </c>
      <c r="DA293">
        <v>1.8895478131949599</v>
      </c>
      <c r="DB293">
        <v>1.6684771255483599</v>
      </c>
      <c r="DC293">
        <v>1.2912267928649399</v>
      </c>
      <c r="DD293">
        <v>1.24472315692872</v>
      </c>
      <c r="DE293">
        <v>1.24472315692872</v>
      </c>
      <c r="DF293">
        <v>1.09360009360009</v>
      </c>
      <c r="DG293">
        <v>1.1826067107966201</v>
      </c>
      <c r="DH293">
        <v>1.1826067107966201</v>
      </c>
      <c r="DI293">
        <v>1.26993589022607</v>
      </c>
      <c r="DJ293">
        <v>1.0601956358164</v>
      </c>
      <c r="DK293">
        <v>1.1165331391114299</v>
      </c>
      <c r="DL293">
        <v>1.1727861771058301</v>
      </c>
      <c r="DM293">
        <v>1.2284082798001399</v>
      </c>
      <c r="DN293">
        <v>1.20818547433168</v>
      </c>
      <c r="DO293" s="70">
        <v>1.15792556131715</v>
      </c>
      <c r="DP293">
        <v>1.07722007722008</v>
      </c>
      <c r="DS293">
        <v>1.3479773814702001</v>
      </c>
      <c r="DT293">
        <v>1.8895478131949599</v>
      </c>
      <c r="DU293">
        <v>2.1388394446422199</v>
      </c>
      <c r="DV293">
        <v>1.20460358056266</v>
      </c>
      <c r="DW293">
        <v>1.39920159680639</v>
      </c>
      <c r="DX293">
        <v>1.2863025962399299</v>
      </c>
    </row>
    <row r="294" spans="102:128" ht="15">
      <c r="CX294">
        <v>2.15273775216138</v>
      </c>
      <c r="CY294">
        <v>1.3479773814702001</v>
      </c>
      <c r="CZ294">
        <v>1.65775401069519</v>
      </c>
      <c r="DA294">
        <v>1.8895478131949599</v>
      </c>
      <c r="DB294">
        <v>1.6684771255483599</v>
      </c>
      <c r="DC294">
        <v>1.2912267928649399</v>
      </c>
      <c r="DD294">
        <v>1.24472315692872</v>
      </c>
      <c r="DE294">
        <v>1.24472315692872</v>
      </c>
      <c r="DF294">
        <v>1.09360009360009</v>
      </c>
      <c r="DG294">
        <v>1.1826067107966201</v>
      </c>
      <c r="DH294">
        <v>1.1826067107966201</v>
      </c>
      <c r="DI294">
        <v>1.26993589022607</v>
      </c>
      <c r="DJ294">
        <v>1.0601956358164</v>
      </c>
      <c r="DK294">
        <v>1.1165331391114299</v>
      </c>
      <c r="DL294">
        <v>1.1727861771058301</v>
      </c>
      <c r="DM294">
        <v>1.2284082798001399</v>
      </c>
      <c r="DN294">
        <v>1.20818547433168</v>
      </c>
      <c r="DO294" s="70">
        <v>1.15792556131715</v>
      </c>
      <c r="DP294">
        <v>1.07722007722008</v>
      </c>
      <c r="DS294">
        <v>1.3479773814702001</v>
      </c>
      <c r="DT294">
        <v>1.8895478131949599</v>
      </c>
      <c r="DU294">
        <v>2.1388394446422199</v>
      </c>
      <c r="DV294">
        <v>1.20460358056266</v>
      </c>
      <c r="DW294">
        <v>1.39920159680639</v>
      </c>
      <c r="DX294">
        <v>1.2863025962399299</v>
      </c>
    </row>
    <row r="295" spans="102:128" ht="15">
      <c r="CX295">
        <v>2.15273775216138</v>
      </c>
      <c r="CY295">
        <v>1.3479773814702001</v>
      </c>
      <c r="CZ295">
        <v>1.65775401069519</v>
      </c>
      <c r="DA295">
        <v>1.8895478131949599</v>
      </c>
      <c r="DB295">
        <v>1.6684771255483599</v>
      </c>
      <c r="DC295">
        <v>1.2912267928649399</v>
      </c>
      <c r="DD295">
        <v>1.24472315692872</v>
      </c>
      <c r="DE295">
        <v>1.24472315692872</v>
      </c>
      <c r="DF295">
        <v>1.09360009360009</v>
      </c>
      <c r="DG295">
        <v>1.1826067107966201</v>
      </c>
      <c r="DH295">
        <v>1.1826067107966201</v>
      </c>
      <c r="DI295">
        <v>1.26993589022607</v>
      </c>
      <c r="DJ295">
        <v>1.0601956358164</v>
      </c>
      <c r="DK295">
        <v>1.1165331391114299</v>
      </c>
      <c r="DL295">
        <v>1.1727861771058301</v>
      </c>
      <c r="DM295">
        <v>1.2284082798001399</v>
      </c>
      <c r="DN295">
        <v>1.20818547433168</v>
      </c>
      <c r="DO295" s="70">
        <v>1.15792556131715</v>
      </c>
      <c r="DP295">
        <v>1.07722007722008</v>
      </c>
      <c r="DS295">
        <v>1.3479773814702001</v>
      </c>
      <c r="DT295">
        <v>1.8895478131949599</v>
      </c>
      <c r="DU295">
        <v>2.1388394446422199</v>
      </c>
      <c r="DV295">
        <v>1.20460358056266</v>
      </c>
      <c r="DW295">
        <v>1.39920159680639</v>
      </c>
      <c r="DX295">
        <v>1.2863025962399299</v>
      </c>
    </row>
    <row r="296" spans="102:128" ht="15">
      <c r="CX296">
        <v>2.15273775216138</v>
      </c>
      <c r="CY296">
        <v>1.3479773814702001</v>
      </c>
      <c r="CZ296">
        <v>1.65775401069519</v>
      </c>
      <c r="DA296">
        <v>1.8895478131949599</v>
      </c>
      <c r="DB296">
        <v>1.6684771255483599</v>
      </c>
      <c r="DC296">
        <v>1.2912267928649399</v>
      </c>
      <c r="DD296">
        <v>1.24472315692872</v>
      </c>
      <c r="DE296">
        <v>1.24472315692872</v>
      </c>
      <c r="DF296">
        <v>1.09360009360009</v>
      </c>
      <c r="DG296">
        <v>1.1826067107966201</v>
      </c>
      <c r="DH296">
        <v>1.1826067107966201</v>
      </c>
      <c r="DI296">
        <v>1.26993589022607</v>
      </c>
      <c r="DJ296">
        <v>1.0601956358164</v>
      </c>
      <c r="DK296">
        <v>1.1165331391114299</v>
      </c>
      <c r="DL296">
        <v>1.1727861771058301</v>
      </c>
      <c r="DM296">
        <v>1.2284082798001399</v>
      </c>
      <c r="DN296">
        <v>1.20818547433168</v>
      </c>
      <c r="DO296" s="70">
        <v>1.15792556131715</v>
      </c>
      <c r="DP296">
        <v>1.07722007722008</v>
      </c>
      <c r="DS296">
        <v>1.3479773814702001</v>
      </c>
      <c r="DT296">
        <v>1.8895478131949599</v>
      </c>
      <c r="DU296">
        <v>2.1388394446422199</v>
      </c>
      <c r="DV296">
        <v>1.20460358056266</v>
      </c>
      <c r="DW296">
        <v>1.39920159680639</v>
      </c>
      <c r="DX296">
        <v>1.2863025962399299</v>
      </c>
    </row>
    <row r="297" spans="102:128" ht="15">
      <c r="CX297">
        <v>2.15273775216138</v>
      </c>
      <c r="CY297">
        <v>1.3479773814702001</v>
      </c>
      <c r="CZ297">
        <v>1.65775401069519</v>
      </c>
      <c r="DA297">
        <v>1.8895478131949599</v>
      </c>
      <c r="DB297">
        <v>1.6684771255483599</v>
      </c>
      <c r="DC297">
        <v>1.2912267928649399</v>
      </c>
      <c r="DD297">
        <v>1.24472315692872</v>
      </c>
      <c r="DE297">
        <v>1.24472315692872</v>
      </c>
      <c r="DF297">
        <v>1.09360009360009</v>
      </c>
      <c r="DG297">
        <v>1.1826067107966201</v>
      </c>
      <c r="DH297">
        <v>1.1826067107966201</v>
      </c>
      <c r="DI297">
        <v>1.26993589022607</v>
      </c>
      <c r="DJ297">
        <v>1.0601956358164</v>
      </c>
      <c r="DK297">
        <v>1.1165331391114299</v>
      </c>
      <c r="DL297">
        <v>1.1727861771058301</v>
      </c>
      <c r="DM297">
        <v>1.2284082798001399</v>
      </c>
      <c r="DN297">
        <v>1.20818547433168</v>
      </c>
      <c r="DO297" s="70">
        <v>1.15792556131715</v>
      </c>
      <c r="DP297">
        <v>1.07722007722008</v>
      </c>
      <c r="DS297">
        <v>1.3479773814702001</v>
      </c>
      <c r="DT297">
        <v>1.8895478131949599</v>
      </c>
      <c r="DU297">
        <v>2.1388394446422199</v>
      </c>
      <c r="DV297">
        <v>1.20460358056266</v>
      </c>
      <c r="DW297">
        <v>1.39920159680639</v>
      </c>
      <c r="DX297">
        <v>1.2863025962399299</v>
      </c>
    </row>
    <row r="298" spans="102:128" ht="15">
      <c r="CX298">
        <v>2.15273775216138</v>
      </c>
      <c r="CY298">
        <v>1.3479773814702001</v>
      </c>
      <c r="CZ298">
        <v>1.65775401069519</v>
      </c>
      <c r="DA298">
        <v>1.8895478131949599</v>
      </c>
      <c r="DB298">
        <v>1.6684771255483599</v>
      </c>
      <c r="DC298">
        <v>1.2912267928649399</v>
      </c>
      <c r="DD298">
        <v>1.24472315692872</v>
      </c>
      <c r="DE298">
        <v>1.24472315692872</v>
      </c>
      <c r="DF298">
        <v>1.09360009360009</v>
      </c>
      <c r="DG298">
        <v>1.1826067107966201</v>
      </c>
      <c r="DH298">
        <v>1.1826067107966201</v>
      </c>
      <c r="DI298">
        <v>1.26993589022607</v>
      </c>
      <c r="DJ298">
        <v>1.0601956358164</v>
      </c>
      <c r="DK298">
        <v>1.1165331391114299</v>
      </c>
      <c r="DL298">
        <v>1.1727861771058301</v>
      </c>
      <c r="DM298">
        <v>1.2284082798001399</v>
      </c>
      <c r="DN298">
        <v>1.20818547433168</v>
      </c>
      <c r="DO298" s="70">
        <v>1.15792556131715</v>
      </c>
      <c r="DP298">
        <v>1.07722007722008</v>
      </c>
      <c r="DS298">
        <v>1.3479773814702001</v>
      </c>
      <c r="DT298">
        <v>1.8895478131949599</v>
      </c>
      <c r="DU298">
        <v>2.1388394446422199</v>
      </c>
      <c r="DV298">
        <v>1.20460358056266</v>
      </c>
      <c r="DW298">
        <v>1.39920159680639</v>
      </c>
      <c r="DX298">
        <v>1.2863025962399299</v>
      </c>
    </row>
    <row r="299" spans="102:128" ht="15">
      <c r="CX299">
        <v>2.15273775216138</v>
      </c>
      <c r="CY299">
        <v>1.3479773814702001</v>
      </c>
      <c r="CZ299">
        <v>1.65775401069519</v>
      </c>
      <c r="DA299">
        <v>1.8895478131949599</v>
      </c>
      <c r="DB299">
        <v>1.6684771255483599</v>
      </c>
      <c r="DC299">
        <v>1.2912267928649399</v>
      </c>
      <c r="DD299">
        <v>1.24472315692872</v>
      </c>
      <c r="DE299">
        <v>1.24472315692872</v>
      </c>
      <c r="DF299">
        <v>1.09360009360009</v>
      </c>
      <c r="DG299">
        <v>1.1826067107966201</v>
      </c>
      <c r="DH299">
        <v>1.1826067107966201</v>
      </c>
      <c r="DI299">
        <v>1.26993589022607</v>
      </c>
      <c r="DJ299">
        <v>1.0601956358164</v>
      </c>
      <c r="DK299">
        <v>1.1165331391114299</v>
      </c>
      <c r="DL299">
        <v>1.1727861771058301</v>
      </c>
      <c r="DM299">
        <v>1.2284082798001399</v>
      </c>
      <c r="DN299">
        <v>1.20818547433168</v>
      </c>
      <c r="DO299" s="70">
        <v>1.15792556131715</v>
      </c>
      <c r="DP299">
        <v>1.07722007722008</v>
      </c>
      <c r="DS299">
        <v>1.3479773814702001</v>
      </c>
      <c r="DT299">
        <v>1.8895478131949599</v>
      </c>
      <c r="DU299">
        <v>2.1388394446422199</v>
      </c>
      <c r="DV299">
        <v>1.20460358056266</v>
      </c>
      <c r="DW299">
        <v>1.39920159680639</v>
      </c>
      <c r="DX299">
        <v>1.2863025962399299</v>
      </c>
    </row>
    <row r="300" spans="102:128" ht="15">
      <c r="CX300">
        <v>2.15273775216138</v>
      </c>
      <c r="CY300">
        <v>1.3479773814702001</v>
      </c>
      <c r="CZ300">
        <v>1.65775401069519</v>
      </c>
      <c r="DA300">
        <v>1.8895478131949599</v>
      </c>
      <c r="DB300">
        <v>1.6684771255483599</v>
      </c>
      <c r="DC300">
        <v>1.2912267928649399</v>
      </c>
      <c r="DD300">
        <v>1.24472315692872</v>
      </c>
      <c r="DE300">
        <v>1.24472315692872</v>
      </c>
      <c r="DF300">
        <v>1.09360009360009</v>
      </c>
      <c r="DG300">
        <v>1.1826067107966201</v>
      </c>
      <c r="DH300">
        <v>1.1826067107966201</v>
      </c>
      <c r="DI300">
        <v>1.26993589022607</v>
      </c>
      <c r="DJ300">
        <v>1.0601956358164</v>
      </c>
      <c r="DK300">
        <v>1.1165331391114299</v>
      </c>
      <c r="DL300">
        <v>1.1727861771058301</v>
      </c>
      <c r="DM300">
        <v>1.2284082798001399</v>
      </c>
      <c r="DN300">
        <v>1.20818547433168</v>
      </c>
      <c r="DO300" s="70">
        <v>1.15792556131715</v>
      </c>
      <c r="DP300">
        <v>1.07722007722008</v>
      </c>
      <c r="DS300">
        <v>1.3479773814702001</v>
      </c>
      <c r="DT300">
        <v>1.8895478131949599</v>
      </c>
      <c r="DU300">
        <v>2.1388394446422199</v>
      </c>
      <c r="DV300">
        <v>1.20460358056266</v>
      </c>
      <c r="DW300">
        <v>1.39920159680639</v>
      </c>
      <c r="DX300">
        <v>1.2863025962399299</v>
      </c>
    </row>
    <row r="301" spans="102:128" ht="15">
      <c r="CX301">
        <v>2.15273775216138</v>
      </c>
      <c r="CY301">
        <v>1.3479773814702001</v>
      </c>
      <c r="CZ301">
        <v>1.65775401069519</v>
      </c>
      <c r="DA301">
        <v>1.8895478131949599</v>
      </c>
      <c r="DB301">
        <v>1.6684771255483599</v>
      </c>
      <c r="DC301">
        <v>1.2912267928649399</v>
      </c>
      <c r="DD301">
        <v>1.24472315692872</v>
      </c>
      <c r="DE301">
        <v>1.24472315692872</v>
      </c>
      <c r="DF301">
        <v>1.09360009360009</v>
      </c>
      <c r="DG301">
        <v>1.1826067107966201</v>
      </c>
      <c r="DH301">
        <v>1.1826067107966201</v>
      </c>
      <c r="DI301">
        <v>1.26993589022607</v>
      </c>
      <c r="DJ301">
        <v>1.0601956358164</v>
      </c>
      <c r="DK301">
        <v>1.1165331391114299</v>
      </c>
      <c r="DL301">
        <v>1.1727861771058301</v>
      </c>
      <c r="DM301">
        <v>1.2284082798001399</v>
      </c>
      <c r="DN301">
        <v>1.20818547433168</v>
      </c>
      <c r="DO301" s="70">
        <v>1.15792556131715</v>
      </c>
      <c r="DP301">
        <v>1.07722007722008</v>
      </c>
      <c r="DS301">
        <v>1.3479773814702001</v>
      </c>
      <c r="DT301">
        <v>1.8895478131949599</v>
      </c>
      <c r="DU301">
        <v>2.1388394446422199</v>
      </c>
      <c r="DV301">
        <v>1.20460358056266</v>
      </c>
      <c r="DW301">
        <v>1.39920159680639</v>
      </c>
      <c r="DX301">
        <v>1.2863025962399299</v>
      </c>
    </row>
    <row r="302" spans="102:128" ht="15">
      <c r="CX302">
        <v>2.15273775216138</v>
      </c>
      <c r="CY302">
        <v>1.3479773814702001</v>
      </c>
      <c r="CZ302">
        <v>1.65775401069519</v>
      </c>
      <c r="DA302">
        <v>1.8895478131949599</v>
      </c>
      <c r="DB302">
        <v>1.6684771255483599</v>
      </c>
      <c r="DC302">
        <v>1.2912267928649399</v>
      </c>
      <c r="DD302">
        <v>1.24472315692872</v>
      </c>
      <c r="DE302">
        <v>1.24472315692872</v>
      </c>
      <c r="DF302">
        <v>1.09360009360009</v>
      </c>
      <c r="DG302">
        <v>1.1826067107966201</v>
      </c>
      <c r="DH302">
        <v>1.1826067107966201</v>
      </c>
      <c r="DI302">
        <v>1.26993589022607</v>
      </c>
      <c r="DJ302">
        <v>1.0601956358164</v>
      </c>
      <c r="DK302">
        <v>1.1165331391114299</v>
      </c>
      <c r="DL302">
        <v>1.1727861771058301</v>
      </c>
      <c r="DM302">
        <v>1.2284082798001399</v>
      </c>
      <c r="DN302">
        <v>1.20818547433168</v>
      </c>
      <c r="DO302" s="70">
        <v>1.15792556131715</v>
      </c>
      <c r="DP302">
        <v>1.07722007722008</v>
      </c>
      <c r="DS302">
        <v>1.3479773814702001</v>
      </c>
      <c r="DT302">
        <v>1.8895478131949599</v>
      </c>
      <c r="DU302">
        <v>2.1388394446422199</v>
      </c>
      <c r="DV302">
        <v>1.20460358056266</v>
      </c>
      <c r="DW302">
        <v>1.39920159680639</v>
      </c>
      <c r="DX302">
        <v>1.2863025962399299</v>
      </c>
    </row>
    <row r="303" spans="102:128" ht="15">
      <c r="CX303">
        <v>2.15273775216138</v>
      </c>
      <c r="CY303">
        <v>1.3479773814702001</v>
      </c>
      <c r="CZ303">
        <v>1.65775401069519</v>
      </c>
      <c r="DA303">
        <v>1.8895478131949599</v>
      </c>
      <c r="DB303">
        <v>1.6684771255483599</v>
      </c>
      <c r="DC303">
        <v>1.2912267928649399</v>
      </c>
      <c r="DD303">
        <v>1.24472315692872</v>
      </c>
      <c r="DE303">
        <v>1.24472315692872</v>
      </c>
      <c r="DF303">
        <v>1.09360009360009</v>
      </c>
      <c r="DG303">
        <v>1.1826067107966201</v>
      </c>
      <c r="DH303">
        <v>1.1826067107966201</v>
      </c>
      <c r="DI303">
        <v>1.26993589022607</v>
      </c>
      <c r="DJ303">
        <v>1.0601956358164</v>
      </c>
      <c r="DK303">
        <v>1.1165331391114299</v>
      </c>
      <c r="DL303">
        <v>1.1727861771058301</v>
      </c>
      <c r="DM303">
        <v>1.2284082798001399</v>
      </c>
      <c r="DN303">
        <v>1.20818547433168</v>
      </c>
      <c r="DO303" s="70">
        <v>1.15792556131715</v>
      </c>
      <c r="DP303">
        <v>1.07722007722008</v>
      </c>
      <c r="DS303">
        <v>1.3479773814702001</v>
      </c>
      <c r="DT303">
        <v>1.8895478131949599</v>
      </c>
      <c r="DU303">
        <v>2.1388394446422199</v>
      </c>
      <c r="DV303">
        <v>1.20460358056266</v>
      </c>
      <c r="DW303">
        <v>1.39920159680639</v>
      </c>
      <c r="DX303">
        <v>1.2863025962399299</v>
      </c>
    </row>
    <row r="304" spans="102:128" ht="15">
      <c r="CX304">
        <v>2.15273775216138</v>
      </c>
      <c r="CY304">
        <v>1.3479773814702001</v>
      </c>
      <c r="CZ304">
        <v>1.65775401069519</v>
      </c>
      <c r="DA304">
        <v>1.8895478131949599</v>
      </c>
      <c r="DB304">
        <v>1.6684771255483599</v>
      </c>
      <c r="DC304">
        <v>1.2912267928649399</v>
      </c>
      <c r="DD304">
        <v>1.24472315692872</v>
      </c>
      <c r="DE304">
        <v>1.24472315692872</v>
      </c>
      <c r="DF304">
        <v>1.09360009360009</v>
      </c>
      <c r="DG304">
        <v>1.1826067107966201</v>
      </c>
      <c r="DH304">
        <v>1.1826067107966201</v>
      </c>
      <c r="DI304">
        <v>1.26993589022607</v>
      </c>
      <c r="DJ304">
        <v>1.0601956358164</v>
      </c>
      <c r="DK304">
        <v>1.1165331391114299</v>
      </c>
      <c r="DL304">
        <v>1.1727861771058301</v>
      </c>
      <c r="DM304">
        <v>1.2284082798001399</v>
      </c>
      <c r="DN304">
        <v>1.20818547433168</v>
      </c>
      <c r="DO304" s="70">
        <v>1.15792556131715</v>
      </c>
      <c r="DP304">
        <v>1.07722007722008</v>
      </c>
      <c r="DS304">
        <v>1.3479773814702001</v>
      </c>
      <c r="DT304">
        <v>1.8895478131949599</v>
      </c>
      <c r="DU304">
        <v>2.1388394446422199</v>
      </c>
      <c r="DV304">
        <v>1.20460358056266</v>
      </c>
      <c r="DW304">
        <v>1.39920159680639</v>
      </c>
      <c r="DX304">
        <v>1.2863025962399299</v>
      </c>
    </row>
    <row r="305" spans="102:128" ht="15">
      <c r="CX305">
        <v>2.15273775216138</v>
      </c>
      <c r="CY305">
        <v>1.3479773814702001</v>
      </c>
      <c r="CZ305">
        <v>1.65775401069519</v>
      </c>
      <c r="DA305">
        <v>1.8895478131949599</v>
      </c>
      <c r="DB305">
        <v>1.6684771255483599</v>
      </c>
      <c r="DC305">
        <v>1.2912267928649399</v>
      </c>
      <c r="DD305">
        <v>1.24472315692872</v>
      </c>
      <c r="DE305">
        <v>1.24472315692872</v>
      </c>
      <c r="DF305">
        <v>1.09360009360009</v>
      </c>
      <c r="DG305">
        <v>1.1826067107966201</v>
      </c>
      <c r="DH305">
        <v>1.1826067107966201</v>
      </c>
      <c r="DI305">
        <v>1.26993589022607</v>
      </c>
      <c r="DJ305">
        <v>1.0601956358164</v>
      </c>
      <c r="DK305">
        <v>1.1165331391114299</v>
      </c>
      <c r="DL305">
        <v>1.1727861771058301</v>
      </c>
      <c r="DM305">
        <v>1.2284082798001399</v>
      </c>
      <c r="DN305">
        <v>1.20818547433168</v>
      </c>
      <c r="DO305" s="70">
        <v>1.15792556131715</v>
      </c>
      <c r="DP305">
        <v>1.07722007722008</v>
      </c>
      <c r="DS305">
        <v>1.3479773814702001</v>
      </c>
      <c r="DT305">
        <v>1.8895478131949599</v>
      </c>
      <c r="DU305">
        <v>2.1388394446422199</v>
      </c>
      <c r="DV305">
        <v>1.20460358056266</v>
      </c>
      <c r="DW305">
        <v>1.39920159680639</v>
      </c>
      <c r="DX305">
        <v>1.2863025962399299</v>
      </c>
    </row>
    <row r="306" spans="102:128" ht="15">
      <c r="CX306">
        <v>2.15273775216138</v>
      </c>
      <c r="CY306">
        <v>1.3479773814702001</v>
      </c>
      <c r="CZ306">
        <v>1.65775401069519</v>
      </c>
      <c r="DA306">
        <v>1.8895478131949599</v>
      </c>
      <c r="DB306">
        <v>1.6684771255483599</v>
      </c>
      <c r="DC306">
        <v>1.2912267928649399</v>
      </c>
      <c r="DD306">
        <v>1.24472315692872</v>
      </c>
      <c r="DE306">
        <v>1.24472315692872</v>
      </c>
      <c r="DF306">
        <v>1.09360009360009</v>
      </c>
      <c r="DG306">
        <v>1.1826067107966201</v>
      </c>
      <c r="DH306">
        <v>1.1826067107966201</v>
      </c>
      <c r="DI306">
        <v>1.26993589022607</v>
      </c>
      <c r="DJ306">
        <v>1.0601956358164</v>
      </c>
      <c r="DK306">
        <v>1.1165331391114299</v>
      </c>
      <c r="DL306">
        <v>1.1727861771058301</v>
      </c>
      <c r="DM306">
        <v>1.2284082798001399</v>
      </c>
      <c r="DN306">
        <v>1.20818547433168</v>
      </c>
      <c r="DO306" s="70">
        <v>1.15792556131715</v>
      </c>
      <c r="DP306">
        <v>1.07722007722008</v>
      </c>
      <c r="DS306">
        <v>1.3479773814702001</v>
      </c>
      <c r="DT306">
        <v>1.8895478131949599</v>
      </c>
      <c r="DU306">
        <v>2.1388394446422199</v>
      </c>
      <c r="DV306">
        <v>1.20460358056266</v>
      </c>
      <c r="DW306">
        <v>1.39920159680639</v>
      </c>
      <c r="DX306">
        <v>1.2863025962399299</v>
      </c>
    </row>
    <row r="307" spans="102:128" ht="15">
      <c r="CX307">
        <v>2.15273775216138</v>
      </c>
      <c r="CY307">
        <v>1.3479773814702001</v>
      </c>
      <c r="CZ307">
        <v>1.65775401069519</v>
      </c>
      <c r="DA307">
        <v>1.8895478131949599</v>
      </c>
      <c r="DB307">
        <v>1.6684771255483599</v>
      </c>
      <c r="DC307">
        <v>1.2912267928649399</v>
      </c>
      <c r="DD307">
        <v>1.24472315692872</v>
      </c>
      <c r="DE307">
        <v>1.24472315692872</v>
      </c>
      <c r="DF307">
        <v>1.09360009360009</v>
      </c>
      <c r="DG307">
        <v>1.1826067107966201</v>
      </c>
      <c r="DH307">
        <v>1.1826067107966201</v>
      </c>
      <c r="DI307">
        <v>1.26993589022607</v>
      </c>
      <c r="DJ307">
        <v>1.0601956358164</v>
      </c>
      <c r="DK307">
        <v>1.1165331391114299</v>
      </c>
      <c r="DL307">
        <v>1.1727861771058301</v>
      </c>
      <c r="DM307">
        <v>1.2284082798001399</v>
      </c>
      <c r="DN307">
        <v>1.20818547433168</v>
      </c>
      <c r="DO307" s="70">
        <v>1.15792556131715</v>
      </c>
      <c r="DP307">
        <v>1.07722007722008</v>
      </c>
      <c r="DS307">
        <v>1.3479773814702001</v>
      </c>
      <c r="DT307">
        <v>1.8895478131949599</v>
      </c>
      <c r="DU307">
        <v>2.1388394446422199</v>
      </c>
      <c r="DV307">
        <v>1.20460358056266</v>
      </c>
      <c r="DW307">
        <v>1.39920159680639</v>
      </c>
      <c r="DX307">
        <v>1.2863025962399299</v>
      </c>
    </row>
    <row r="308" spans="102:128" ht="15">
      <c r="CX308">
        <v>2.15273775216138</v>
      </c>
      <c r="CY308">
        <v>1.3479773814702001</v>
      </c>
      <c r="CZ308">
        <v>1.65775401069519</v>
      </c>
      <c r="DA308">
        <v>1.8895478131949599</v>
      </c>
      <c r="DB308">
        <v>1.6684771255483599</v>
      </c>
      <c r="DC308">
        <v>1.2912267928649399</v>
      </c>
      <c r="DD308">
        <v>1.24472315692872</v>
      </c>
      <c r="DE308">
        <v>1.24472315692872</v>
      </c>
      <c r="DF308">
        <v>1.09360009360009</v>
      </c>
      <c r="DG308">
        <v>1.1826067107966201</v>
      </c>
      <c r="DH308">
        <v>1.1826067107966201</v>
      </c>
      <c r="DI308">
        <v>1.26993589022607</v>
      </c>
      <c r="DJ308">
        <v>1.0601956358164</v>
      </c>
      <c r="DK308">
        <v>1.1165331391114299</v>
      </c>
      <c r="DL308">
        <v>1.1727861771058301</v>
      </c>
      <c r="DM308">
        <v>1.2284082798001399</v>
      </c>
      <c r="DN308">
        <v>1.20818547433168</v>
      </c>
      <c r="DO308" s="70">
        <v>1.15792556131715</v>
      </c>
      <c r="DP308">
        <v>1.07722007722008</v>
      </c>
      <c r="DS308">
        <v>1.3479773814702001</v>
      </c>
      <c r="DT308">
        <v>1.8895478131949599</v>
      </c>
      <c r="DU308">
        <v>2.1388394446422199</v>
      </c>
      <c r="DV308">
        <v>1.20460358056266</v>
      </c>
      <c r="DW308">
        <v>1.39920159680639</v>
      </c>
      <c r="DX308">
        <v>1.2863025962399299</v>
      </c>
    </row>
    <row r="309" spans="102:128" ht="15">
      <c r="CX309">
        <v>2.15273775216138</v>
      </c>
      <c r="CY309">
        <v>1.3479773814702001</v>
      </c>
      <c r="CZ309">
        <v>1.65775401069519</v>
      </c>
      <c r="DA309">
        <v>1.8895478131949599</v>
      </c>
      <c r="DB309">
        <v>1.6684771255483599</v>
      </c>
      <c r="DC309">
        <v>1.2912267928649399</v>
      </c>
      <c r="DD309">
        <v>1.24472315692872</v>
      </c>
      <c r="DE309">
        <v>1.24472315692872</v>
      </c>
      <c r="DF309">
        <v>1.09360009360009</v>
      </c>
      <c r="DG309">
        <v>1.1826067107966201</v>
      </c>
      <c r="DH309">
        <v>1.1826067107966201</v>
      </c>
      <c r="DI309">
        <v>1.26993589022607</v>
      </c>
      <c r="DJ309">
        <v>1.0601956358164</v>
      </c>
      <c r="DK309">
        <v>1.1165331391114299</v>
      </c>
      <c r="DL309">
        <v>1.1727861771058301</v>
      </c>
      <c r="DM309">
        <v>1.2284082798001399</v>
      </c>
      <c r="DN309">
        <v>1.20818547433168</v>
      </c>
      <c r="DO309" s="70">
        <v>1.15792556131715</v>
      </c>
      <c r="DP309">
        <v>1.07722007722008</v>
      </c>
      <c r="DS309">
        <v>1.3479773814702001</v>
      </c>
      <c r="DT309">
        <v>1.8895478131949599</v>
      </c>
      <c r="DU309">
        <v>2.1388394446422199</v>
      </c>
      <c r="DV309">
        <v>1.20460358056266</v>
      </c>
      <c r="DW309">
        <v>1.39920159680639</v>
      </c>
      <c r="DX309">
        <v>1.2863025962399299</v>
      </c>
    </row>
    <row r="310" spans="102:128" ht="15">
      <c r="CX310">
        <v>2.15273775216138</v>
      </c>
      <c r="CY310">
        <v>1.3479773814702001</v>
      </c>
      <c r="CZ310">
        <v>1.65775401069519</v>
      </c>
      <c r="DA310">
        <v>1.8895478131949599</v>
      </c>
      <c r="DB310">
        <v>1.6684771255483599</v>
      </c>
      <c r="DC310">
        <v>1.2912267928649399</v>
      </c>
      <c r="DD310">
        <v>1.24472315692872</v>
      </c>
      <c r="DE310">
        <v>1.24472315692872</v>
      </c>
      <c r="DF310">
        <v>1.09360009360009</v>
      </c>
      <c r="DG310">
        <v>1.1826067107966201</v>
      </c>
      <c r="DH310">
        <v>1.1826067107966201</v>
      </c>
      <c r="DI310">
        <v>1.26993589022607</v>
      </c>
      <c r="DJ310">
        <v>1.0601956358164</v>
      </c>
      <c r="DK310">
        <v>1.1165331391114299</v>
      </c>
      <c r="DL310">
        <v>1.1727861771058301</v>
      </c>
      <c r="DM310">
        <v>1.2284082798001399</v>
      </c>
      <c r="DN310">
        <v>1.20818547433168</v>
      </c>
      <c r="DO310" s="70">
        <v>1.15792556131715</v>
      </c>
      <c r="DP310">
        <v>1.07722007722008</v>
      </c>
      <c r="DS310">
        <v>1.3479773814702001</v>
      </c>
      <c r="DT310">
        <v>1.8895478131949599</v>
      </c>
      <c r="DU310">
        <v>2.1388394446422199</v>
      </c>
      <c r="DV310">
        <v>1.20460358056266</v>
      </c>
      <c r="DW310">
        <v>1.39920159680639</v>
      </c>
      <c r="DX310">
        <v>1.2863025962399299</v>
      </c>
    </row>
    <row r="311" spans="102:128" ht="15">
      <c r="CX311">
        <v>2.15273775216138</v>
      </c>
      <c r="CY311">
        <v>1.3479773814702001</v>
      </c>
      <c r="CZ311">
        <v>1.65775401069519</v>
      </c>
      <c r="DA311">
        <v>1.8895478131949599</v>
      </c>
      <c r="DB311">
        <v>1.6684771255483599</v>
      </c>
      <c r="DC311">
        <v>1.2912267928649399</v>
      </c>
      <c r="DD311">
        <v>1.24472315692872</v>
      </c>
      <c r="DE311">
        <v>1.24472315692872</v>
      </c>
      <c r="DF311">
        <v>1.09360009360009</v>
      </c>
      <c r="DG311">
        <v>1.1826067107966201</v>
      </c>
      <c r="DH311">
        <v>1.1826067107966201</v>
      </c>
      <c r="DI311">
        <v>1.26993589022607</v>
      </c>
      <c r="DJ311">
        <v>1.0601956358164</v>
      </c>
      <c r="DK311">
        <v>1.1165331391114299</v>
      </c>
      <c r="DL311">
        <v>1.1727861771058301</v>
      </c>
      <c r="DM311">
        <v>1.2284082798001399</v>
      </c>
      <c r="DN311">
        <v>1.20818547433168</v>
      </c>
      <c r="DO311" s="70">
        <v>1.15792556131715</v>
      </c>
      <c r="DP311">
        <v>1.07722007722008</v>
      </c>
      <c r="DS311">
        <v>1.3479773814702001</v>
      </c>
      <c r="DT311">
        <v>1.8895478131949599</v>
      </c>
      <c r="DU311">
        <v>2.1388394446422199</v>
      </c>
      <c r="DV311">
        <v>1.20460358056266</v>
      </c>
      <c r="DW311">
        <v>1.39920159680639</v>
      </c>
      <c r="DX311">
        <v>1.2863025962399299</v>
      </c>
    </row>
    <row r="312" spans="102:128" ht="15">
      <c r="CX312">
        <v>2.15273775216138</v>
      </c>
      <c r="CY312">
        <v>1.3479773814702001</v>
      </c>
      <c r="CZ312">
        <v>1.65775401069519</v>
      </c>
      <c r="DA312">
        <v>1.8895478131949599</v>
      </c>
      <c r="DB312">
        <v>1.6684771255483599</v>
      </c>
      <c r="DC312">
        <v>1.2912267928649399</v>
      </c>
      <c r="DD312">
        <v>1.24472315692872</v>
      </c>
      <c r="DE312">
        <v>1.24472315692872</v>
      </c>
      <c r="DF312">
        <v>1.09360009360009</v>
      </c>
      <c r="DG312">
        <v>1.1826067107966201</v>
      </c>
      <c r="DH312">
        <v>1.1826067107966201</v>
      </c>
      <c r="DI312">
        <v>1.26993589022607</v>
      </c>
      <c r="DJ312">
        <v>1.0601956358164</v>
      </c>
      <c r="DK312">
        <v>1.1165331391114299</v>
      </c>
      <c r="DL312">
        <v>1.1727861771058301</v>
      </c>
      <c r="DM312">
        <v>1.2284082798001399</v>
      </c>
      <c r="DN312">
        <v>1.20818547433168</v>
      </c>
      <c r="DO312" s="70">
        <v>1.15792556131715</v>
      </c>
      <c r="DP312">
        <v>1.07722007722008</v>
      </c>
      <c r="DS312">
        <v>1.3479773814702001</v>
      </c>
      <c r="DT312">
        <v>1.8895478131949599</v>
      </c>
      <c r="DU312">
        <v>2.1388394446422199</v>
      </c>
      <c r="DV312">
        <v>1.20460358056266</v>
      </c>
      <c r="DW312">
        <v>1.39920159680639</v>
      </c>
      <c r="DX312">
        <v>1.2863025962399299</v>
      </c>
    </row>
    <row r="313" spans="102:128" ht="15">
      <c r="CX313">
        <v>2.15273775216138</v>
      </c>
      <c r="CY313">
        <v>1.3479773814702001</v>
      </c>
      <c r="CZ313">
        <v>1.65775401069519</v>
      </c>
      <c r="DA313">
        <v>1.8895478131949599</v>
      </c>
      <c r="DB313">
        <v>1.6684771255483599</v>
      </c>
      <c r="DC313">
        <v>1.2912267928649399</v>
      </c>
      <c r="DD313">
        <v>1.24472315692872</v>
      </c>
      <c r="DE313">
        <v>1.24472315692872</v>
      </c>
      <c r="DF313">
        <v>1.09360009360009</v>
      </c>
      <c r="DG313">
        <v>1.1826067107966201</v>
      </c>
      <c r="DH313">
        <v>1.1826067107966201</v>
      </c>
      <c r="DI313">
        <v>1.26993589022607</v>
      </c>
      <c r="DJ313">
        <v>1.0601956358164</v>
      </c>
      <c r="DK313">
        <v>1.1165331391114299</v>
      </c>
      <c r="DL313">
        <v>1.1727861771058301</v>
      </c>
      <c r="DM313">
        <v>1.2284082798001399</v>
      </c>
      <c r="DN313">
        <v>1.20818547433168</v>
      </c>
      <c r="DO313" s="70">
        <v>1.15792556131715</v>
      </c>
      <c r="DP313">
        <v>1.07722007722008</v>
      </c>
      <c r="DS313">
        <v>1.3479773814702001</v>
      </c>
      <c r="DT313">
        <v>1.8895478131949599</v>
      </c>
      <c r="DU313">
        <v>2.1388394446422199</v>
      </c>
      <c r="DV313">
        <v>1.20460358056266</v>
      </c>
      <c r="DW313">
        <v>1.39920159680639</v>
      </c>
      <c r="DX313">
        <v>1.2863025962399299</v>
      </c>
    </row>
    <row r="314" spans="102:128" ht="15">
      <c r="CX314">
        <v>2.15273775216138</v>
      </c>
      <c r="CY314">
        <v>1.3479773814702001</v>
      </c>
      <c r="CZ314">
        <v>1.65775401069519</v>
      </c>
      <c r="DA314">
        <v>1.8895478131949599</v>
      </c>
      <c r="DB314">
        <v>1.6684771255483599</v>
      </c>
      <c r="DC314">
        <v>1.2912267928649399</v>
      </c>
      <c r="DD314">
        <v>1.24472315692872</v>
      </c>
      <c r="DE314">
        <v>1.24472315692872</v>
      </c>
      <c r="DF314">
        <v>1.09360009360009</v>
      </c>
      <c r="DG314">
        <v>1.1826067107966201</v>
      </c>
      <c r="DH314">
        <v>1.1826067107966201</v>
      </c>
      <c r="DI314">
        <v>1.26993589022607</v>
      </c>
      <c r="DJ314">
        <v>1.0601956358164</v>
      </c>
      <c r="DK314">
        <v>1.1165331391114299</v>
      </c>
      <c r="DL314">
        <v>1.1727861771058301</v>
      </c>
      <c r="DM314">
        <v>1.2284082798001399</v>
      </c>
      <c r="DN314">
        <v>1.20818547433168</v>
      </c>
      <c r="DO314" s="70">
        <v>1.15792556131715</v>
      </c>
      <c r="DP314">
        <v>1.07722007722008</v>
      </c>
      <c r="DS314">
        <v>1.3479773814702001</v>
      </c>
      <c r="DT314">
        <v>1.8895478131949599</v>
      </c>
      <c r="DU314">
        <v>2.1388394446422199</v>
      </c>
      <c r="DV314">
        <v>1.20460358056266</v>
      </c>
      <c r="DW314">
        <v>1.39920159680639</v>
      </c>
      <c r="DX314">
        <v>1.2863025962399299</v>
      </c>
    </row>
    <row r="315" spans="102:128" ht="15">
      <c r="CX315">
        <v>2.15273775216138</v>
      </c>
      <c r="CY315">
        <v>1.3479773814702001</v>
      </c>
      <c r="CZ315">
        <v>1.65775401069519</v>
      </c>
      <c r="DA315">
        <v>1.8895478131949599</v>
      </c>
      <c r="DB315">
        <v>1.6684771255483599</v>
      </c>
      <c r="DC315">
        <v>1.2912267928649399</v>
      </c>
      <c r="DD315">
        <v>1.24472315692872</v>
      </c>
      <c r="DE315">
        <v>1.24472315692872</v>
      </c>
      <c r="DF315">
        <v>1.09360009360009</v>
      </c>
      <c r="DG315">
        <v>1.1826067107966201</v>
      </c>
      <c r="DH315">
        <v>1.1826067107966201</v>
      </c>
      <c r="DI315">
        <v>1.26993589022607</v>
      </c>
      <c r="DJ315">
        <v>1.0601956358164</v>
      </c>
      <c r="DK315">
        <v>1.1165331391114299</v>
      </c>
      <c r="DL315">
        <v>1.1727861771058301</v>
      </c>
      <c r="DM315">
        <v>1.2284082798001399</v>
      </c>
      <c r="DN315">
        <v>1.20818547433168</v>
      </c>
      <c r="DO315" s="70">
        <v>1.15792556131715</v>
      </c>
      <c r="DP315">
        <v>1.07722007722008</v>
      </c>
      <c r="DS315">
        <v>1.3479773814702001</v>
      </c>
      <c r="DT315">
        <v>1.8895478131949599</v>
      </c>
      <c r="DU315">
        <v>2.1388394446422199</v>
      </c>
      <c r="DV315">
        <v>1.20460358056266</v>
      </c>
      <c r="DW315">
        <v>1.39920159680639</v>
      </c>
      <c r="DX315">
        <v>1.2863025962399299</v>
      </c>
    </row>
    <row r="316" spans="102:128" ht="15">
      <c r="CX316">
        <v>2.15273775216138</v>
      </c>
      <c r="CY316">
        <v>1.3479773814702001</v>
      </c>
      <c r="CZ316">
        <v>1.65775401069519</v>
      </c>
      <c r="DA316">
        <v>1.8895478131949599</v>
      </c>
      <c r="DB316">
        <v>1.6684771255483599</v>
      </c>
      <c r="DC316">
        <v>1.2912267928649399</v>
      </c>
      <c r="DD316">
        <v>1.24472315692872</v>
      </c>
      <c r="DE316">
        <v>1.24472315692872</v>
      </c>
      <c r="DF316">
        <v>1.09360009360009</v>
      </c>
      <c r="DG316">
        <v>1.1826067107966201</v>
      </c>
      <c r="DH316">
        <v>1.1826067107966201</v>
      </c>
      <c r="DI316">
        <v>1.26993589022607</v>
      </c>
      <c r="DJ316">
        <v>1.0601956358164</v>
      </c>
      <c r="DK316">
        <v>1.1165331391114299</v>
      </c>
      <c r="DL316">
        <v>1.1727861771058301</v>
      </c>
      <c r="DM316">
        <v>1.2284082798001399</v>
      </c>
      <c r="DN316">
        <v>1.20818547433168</v>
      </c>
      <c r="DO316" s="70">
        <v>1.15792556131715</v>
      </c>
      <c r="DP316">
        <v>1.07722007722008</v>
      </c>
      <c r="DS316">
        <v>1.3479773814702001</v>
      </c>
      <c r="DT316">
        <v>1.8895478131949599</v>
      </c>
      <c r="DU316">
        <v>2.1388394446422199</v>
      </c>
      <c r="DV316">
        <v>1.20460358056266</v>
      </c>
      <c r="DW316">
        <v>1.39920159680639</v>
      </c>
      <c r="DX316">
        <v>1.2863025962399299</v>
      </c>
    </row>
    <row r="317" spans="102:128" ht="15">
      <c r="CX317">
        <v>2.15273775216138</v>
      </c>
      <c r="CY317">
        <v>1.3479773814702001</v>
      </c>
      <c r="CZ317">
        <v>1.65775401069519</v>
      </c>
      <c r="DA317">
        <v>1.8895478131949599</v>
      </c>
      <c r="DB317">
        <v>1.6684771255483599</v>
      </c>
      <c r="DC317">
        <v>1.2912267928649399</v>
      </c>
      <c r="DD317">
        <v>1.24472315692872</v>
      </c>
      <c r="DE317">
        <v>1.24472315692872</v>
      </c>
      <c r="DF317">
        <v>1.09360009360009</v>
      </c>
      <c r="DG317">
        <v>1.1826067107966201</v>
      </c>
      <c r="DH317">
        <v>1.1826067107966201</v>
      </c>
      <c r="DI317">
        <v>1.26993589022607</v>
      </c>
      <c r="DJ317">
        <v>1.0601956358164</v>
      </c>
      <c r="DK317">
        <v>1.1165331391114299</v>
      </c>
      <c r="DL317">
        <v>1.1727861771058301</v>
      </c>
      <c r="DM317">
        <v>1.2284082798001399</v>
      </c>
      <c r="DN317">
        <v>1.20818547433168</v>
      </c>
      <c r="DO317" s="70">
        <v>1.15792556131715</v>
      </c>
      <c r="DP317">
        <v>1.07722007722008</v>
      </c>
      <c r="DS317">
        <v>1.3479773814702001</v>
      </c>
      <c r="DT317">
        <v>1.8895478131949599</v>
      </c>
      <c r="DU317">
        <v>2.1388394446422199</v>
      </c>
      <c r="DV317">
        <v>1.20460358056266</v>
      </c>
      <c r="DW317">
        <v>1.39920159680639</v>
      </c>
      <c r="DX317">
        <v>1.2863025962399299</v>
      </c>
    </row>
    <row r="318" spans="102:128" ht="15">
      <c r="CX318">
        <v>2.15273775216138</v>
      </c>
      <c r="CY318">
        <v>1.3479773814702001</v>
      </c>
      <c r="CZ318">
        <v>1.65775401069519</v>
      </c>
      <c r="DA318">
        <v>1.8895478131949599</v>
      </c>
      <c r="DB318">
        <v>1.6684771255483599</v>
      </c>
      <c r="DC318">
        <v>1.2912267928649399</v>
      </c>
      <c r="DD318">
        <v>1.24472315692872</v>
      </c>
      <c r="DE318">
        <v>1.24472315692872</v>
      </c>
      <c r="DF318">
        <v>1.09360009360009</v>
      </c>
      <c r="DG318">
        <v>1.1826067107966201</v>
      </c>
      <c r="DH318">
        <v>1.1826067107966201</v>
      </c>
      <c r="DI318">
        <v>1.26993589022607</v>
      </c>
      <c r="DJ318">
        <v>1.0601956358164</v>
      </c>
      <c r="DK318">
        <v>1.1165331391114299</v>
      </c>
      <c r="DL318">
        <v>1.1727861771058301</v>
      </c>
      <c r="DM318">
        <v>1.2284082798001399</v>
      </c>
      <c r="DN318">
        <v>1.20818547433168</v>
      </c>
      <c r="DO318" s="70">
        <v>1.15792556131715</v>
      </c>
      <c r="DP318">
        <v>1.07722007722008</v>
      </c>
      <c r="DS318">
        <v>1.3479773814702001</v>
      </c>
      <c r="DT318">
        <v>1.8895478131949599</v>
      </c>
      <c r="DU318">
        <v>2.1388394446422199</v>
      </c>
      <c r="DV318">
        <v>1.20460358056266</v>
      </c>
      <c r="DW318">
        <v>1.39920159680639</v>
      </c>
      <c r="DX318">
        <v>1.2863025962399299</v>
      </c>
    </row>
    <row r="319" spans="102:128" ht="15">
      <c r="CX319">
        <v>2.15273775216138</v>
      </c>
      <c r="CY319">
        <v>1.3479773814702001</v>
      </c>
      <c r="CZ319">
        <v>1.65775401069519</v>
      </c>
      <c r="DA319">
        <v>1.8895478131949599</v>
      </c>
      <c r="DB319">
        <v>1.6684771255483599</v>
      </c>
      <c r="DC319">
        <v>1.2912267928649399</v>
      </c>
      <c r="DD319">
        <v>1.24472315692872</v>
      </c>
      <c r="DE319">
        <v>1.24472315692872</v>
      </c>
      <c r="DF319">
        <v>1.09360009360009</v>
      </c>
      <c r="DG319">
        <v>1.1826067107966201</v>
      </c>
      <c r="DH319">
        <v>1.1826067107966201</v>
      </c>
      <c r="DI319">
        <v>1.26993589022607</v>
      </c>
      <c r="DJ319">
        <v>1.0601956358164</v>
      </c>
      <c r="DK319">
        <v>1.1165331391114299</v>
      </c>
      <c r="DL319">
        <v>1.1727861771058301</v>
      </c>
      <c r="DM319">
        <v>1.2284082798001399</v>
      </c>
      <c r="DN319">
        <v>1.20818547433168</v>
      </c>
      <c r="DO319" s="70">
        <v>1.15792556131715</v>
      </c>
      <c r="DP319">
        <v>1.07722007722008</v>
      </c>
      <c r="DS319">
        <v>1.3479773814702001</v>
      </c>
      <c r="DT319">
        <v>1.8895478131949599</v>
      </c>
      <c r="DU319">
        <v>2.1388394446422199</v>
      </c>
      <c r="DV319">
        <v>1.20460358056266</v>
      </c>
      <c r="DW319">
        <v>1.39920159680639</v>
      </c>
      <c r="DX319">
        <v>1.2863025962399299</v>
      </c>
    </row>
    <row r="320" spans="102:128" ht="15">
      <c r="CX320">
        <v>2.15273775216138</v>
      </c>
      <c r="CY320">
        <v>1.3479773814702001</v>
      </c>
      <c r="CZ320">
        <v>1.65775401069519</v>
      </c>
      <c r="DA320">
        <v>1.8895478131949599</v>
      </c>
      <c r="DB320">
        <v>1.6684771255483599</v>
      </c>
      <c r="DC320">
        <v>1.2912267928649399</v>
      </c>
      <c r="DD320">
        <v>1.24472315692872</v>
      </c>
      <c r="DE320">
        <v>1.24472315692872</v>
      </c>
      <c r="DF320">
        <v>1.09360009360009</v>
      </c>
      <c r="DG320">
        <v>1.1826067107966201</v>
      </c>
      <c r="DH320">
        <v>1.1826067107966201</v>
      </c>
      <c r="DI320">
        <v>1.26993589022607</v>
      </c>
      <c r="DJ320">
        <v>1.0601956358164</v>
      </c>
      <c r="DK320">
        <v>1.1165331391114299</v>
      </c>
      <c r="DL320">
        <v>1.1727861771058301</v>
      </c>
      <c r="DM320">
        <v>1.2284082798001399</v>
      </c>
      <c r="DN320">
        <v>1.20818547433168</v>
      </c>
      <c r="DO320" s="70">
        <v>1.15792556131715</v>
      </c>
      <c r="DP320">
        <v>1.07722007722008</v>
      </c>
      <c r="DS320">
        <v>1.3479773814702001</v>
      </c>
      <c r="DT320">
        <v>1.8895478131949599</v>
      </c>
      <c r="DU320">
        <v>2.1388394446422199</v>
      </c>
      <c r="DV320">
        <v>1.20460358056266</v>
      </c>
      <c r="DW320">
        <v>1.39920159680639</v>
      </c>
      <c r="DX320">
        <v>1.2863025962399299</v>
      </c>
    </row>
    <row r="321" spans="102:128" ht="15">
      <c r="CX321">
        <v>2.15273775216138</v>
      </c>
      <c r="CY321">
        <v>1.3479773814702001</v>
      </c>
      <c r="CZ321">
        <v>1.65775401069519</v>
      </c>
      <c r="DA321">
        <v>1.8895478131949599</v>
      </c>
      <c r="DB321">
        <v>1.6684771255483599</v>
      </c>
      <c r="DC321">
        <v>1.2912267928649399</v>
      </c>
      <c r="DD321">
        <v>1.24472315692872</v>
      </c>
      <c r="DE321">
        <v>1.24472315692872</v>
      </c>
      <c r="DF321">
        <v>1.09360009360009</v>
      </c>
      <c r="DG321">
        <v>1.1826067107966201</v>
      </c>
      <c r="DH321">
        <v>1.1826067107966201</v>
      </c>
      <c r="DI321">
        <v>1.26993589022607</v>
      </c>
      <c r="DJ321">
        <v>1.0601956358164</v>
      </c>
      <c r="DK321">
        <v>1.1165331391114299</v>
      </c>
      <c r="DL321">
        <v>1.1727861771058301</v>
      </c>
      <c r="DM321">
        <v>1.2284082798001399</v>
      </c>
      <c r="DN321">
        <v>1.20818547433168</v>
      </c>
      <c r="DO321" s="70">
        <v>1.15792556131715</v>
      </c>
      <c r="DP321">
        <v>1.07722007722008</v>
      </c>
      <c r="DS321">
        <v>1.3479773814702001</v>
      </c>
      <c r="DT321">
        <v>1.8895478131949599</v>
      </c>
      <c r="DU321">
        <v>2.1388394446422199</v>
      </c>
      <c r="DV321">
        <v>1.20460358056266</v>
      </c>
      <c r="DW321">
        <v>1.39920159680639</v>
      </c>
      <c r="DX321">
        <v>1.2863025962399299</v>
      </c>
    </row>
    <row r="322" spans="102:128" ht="15">
      <c r="CX322">
        <v>2.15273775216138</v>
      </c>
      <c r="CY322">
        <v>1.3479773814702001</v>
      </c>
      <c r="CZ322">
        <v>1.65775401069519</v>
      </c>
      <c r="DA322">
        <v>1.8895478131949599</v>
      </c>
      <c r="DB322">
        <v>1.6684771255483599</v>
      </c>
      <c r="DC322">
        <v>1.2912267928649399</v>
      </c>
      <c r="DD322">
        <v>1.24472315692872</v>
      </c>
      <c r="DE322">
        <v>1.24472315692872</v>
      </c>
      <c r="DF322">
        <v>1.09360009360009</v>
      </c>
      <c r="DG322">
        <v>1.1826067107966201</v>
      </c>
      <c r="DH322">
        <v>1.1826067107966201</v>
      </c>
      <c r="DI322">
        <v>1.26993589022607</v>
      </c>
      <c r="DJ322">
        <v>1.0601956358164</v>
      </c>
      <c r="DK322">
        <v>1.1165331391114299</v>
      </c>
      <c r="DL322">
        <v>1.1727861771058301</v>
      </c>
      <c r="DM322">
        <v>1.2284082798001399</v>
      </c>
      <c r="DN322">
        <v>1.20818547433168</v>
      </c>
      <c r="DO322" s="70">
        <v>1.15792556131715</v>
      </c>
      <c r="DP322">
        <v>1.07722007722008</v>
      </c>
      <c r="DS322">
        <v>1.3479773814702001</v>
      </c>
      <c r="DT322">
        <v>1.8895478131949599</v>
      </c>
      <c r="DU322">
        <v>2.1388394446422199</v>
      </c>
      <c r="DV322">
        <v>1.20460358056266</v>
      </c>
      <c r="DW322">
        <v>1.39920159680639</v>
      </c>
      <c r="DX322">
        <v>1.2863025962399299</v>
      </c>
    </row>
    <row r="323" spans="102:128" ht="15">
      <c r="CX323">
        <v>2.15273775216138</v>
      </c>
      <c r="CY323">
        <v>1.3479773814702001</v>
      </c>
      <c r="CZ323">
        <v>1.65775401069519</v>
      </c>
      <c r="DA323">
        <v>1.8895478131949599</v>
      </c>
      <c r="DB323">
        <v>1.6684771255483599</v>
      </c>
      <c r="DC323">
        <v>1.2912267928649399</v>
      </c>
      <c r="DD323">
        <v>1.24472315692872</v>
      </c>
      <c r="DE323">
        <v>1.24472315692872</v>
      </c>
      <c r="DF323">
        <v>1.09360009360009</v>
      </c>
      <c r="DG323">
        <v>1.1826067107966201</v>
      </c>
      <c r="DH323">
        <v>1.1826067107966201</v>
      </c>
      <c r="DI323">
        <v>1.26993589022607</v>
      </c>
      <c r="DJ323">
        <v>1.0601956358164</v>
      </c>
      <c r="DK323">
        <v>1.1165331391114299</v>
      </c>
      <c r="DL323">
        <v>1.1727861771058301</v>
      </c>
      <c r="DM323">
        <v>1.2284082798001399</v>
      </c>
      <c r="DN323">
        <v>1.20818547433168</v>
      </c>
      <c r="DO323" s="70">
        <v>1.15792556131715</v>
      </c>
      <c r="DP323">
        <v>1.07722007722008</v>
      </c>
      <c r="DS323">
        <v>1.3479773814702001</v>
      </c>
      <c r="DT323">
        <v>1.8895478131949599</v>
      </c>
      <c r="DU323">
        <v>2.1388394446422199</v>
      </c>
      <c r="DV323">
        <v>1.20460358056266</v>
      </c>
      <c r="DW323">
        <v>1.39920159680639</v>
      </c>
      <c r="DX323">
        <v>1.2863025962399299</v>
      </c>
    </row>
    <row r="324" spans="102:128" ht="15">
      <c r="CX324">
        <v>2.15273775216138</v>
      </c>
      <c r="CY324">
        <v>1.3479773814702001</v>
      </c>
      <c r="CZ324">
        <v>1.65775401069519</v>
      </c>
      <c r="DA324">
        <v>1.8895478131949599</v>
      </c>
      <c r="DB324">
        <v>1.6684771255483599</v>
      </c>
      <c r="DC324">
        <v>1.2912267928649399</v>
      </c>
      <c r="DD324">
        <v>1.24472315692872</v>
      </c>
      <c r="DE324">
        <v>1.24472315692872</v>
      </c>
      <c r="DF324">
        <v>1.09360009360009</v>
      </c>
      <c r="DG324">
        <v>1.1826067107966201</v>
      </c>
      <c r="DH324">
        <v>1.1826067107966201</v>
      </c>
      <c r="DI324">
        <v>1.26993589022607</v>
      </c>
      <c r="DJ324">
        <v>1.0601956358164</v>
      </c>
      <c r="DK324">
        <v>1.1165331391114299</v>
      </c>
      <c r="DL324">
        <v>1.1727861771058301</v>
      </c>
      <c r="DM324">
        <v>1.2284082798001399</v>
      </c>
      <c r="DN324">
        <v>1.20818547433168</v>
      </c>
      <c r="DO324" s="70">
        <v>1.15792556131715</v>
      </c>
      <c r="DP324">
        <v>1.07722007722008</v>
      </c>
      <c r="DS324">
        <v>1.3479773814702001</v>
      </c>
      <c r="DT324">
        <v>1.8895478131949599</v>
      </c>
      <c r="DU324">
        <v>2.1388394446422199</v>
      </c>
      <c r="DV324">
        <v>1.20460358056266</v>
      </c>
      <c r="DW324">
        <v>1.39920159680639</v>
      </c>
      <c r="DX324">
        <v>1.2863025962399299</v>
      </c>
    </row>
    <row r="325" spans="102:128" ht="15">
      <c r="CX325">
        <v>2.15273775216138</v>
      </c>
      <c r="CY325">
        <v>1.3479773814702001</v>
      </c>
      <c r="CZ325">
        <v>1.65775401069519</v>
      </c>
      <c r="DA325">
        <v>1.8895478131949599</v>
      </c>
      <c r="DB325">
        <v>1.6684771255483599</v>
      </c>
      <c r="DC325">
        <v>1.2912267928649399</v>
      </c>
      <c r="DD325">
        <v>1.24472315692872</v>
      </c>
      <c r="DE325">
        <v>1.24472315692872</v>
      </c>
      <c r="DF325">
        <v>1.09360009360009</v>
      </c>
      <c r="DG325">
        <v>1.1826067107966201</v>
      </c>
      <c r="DH325">
        <v>1.1826067107966201</v>
      </c>
      <c r="DI325">
        <v>1.26993589022607</v>
      </c>
      <c r="DJ325">
        <v>1.0601956358164</v>
      </c>
      <c r="DK325">
        <v>1.1165331391114299</v>
      </c>
      <c r="DL325">
        <v>1.1727861771058301</v>
      </c>
      <c r="DM325">
        <v>1.2284082798001399</v>
      </c>
      <c r="DN325">
        <v>1.20818547433168</v>
      </c>
      <c r="DO325" s="70">
        <v>1.15792556131715</v>
      </c>
      <c r="DP325">
        <v>1.07722007722008</v>
      </c>
      <c r="DS325">
        <v>1.3479773814702001</v>
      </c>
      <c r="DT325">
        <v>1.8895478131949599</v>
      </c>
      <c r="DU325">
        <v>2.1388394446422199</v>
      </c>
      <c r="DV325">
        <v>1.20460358056266</v>
      </c>
      <c r="DW325">
        <v>1.39920159680639</v>
      </c>
      <c r="DX325">
        <v>1.2863025962399299</v>
      </c>
    </row>
    <row r="326" spans="102:128" ht="15">
      <c r="CX326">
        <v>2.15273775216138</v>
      </c>
      <c r="CY326">
        <v>1.3479773814702001</v>
      </c>
      <c r="CZ326">
        <v>1.65775401069519</v>
      </c>
      <c r="DA326">
        <v>1.8895478131949599</v>
      </c>
      <c r="DB326">
        <v>1.6684771255483599</v>
      </c>
      <c r="DC326">
        <v>1.2912267928649399</v>
      </c>
      <c r="DD326">
        <v>1.24472315692872</v>
      </c>
      <c r="DE326">
        <v>1.24472315692872</v>
      </c>
      <c r="DF326">
        <v>1.09360009360009</v>
      </c>
      <c r="DG326">
        <v>1.1826067107966201</v>
      </c>
      <c r="DH326">
        <v>1.1826067107966201</v>
      </c>
      <c r="DI326">
        <v>1.26993589022607</v>
      </c>
      <c r="DJ326">
        <v>1.0601956358164</v>
      </c>
      <c r="DK326">
        <v>1.1165331391114299</v>
      </c>
      <c r="DL326">
        <v>1.1727861771058301</v>
      </c>
      <c r="DM326">
        <v>1.2284082798001399</v>
      </c>
      <c r="DN326">
        <v>1.20818547433168</v>
      </c>
      <c r="DO326" s="70">
        <v>1.15792556131715</v>
      </c>
      <c r="DP326">
        <v>1.07722007722008</v>
      </c>
      <c r="DS326">
        <v>1.3479773814702001</v>
      </c>
      <c r="DT326">
        <v>1.8895478131949599</v>
      </c>
      <c r="DU326">
        <v>2.1388394446422199</v>
      </c>
      <c r="DV326">
        <v>1.20460358056266</v>
      </c>
      <c r="DW326">
        <v>1.39920159680639</v>
      </c>
      <c r="DX326">
        <v>1.2863025962399299</v>
      </c>
    </row>
    <row r="327" spans="102:128" ht="15">
      <c r="CX327">
        <v>2.15273775216138</v>
      </c>
      <c r="CY327">
        <v>1.3479773814702001</v>
      </c>
      <c r="CZ327">
        <v>1.65775401069519</v>
      </c>
      <c r="DA327">
        <v>1.8895478131949599</v>
      </c>
      <c r="DB327">
        <v>1.6684771255483599</v>
      </c>
      <c r="DC327">
        <v>1.2912267928649399</v>
      </c>
      <c r="DD327">
        <v>1.24472315692872</v>
      </c>
      <c r="DE327">
        <v>1.24472315692872</v>
      </c>
      <c r="DF327">
        <v>1.09360009360009</v>
      </c>
      <c r="DG327">
        <v>1.1826067107966201</v>
      </c>
      <c r="DH327">
        <v>1.1826067107966201</v>
      </c>
      <c r="DI327">
        <v>1.26993589022607</v>
      </c>
      <c r="DJ327">
        <v>1.0601956358164</v>
      </c>
      <c r="DK327">
        <v>1.1165331391114299</v>
      </c>
      <c r="DL327">
        <v>1.1727861771058301</v>
      </c>
      <c r="DM327">
        <v>1.2284082798001399</v>
      </c>
      <c r="DN327">
        <v>1.20818547433168</v>
      </c>
      <c r="DO327" s="70">
        <v>1.15792556131715</v>
      </c>
      <c r="DP327">
        <v>1.07722007722008</v>
      </c>
      <c r="DS327">
        <v>1.3479773814702001</v>
      </c>
      <c r="DT327">
        <v>1.8895478131949599</v>
      </c>
      <c r="DU327">
        <v>2.1388394446422199</v>
      </c>
      <c r="DV327">
        <v>1.20460358056266</v>
      </c>
      <c r="DW327">
        <v>1.39920159680639</v>
      </c>
      <c r="DX327">
        <v>1.2863025962399299</v>
      </c>
    </row>
    <row r="328" spans="102:128" ht="15">
      <c r="CX328">
        <v>2.15273775216138</v>
      </c>
      <c r="CY328">
        <v>1.3479773814702001</v>
      </c>
      <c r="CZ328">
        <v>1.65775401069519</v>
      </c>
      <c r="DA328">
        <v>1.8895478131949599</v>
      </c>
      <c r="DB328">
        <v>1.6684771255483599</v>
      </c>
      <c r="DC328">
        <v>1.2912267928649399</v>
      </c>
      <c r="DD328">
        <v>1.24472315692872</v>
      </c>
      <c r="DE328">
        <v>1.24472315692872</v>
      </c>
      <c r="DF328">
        <v>1.09360009360009</v>
      </c>
      <c r="DG328">
        <v>1.1826067107966201</v>
      </c>
      <c r="DH328">
        <v>1.1826067107966201</v>
      </c>
      <c r="DI328">
        <v>1.26993589022607</v>
      </c>
      <c r="DJ328">
        <v>1.0601956358164</v>
      </c>
      <c r="DK328">
        <v>1.1165331391114299</v>
      </c>
      <c r="DL328">
        <v>1.1727861771058301</v>
      </c>
      <c r="DM328">
        <v>1.2284082798001399</v>
      </c>
      <c r="DN328">
        <v>1.20818547433168</v>
      </c>
      <c r="DO328" s="70">
        <v>1.15792556131715</v>
      </c>
      <c r="DP328">
        <v>1.07722007722008</v>
      </c>
      <c r="DS328">
        <v>1.3479773814702001</v>
      </c>
      <c r="DT328">
        <v>1.8895478131949599</v>
      </c>
      <c r="DU328">
        <v>2.1388394446422199</v>
      </c>
      <c r="DV328">
        <v>1.20460358056266</v>
      </c>
      <c r="DW328">
        <v>1.39920159680639</v>
      </c>
      <c r="DX328">
        <v>1.2863025962399299</v>
      </c>
    </row>
    <row r="329" spans="102:128" ht="15">
      <c r="CX329">
        <v>2.15273775216138</v>
      </c>
      <c r="CY329">
        <v>1.3479773814702001</v>
      </c>
      <c r="CZ329">
        <v>1.65775401069519</v>
      </c>
      <c r="DA329">
        <v>1.8895478131949599</v>
      </c>
      <c r="DB329">
        <v>1.6684771255483599</v>
      </c>
      <c r="DC329">
        <v>1.2912267928649399</v>
      </c>
      <c r="DD329">
        <v>1.24472315692872</v>
      </c>
      <c r="DE329">
        <v>1.24472315692872</v>
      </c>
      <c r="DF329">
        <v>1.09360009360009</v>
      </c>
      <c r="DG329">
        <v>1.1826067107966201</v>
      </c>
      <c r="DH329">
        <v>1.1826067107966201</v>
      </c>
      <c r="DI329">
        <v>1.26993589022607</v>
      </c>
      <c r="DJ329">
        <v>1.0601956358164</v>
      </c>
      <c r="DK329">
        <v>1.1165331391114299</v>
      </c>
      <c r="DL329">
        <v>1.1727861771058301</v>
      </c>
      <c r="DM329">
        <v>1.2284082798001399</v>
      </c>
      <c r="DN329">
        <v>1.20818547433168</v>
      </c>
      <c r="DO329" s="70">
        <v>1.15792556131715</v>
      </c>
      <c r="DP329">
        <v>1.07722007722008</v>
      </c>
      <c r="DS329">
        <v>1.3479773814702001</v>
      </c>
      <c r="DT329">
        <v>1.8895478131949599</v>
      </c>
      <c r="DU329">
        <v>2.1388394446422199</v>
      </c>
      <c r="DV329">
        <v>1.20460358056266</v>
      </c>
      <c r="DW329">
        <v>1.39920159680639</v>
      </c>
      <c r="DX329">
        <v>1.2863025962399299</v>
      </c>
    </row>
    <row r="330" spans="102:128" ht="15">
      <c r="CX330">
        <v>2.15273775216138</v>
      </c>
      <c r="CY330">
        <v>1.3479773814702001</v>
      </c>
      <c r="CZ330">
        <v>1.65775401069519</v>
      </c>
      <c r="DA330">
        <v>1.8895478131949599</v>
      </c>
      <c r="DB330">
        <v>1.6684771255483599</v>
      </c>
      <c r="DC330">
        <v>1.2912267928649399</v>
      </c>
      <c r="DD330">
        <v>1.24472315692872</v>
      </c>
      <c r="DE330">
        <v>1.24472315692872</v>
      </c>
      <c r="DF330">
        <v>1.09360009360009</v>
      </c>
      <c r="DG330">
        <v>1.1826067107966201</v>
      </c>
      <c r="DH330">
        <v>1.1826067107966201</v>
      </c>
      <c r="DI330">
        <v>1.26993589022607</v>
      </c>
      <c r="DJ330">
        <v>1.0601956358164</v>
      </c>
      <c r="DK330">
        <v>1.1165331391114299</v>
      </c>
      <c r="DL330">
        <v>1.1727861771058301</v>
      </c>
      <c r="DM330">
        <v>1.2284082798001399</v>
      </c>
      <c r="DN330">
        <v>1.20818547433168</v>
      </c>
      <c r="DO330" s="70">
        <v>1.15792556131715</v>
      </c>
      <c r="DP330">
        <v>1.07722007722008</v>
      </c>
      <c r="DS330">
        <v>1.3479773814702001</v>
      </c>
      <c r="DT330">
        <v>1.8895478131949599</v>
      </c>
      <c r="DU330">
        <v>2.1388394446422199</v>
      </c>
      <c r="DV330">
        <v>1.20460358056266</v>
      </c>
      <c r="DW330">
        <v>1.39920159680639</v>
      </c>
      <c r="DX330">
        <v>1.2863025962399299</v>
      </c>
    </row>
    <row r="331" spans="102:128" ht="15">
      <c r="CX331">
        <v>2.15273775216138</v>
      </c>
      <c r="CY331">
        <v>1.3479773814702001</v>
      </c>
      <c r="CZ331">
        <v>1.65775401069519</v>
      </c>
      <c r="DA331">
        <v>1.8895478131949599</v>
      </c>
      <c r="DB331">
        <v>1.6684771255483599</v>
      </c>
      <c r="DC331">
        <v>1.2912267928649399</v>
      </c>
      <c r="DD331">
        <v>1.24472315692872</v>
      </c>
      <c r="DE331">
        <v>1.24472315692872</v>
      </c>
      <c r="DF331">
        <v>1.09360009360009</v>
      </c>
      <c r="DG331">
        <v>1.1826067107966201</v>
      </c>
      <c r="DH331">
        <v>1.1826067107966201</v>
      </c>
      <c r="DI331">
        <v>1.26993589022607</v>
      </c>
      <c r="DJ331">
        <v>1.0601956358164</v>
      </c>
      <c r="DK331">
        <v>1.1165331391114299</v>
      </c>
      <c r="DL331">
        <v>1.1727861771058301</v>
      </c>
      <c r="DM331">
        <v>1.2284082798001399</v>
      </c>
      <c r="DN331">
        <v>1.20818547433168</v>
      </c>
      <c r="DO331" s="70">
        <v>1.15792556131715</v>
      </c>
      <c r="DP331">
        <v>1.07722007722008</v>
      </c>
      <c r="DS331">
        <v>1.3479773814702001</v>
      </c>
      <c r="DT331">
        <v>1.8895478131949599</v>
      </c>
      <c r="DU331">
        <v>2.1388394446422199</v>
      </c>
      <c r="DV331">
        <v>1.20460358056266</v>
      </c>
      <c r="DW331">
        <v>1.39920159680639</v>
      </c>
      <c r="DX331">
        <v>1.2863025962399299</v>
      </c>
    </row>
    <row r="332" spans="102:128" ht="15">
      <c r="CX332">
        <v>2.15273775216138</v>
      </c>
      <c r="CY332">
        <v>1.3479773814702001</v>
      </c>
      <c r="CZ332">
        <v>1.65775401069519</v>
      </c>
      <c r="DA332">
        <v>1.8895478131949599</v>
      </c>
      <c r="DB332">
        <v>1.6684771255483599</v>
      </c>
      <c r="DC332">
        <v>1.2912267928649399</v>
      </c>
      <c r="DD332">
        <v>1.24472315692872</v>
      </c>
      <c r="DE332">
        <v>1.24472315692872</v>
      </c>
      <c r="DF332">
        <v>1.09360009360009</v>
      </c>
      <c r="DG332">
        <v>1.1826067107966201</v>
      </c>
      <c r="DH332">
        <v>1.1826067107966201</v>
      </c>
      <c r="DI332">
        <v>1.26993589022607</v>
      </c>
      <c r="DJ332">
        <v>1.0601956358164</v>
      </c>
      <c r="DK332">
        <v>1.1165331391114299</v>
      </c>
      <c r="DL332">
        <v>1.1727861771058301</v>
      </c>
      <c r="DM332">
        <v>1.2284082798001399</v>
      </c>
      <c r="DN332">
        <v>1.20818547433168</v>
      </c>
      <c r="DO332" s="70">
        <v>1.15792556131715</v>
      </c>
      <c r="DP332">
        <v>1.07722007722008</v>
      </c>
      <c r="DS332">
        <v>1.3479773814702001</v>
      </c>
      <c r="DT332">
        <v>1.8895478131949599</v>
      </c>
      <c r="DU332">
        <v>2.1388394446422199</v>
      </c>
      <c r="DV332">
        <v>1.20460358056266</v>
      </c>
      <c r="DW332">
        <v>1.39920159680639</v>
      </c>
      <c r="DX332">
        <v>1.2863025962399299</v>
      </c>
    </row>
    <row r="333" spans="102:128" ht="15">
      <c r="CX333">
        <v>2.15273775216138</v>
      </c>
      <c r="CY333">
        <v>1.3479773814702001</v>
      </c>
      <c r="CZ333">
        <v>1.65775401069519</v>
      </c>
      <c r="DA333">
        <v>1.8895478131949599</v>
      </c>
      <c r="DB333">
        <v>1.6684771255483599</v>
      </c>
      <c r="DC333">
        <v>1.2912267928649399</v>
      </c>
      <c r="DD333">
        <v>1.24472315692872</v>
      </c>
      <c r="DE333">
        <v>1.24472315692872</v>
      </c>
      <c r="DF333">
        <v>1.09360009360009</v>
      </c>
      <c r="DG333">
        <v>1.1826067107966201</v>
      </c>
      <c r="DH333">
        <v>1.1826067107966201</v>
      </c>
      <c r="DI333">
        <v>1.26993589022607</v>
      </c>
      <c r="DJ333">
        <v>1.0601956358164</v>
      </c>
      <c r="DK333">
        <v>1.1165331391114299</v>
      </c>
      <c r="DL333">
        <v>1.1727861771058301</v>
      </c>
      <c r="DM333">
        <v>1.2284082798001399</v>
      </c>
      <c r="DN333">
        <v>1.20818547433168</v>
      </c>
      <c r="DO333" s="70">
        <v>1.15792556131715</v>
      </c>
      <c r="DP333">
        <v>1.07722007722008</v>
      </c>
      <c r="DS333">
        <v>1.3479773814702001</v>
      </c>
      <c r="DT333">
        <v>1.8895478131949599</v>
      </c>
      <c r="DU333">
        <v>2.1388394446422199</v>
      </c>
      <c r="DV333">
        <v>1.20460358056266</v>
      </c>
      <c r="DW333">
        <v>1.39920159680639</v>
      </c>
      <c r="DX333">
        <v>1.2863025962399299</v>
      </c>
    </row>
    <row r="334" spans="102:128" ht="15">
      <c r="CX334">
        <v>2.15273775216138</v>
      </c>
      <c r="CY334">
        <v>1.3479773814702001</v>
      </c>
      <c r="CZ334">
        <v>1.65775401069519</v>
      </c>
      <c r="DA334">
        <v>1.8895478131949599</v>
      </c>
      <c r="DB334">
        <v>1.6684771255483599</v>
      </c>
      <c r="DC334">
        <v>1.2912267928649399</v>
      </c>
      <c r="DD334">
        <v>1.24472315692872</v>
      </c>
      <c r="DE334">
        <v>1.24472315692872</v>
      </c>
      <c r="DF334">
        <v>1.09360009360009</v>
      </c>
      <c r="DG334">
        <v>1.1826067107966201</v>
      </c>
      <c r="DH334">
        <v>1.1826067107966201</v>
      </c>
      <c r="DI334">
        <v>1.26993589022607</v>
      </c>
      <c r="DJ334">
        <v>1.0601956358164</v>
      </c>
      <c r="DK334">
        <v>1.1165331391114299</v>
      </c>
      <c r="DL334">
        <v>1.1727861771058301</v>
      </c>
      <c r="DM334">
        <v>1.2284082798001399</v>
      </c>
      <c r="DN334">
        <v>1.20818547433168</v>
      </c>
      <c r="DO334" s="70">
        <v>1.15792556131715</v>
      </c>
      <c r="DP334">
        <v>1.07722007722008</v>
      </c>
      <c r="DS334">
        <v>1.3479773814702001</v>
      </c>
      <c r="DT334">
        <v>1.8895478131949599</v>
      </c>
      <c r="DU334">
        <v>2.1388394446422199</v>
      </c>
      <c r="DV334">
        <v>1.20460358056266</v>
      </c>
      <c r="DW334">
        <v>1.39920159680639</v>
      </c>
      <c r="DX334">
        <v>1.2863025962399299</v>
      </c>
    </row>
    <row r="335" spans="102:128" ht="15">
      <c r="CX335">
        <v>2.15273775216138</v>
      </c>
      <c r="CY335">
        <v>1.3479773814702001</v>
      </c>
      <c r="CZ335">
        <v>1.65775401069519</v>
      </c>
      <c r="DA335">
        <v>1.8895478131949599</v>
      </c>
      <c r="DB335">
        <v>1.6684771255483599</v>
      </c>
      <c r="DC335">
        <v>1.2912267928649399</v>
      </c>
      <c r="DD335">
        <v>1.24472315692872</v>
      </c>
      <c r="DE335">
        <v>1.24472315692872</v>
      </c>
      <c r="DF335">
        <v>1.09360009360009</v>
      </c>
      <c r="DG335">
        <v>1.1826067107966201</v>
      </c>
      <c r="DH335">
        <v>1.1826067107966201</v>
      </c>
      <c r="DI335">
        <v>1.26993589022607</v>
      </c>
      <c r="DJ335">
        <v>1.0601956358164</v>
      </c>
      <c r="DK335">
        <v>1.1165331391114299</v>
      </c>
      <c r="DL335">
        <v>1.1727861771058301</v>
      </c>
      <c r="DM335">
        <v>1.2284082798001399</v>
      </c>
      <c r="DN335">
        <v>1.20818547433168</v>
      </c>
      <c r="DO335" s="70">
        <v>1.15792556131715</v>
      </c>
      <c r="DP335">
        <v>1.07722007722008</v>
      </c>
      <c r="DS335">
        <v>1.3479773814702001</v>
      </c>
      <c r="DT335">
        <v>1.8895478131949599</v>
      </c>
      <c r="DU335">
        <v>2.1388394446422199</v>
      </c>
      <c r="DV335">
        <v>1.20460358056266</v>
      </c>
      <c r="DW335">
        <v>1.39920159680639</v>
      </c>
      <c r="DX335">
        <v>1.2863025962399299</v>
      </c>
    </row>
    <row r="336" spans="102:128" ht="15">
      <c r="CX336">
        <v>2.15273775216138</v>
      </c>
      <c r="CY336">
        <v>1.3479773814702001</v>
      </c>
      <c r="CZ336">
        <v>1.65775401069519</v>
      </c>
      <c r="DA336">
        <v>1.8895478131949599</v>
      </c>
      <c r="DB336">
        <v>1.6684771255483599</v>
      </c>
      <c r="DC336">
        <v>1.2912267928649399</v>
      </c>
      <c r="DD336">
        <v>1.24472315692872</v>
      </c>
      <c r="DE336">
        <v>1.24472315692872</v>
      </c>
      <c r="DF336">
        <v>1.09360009360009</v>
      </c>
      <c r="DG336">
        <v>1.1826067107966201</v>
      </c>
      <c r="DH336">
        <v>1.1826067107966201</v>
      </c>
      <c r="DI336">
        <v>1.26993589022607</v>
      </c>
      <c r="DJ336">
        <v>1.0601956358164</v>
      </c>
      <c r="DK336">
        <v>1.1165331391114299</v>
      </c>
      <c r="DL336">
        <v>1.1727861771058301</v>
      </c>
      <c r="DM336">
        <v>1.2284082798001399</v>
      </c>
      <c r="DN336">
        <v>1.20818547433168</v>
      </c>
      <c r="DO336" s="70">
        <v>1.15792556131715</v>
      </c>
      <c r="DP336">
        <v>1.07722007722008</v>
      </c>
      <c r="DS336">
        <v>1.3479773814702001</v>
      </c>
      <c r="DT336">
        <v>1.8895478131949599</v>
      </c>
      <c r="DU336">
        <v>2.1388394446422199</v>
      </c>
      <c r="DV336">
        <v>1.20460358056266</v>
      </c>
      <c r="DW336">
        <v>1.39920159680639</v>
      </c>
      <c r="DX336">
        <v>1.2863025962399299</v>
      </c>
    </row>
    <row r="337" spans="102:128" ht="15">
      <c r="CX337">
        <v>2.15273775216138</v>
      </c>
      <c r="CY337">
        <v>1.3479773814702001</v>
      </c>
      <c r="CZ337">
        <v>1.65775401069519</v>
      </c>
      <c r="DA337">
        <v>1.8895478131949599</v>
      </c>
      <c r="DB337">
        <v>1.6684771255483599</v>
      </c>
      <c r="DC337">
        <v>1.2912267928649399</v>
      </c>
      <c r="DD337">
        <v>1.24472315692872</v>
      </c>
      <c r="DE337">
        <v>1.24472315692872</v>
      </c>
      <c r="DF337">
        <v>1.09360009360009</v>
      </c>
      <c r="DG337">
        <v>1.1826067107966201</v>
      </c>
      <c r="DH337">
        <v>1.1826067107966201</v>
      </c>
      <c r="DI337">
        <v>1.26993589022607</v>
      </c>
      <c r="DJ337">
        <v>1.0601956358164</v>
      </c>
      <c r="DK337">
        <v>1.1165331391114299</v>
      </c>
      <c r="DL337">
        <v>1.1727861771058301</v>
      </c>
      <c r="DM337">
        <v>1.2284082798001399</v>
      </c>
      <c r="DN337">
        <v>1.20818547433168</v>
      </c>
      <c r="DO337" s="70">
        <v>1.15792556131715</v>
      </c>
      <c r="DP337">
        <v>1.07722007722008</v>
      </c>
      <c r="DS337">
        <v>1.3479773814702001</v>
      </c>
      <c r="DT337">
        <v>1.8895478131949599</v>
      </c>
      <c r="DU337">
        <v>2.1388394446422199</v>
      </c>
      <c r="DV337">
        <v>1.20460358056266</v>
      </c>
      <c r="DW337">
        <v>1.39920159680639</v>
      </c>
      <c r="DX337">
        <v>1.2863025962399299</v>
      </c>
    </row>
    <row r="338" spans="102:128" ht="15">
      <c r="CX338">
        <v>2.15273775216138</v>
      </c>
      <c r="CY338">
        <v>1.3479773814702001</v>
      </c>
      <c r="CZ338">
        <v>1.65775401069519</v>
      </c>
      <c r="DA338">
        <v>1.8895478131949599</v>
      </c>
      <c r="DB338">
        <v>1.6684771255483599</v>
      </c>
      <c r="DC338">
        <v>1.2912267928649399</v>
      </c>
      <c r="DD338">
        <v>1.24472315692872</v>
      </c>
      <c r="DE338">
        <v>1.24472315692872</v>
      </c>
      <c r="DF338">
        <v>1.09360009360009</v>
      </c>
      <c r="DG338">
        <v>1.1826067107966201</v>
      </c>
      <c r="DH338">
        <v>1.1826067107966201</v>
      </c>
      <c r="DI338">
        <v>1.26993589022607</v>
      </c>
      <c r="DJ338">
        <v>1.0601956358164</v>
      </c>
      <c r="DK338">
        <v>1.1165331391114299</v>
      </c>
      <c r="DL338">
        <v>1.1727861771058301</v>
      </c>
      <c r="DM338">
        <v>1.2284082798001399</v>
      </c>
      <c r="DN338">
        <v>1.20818547433168</v>
      </c>
      <c r="DO338" s="70">
        <v>1.15792556131715</v>
      </c>
      <c r="DP338">
        <v>1.07722007722008</v>
      </c>
      <c r="DS338">
        <v>1.3479773814702001</v>
      </c>
      <c r="DT338">
        <v>1.8895478131949599</v>
      </c>
      <c r="DU338">
        <v>2.1388394446422199</v>
      </c>
      <c r="DV338">
        <v>1.20460358056266</v>
      </c>
      <c r="DW338">
        <v>1.39920159680639</v>
      </c>
      <c r="DX338">
        <v>1.2863025962399299</v>
      </c>
    </row>
    <row r="339" spans="102:128" ht="15">
      <c r="CX339">
        <v>2.15273775216138</v>
      </c>
      <c r="CY339">
        <v>1.3479773814702001</v>
      </c>
      <c r="CZ339">
        <v>1.65775401069519</v>
      </c>
      <c r="DA339">
        <v>1.8895478131949599</v>
      </c>
      <c r="DB339">
        <v>1.6684771255483599</v>
      </c>
      <c r="DC339">
        <v>1.2912267928649399</v>
      </c>
      <c r="DD339">
        <v>1.24472315692872</v>
      </c>
      <c r="DE339">
        <v>1.24472315692872</v>
      </c>
      <c r="DF339">
        <v>1.09360009360009</v>
      </c>
      <c r="DG339">
        <v>1.1826067107966201</v>
      </c>
      <c r="DH339">
        <v>1.1826067107966201</v>
      </c>
      <c r="DI339">
        <v>1.26993589022607</v>
      </c>
      <c r="DJ339">
        <v>1.0601956358164</v>
      </c>
      <c r="DK339">
        <v>1.1165331391114299</v>
      </c>
      <c r="DL339">
        <v>1.1727861771058301</v>
      </c>
      <c r="DM339">
        <v>1.2284082798001399</v>
      </c>
      <c r="DN339">
        <v>1.20818547433168</v>
      </c>
      <c r="DO339" s="70">
        <v>1.15792556131715</v>
      </c>
      <c r="DP339">
        <v>1.07722007722008</v>
      </c>
      <c r="DS339">
        <v>1.3479773814702001</v>
      </c>
      <c r="DT339">
        <v>1.8895478131949599</v>
      </c>
      <c r="DU339">
        <v>2.1388394446422199</v>
      </c>
      <c r="DV339">
        <v>1.20460358056266</v>
      </c>
      <c r="DW339">
        <v>1.39920159680639</v>
      </c>
      <c r="DX339">
        <v>1.2863025962399299</v>
      </c>
    </row>
    <row r="340" spans="102:128" ht="15">
      <c r="CX340">
        <v>2.15273775216138</v>
      </c>
      <c r="CY340">
        <v>1.3479773814702001</v>
      </c>
      <c r="CZ340">
        <v>1.65775401069519</v>
      </c>
      <c r="DA340">
        <v>1.8895478131949599</v>
      </c>
      <c r="DB340">
        <v>1.6684771255483599</v>
      </c>
      <c r="DC340">
        <v>1.2912267928649399</v>
      </c>
      <c r="DD340">
        <v>1.24472315692872</v>
      </c>
      <c r="DE340">
        <v>1.24472315692872</v>
      </c>
      <c r="DF340">
        <v>1.09360009360009</v>
      </c>
      <c r="DG340">
        <v>1.1826067107966201</v>
      </c>
      <c r="DH340">
        <v>1.1826067107966201</v>
      </c>
      <c r="DI340">
        <v>1.26993589022607</v>
      </c>
      <c r="DJ340">
        <v>1.0601956358164</v>
      </c>
      <c r="DK340">
        <v>1.1165331391114299</v>
      </c>
      <c r="DL340">
        <v>1.1727861771058301</v>
      </c>
      <c r="DM340">
        <v>1.2284082798001399</v>
      </c>
      <c r="DN340">
        <v>1.20818547433168</v>
      </c>
      <c r="DO340" s="70">
        <v>1.15792556131715</v>
      </c>
      <c r="DP340">
        <v>1.07722007722008</v>
      </c>
      <c r="DS340">
        <v>1.3479773814702001</v>
      </c>
      <c r="DT340">
        <v>1.8895478131949599</v>
      </c>
      <c r="DU340">
        <v>2.1388394446422199</v>
      </c>
      <c r="DV340">
        <v>1.20460358056266</v>
      </c>
      <c r="DW340">
        <v>1.39920159680639</v>
      </c>
      <c r="DX340">
        <v>1.2863025962399299</v>
      </c>
    </row>
    <row r="341" spans="102:128" ht="15">
      <c r="CX341">
        <v>2.15273775216138</v>
      </c>
      <c r="CY341">
        <v>1.3479773814702001</v>
      </c>
      <c r="CZ341">
        <v>1.65775401069519</v>
      </c>
      <c r="DA341">
        <v>1.8895478131949599</v>
      </c>
      <c r="DB341">
        <v>1.6684771255483599</v>
      </c>
      <c r="DC341">
        <v>1.2912267928649399</v>
      </c>
      <c r="DD341">
        <v>1.24472315692872</v>
      </c>
      <c r="DE341">
        <v>1.24472315692872</v>
      </c>
      <c r="DF341">
        <v>1.09360009360009</v>
      </c>
      <c r="DG341">
        <v>1.1826067107966201</v>
      </c>
      <c r="DH341">
        <v>1.1826067107966201</v>
      </c>
      <c r="DI341">
        <v>1.26993589022607</v>
      </c>
      <c r="DJ341">
        <v>1.0601956358164</v>
      </c>
      <c r="DK341">
        <v>1.1165331391114299</v>
      </c>
      <c r="DL341">
        <v>1.1727861771058301</v>
      </c>
      <c r="DM341">
        <v>1.2284082798001399</v>
      </c>
      <c r="DN341">
        <v>1.20818547433168</v>
      </c>
      <c r="DO341" s="70">
        <v>1.15792556131715</v>
      </c>
      <c r="DP341">
        <v>1.07722007722008</v>
      </c>
      <c r="DS341">
        <v>1.3479773814702001</v>
      </c>
      <c r="DT341">
        <v>1.8895478131949599</v>
      </c>
      <c r="DU341">
        <v>2.1388394446422199</v>
      </c>
      <c r="DV341">
        <v>1.20460358056266</v>
      </c>
      <c r="DW341">
        <v>1.39920159680639</v>
      </c>
      <c r="DX341">
        <v>1.2863025962399299</v>
      </c>
    </row>
    <row r="342" spans="102:128" ht="15">
      <c r="CX342">
        <v>2.15273775216138</v>
      </c>
      <c r="CY342">
        <v>1.3479773814702001</v>
      </c>
      <c r="CZ342">
        <v>1.65775401069519</v>
      </c>
      <c r="DA342">
        <v>1.8895478131949599</v>
      </c>
      <c r="DB342">
        <v>1.6684771255483599</v>
      </c>
      <c r="DC342">
        <v>1.2912267928649399</v>
      </c>
      <c r="DD342">
        <v>1.24472315692872</v>
      </c>
      <c r="DE342">
        <v>1.24472315692872</v>
      </c>
      <c r="DF342">
        <v>1.09360009360009</v>
      </c>
      <c r="DG342">
        <v>1.1826067107966201</v>
      </c>
      <c r="DH342">
        <v>1.1826067107966201</v>
      </c>
      <c r="DI342">
        <v>1.26993589022607</v>
      </c>
      <c r="DJ342">
        <v>1.0601956358164</v>
      </c>
      <c r="DK342">
        <v>1.1165331391114299</v>
      </c>
      <c r="DL342">
        <v>1.1727861771058301</v>
      </c>
      <c r="DM342">
        <v>1.2284082798001399</v>
      </c>
      <c r="DN342">
        <v>1.20818547433168</v>
      </c>
      <c r="DO342" s="70">
        <v>1.15792556131715</v>
      </c>
      <c r="DP342">
        <v>1.07722007722008</v>
      </c>
      <c r="DS342">
        <v>1.3479773814702001</v>
      </c>
      <c r="DT342">
        <v>1.8895478131949599</v>
      </c>
      <c r="DU342">
        <v>2.1388394446422199</v>
      </c>
      <c r="DV342">
        <v>1.20460358056266</v>
      </c>
      <c r="DW342">
        <v>1.39920159680639</v>
      </c>
      <c r="DX342">
        <v>1.2863025962399299</v>
      </c>
    </row>
    <row r="343" spans="102:128" ht="15">
      <c r="CX343">
        <v>2.15273775216138</v>
      </c>
      <c r="CY343">
        <v>1.3479773814702001</v>
      </c>
      <c r="CZ343">
        <v>1.65775401069519</v>
      </c>
      <c r="DA343">
        <v>1.8895478131949599</v>
      </c>
      <c r="DB343">
        <v>1.6684771255483599</v>
      </c>
      <c r="DC343">
        <v>1.2912267928649399</v>
      </c>
      <c r="DD343">
        <v>1.24472315692872</v>
      </c>
      <c r="DE343">
        <v>1.24472315692872</v>
      </c>
      <c r="DF343">
        <v>1.09360009360009</v>
      </c>
      <c r="DG343">
        <v>1.1826067107966201</v>
      </c>
      <c r="DH343">
        <v>1.1826067107966201</v>
      </c>
      <c r="DI343">
        <v>1.26993589022607</v>
      </c>
      <c r="DJ343">
        <v>1.0601956358164</v>
      </c>
      <c r="DK343">
        <v>1.1165331391114299</v>
      </c>
      <c r="DL343">
        <v>1.1727861771058301</v>
      </c>
      <c r="DM343">
        <v>1.2284082798001399</v>
      </c>
      <c r="DN343">
        <v>1.20818547433168</v>
      </c>
      <c r="DO343" s="70">
        <v>1.15792556131715</v>
      </c>
      <c r="DP343">
        <v>1.07722007722008</v>
      </c>
      <c r="DS343">
        <v>1.3479773814702001</v>
      </c>
      <c r="DT343">
        <v>1.8895478131949599</v>
      </c>
      <c r="DU343">
        <v>2.1388394446422199</v>
      </c>
      <c r="DV343">
        <v>1.20460358056266</v>
      </c>
      <c r="DW343">
        <v>1.39920159680639</v>
      </c>
      <c r="DX343">
        <v>1.2863025962399299</v>
      </c>
    </row>
    <row r="344" spans="102:128" ht="15">
      <c r="CX344">
        <v>2.15273775216138</v>
      </c>
      <c r="CY344">
        <v>1.3479773814702001</v>
      </c>
      <c r="CZ344">
        <v>1.65775401069519</v>
      </c>
      <c r="DA344">
        <v>1.8895478131949599</v>
      </c>
      <c r="DB344">
        <v>1.6684771255483599</v>
      </c>
      <c r="DC344">
        <v>1.2912267928649399</v>
      </c>
      <c r="DD344">
        <v>1.24472315692872</v>
      </c>
      <c r="DE344">
        <v>1.24472315692872</v>
      </c>
      <c r="DF344">
        <v>1.09360009360009</v>
      </c>
      <c r="DG344">
        <v>1.1826067107966201</v>
      </c>
      <c r="DH344">
        <v>1.1826067107966201</v>
      </c>
      <c r="DI344">
        <v>1.26993589022607</v>
      </c>
      <c r="DJ344">
        <v>1.0601956358164</v>
      </c>
      <c r="DK344">
        <v>1.1165331391114299</v>
      </c>
      <c r="DL344">
        <v>1.1727861771058301</v>
      </c>
      <c r="DM344">
        <v>1.2284082798001399</v>
      </c>
      <c r="DN344">
        <v>1.20818547433168</v>
      </c>
      <c r="DO344" s="70">
        <v>1.15792556131715</v>
      </c>
      <c r="DP344">
        <v>1.07722007722008</v>
      </c>
      <c r="DS344">
        <v>1.3479773814702001</v>
      </c>
      <c r="DT344">
        <v>1.8895478131949599</v>
      </c>
      <c r="DU344">
        <v>2.1388394446422199</v>
      </c>
      <c r="DV344">
        <v>1.20460358056266</v>
      </c>
      <c r="DW344">
        <v>1.39920159680639</v>
      </c>
      <c r="DX344">
        <v>1.2863025962399299</v>
      </c>
    </row>
    <row r="345" spans="102:128" ht="15">
      <c r="CX345">
        <v>2.15273775216138</v>
      </c>
      <c r="CY345">
        <v>1.3479773814702001</v>
      </c>
      <c r="CZ345">
        <v>1.65775401069519</v>
      </c>
      <c r="DA345">
        <v>1.8895478131949599</v>
      </c>
      <c r="DB345">
        <v>1.6684771255483599</v>
      </c>
      <c r="DC345">
        <v>1.2912267928649399</v>
      </c>
      <c r="DD345">
        <v>1.24472315692872</v>
      </c>
      <c r="DE345">
        <v>1.24472315692872</v>
      </c>
      <c r="DF345">
        <v>1.09360009360009</v>
      </c>
      <c r="DG345">
        <v>1.1826067107966201</v>
      </c>
      <c r="DH345">
        <v>1.1826067107966201</v>
      </c>
      <c r="DI345">
        <v>1.26993589022607</v>
      </c>
      <c r="DJ345">
        <v>1.0601956358164</v>
      </c>
      <c r="DK345">
        <v>1.1165331391114299</v>
      </c>
      <c r="DL345">
        <v>1.1727861771058301</v>
      </c>
      <c r="DM345">
        <v>1.2284082798001399</v>
      </c>
      <c r="DN345">
        <v>1.20818547433168</v>
      </c>
      <c r="DO345" s="70">
        <v>1.15792556131715</v>
      </c>
      <c r="DP345">
        <v>1.07722007722008</v>
      </c>
      <c r="DS345">
        <v>1.3479773814702001</v>
      </c>
      <c r="DT345">
        <v>1.8895478131949599</v>
      </c>
      <c r="DU345">
        <v>2.1388394446422199</v>
      </c>
      <c r="DV345">
        <v>1.20460358056266</v>
      </c>
      <c r="DW345">
        <v>1.39920159680639</v>
      </c>
      <c r="DX345">
        <v>1.2863025962399299</v>
      </c>
    </row>
    <row r="346" spans="102:128" ht="15">
      <c r="CX346">
        <v>2.15273775216138</v>
      </c>
      <c r="CY346">
        <v>1.3479773814702001</v>
      </c>
      <c r="CZ346">
        <v>1.65775401069519</v>
      </c>
      <c r="DA346">
        <v>1.8895478131949599</v>
      </c>
      <c r="DB346">
        <v>1.6684771255483599</v>
      </c>
      <c r="DC346">
        <v>1.2912267928649399</v>
      </c>
      <c r="DD346">
        <v>1.24472315692872</v>
      </c>
      <c r="DE346">
        <v>1.24472315692872</v>
      </c>
      <c r="DF346">
        <v>1.09360009360009</v>
      </c>
      <c r="DG346">
        <v>1.1826067107966201</v>
      </c>
      <c r="DH346">
        <v>1.1826067107966201</v>
      </c>
      <c r="DI346">
        <v>1.26993589022607</v>
      </c>
      <c r="DJ346">
        <v>1.0601956358164</v>
      </c>
      <c r="DK346">
        <v>1.1165331391114299</v>
      </c>
      <c r="DL346">
        <v>1.1727861771058301</v>
      </c>
      <c r="DM346">
        <v>1.2284082798001399</v>
      </c>
      <c r="DN346">
        <v>1.20818547433168</v>
      </c>
      <c r="DO346" s="70">
        <v>1.15792556131715</v>
      </c>
      <c r="DP346">
        <v>1.07722007722008</v>
      </c>
      <c r="DS346">
        <v>1.3479773814702001</v>
      </c>
      <c r="DT346">
        <v>1.8895478131949599</v>
      </c>
      <c r="DU346">
        <v>2.1388394446422199</v>
      </c>
      <c r="DV346">
        <v>1.20460358056266</v>
      </c>
      <c r="DW346">
        <v>1.39920159680639</v>
      </c>
      <c r="DX346">
        <v>1.2863025962399299</v>
      </c>
    </row>
    <row r="347" spans="102:128" ht="15">
      <c r="CX347">
        <v>2.15273775216138</v>
      </c>
      <c r="CY347">
        <v>1.3479773814702001</v>
      </c>
      <c r="CZ347">
        <v>1.65775401069519</v>
      </c>
      <c r="DA347">
        <v>1.8895478131949599</v>
      </c>
      <c r="DB347">
        <v>1.6684771255483599</v>
      </c>
      <c r="DC347">
        <v>1.2912267928649399</v>
      </c>
      <c r="DD347">
        <v>1.24472315692872</v>
      </c>
      <c r="DE347">
        <v>1.24472315692872</v>
      </c>
      <c r="DF347">
        <v>1.09360009360009</v>
      </c>
      <c r="DG347">
        <v>1.1826067107966201</v>
      </c>
      <c r="DH347">
        <v>1.1826067107966201</v>
      </c>
      <c r="DI347">
        <v>1.26993589022607</v>
      </c>
      <c r="DJ347">
        <v>1.0601956358164</v>
      </c>
      <c r="DK347">
        <v>1.1165331391114299</v>
      </c>
      <c r="DL347">
        <v>1.1727861771058301</v>
      </c>
      <c r="DM347">
        <v>1.2284082798001399</v>
      </c>
      <c r="DN347">
        <v>1.20818547433168</v>
      </c>
      <c r="DO347" s="70">
        <v>1.15792556131715</v>
      </c>
      <c r="DP347">
        <v>1.07722007722008</v>
      </c>
      <c r="DS347">
        <v>1.3479773814702001</v>
      </c>
      <c r="DT347">
        <v>1.8895478131949599</v>
      </c>
      <c r="DU347">
        <v>2.1388394446422199</v>
      </c>
      <c r="DV347">
        <v>1.20460358056266</v>
      </c>
      <c r="DW347">
        <v>1.39920159680639</v>
      </c>
      <c r="DX347">
        <v>1.2863025962399299</v>
      </c>
    </row>
    <row r="348" spans="102:128" ht="15">
      <c r="CX348">
        <v>2.15273775216138</v>
      </c>
      <c r="CY348">
        <v>1.3479773814702001</v>
      </c>
      <c r="CZ348">
        <v>1.65775401069519</v>
      </c>
      <c r="DA348">
        <v>1.8895478131949599</v>
      </c>
      <c r="DB348">
        <v>1.6684771255483599</v>
      </c>
      <c r="DC348">
        <v>1.2912267928649399</v>
      </c>
      <c r="DD348">
        <v>1.24472315692872</v>
      </c>
      <c r="DE348">
        <v>1.24472315692872</v>
      </c>
      <c r="DF348">
        <v>1.09360009360009</v>
      </c>
      <c r="DG348">
        <v>1.1826067107966201</v>
      </c>
      <c r="DH348">
        <v>1.1826067107966201</v>
      </c>
      <c r="DI348">
        <v>1.26993589022607</v>
      </c>
      <c r="DJ348">
        <v>1.0601956358164</v>
      </c>
      <c r="DK348">
        <v>1.1165331391114299</v>
      </c>
      <c r="DL348">
        <v>1.1727861771058301</v>
      </c>
      <c r="DM348">
        <v>1.2284082798001399</v>
      </c>
      <c r="DN348">
        <v>1.20818547433168</v>
      </c>
      <c r="DO348" s="70">
        <v>1.15792556131715</v>
      </c>
      <c r="DP348">
        <v>1.07722007722008</v>
      </c>
      <c r="DS348">
        <v>1.3479773814702001</v>
      </c>
      <c r="DT348">
        <v>1.8895478131949599</v>
      </c>
      <c r="DU348">
        <v>2.1388394446422199</v>
      </c>
      <c r="DV348">
        <v>1.20460358056266</v>
      </c>
      <c r="DW348">
        <v>1.39920159680639</v>
      </c>
      <c r="DX348">
        <v>1.2863025962399299</v>
      </c>
    </row>
    <row r="349" spans="102:128" ht="15">
      <c r="CX349">
        <v>2.15273775216138</v>
      </c>
      <c r="CY349">
        <v>1.3479773814702001</v>
      </c>
      <c r="CZ349">
        <v>1.65775401069519</v>
      </c>
      <c r="DA349">
        <v>1.8895478131949599</v>
      </c>
      <c r="DB349">
        <v>1.6684771255483599</v>
      </c>
      <c r="DC349">
        <v>1.2912267928649399</v>
      </c>
      <c r="DD349">
        <v>1.24472315692872</v>
      </c>
      <c r="DE349">
        <v>1.24472315692872</v>
      </c>
      <c r="DF349">
        <v>1.09360009360009</v>
      </c>
      <c r="DG349">
        <v>1.1826067107966201</v>
      </c>
      <c r="DH349">
        <v>1.1826067107966201</v>
      </c>
      <c r="DI349">
        <v>1.26993589022607</v>
      </c>
      <c r="DJ349">
        <v>1.0601956358164</v>
      </c>
      <c r="DK349">
        <v>1.1165331391114299</v>
      </c>
      <c r="DL349">
        <v>1.1727861771058301</v>
      </c>
      <c r="DM349">
        <v>1.2284082798001399</v>
      </c>
      <c r="DN349">
        <v>1.20818547433168</v>
      </c>
      <c r="DO349" s="70">
        <v>1.15792556131715</v>
      </c>
      <c r="DP349">
        <v>1.07722007722008</v>
      </c>
      <c r="DS349">
        <v>1.3479773814702001</v>
      </c>
      <c r="DT349">
        <v>1.8895478131949599</v>
      </c>
      <c r="DU349">
        <v>2.1388394446422199</v>
      </c>
      <c r="DV349">
        <v>1.20460358056266</v>
      </c>
      <c r="DW349">
        <v>1.39920159680639</v>
      </c>
      <c r="DX349">
        <v>1.2863025962399299</v>
      </c>
    </row>
    <row r="350" spans="102:128" ht="15">
      <c r="CX350">
        <v>2.15273775216138</v>
      </c>
      <c r="CY350">
        <v>1.3479773814702001</v>
      </c>
      <c r="CZ350">
        <v>1.65775401069519</v>
      </c>
      <c r="DA350">
        <v>1.8895478131949599</v>
      </c>
      <c r="DB350">
        <v>1.6684771255483599</v>
      </c>
      <c r="DC350">
        <v>1.2912267928649399</v>
      </c>
      <c r="DD350">
        <v>1.24472315692872</v>
      </c>
      <c r="DE350">
        <v>1.24472315692872</v>
      </c>
      <c r="DF350">
        <v>1.09360009360009</v>
      </c>
      <c r="DG350">
        <v>1.1826067107966201</v>
      </c>
      <c r="DH350">
        <v>1.1826067107966201</v>
      </c>
      <c r="DI350">
        <v>1.26993589022607</v>
      </c>
      <c r="DJ350">
        <v>1.0601956358164</v>
      </c>
      <c r="DK350">
        <v>1.1165331391114299</v>
      </c>
      <c r="DL350">
        <v>1.1727861771058301</v>
      </c>
      <c r="DM350">
        <v>1.2284082798001399</v>
      </c>
      <c r="DN350">
        <v>1.20818547433168</v>
      </c>
      <c r="DO350" s="70">
        <v>1.15792556131715</v>
      </c>
      <c r="DP350">
        <v>1.07722007722008</v>
      </c>
      <c r="DS350">
        <v>1.3479773814702001</v>
      </c>
      <c r="DT350">
        <v>1.8895478131949599</v>
      </c>
      <c r="DU350">
        <v>2.1388394446422199</v>
      </c>
      <c r="DV350">
        <v>1.20460358056266</v>
      </c>
      <c r="DW350">
        <v>1.39920159680639</v>
      </c>
      <c r="DX350">
        <v>1.2863025962399299</v>
      </c>
    </row>
    <row r="351" spans="102:128" ht="15">
      <c r="CX351">
        <v>2.15273775216138</v>
      </c>
      <c r="CY351">
        <v>1.3479773814702001</v>
      </c>
      <c r="CZ351">
        <v>1.65775401069519</v>
      </c>
      <c r="DA351">
        <v>1.8895478131949599</v>
      </c>
      <c r="DB351">
        <v>1.6684771255483599</v>
      </c>
      <c r="DC351">
        <v>1.2912267928649399</v>
      </c>
      <c r="DD351">
        <v>1.24472315692872</v>
      </c>
      <c r="DE351">
        <v>1.24472315692872</v>
      </c>
      <c r="DF351">
        <v>1.09360009360009</v>
      </c>
      <c r="DG351">
        <v>1.1826067107966201</v>
      </c>
      <c r="DH351">
        <v>1.1826067107966201</v>
      </c>
      <c r="DI351">
        <v>1.26993589022607</v>
      </c>
      <c r="DJ351">
        <v>1.0601956358164</v>
      </c>
      <c r="DK351">
        <v>1.1165331391114299</v>
      </c>
      <c r="DL351">
        <v>1.1727861771058301</v>
      </c>
      <c r="DM351">
        <v>1.2284082798001399</v>
      </c>
      <c r="DN351">
        <v>1.20818547433168</v>
      </c>
      <c r="DO351" s="70">
        <v>1.15792556131715</v>
      </c>
      <c r="DP351">
        <v>1.07722007722008</v>
      </c>
      <c r="DS351">
        <v>1.3479773814702001</v>
      </c>
      <c r="DT351">
        <v>1.8895478131949599</v>
      </c>
      <c r="DU351">
        <v>2.1388394446422199</v>
      </c>
      <c r="DV351">
        <v>1.20460358056266</v>
      </c>
      <c r="DW351">
        <v>1.39920159680639</v>
      </c>
      <c r="DX351">
        <v>1.2863025962399299</v>
      </c>
    </row>
    <row r="352" spans="102:128" ht="15">
      <c r="CX352">
        <v>2.15273775216138</v>
      </c>
      <c r="CY352">
        <v>1.3479773814702001</v>
      </c>
      <c r="CZ352">
        <v>1.65775401069519</v>
      </c>
      <c r="DA352">
        <v>1.8895478131949599</v>
      </c>
      <c r="DB352">
        <v>1.6684771255483599</v>
      </c>
      <c r="DC352">
        <v>1.2912267928649399</v>
      </c>
      <c r="DD352">
        <v>1.24472315692872</v>
      </c>
      <c r="DE352">
        <v>1.24472315692872</v>
      </c>
      <c r="DF352">
        <v>1.09360009360009</v>
      </c>
      <c r="DG352">
        <v>1.1826067107966201</v>
      </c>
      <c r="DH352">
        <v>1.1826067107966201</v>
      </c>
      <c r="DI352">
        <v>1.26993589022607</v>
      </c>
      <c r="DJ352">
        <v>1.0601956358164</v>
      </c>
      <c r="DK352">
        <v>1.1165331391114299</v>
      </c>
      <c r="DL352">
        <v>1.1727861771058301</v>
      </c>
      <c r="DM352">
        <v>1.2284082798001399</v>
      </c>
      <c r="DN352">
        <v>1.20818547433168</v>
      </c>
      <c r="DO352" s="70">
        <v>1.15792556131715</v>
      </c>
      <c r="DP352">
        <v>1.07722007722008</v>
      </c>
      <c r="DS352">
        <v>1.3479773814702001</v>
      </c>
      <c r="DT352">
        <v>1.8895478131949599</v>
      </c>
      <c r="DU352">
        <v>2.1388394446422199</v>
      </c>
      <c r="DV352">
        <v>1.20460358056266</v>
      </c>
      <c r="DW352">
        <v>1.39920159680639</v>
      </c>
      <c r="DX352">
        <v>1.2863025962399299</v>
      </c>
    </row>
    <row r="353" spans="102:128" ht="15">
      <c r="CX353">
        <v>2.15273775216138</v>
      </c>
      <c r="CY353">
        <v>1.3479773814702001</v>
      </c>
      <c r="CZ353">
        <v>1.65775401069519</v>
      </c>
      <c r="DA353">
        <v>1.8895478131949599</v>
      </c>
      <c r="DB353">
        <v>1.6684771255483599</v>
      </c>
      <c r="DC353">
        <v>1.2912267928649399</v>
      </c>
      <c r="DD353">
        <v>1.24472315692872</v>
      </c>
      <c r="DE353">
        <v>1.24472315692872</v>
      </c>
      <c r="DF353">
        <v>1.09360009360009</v>
      </c>
      <c r="DG353">
        <v>1.1826067107966201</v>
      </c>
      <c r="DH353">
        <v>1.1826067107966201</v>
      </c>
      <c r="DI353">
        <v>1.26993589022607</v>
      </c>
      <c r="DJ353">
        <v>1.0601956358164</v>
      </c>
      <c r="DK353">
        <v>1.1165331391114299</v>
      </c>
      <c r="DL353">
        <v>1.1727861771058301</v>
      </c>
      <c r="DM353">
        <v>1.2284082798001399</v>
      </c>
      <c r="DN353">
        <v>1.20818547433168</v>
      </c>
      <c r="DO353" s="70">
        <v>1.15792556131715</v>
      </c>
      <c r="DP353">
        <v>1.07722007722008</v>
      </c>
      <c r="DS353">
        <v>1.3479773814702001</v>
      </c>
      <c r="DT353">
        <v>1.8895478131949599</v>
      </c>
      <c r="DU353">
        <v>2.1388394446422199</v>
      </c>
      <c r="DV353">
        <v>1.20460358056266</v>
      </c>
      <c r="DW353">
        <v>1.39920159680639</v>
      </c>
      <c r="DX353">
        <v>1.2863025962399299</v>
      </c>
    </row>
    <row r="354" spans="102:128" ht="15">
      <c r="CX354">
        <v>2.15273775216138</v>
      </c>
      <c r="CY354">
        <v>1.3479773814702001</v>
      </c>
      <c r="CZ354">
        <v>1.65775401069519</v>
      </c>
      <c r="DA354">
        <v>1.8895478131949599</v>
      </c>
      <c r="DB354">
        <v>1.6684771255483599</v>
      </c>
      <c r="DC354">
        <v>1.2912267928649399</v>
      </c>
      <c r="DD354">
        <v>1.24472315692872</v>
      </c>
      <c r="DE354">
        <v>1.24472315692872</v>
      </c>
      <c r="DF354">
        <v>1.09360009360009</v>
      </c>
      <c r="DG354">
        <v>1.1826067107966201</v>
      </c>
      <c r="DH354">
        <v>1.1826067107966201</v>
      </c>
      <c r="DI354">
        <v>1.26993589022607</v>
      </c>
      <c r="DJ354">
        <v>1.0601956358164</v>
      </c>
      <c r="DK354">
        <v>1.1165331391114299</v>
      </c>
      <c r="DL354">
        <v>1.1727861771058301</v>
      </c>
      <c r="DM354">
        <v>1.2284082798001399</v>
      </c>
      <c r="DN354">
        <v>1.20818547433168</v>
      </c>
      <c r="DO354" s="70">
        <v>1.15792556131715</v>
      </c>
      <c r="DP354">
        <v>1.07722007722008</v>
      </c>
      <c r="DS354">
        <v>1.3479773814702001</v>
      </c>
      <c r="DT354">
        <v>1.8895478131949599</v>
      </c>
      <c r="DU354">
        <v>2.1388394446422199</v>
      </c>
      <c r="DV354">
        <v>1.20460358056266</v>
      </c>
      <c r="DW354">
        <v>1.39920159680639</v>
      </c>
      <c r="DX354">
        <v>1.2863025962399299</v>
      </c>
    </row>
    <row r="355" spans="102:128" ht="15">
      <c r="CX355">
        <v>2.15273775216138</v>
      </c>
      <c r="CY355">
        <v>1.3479773814702001</v>
      </c>
      <c r="CZ355">
        <v>1.65775401069519</v>
      </c>
      <c r="DA355">
        <v>1.8895478131949599</v>
      </c>
      <c r="DB355">
        <v>1.6684771255483599</v>
      </c>
      <c r="DC355">
        <v>1.2912267928649399</v>
      </c>
      <c r="DD355">
        <v>1.24472315692872</v>
      </c>
      <c r="DE355">
        <v>1.24472315692872</v>
      </c>
      <c r="DF355">
        <v>1.09360009360009</v>
      </c>
      <c r="DG355">
        <v>1.1826067107966201</v>
      </c>
      <c r="DH355">
        <v>1.1826067107966201</v>
      </c>
      <c r="DI355">
        <v>1.26993589022607</v>
      </c>
      <c r="DJ355">
        <v>1.0601956358164</v>
      </c>
      <c r="DK355">
        <v>1.1165331391114299</v>
      </c>
      <c r="DL355">
        <v>1.1727861771058301</v>
      </c>
      <c r="DM355">
        <v>1.2284082798001399</v>
      </c>
      <c r="DN355">
        <v>1.20818547433168</v>
      </c>
      <c r="DO355" s="70">
        <v>1.15792556131715</v>
      </c>
      <c r="DP355">
        <v>1.07722007722008</v>
      </c>
      <c r="DS355">
        <v>1.3479773814702001</v>
      </c>
      <c r="DT355">
        <v>1.8895478131949599</v>
      </c>
      <c r="DU355">
        <v>2.1388394446422199</v>
      </c>
      <c r="DV355">
        <v>1.20460358056266</v>
      </c>
      <c r="DW355">
        <v>1.39920159680639</v>
      </c>
      <c r="DX355">
        <v>1.2863025962399299</v>
      </c>
    </row>
    <row r="356" spans="102:128" ht="15">
      <c r="CX356">
        <v>2.15273775216138</v>
      </c>
      <c r="CY356">
        <v>1.3479773814702001</v>
      </c>
      <c r="CZ356">
        <v>1.65775401069519</v>
      </c>
      <c r="DA356">
        <v>1.8895478131949599</v>
      </c>
      <c r="DB356">
        <v>1.6684771255483599</v>
      </c>
      <c r="DC356">
        <v>1.2912267928649399</v>
      </c>
      <c r="DD356">
        <v>1.24472315692872</v>
      </c>
      <c r="DE356">
        <v>1.24472315692872</v>
      </c>
      <c r="DF356">
        <v>1.09360009360009</v>
      </c>
      <c r="DG356">
        <v>1.1826067107966201</v>
      </c>
      <c r="DH356">
        <v>1.1826067107966201</v>
      </c>
      <c r="DI356">
        <v>1.26993589022607</v>
      </c>
      <c r="DJ356">
        <v>1.0601956358164</v>
      </c>
      <c r="DK356">
        <v>1.1165331391114299</v>
      </c>
      <c r="DL356">
        <v>1.1727861771058301</v>
      </c>
      <c r="DM356">
        <v>1.2284082798001399</v>
      </c>
      <c r="DN356">
        <v>1.20818547433168</v>
      </c>
      <c r="DO356" s="70">
        <v>1.15792556131715</v>
      </c>
      <c r="DP356">
        <v>1.07722007722008</v>
      </c>
      <c r="DS356">
        <v>1.3479773814702001</v>
      </c>
      <c r="DT356">
        <v>1.8895478131949599</v>
      </c>
      <c r="DU356">
        <v>2.1388394446422199</v>
      </c>
      <c r="DV356">
        <v>1.20460358056266</v>
      </c>
      <c r="DW356">
        <v>1.39920159680639</v>
      </c>
      <c r="DX356">
        <v>1.2863025962399299</v>
      </c>
    </row>
    <row r="357" spans="102:128" ht="15">
      <c r="CX357">
        <v>2.15273775216138</v>
      </c>
      <c r="CY357">
        <v>1.3479773814702001</v>
      </c>
      <c r="CZ357">
        <v>1.65775401069519</v>
      </c>
      <c r="DA357">
        <v>1.8895478131949599</v>
      </c>
      <c r="DB357">
        <v>1.6684771255483599</v>
      </c>
      <c r="DC357">
        <v>1.2912267928649399</v>
      </c>
      <c r="DD357">
        <v>1.24472315692872</v>
      </c>
      <c r="DE357">
        <v>1.24472315692872</v>
      </c>
      <c r="DF357">
        <v>1.09360009360009</v>
      </c>
      <c r="DG357">
        <v>1.1826067107966201</v>
      </c>
      <c r="DH357">
        <v>1.1826067107966201</v>
      </c>
      <c r="DI357">
        <v>1.26993589022607</v>
      </c>
      <c r="DJ357">
        <v>1.0601956358164</v>
      </c>
      <c r="DK357">
        <v>1.1165331391114299</v>
      </c>
      <c r="DL357">
        <v>1.1727861771058301</v>
      </c>
      <c r="DM357">
        <v>1.2284082798001399</v>
      </c>
      <c r="DN357">
        <v>1.20818547433168</v>
      </c>
      <c r="DO357" s="70">
        <v>1.15792556131715</v>
      </c>
      <c r="DP357">
        <v>1.07722007722008</v>
      </c>
      <c r="DS357">
        <v>1.3479773814702001</v>
      </c>
      <c r="DT357">
        <v>1.8895478131949599</v>
      </c>
      <c r="DU357">
        <v>2.1388394446422199</v>
      </c>
      <c r="DV357">
        <v>1.20460358056266</v>
      </c>
      <c r="DW357">
        <v>1.39920159680639</v>
      </c>
      <c r="DX357">
        <v>1.2863025962399299</v>
      </c>
    </row>
    <row r="358" spans="102:128" ht="15">
      <c r="CX358">
        <v>2.15273775216138</v>
      </c>
      <c r="CY358">
        <v>1.3479773814702001</v>
      </c>
      <c r="CZ358">
        <v>1.65775401069519</v>
      </c>
      <c r="DA358">
        <v>1.8895478131949599</v>
      </c>
      <c r="DB358">
        <v>1.6684771255483599</v>
      </c>
      <c r="DC358">
        <v>1.2912267928649399</v>
      </c>
      <c r="DD358">
        <v>1.24472315692872</v>
      </c>
      <c r="DE358">
        <v>1.24472315692872</v>
      </c>
      <c r="DF358">
        <v>1.09360009360009</v>
      </c>
      <c r="DG358">
        <v>1.1826067107966201</v>
      </c>
      <c r="DH358">
        <v>1.1826067107966201</v>
      </c>
      <c r="DI358">
        <v>1.26993589022607</v>
      </c>
      <c r="DJ358">
        <v>1.0601956358164</v>
      </c>
      <c r="DK358">
        <v>1.1165331391114299</v>
      </c>
      <c r="DL358">
        <v>1.1727861771058301</v>
      </c>
      <c r="DM358">
        <v>1.2284082798001399</v>
      </c>
      <c r="DN358">
        <v>1.20818547433168</v>
      </c>
      <c r="DO358" s="70">
        <v>1.15792556131715</v>
      </c>
      <c r="DP358">
        <v>1.07722007722008</v>
      </c>
      <c r="DS358">
        <v>1.3479773814702001</v>
      </c>
      <c r="DT358">
        <v>1.8895478131949599</v>
      </c>
      <c r="DU358">
        <v>2.1388394446422199</v>
      </c>
      <c r="DV358">
        <v>1.20460358056266</v>
      </c>
      <c r="DW358">
        <v>1.39920159680639</v>
      </c>
      <c r="DX358">
        <v>1.2863025962399299</v>
      </c>
    </row>
    <row r="359" spans="102:128" ht="15">
      <c r="CX359">
        <v>2.15273775216138</v>
      </c>
      <c r="CY359">
        <v>1.3479773814702001</v>
      </c>
      <c r="CZ359">
        <v>1.65775401069519</v>
      </c>
      <c r="DA359">
        <v>1.8895478131949599</v>
      </c>
      <c r="DB359">
        <v>1.6684771255483599</v>
      </c>
      <c r="DC359">
        <v>1.2912267928649399</v>
      </c>
      <c r="DD359">
        <v>1.24472315692872</v>
      </c>
      <c r="DE359">
        <v>1.24472315692872</v>
      </c>
      <c r="DF359">
        <v>1.09360009360009</v>
      </c>
      <c r="DG359">
        <v>1.1826067107966201</v>
      </c>
      <c r="DH359">
        <v>1.1826067107966201</v>
      </c>
      <c r="DI359">
        <v>1.26993589022607</v>
      </c>
      <c r="DJ359">
        <v>1.0601956358164</v>
      </c>
      <c r="DK359">
        <v>1.1165331391114299</v>
      </c>
      <c r="DL359">
        <v>1.1727861771058301</v>
      </c>
      <c r="DM359">
        <v>1.2284082798001399</v>
      </c>
      <c r="DN359">
        <v>1.20818547433168</v>
      </c>
      <c r="DO359" s="70">
        <v>1.15792556131715</v>
      </c>
      <c r="DP359">
        <v>1.07722007722008</v>
      </c>
      <c r="DS359">
        <v>1.3479773814702001</v>
      </c>
      <c r="DT359">
        <v>1.8895478131949599</v>
      </c>
      <c r="DU359">
        <v>2.1388394446422199</v>
      </c>
      <c r="DV359">
        <v>1.20460358056266</v>
      </c>
      <c r="DW359">
        <v>1.39920159680639</v>
      </c>
      <c r="DX359">
        <v>1.2863025962399299</v>
      </c>
    </row>
    <row r="360" spans="102:128" ht="15">
      <c r="CX360">
        <v>2.15273775216138</v>
      </c>
      <c r="CY360">
        <v>1.3479773814702001</v>
      </c>
      <c r="CZ360">
        <v>1.65775401069519</v>
      </c>
      <c r="DA360">
        <v>1.8895478131949599</v>
      </c>
      <c r="DB360">
        <v>1.6684771255483599</v>
      </c>
      <c r="DC360">
        <v>1.2912267928649399</v>
      </c>
      <c r="DD360">
        <v>1.24472315692872</v>
      </c>
      <c r="DE360">
        <v>1.24472315692872</v>
      </c>
      <c r="DF360">
        <v>1.09360009360009</v>
      </c>
      <c r="DG360">
        <v>1.1826067107966201</v>
      </c>
      <c r="DH360">
        <v>1.1826067107966201</v>
      </c>
      <c r="DI360">
        <v>1.26993589022607</v>
      </c>
      <c r="DJ360">
        <v>1.0601956358164</v>
      </c>
      <c r="DK360">
        <v>1.1165331391114299</v>
      </c>
      <c r="DL360">
        <v>1.1727861771058301</v>
      </c>
      <c r="DM360">
        <v>1.2284082798001399</v>
      </c>
      <c r="DN360">
        <v>1.20818547433168</v>
      </c>
      <c r="DO360" s="70">
        <v>1.15792556131715</v>
      </c>
      <c r="DP360">
        <v>1.07722007722008</v>
      </c>
      <c r="DS360">
        <v>1.3479773814702001</v>
      </c>
      <c r="DT360">
        <v>1.8895478131949599</v>
      </c>
      <c r="DU360">
        <v>2.1388394446422199</v>
      </c>
      <c r="DV360">
        <v>1.20460358056266</v>
      </c>
      <c r="DW360">
        <v>1.39920159680639</v>
      </c>
      <c r="DX360">
        <v>1.2863025962399299</v>
      </c>
    </row>
    <row r="361" spans="102:128" ht="15">
      <c r="CX361">
        <v>2.15273775216138</v>
      </c>
      <c r="CY361">
        <v>1.3479773814702001</v>
      </c>
      <c r="CZ361">
        <v>1.65775401069519</v>
      </c>
      <c r="DA361">
        <v>1.8895478131949599</v>
      </c>
      <c r="DB361">
        <v>1.6684771255483599</v>
      </c>
      <c r="DC361">
        <v>1.2912267928649399</v>
      </c>
      <c r="DD361">
        <v>1.24472315692872</v>
      </c>
      <c r="DE361">
        <v>1.24472315692872</v>
      </c>
      <c r="DF361">
        <v>1.09360009360009</v>
      </c>
      <c r="DG361">
        <v>1.1826067107966201</v>
      </c>
      <c r="DH361">
        <v>1.1826067107966201</v>
      </c>
      <c r="DI361">
        <v>1.26993589022607</v>
      </c>
      <c r="DJ361">
        <v>1.0601956358164</v>
      </c>
      <c r="DK361">
        <v>1.1165331391114299</v>
      </c>
      <c r="DL361">
        <v>1.1727861771058301</v>
      </c>
      <c r="DM361">
        <v>1.2284082798001399</v>
      </c>
      <c r="DN361">
        <v>1.20818547433168</v>
      </c>
      <c r="DO361" s="70">
        <v>1.15792556131715</v>
      </c>
      <c r="DP361">
        <v>1.07722007722008</v>
      </c>
      <c r="DS361">
        <v>1.3479773814702001</v>
      </c>
      <c r="DT361">
        <v>1.8895478131949599</v>
      </c>
      <c r="DU361">
        <v>2.1388394446422199</v>
      </c>
      <c r="DV361">
        <v>1.20460358056266</v>
      </c>
      <c r="DW361">
        <v>1.39920159680639</v>
      </c>
      <c r="DX361">
        <v>1.2863025962399299</v>
      </c>
    </row>
    <row r="362" spans="102:128" ht="15">
      <c r="CX362">
        <v>2.15273775216138</v>
      </c>
      <c r="CY362">
        <v>1.3479773814702001</v>
      </c>
      <c r="CZ362">
        <v>1.65775401069519</v>
      </c>
      <c r="DA362">
        <v>1.8895478131949599</v>
      </c>
      <c r="DB362">
        <v>1.6684771255483599</v>
      </c>
      <c r="DC362">
        <v>1.2912267928649399</v>
      </c>
      <c r="DD362">
        <v>1.24472315692872</v>
      </c>
      <c r="DE362">
        <v>1.24472315692872</v>
      </c>
      <c r="DF362">
        <v>1.09360009360009</v>
      </c>
      <c r="DG362">
        <v>1.1826067107966201</v>
      </c>
      <c r="DH362">
        <v>1.1826067107966201</v>
      </c>
      <c r="DI362">
        <v>1.26993589022607</v>
      </c>
      <c r="DJ362">
        <v>1.0601956358164</v>
      </c>
      <c r="DK362">
        <v>1.1165331391114299</v>
      </c>
      <c r="DL362">
        <v>1.1727861771058301</v>
      </c>
      <c r="DM362">
        <v>1.2284082798001399</v>
      </c>
      <c r="DN362">
        <v>1.20818547433168</v>
      </c>
      <c r="DO362" s="70">
        <v>1.15792556131715</v>
      </c>
      <c r="DP362">
        <v>1.07722007722008</v>
      </c>
      <c r="DS362">
        <v>1.3479773814702001</v>
      </c>
      <c r="DT362">
        <v>1.8895478131949599</v>
      </c>
      <c r="DU362">
        <v>2.1388394446422199</v>
      </c>
      <c r="DV362">
        <v>1.20460358056266</v>
      </c>
      <c r="DW362">
        <v>1.39920159680639</v>
      </c>
      <c r="DX362">
        <v>1.2863025962399299</v>
      </c>
    </row>
    <row r="363" spans="102:128" ht="15">
      <c r="CX363">
        <v>2.15273775216138</v>
      </c>
      <c r="CY363">
        <v>1.3479773814702001</v>
      </c>
      <c r="CZ363">
        <v>1.65775401069519</v>
      </c>
      <c r="DA363">
        <v>1.8895478131949599</v>
      </c>
      <c r="DB363">
        <v>1.6684771255483599</v>
      </c>
      <c r="DC363">
        <v>1.2912267928649399</v>
      </c>
      <c r="DD363">
        <v>1.24472315692872</v>
      </c>
      <c r="DE363">
        <v>1.24472315692872</v>
      </c>
      <c r="DF363">
        <v>1.09360009360009</v>
      </c>
      <c r="DG363">
        <v>1.1826067107966201</v>
      </c>
      <c r="DH363">
        <v>1.1826067107966201</v>
      </c>
      <c r="DI363">
        <v>1.26993589022607</v>
      </c>
      <c r="DJ363">
        <v>1.0601956358164</v>
      </c>
      <c r="DK363">
        <v>1.1165331391114299</v>
      </c>
      <c r="DL363">
        <v>1.1727861771058301</v>
      </c>
      <c r="DM363">
        <v>1.2284082798001399</v>
      </c>
      <c r="DN363">
        <v>1.20818547433168</v>
      </c>
      <c r="DO363" s="70">
        <v>1.15792556131715</v>
      </c>
      <c r="DP363">
        <v>1.07722007722008</v>
      </c>
      <c r="DS363">
        <v>1.3479773814702001</v>
      </c>
      <c r="DT363">
        <v>1.8895478131949599</v>
      </c>
      <c r="DU363">
        <v>2.1388394446422199</v>
      </c>
      <c r="DV363">
        <v>1.20460358056266</v>
      </c>
      <c r="DW363">
        <v>1.39920159680639</v>
      </c>
      <c r="DX363">
        <v>1.2863025962399299</v>
      </c>
    </row>
    <row r="364" spans="102:128" ht="15">
      <c r="CX364">
        <v>2.15273775216138</v>
      </c>
      <c r="CY364">
        <v>1.3479773814702001</v>
      </c>
      <c r="CZ364">
        <v>1.65775401069519</v>
      </c>
      <c r="DA364">
        <v>1.8895478131949599</v>
      </c>
      <c r="DB364">
        <v>1.6684771255483599</v>
      </c>
      <c r="DC364">
        <v>1.2912267928649399</v>
      </c>
      <c r="DD364">
        <v>1.24472315692872</v>
      </c>
      <c r="DE364">
        <v>1.24472315692872</v>
      </c>
      <c r="DF364">
        <v>1.09360009360009</v>
      </c>
      <c r="DG364">
        <v>1.1826067107966201</v>
      </c>
      <c r="DH364">
        <v>1.1826067107966201</v>
      </c>
      <c r="DI364">
        <v>1.26993589022607</v>
      </c>
      <c r="DJ364">
        <v>1.0601956358164</v>
      </c>
      <c r="DK364">
        <v>1.1165331391114299</v>
      </c>
      <c r="DL364">
        <v>1.1727861771058301</v>
      </c>
      <c r="DM364">
        <v>1.2284082798001399</v>
      </c>
      <c r="DN364">
        <v>1.20818547433168</v>
      </c>
      <c r="DO364" s="70">
        <v>1.15792556131715</v>
      </c>
      <c r="DP364">
        <v>1.07722007722008</v>
      </c>
      <c r="DS364">
        <v>1.3479773814702001</v>
      </c>
      <c r="DT364">
        <v>1.8895478131949599</v>
      </c>
      <c r="DU364">
        <v>2.1388394446422199</v>
      </c>
      <c r="DV364">
        <v>1.20460358056266</v>
      </c>
      <c r="DW364">
        <v>1.39920159680639</v>
      </c>
      <c r="DX364">
        <v>1.2863025962399299</v>
      </c>
    </row>
    <row r="365" spans="102:128" ht="15">
      <c r="CX365">
        <v>2.15273775216138</v>
      </c>
      <c r="CY365">
        <v>1.3479773814702001</v>
      </c>
      <c r="CZ365">
        <v>1.65775401069519</v>
      </c>
      <c r="DA365">
        <v>1.8895478131949599</v>
      </c>
      <c r="DB365">
        <v>1.6684771255483599</v>
      </c>
      <c r="DC365">
        <v>1.2912267928649399</v>
      </c>
      <c r="DD365">
        <v>1.24472315692872</v>
      </c>
      <c r="DE365">
        <v>1.24472315692872</v>
      </c>
      <c r="DF365">
        <v>1.09360009360009</v>
      </c>
      <c r="DG365">
        <v>1.1826067107966201</v>
      </c>
      <c r="DH365">
        <v>1.1826067107966201</v>
      </c>
      <c r="DI365">
        <v>1.26993589022607</v>
      </c>
      <c r="DJ365">
        <v>1.0601956358164</v>
      </c>
      <c r="DK365">
        <v>1.1165331391114299</v>
      </c>
      <c r="DL365">
        <v>1.1727861771058301</v>
      </c>
      <c r="DM365">
        <v>1.2284082798001399</v>
      </c>
      <c r="DN365">
        <v>1.20818547433168</v>
      </c>
      <c r="DO365" s="70">
        <v>1.15792556131715</v>
      </c>
      <c r="DP365">
        <v>1.07722007722008</v>
      </c>
      <c r="DS365">
        <v>1.3479773814702001</v>
      </c>
      <c r="DT365">
        <v>1.8895478131949599</v>
      </c>
      <c r="DU365">
        <v>2.1388394446422199</v>
      </c>
      <c r="DV365">
        <v>1.20460358056266</v>
      </c>
      <c r="DW365">
        <v>1.39920159680639</v>
      </c>
      <c r="DX365">
        <v>1.2863025962399299</v>
      </c>
    </row>
    <row r="366" spans="102:128" ht="15">
      <c r="CX366">
        <v>2.15273775216138</v>
      </c>
      <c r="CY366">
        <v>1.3479773814702001</v>
      </c>
      <c r="CZ366">
        <v>1.65775401069519</v>
      </c>
      <c r="DA366">
        <v>1.8895478131949599</v>
      </c>
      <c r="DB366">
        <v>1.6684771255483599</v>
      </c>
      <c r="DC366">
        <v>1.2912267928649399</v>
      </c>
      <c r="DD366">
        <v>1.24472315692872</v>
      </c>
      <c r="DE366">
        <v>1.24472315692872</v>
      </c>
      <c r="DF366">
        <v>1.09360009360009</v>
      </c>
      <c r="DG366">
        <v>1.1826067107966201</v>
      </c>
      <c r="DH366">
        <v>1.1826067107966201</v>
      </c>
      <c r="DI366">
        <v>1.26993589022607</v>
      </c>
      <c r="DJ366">
        <v>1.0601956358164</v>
      </c>
      <c r="DK366">
        <v>1.1165331391114299</v>
      </c>
      <c r="DL366">
        <v>1.1727861771058301</v>
      </c>
      <c r="DM366">
        <v>1.2284082798001399</v>
      </c>
      <c r="DN366">
        <v>1.20818547433168</v>
      </c>
      <c r="DO366" s="70">
        <v>1.15792556131715</v>
      </c>
      <c r="DP366">
        <v>1.07722007722008</v>
      </c>
      <c r="DS366">
        <v>1.3479773814702001</v>
      </c>
      <c r="DT366">
        <v>1.8895478131949599</v>
      </c>
      <c r="DU366">
        <v>2.1388394446422199</v>
      </c>
      <c r="DV366">
        <v>1.20460358056266</v>
      </c>
      <c r="DW366">
        <v>1.39920159680639</v>
      </c>
      <c r="DX366">
        <v>1.2863025962399299</v>
      </c>
    </row>
    <row r="367" spans="102:128" ht="15">
      <c r="CX367">
        <v>2.15273775216138</v>
      </c>
      <c r="CY367">
        <v>1.3479773814702001</v>
      </c>
      <c r="CZ367">
        <v>1.65775401069519</v>
      </c>
      <c r="DA367">
        <v>1.8895478131949599</v>
      </c>
      <c r="DB367">
        <v>1.6684771255483599</v>
      </c>
      <c r="DC367">
        <v>1.2912267928649399</v>
      </c>
      <c r="DD367">
        <v>1.24472315692872</v>
      </c>
      <c r="DE367">
        <v>1.24472315692872</v>
      </c>
      <c r="DF367">
        <v>1.09360009360009</v>
      </c>
      <c r="DG367">
        <v>1.1826067107966201</v>
      </c>
      <c r="DH367">
        <v>1.1826067107966201</v>
      </c>
      <c r="DI367">
        <v>1.26993589022607</v>
      </c>
      <c r="DJ367">
        <v>1.0601956358164</v>
      </c>
      <c r="DK367">
        <v>1.1165331391114299</v>
      </c>
      <c r="DL367">
        <v>1.1727861771058301</v>
      </c>
      <c r="DM367">
        <v>1.2284082798001399</v>
      </c>
      <c r="DN367">
        <v>1.20818547433168</v>
      </c>
      <c r="DO367" s="70">
        <v>1.15792556131715</v>
      </c>
      <c r="DP367">
        <v>1.07722007722008</v>
      </c>
      <c r="DS367">
        <v>1.3479773814702001</v>
      </c>
      <c r="DT367">
        <v>1.8895478131949599</v>
      </c>
      <c r="DU367">
        <v>2.1388394446422199</v>
      </c>
      <c r="DV367">
        <v>1.20460358056266</v>
      </c>
      <c r="DW367">
        <v>1.39920159680639</v>
      </c>
      <c r="DX367">
        <v>1.2863025962399299</v>
      </c>
    </row>
    <row r="368" spans="102:128" ht="15">
      <c r="CX368">
        <v>2.15273775216138</v>
      </c>
      <c r="CY368">
        <v>1.3479773814702001</v>
      </c>
      <c r="CZ368">
        <v>1.65775401069519</v>
      </c>
      <c r="DA368">
        <v>1.8895478131949599</v>
      </c>
      <c r="DB368">
        <v>1.6684771255483599</v>
      </c>
      <c r="DC368">
        <v>1.2912267928649399</v>
      </c>
      <c r="DD368">
        <v>1.24472315692872</v>
      </c>
      <c r="DE368">
        <v>1.24472315692872</v>
      </c>
      <c r="DF368">
        <v>1.09360009360009</v>
      </c>
      <c r="DG368">
        <v>1.1826067107966201</v>
      </c>
      <c r="DH368">
        <v>1.1826067107966201</v>
      </c>
      <c r="DI368">
        <v>1.26993589022607</v>
      </c>
      <c r="DJ368">
        <v>1.0601956358164</v>
      </c>
      <c r="DK368">
        <v>1.1165331391114299</v>
      </c>
      <c r="DL368">
        <v>1.1727861771058301</v>
      </c>
      <c r="DM368">
        <v>1.2284082798001399</v>
      </c>
      <c r="DN368">
        <v>1.20818547433168</v>
      </c>
      <c r="DO368" s="70">
        <v>1.15792556131715</v>
      </c>
      <c r="DP368">
        <v>1.07722007722008</v>
      </c>
      <c r="DS368">
        <v>1.3479773814702001</v>
      </c>
      <c r="DT368">
        <v>1.8895478131949599</v>
      </c>
      <c r="DU368">
        <v>2.1388394446422199</v>
      </c>
      <c r="DV368">
        <v>1.20460358056266</v>
      </c>
      <c r="DW368">
        <v>1.39920159680639</v>
      </c>
      <c r="DX368">
        <v>1.2863025962399299</v>
      </c>
    </row>
    <row r="369" spans="102:128" ht="15">
      <c r="CX369">
        <v>2.15273775216138</v>
      </c>
      <c r="CY369">
        <v>1.3479773814702001</v>
      </c>
      <c r="CZ369">
        <v>1.65775401069519</v>
      </c>
      <c r="DA369">
        <v>1.8895478131949599</v>
      </c>
      <c r="DB369">
        <v>1.6684771255483599</v>
      </c>
      <c r="DC369">
        <v>1.2912267928649399</v>
      </c>
      <c r="DD369">
        <v>1.24472315692872</v>
      </c>
      <c r="DE369">
        <v>1.24472315692872</v>
      </c>
      <c r="DF369">
        <v>1.09360009360009</v>
      </c>
      <c r="DG369">
        <v>1.1826067107966201</v>
      </c>
      <c r="DH369">
        <v>1.1826067107966201</v>
      </c>
      <c r="DI369">
        <v>1.26993589022607</v>
      </c>
      <c r="DJ369">
        <v>1.0601956358164</v>
      </c>
      <c r="DK369">
        <v>1.1165331391114299</v>
      </c>
      <c r="DL369">
        <v>1.1727861771058301</v>
      </c>
      <c r="DM369">
        <v>1.2284082798001399</v>
      </c>
      <c r="DN369">
        <v>1.20818547433168</v>
      </c>
      <c r="DO369" s="70">
        <v>1.15792556131715</v>
      </c>
      <c r="DP369">
        <v>1.07722007722008</v>
      </c>
      <c r="DS369">
        <v>1.3479773814702001</v>
      </c>
      <c r="DT369">
        <v>1.8895478131949599</v>
      </c>
      <c r="DU369">
        <v>2.1388394446422199</v>
      </c>
      <c r="DV369">
        <v>1.20460358056266</v>
      </c>
      <c r="DW369">
        <v>1.39920159680639</v>
      </c>
      <c r="DX369">
        <v>1.2863025962399299</v>
      </c>
    </row>
    <row r="370" spans="102:128" ht="15">
      <c r="CX370">
        <v>2.15273775216138</v>
      </c>
      <c r="CY370">
        <v>1.3479773814702001</v>
      </c>
      <c r="CZ370">
        <v>1.65775401069519</v>
      </c>
      <c r="DA370">
        <v>1.8895478131949599</v>
      </c>
      <c r="DB370">
        <v>1.6684771255483599</v>
      </c>
      <c r="DC370">
        <v>1.2912267928649399</v>
      </c>
      <c r="DD370">
        <v>1.24472315692872</v>
      </c>
      <c r="DE370">
        <v>1.24472315692872</v>
      </c>
      <c r="DF370">
        <v>1.09360009360009</v>
      </c>
      <c r="DG370">
        <v>1.1826067107966201</v>
      </c>
      <c r="DH370">
        <v>1.1826067107966201</v>
      </c>
      <c r="DI370">
        <v>1.26993589022607</v>
      </c>
      <c r="DJ370">
        <v>1.0601956358164</v>
      </c>
      <c r="DK370">
        <v>1.1165331391114299</v>
      </c>
      <c r="DL370">
        <v>1.1727861771058301</v>
      </c>
      <c r="DM370">
        <v>1.2284082798001399</v>
      </c>
      <c r="DN370">
        <v>1.20818547433168</v>
      </c>
      <c r="DO370" s="70">
        <v>1.15792556131715</v>
      </c>
      <c r="DP370">
        <v>1.07722007722008</v>
      </c>
      <c r="DS370">
        <v>1.3479773814702001</v>
      </c>
      <c r="DT370">
        <v>1.8895478131949599</v>
      </c>
      <c r="DU370">
        <v>2.1388394446422199</v>
      </c>
      <c r="DV370">
        <v>1.20460358056266</v>
      </c>
      <c r="DW370">
        <v>1.39920159680639</v>
      </c>
      <c r="DX370">
        <v>1.2863025962399299</v>
      </c>
    </row>
    <row r="371" spans="102:128" ht="15">
      <c r="CX371">
        <v>2.15273775216138</v>
      </c>
      <c r="CY371">
        <v>1.3479773814702001</v>
      </c>
      <c r="CZ371">
        <v>1.65775401069519</v>
      </c>
      <c r="DA371">
        <v>1.8895478131949599</v>
      </c>
      <c r="DB371">
        <v>1.6684771255483599</v>
      </c>
      <c r="DC371">
        <v>1.2912267928649399</v>
      </c>
      <c r="DD371">
        <v>1.24472315692872</v>
      </c>
      <c r="DE371">
        <v>1.24472315692872</v>
      </c>
      <c r="DF371">
        <v>1.09360009360009</v>
      </c>
      <c r="DG371">
        <v>1.1826067107966201</v>
      </c>
      <c r="DH371">
        <v>1.1826067107966201</v>
      </c>
      <c r="DI371">
        <v>1.26993589022607</v>
      </c>
      <c r="DJ371">
        <v>1.0601956358164</v>
      </c>
      <c r="DK371">
        <v>1.1165331391114299</v>
      </c>
      <c r="DL371">
        <v>1.1727861771058301</v>
      </c>
      <c r="DM371">
        <v>1.2284082798001399</v>
      </c>
      <c r="DN371">
        <v>1.20818547433168</v>
      </c>
      <c r="DO371" s="70">
        <v>1.15792556131715</v>
      </c>
      <c r="DP371">
        <v>1.07722007722008</v>
      </c>
      <c r="DS371">
        <v>1.3479773814702001</v>
      </c>
      <c r="DT371">
        <v>1.8895478131949599</v>
      </c>
      <c r="DU371">
        <v>2.1388394446422199</v>
      </c>
      <c r="DV371">
        <v>1.20460358056266</v>
      </c>
      <c r="DW371">
        <v>1.39920159680639</v>
      </c>
      <c r="DX371">
        <v>1.2863025962399299</v>
      </c>
    </row>
    <row r="372" spans="102:128" ht="15">
      <c r="CX372">
        <v>2.15273775216138</v>
      </c>
      <c r="CY372">
        <v>1.3479773814702001</v>
      </c>
      <c r="CZ372">
        <v>1.65775401069519</v>
      </c>
      <c r="DA372">
        <v>1.8895478131949599</v>
      </c>
      <c r="DB372">
        <v>1.6684771255483599</v>
      </c>
      <c r="DC372">
        <v>1.2912267928649399</v>
      </c>
      <c r="DD372">
        <v>1.24472315692872</v>
      </c>
      <c r="DE372">
        <v>1.24472315692872</v>
      </c>
      <c r="DF372">
        <v>1.09360009360009</v>
      </c>
      <c r="DG372">
        <v>1.1826067107966201</v>
      </c>
      <c r="DH372">
        <v>1.1826067107966201</v>
      </c>
      <c r="DI372">
        <v>1.26993589022607</v>
      </c>
      <c r="DJ372">
        <v>1.0601956358164</v>
      </c>
      <c r="DK372">
        <v>1.1165331391114299</v>
      </c>
      <c r="DL372">
        <v>1.1727861771058301</v>
      </c>
      <c r="DM372">
        <v>1.2284082798001399</v>
      </c>
      <c r="DN372">
        <v>1.20818547433168</v>
      </c>
      <c r="DO372" s="70">
        <v>1.15792556131715</v>
      </c>
      <c r="DP372">
        <v>1.07722007722008</v>
      </c>
      <c r="DS372">
        <v>1.3479773814702001</v>
      </c>
      <c r="DT372">
        <v>1.8895478131949599</v>
      </c>
      <c r="DU372">
        <v>2.1388394446422199</v>
      </c>
      <c r="DV372">
        <v>1.20460358056266</v>
      </c>
      <c r="DW372">
        <v>1.39920159680639</v>
      </c>
      <c r="DX372">
        <v>1.2863025962399299</v>
      </c>
    </row>
    <row r="373" spans="102:128" ht="15">
      <c r="CX373">
        <v>2.15273775216138</v>
      </c>
      <c r="CY373">
        <v>1.3479773814702001</v>
      </c>
      <c r="CZ373">
        <v>1.65775401069519</v>
      </c>
      <c r="DA373">
        <v>1.8895478131949599</v>
      </c>
      <c r="DB373">
        <v>1.6684771255483599</v>
      </c>
      <c r="DC373">
        <v>1.2912267928649399</v>
      </c>
      <c r="DD373">
        <v>1.24472315692872</v>
      </c>
      <c r="DE373">
        <v>1.24472315692872</v>
      </c>
      <c r="DF373">
        <v>1.09360009360009</v>
      </c>
      <c r="DG373">
        <v>1.1826067107966201</v>
      </c>
      <c r="DH373">
        <v>1.1826067107966201</v>
      </c>
      <c r="DI373">
        <v>1.26993589022607</v>
      </c>
      <c r="DJ373">
        <v>1.0601956358164</v>
      </c>
      <c r="DK373">
        <v>1.1165331391114299</v>
      </c>
      <c r="DL373">
        <v>1.1727861771058301</v>
      </c>
      <c r="DM373">
        <v>1.2284082798001399</v>
      </c>
      <c r="DN373">
        <v>1.20818547433168</v>
      </c>
      <c r="DO373" s="70">
        <v>1.15792556131715</v>
      </c>
      <c r="DP373">
        <v>1.07722007722008</v>
      </c>
      <c r="DS373">
        <v>1.3479773814702001</v>
      </c>
      <c r="DT373">
        <v>1.8895478131949599</v>
      </c>
      <c r="DU373">
        <v>2.1388394446422199</v>
      </c>
      <c r="DV373">
        <v>1.20460358056266</v>
      </c>
      <c r="DW373">
        <v>1.39920159680639</v>
      </c>
      <c r="DX373">
        <v>1.2863025962399299</v>
      </c>
    </row>
    <row r="374" spans="102:128" ht="15">
      <c r="CX374">
        <v>2.15273775216138</v>
      </c>
      <c r="CY374">
        <v>1.3479773814702001</v>
      </c>
      <c r="CZ374">
        <v>1.65775401069519</v>
      </c>
      <c r="DA374">
        <v>1.8895478131949599</v>
      </c>
      <c r="DB374">
        <v>1.6684771255483599</v>
      </c>
      <c r="DC374">
        <v>1.2912267928649399</v>
      </c>
      <c r="DD374">
        <v>1.24472315692872</v>
      </c>
      <c r="DE374">
        <v>1.24472315692872</v>
      </c>
      <c r="DF374">
        <v>1.09360009360009</v>
      </c>
      <c r="DG374">
        <v>1.1826067107966201</v>
      </c>
      <c r="DH374">
        <v>1.1826067107966201</v>
      </c>
      <c r="DI374">
        <v>1.26993589022607</v>
      </c>
      <c r="DJ374">
        <v>1.0601956358164</v>
      </c>
      <c r="DK374">
        <v>1.1165331391114299</v>
      </c>
      <c r="DL374">
        <v>1.1727861771058301</v>
      </c>
      <c r="DM374">
        <v>1.2284082798001399</v>
      </c>
      <c r="DN374">
        <v>1.20818547433168</v>
      </c>
      <c r="DO374" s="70">
        <v>1.15792556131715</v>
      </c>
      <c r="DP374">
        <v>1.07722007722008</v>
      </c>
      <c r="DS374">
        <v>1.3479773814702001</v>
      </c>
      <c r="DT374">
        <v>1.8895478131949599</v>
      </c>
      <c r="DU374">
        <v>2.1388394446422199</v>
      </c>
      <c r="DV374">
        <v>1.20460358056266</v>
      </c>
      <c r="DW374">
        <v>1.39920159680639</v>
      </c>
      <c r="DX374">
        <v>1.2863025962399299</v>
      </c>
    </row>
    <row r="375" spans="102:128" ht="15">
      <c r="CX375">
        <v>2.15273775216138</v>
      </c>
      <c r="CY375">
        <v>1.3479773814702001</v>
      </c>
      <c r="CZ375">
        <v>1.65775401069519</v>
      </c>
      <c r="DA375">
        <v>1.8895478131949599</v>
      </c>
      <c r="DB375">
        <v>1.6684771255483599</v>
      </c>
      <c r="DC375">
        <v>1.2912267928649399</v>
      </c>
      <c r="DD375">
        <v>1.24472315692872</v>
      </c>
      <c r="DE375">
        <v>1.24472315692872</v>
      </c>
      <c r="DF375">
        <v>1.09360009360009</v>
      </c>
      <c r="DG375">
        <v>1.1826067107966201</v>
      </c>
      <c r="DH375">
        <v>1.1826067107966201</v>
      </c>
      <c r="DI375">
        <v>1.26993589022607</v>
      </c>
      <c r="DJ375">
        <v>1.0601956358164</v>
      </c>
      <c r="DK375">
        <v>1.1165331391114299</v>
      </c>
      <c r="DL375">
        <v>1.1727861771058301</v>
      </c>
      <c r="DM375">
        <v>1.2284082798001399</v>
      </c>
      <c r="DN375">
        <v>1.20818547433168</v>
      </c>
      <c r="DO375" s="70">
        <v>1.15792556131715</v>
      </c>
      <c r="DP375">
        <v>1.07722007722008</v>
      </c>
      <c r="DS375">
        <v>1.3479773814702001</v>
      </c>
      <c r="DT375">
        <v>1.8895478131949599</v>
      </c>
      <c r="DU375">
        <v>2.1388394446422199</v>
      </c>
      <c r="DV375">
        <v>1.20460358056266</v>
      </c>
      <c r="DW375">
        <v>1.39920159680639</v>
      </c>
      <c r="DX375">
        <v>1.2863025962399299</v>
      </c>
    </row>
    <row r="376" spans="102:128" ht="15">
      <c r="CX376">
        <v>2.15273775216138</v>
      </c>
      <c r="CY376">
        <v>1.3479773814702001</v>
      </c>
      <c r="CZ376">
        <v>1.65775401069519</v>
      </c>
      <c r="DA376">
        <v>1.8895478131949599</v>
      </c>
      <c r="DB376">
        <v>1.6684771255483599</v>
      </c>
      <c r="DC376">
        <v>1.2912267928649399</v>
      </c>
      <c r="DD376">
        <v>1.24472315692872</v>
      </c>
      <c r="DE376">
        <v>1.24472315692872</v>
      </c>
      <c r="DF376">
        <v>1.09360009360009</v>
      </c>
      <c r="DG376">
        <v>1.1826067107966201</v>
      </c>
      <c r="DH376">
        <v>1.1826067107966201</v>
      </c>
      <c r="DI376">
        <v>1.26993589022607</v>
      </c>
      <c r="DJ376">
        <v>1.0601956358164</v>
      </c>
      <c r="DK376">
        <v>1.1165331391114299</v>
      </c>
      <c r="DL376">
        <v>1.1727861771058301</v>
      </c>
      <c r="DM376">
        <v>1.2284082798001399</v>
      </c>
      <c r="DN376">
        <v>1.20818547433168</v>
      </c>
      <c r="DO376" s="70">
        <v>1.15792556131715</v>
      </c>
      <c r="DP376">
        <v>1.07722007722008</v>
      </c>
      <c r="DS376">
        <v>1.3479773814702001</v>
      </c>
      <c r="DT376">
        <v>1.8895478131949599</v>
      </c>
      <c r="DU376">
        <v>2.1388394446422199</v>
      </c>
      <c r="DV376">
        <v>1.20460358056266</v>
      </c>
      <c r="DW376">
        <v>1.39920159680639</v>
      </c>
      <c r="DX376">
        <v>1.2863025962399299</v>
      </c>
    </row>
    <row r="377" spans="102:128" ht="15">
      <c r="CX377">
        <v>2.15273775216138</v>
      </c>
      <c r="CY377">
        <v>1.3479773814702001</v>
      </c>
      <c r="CZ377">
        <v>1.65775401069519</v>
      </c>
      <c r="DA377">
        <v>1.8895478131949599</v>
      </c>
      <c r="DB377">
        <v>1.6684771255483599</v>
      </c>
      <c r="DC377">
        <v>1.2912267928649399</v>
      </c>
      <c r="DD377">
        <v>1.24472315692872</v>
      </c>
      <c r="DE377">
        <v>1.24472315692872</v>
      </c>
      <c r="DF377">
        <v>1.09360009360009</v>
      </c>
      <c r="DG377">
        <v>1.1826067107966201</v>
      </c>
      <c r="DH377">
        <v>1.1826067107966201</v>
      </c>
      <c r="DI377">
        <v>1.26993589022607</v>
      </c>
      <c r="DJ377">
        <v>1.0601956358164</v>
      </c>
      <c r="DK377">
        <v>1.1165331391114299</v>
      </c>
      <c r="DL377">
        <v>1.1727861771058301</v>
      </c>
      <c r="DM377">
        <v>1.2284082798001399</v>
      </c>
      <c r="DN377">
        <v>1.20818547433168</v>
      </c>
      <c r="DO377" s="70">
        <v>1.15792556131715</v>
      </c>
      <c r="DP377">
        <v>1.07722007722008</v>
      </c>
      <c r="DS377">
        <v>1.3479773814702001</v>
      </c>
      <c r="DT377">
        <v>1.8895478131949599</v>
      </c>
      <c r="DU377">
        <v>2.1388394446422199</v>
      </c>
      <c r="DV377">
        <v>1.20460358056266</v>
      </c>
      <c r="DW377">
        <v>1.39920159680639</v>
      </c>
      <c r="DX377">
        <v>1.2863025962399299</v>
      </c>
    </row>
    <row r="378" spans="102:128" ht="15">
      <c r="CX378">
        <v>2.15273775216138</v>
      </c>
      <c r="CY378">
        <v>1.3479773814702001</v>
      </c>
      <c r="CZ378">
        <v>1.65775401069519</v>
      </c>
      <c r="DA378">
        <v>1.8895478131949599</v>
      </c>
      <c r="DB378">
        <v>1.6684771255483599</v>
      </c>
      <c r="DC378">
        <v>1.2912267928649399</v>
      </c>
      <c r="DD378">
        <v>1.24472315692872</v>
      </c>
      <c r="DE378">
        <v>1.24472315692872</v>
      </c>
      <c r="DF378">
        <v>1.09360009360009</v>
      </c>
      <c r="DG378">
        <v>1.1826067107966201</v>
      </c>
      <c r="DH378">
        <v>1.1826067107966201</v>
      </c>
      <c r="DI378">
        <v>1.26993589022607</v>
      </c>
      <c r="DJ378">
        <v>1.0601956358164</v>
      </c>
      <c r="DK378">
        <v>1.1165331391114299</v>
      </c>
      <c r="DL378">
        <v>1.1727861771058301</v>
      </c>
      <c r="DM378">
        <v>1.2284082798001399</v>
      </c>
      <c r="DN378">
        <v>1.20818547433168</v>
      </c>
      <c r="DO378" s="70">
        <v>1.15792556131715</v>
      </c>
      <c r="DP378">
        <v>1.07722007722008</v>
      </c>
      <c r="DS378">
        <v>1.3479773814702001</v>
      </c>
      <c r="DT378">
        <v>1.8895478131949599</v>
      </c>
      <c r="DU378">
        <v>2.1388394446422199</v>
      </c>
      <c r="DV378">
        <v>1.20460358056266</v>
      </c>
      <c r="DW378">
        <v>1.39920159680639</v>
      </c>
      <c r="DX378">
        <v>1.2863025962399299</v>
      </c>
    </row>
    <row r="379" spans="102:128" ht="15">
      <c r="CX379">
        <v>2.15273775216138</v>
      </c>
      <c r="CY379">
        <v>1.3479773814702001</v>
      </c>
      <c r="CZ379">
        <v>1.65775401069519</v>
      </c>
      <c r="DA379">
        <v>1.8895478131949599</v>
      </c>
      <c r="DB379">
        <v>1.6684771255483599</v>
      </c>
      <c r="DC379">
        <v>1.2912267928649399</v>
      </c>
      <c r="DD379">
        <v>1.24472315692872</v>
      </c>
      <c r="DE379">
        <v>1.24472315692872</v>
      </c>
      <c r="DF379">
        <v>1.09360009360009</v>
      </c>
      <c r="DG379">
        <v>1.1826067107966201</v>
      </c>
      <c r="DH379">
        <v>1.1826067107966201</v>
      </c>
      <c r="DI379">
        <v>1.26993589022607</v>
      </c>
      <c r="DJ379">
        <v>1.0601956358164</v>
      </c>
      <c r="DK379">
        <v>1.1165331391114299</v>
      </c>
      <c r="DL379">
        <v>1.1727861771058301</v>
      </c>
      <c r="DM379">
        <v>1.2284082798001399</v>
      </c>
      <c r="DN379">
        <v>1.20818547433168</v>
      </c>
      <c r="DO379" s="70">
        <v>1.15792556131715</v>
      </c>
      <c r="DP379">
        <v>1.07722007722008</v>
      </c>
      <c r="DS379">
        <v>1.3479773814702001</v>
      </c>
      <c r="DT379">
        <v>1.8895478131949599</v>
      </c>
      <c r="DU379">
        <v>2.1388394446422199</v>
      </c>
      <c r="DV379">
        <v>1.20460358056266</v>
      </c>
      <c r="DW379">
        <v>1.39920159680639</v>
      </c>
      <c r="DX379">
        <v>1.2863025962399299</v>
      </c>
    </row>
    <row r="380" spans="102:128" ht="15">
      <c r="CX380">
        <v>2.15273775216138</v>
      </c>
      <c r="CY380">
        <v>1.3479773814702001</v>
      </c>
      <c r="CZ380">
        <v>1.65775401069519</v>
      </c>
      <c r="DA380">
        <v>1.8895478131949599</v>
      </c>
      <c r="DB380">
        <v>1.6684771255483599</v>
      </c>
      <c r="DC380">
        <v>1.2912267928649399</v>
      </c>
      <c r="DD380">
        <v>1.24472315692872</v>
      </c>
      <c r="DE380">
        <v>1.24472315692872</v>
      </c>
      <c r="DF380">
        <v>1.09360009360009</v>
      </c>
      <c r="DG380">
        <v>1.1826067107966201</v>
      </c>
      <c r="DH380">
        <v>1.1826067107966201</v>
      </c>
      <c r="DI380">
        <v>1.26993589022607</v>
      </c>
      <c r="DJ380">
        <v>1.0601956358164</v>
      </c>
      <c r="DK380">
        <v>1.1165331391114299</v>
      </c>
      <c r="DL380">
        <v>1.1727861771058301</v>
      </c>
      <c r="DM380">
        <v>1.2284082798001399</v>
      </c>
      <c r="DN380">
        <v>1.20818547433168</v>
      </c>
      <c r="DO380" s="70">
        <v>1.15792556131715</v>
      </c>
      <c r="DP380">
        <v>1.07722007722008</v>
      </c>
      <c r="DS380">
        <v>1.3479773814702001</v>
      </c>
      <c r="DT380">
        <v>1.8895478131949599</v>
      </c>
      <c r="DU380">
        <v>2.1388394446422199</v>
      </c>
      <c r="DV380">
        <v>1.20460358056266</v>
      </c>
      <c r="DW380">
        <v>1.39920159680639</v>
      </c>
      <c r="DX380">
        <v>1.2863025962399299</v>
      </c>
    </row>
    <row r="381" spans="102:128" ht="15">
      <c r="CX381">
        <v>2.15273775216138</v>
      </c>
      <c r="CY381">
        <v>1.3479773814702001</v>
      </c>
      <c r="CZ381">
        <v>1.65775401069519</v>
      </c>
      <c r="DA381">
        <v>1.8895478131949599</v>
      </c>
      <c r="DB381">
        <v>1.6684771255483599</v>
      </c>
      <c r="DC381">
        <v>1.2912267928649399</v>
      </c>
      <c r="DD381">
        <v>1.24472315692872</v>
      </c>
      <c r="DE381">
        <v>1.24472315692872</v>
      </c>
      <c r="DF381">
        <v>1.09360009360009</v>
      </c>
      <c r="DG381">
        <v>1.1826067107966201</v>
      </c>
      <c r="DH381">
        <v>1.1826067107966201</v>
      </c>
      <c r="DI381">
        <v>1.26993589022607</v>
      </c>
      <c r="DJ381">
        <v>1.0601956358164</v>
      </c>
      <c r="DK381">
        <v>1.1165331391114299</v>
      </c>
      <c r="DL381">
        <v>1.1727861771058301</v>
      </c>
      <c r="DM381">
        <v>1.2284082798001399</v>
      </c>
      <c r="DN381">
        <v>1.20818547433168</v>
      </c>
      <c r="DO381" s="70">
        <v>1.15792556131715</v>
      </c>
      <c r="DP381">
        <v>1.07722007722008</v>
      </c>
      <c r="DS381">
        <v>1.3479773814702001</v>
      </c>
      <c r="DT381">
        <v>1.8895478131949599</v>
      </c>
      <c r="DU381">
        <v>2.1388394446422199</v>
      </c>
      <c r="DV381">
        <v>1.20460358056266</v>
      </c>
      <c r="DW381">
        <v>1.39920159680639</v>
      </c>
      <c r="DX381">
        <v>1.2863025962399299</v>
      </c>
    </row>
    <row r="382" spans="102:128" ht="15">
      <c r="CX382">
        <v>2.15273775216138</v>
      </c>
      <c r="CY382">
        <v>1.3479773814702001</v>
      </c>
      <c r="CZ382">
        <v>1.65775401069519</v>
      </c>
      <c r="DA382">
        <v>1.8895478131949599</v>
      </c>
      <c r="DB382">
        <v>1.6684771255483599</v>
      </c>
      <c r="DC382">
        <v>1.2912267928649399</v>
      </c>
      <c r="DD382">
        <v>1.24472315692872</v>
      </c>
      <c r="DE382">
        <v>1.24472315692872</v>
      </c>
      <c r="DF382">
        <v>1.09360009360009</v>
      </c>
      <c r="DG382">
        <v>1.1826067107966201</v>
      </c>
      <c r="DH382">
        <v>1.1826067107966201</v>
      </c>
      <c r="DI382">
        <v>1.26993589022607</v>
      </c>
      <c r="DJ382">
        <v>1.0601956358164</v>
      </c>
      <c r="DK382">
        <v>1.1165331391114299</v>
      </c>
      <c r="DL382">
        <v>1.1727861771058301</v>
      </c>
      <c r="DM382">
        <v>1.2284082798001399</v>
      </c>
      <c r="DN382">
        <v>1.20818547433168</v>
      </c>
      <c r="DO382" s="70">
        <v>1.15792556131715</v>
      </c>
      <c r="DP382">
        <v>1.07722007722008</v>
      </c>
      <c r="DS382">
        <v>1.3479773814702001</v>
      </c>
      <c r="DT382">
        <v>1.8895478131949599</v>
      </c>
      <c r="DU382">
        <v>2.1388394446422199</v>
      </c>
      <c r="DV382">
        <v>1.20460358056266</v>
      </c>
      <c r="DW382">
        <v>1.39920159680639</v>
      </c>
      <c r="DX382">
        <v>1.2863025962399299</v>
      </c>
    </row>
    <row r="383" spans="102:128" ht="15">
      <c r="CX383">
        <v>2.15273775216138</v>
      </c>
      <c r="CY383">
        <v>1.3479773814702001</v>
      </c>
      <c r="CZ383">
        <v>1.65775401069519</v>
      </c>
      <c r="DA383">
        <v>1.8895478131949599</v>
      </c>
      <c r="DB383">
        <v>1.6684771255483599</v>
      </c>
      <c r="DC383">
        <v>1.2912267928649399</v>
      </c>
      <c r="DD383">
        <v>1.24472315692872</v>
      </c>
      <c r="DE383">
        <v>1.24472315692872</v>
      </c>
      <c r="DF383">
        <v>1.09360009360009</v>
      </c>
      <c r="DG383">
        <v>1.1826067107966201</v>
      </c>
      <c r="DH383">
        <v>1.1826067107966201</v>
      </c>
      <c r="DI383">
        <v>1.26993589022607</v>
      </c>
      <c r="DJ383">
        <v>1.0601956358164</v>
      </c>
      <c r="DK383">
        <v>1.1165331391114299</v>
      </c>
      <c r="DL383">
        <v>1.1727861771058301</v>
      </c>
      <c r="DM383">
        <v>1.2284082798001399</v>
      </c>
      <c r="DN383">
        <v>1.20818547433168</v>
      </c>
      <c r="DO383" s="70">
        <v>1.15792556131715</v>
      </c>
      <c r="DP383">
        <v>1.07722007722008</v>
      </c>
      <c r="DS383">
        <v>1.3479773814702001</v>
      </c>
      <c r="DT383">
        <v>1.8895478131949599</v>
      </c>
      <c r="DU383">
        <v>2.1388394446422199</v>
      </c>
      <c r="DV383">
        <v>1.20460358056266</v>
      </c>
      <c r="DW383">
        <v>1.39920159680639</v>
      </c>
      <c r="DX383">
        <v>1.2863025962399299</v>
      </c>
    </row>
    <row r="384" spans="102:128" ht="15">
      <c r="CX384">
        <v>2.15273775216138</v>
      </c>
      <c r="CY384">
        <v>1.3479773814702001</v>
      </c>
      <c r="CZ384">
        <v>1.65775401069519</v>
      </c>
      <c r="DA384">
        <v>1.8895478131949599</v>
      </c>
      <c r="DB384">
        <v>1.6684771255483599</v>
      </c>
      <c r="DC384">
        <v>1.2912267928649399</v>
      </c>
      <c r="DD384">
        <v>1.24472315692872</v>
      </c>
      <c r="DE384">
        <v>1.24472315692872</v>
      </c>
      <c r="DF384">
        <v>1.09360009360009</v>
      </c>
      <c r="DG384">
        <v>1.1826067107966201</v>
      </c>
      <c r="DH384">
        <v>1.1826067107966201</v>
      </c>
      <c r="DI384">
        <v>1.26993589022607</v>
      </c>
      <c r="DJ384">
        <v>1.0601956358164</v>
      </c>
      <c r="DK384">
        <v>1.1165331391114299</v>
      </c>
      <c r="DL384">
        <v>1.1727861771058301</v>
      </c>
      <c r="DM384">
        <v>1.2284082798001399</v>
      </c>
      <c r="DN384">
        <v>1.20818547433168</v>
      </c>
      <c r="DO384" s="70">
        <v>1.15792556131715</v>
      </c>
      <c r="DP384">
        <v>1.07722007722008</v>
      </c>
      <c r="DS384">
        <v>1.3479773814702001</v>
      </c>
      <c r="DT384">
        <v>1.8895478131949599</v>
      </c>
      <c r="DU384">
        <v>2.1388394446422199</v>
      </c>
      <c r="DV384">
        <v>1.20460358056266</v>
      </c>
      <c r="DW384">
        <v>1.39920159680639</v>
      </c>
      <c r="DX384">
        <v>1.2863025962399299</v>
      </c>
    </row>
    <row r="385" spans="102:128" ht="15">
      <c r="CX385">
        <v>2.15273775216138</v>
      </c>
      <c r="CY385">
        <v>1.3479773814702001</v>
      </c>
      <c r="CZ385">
        <v>1.65775401069519</v>
      </c>
      <c r="DA385">
        <v>1.8895478131949599</v>
      </c>
      <c r="DB385">
        <v>1.6684771255483599</v>
      </c>
      <c r="DC385">
        <v>1.2912267928649399</v>
      </c>
      <c r="DD385">
        <v>1.24472315692872</v>
      </c>
      <c r="DE385">
        <v>1.24472315692872</v>
      </c>
      <c r="DF385">
        <v>1.09360009360009</v>
      </c>
      <c r="DG385">
        <v>1.1826067107966201</v>
      </c>
      <c r="DH385">
        <v>1.1826067107966201</v>
      </c>
      <c r="DI385">
        <v>1.26993589022607</v>
      </c>
      <c r="DJ385">
        <v>1.0601956358164</v>
      </c>
      <c r="DK385">
        <v>1.1165331391114299</v>
      </c>
      <c r="DL385">
        <v>1.1727861771058301</v>
      </c>
      <c r="DM385">
        <v>1.2284082798001399</v>
      </c>
      <c r="DN385">
        <v>1.20818547433168</v>
      </c>
      <c r="DO385" s="70">
        <v>1.15792556131715</v>
      </c>
      <c r="DP385">
        <v>1.07722007722008</v>
      </c>
      <c r="DS385">
        <v>1.3479773814702001</v>
      </c>
      <c r="DT385">
        <v>1.8895478131949599</v>
      </c>
      <c r="DU385">
        <v>2.1388394446422199</v>
      </c>
      <c r="DV385">
        <v>1.20460358056266</v>
      </c>
      <c r="DW385">
        <v>1.39920159680639</v>
      </c>
      <c r="DX385">
        <v>1.2863025962399299</v>
      </c>
    </row>
    <row r="386" spans="102:128" ht="15">
      <c r="CX386">
        <v>2.15273775216138</v>
      </c>
      <c r="CY386">
        <v>1.3479773814702001</v>
      </c>
      <c r="CZ386">
        <v>1.65775401069519</v>
      </c>
      <c r="DA386">
        <v>1.8895478131949599</v>
      </c>
      <c r="DB386">
        <v>1.6684771255483599</v>
      </c>
      <c r="DC386">
        <v>1.2912267928649399</v>
      </c>
      <c r="DD386">
        <v>1.24472315692872</v>
      </c>
      <c r="DE386">
        <v>1.24472315692872</v>
      </c>
      <c r="DF386">
        <v>1.09360009360009</v>
      </c>
      <c r="DG386">
        <v>1.1826067107966201</v>
      </c>
      <c r="DH386">
        <v>1.1826067107966201</v>
      </c>
      <c r="DI386">
        <v>1.26993589022607</v>
      </c>
      <c r="DJ386">
        <v>1.0601956358164</v>
      </c>
      <c r="DK386">
        <v>1.1165331391114299</v>
      </c>
      <c r="DL386">
        <v>1.1727861771058301</v>
      </c>
      <c r="DM386">
        <v>1.2284082798001399</v>
      </c>
      <c r="DN386">
        <v>1.20818547433168</v>
      </c>
      <c r="DO386" s="70">
        <v>1.15792556131715</v>
      </c>
      <c r="DP386">
        <v>1.07722007722008</v>
      </c>
      <c r="DS386">
        <v>1.3479773814702001</v>
      </c>
      <c r="DT386">
        <v>1.8895478131949599</v>
      </c>
      <c r="DU386">
        <v>2.1388394446422199</v>
      </c>
      <c r="DV386">
        <v>1.20460358056266</v>
      </c>
      <c r="DW386">
        <v>1.39920159680639</v>
      </c>
      <c r="DX386">
        <v>1.2863025962399299</v>
      </c>
    </row>
    <row r="387" spans="102:128" ht="15">
      <c r="CX387">
        <v>2.15273775216138</v>
      </c>
      <c r="CY387">
        <v>1.3479773814702001</v>
      </c>
      <c r="CZ387">
        <v>1.65775401069519</v>
      </c>
      <c r="DA387">
        <v>1.8895478131949599</v>
      </c>
      <c r="DB387">
        <v>1.6684771255483599</v>
      </c>
      <c r="DC387">
        <v>1.2912267928649399</v>
      </c>
      <c r="DD387">
        <v>1.24472315692872</v>
      </c>
      <c r="DE387">
        <v>1.24472315692872</v>
      </c>
      <c r="DF387">
        <v>1.09360009360009</v>
      </c>
      <c r="DG387">
        <v>1.1826067107966201</v>
      </c>
      <c r="DH387">
        <v>1.1826067107966201</v>
      </c>
      <c r="DI387">
        <v>1.26993589022607</v>
      </c>
      <c r="DJ387">
        <v>1.0601956358164</v>
      </c>
      <c r="DK387">
        <v>1.1165331391114299</v>
      </c>
      <c r="DL387">
        <v>1.1727861771058301</v>
      </c>
      <c r="DM387">
        <v>1.2284082798001399</v>
      </c>
      <c r="DN387">
        <v>1.20818547433168</v>
      </c>
      <c r="DO387" s="70">
        <v>1.15792556131715</v>
      </c>
      <c r="DP387">
        <v>1.07722007722008</v>
      </c>
      <c r="DS387">
        <v>1.3479773814702001</v>
      </c>
      <c r="DT387">
        <v>1.8895478131949599</v>
      </c>
      <c r="DU387">
        <v>2.1388394446422199</v>
      </c>
      <c r="DV387">
        <v>1.20460358056266</v>
      </c>
      <c r="DW387">
        <v>1.39920159680639</v>
      </c>
      <c r="DX387">
        <v>1.2863025962399299</v>
      </c>
    </row>
    <row r="388" spans="102:128" ht="15">
      <c r="CX388">
        <v>2.15273775216138</v>
      </c>
      <c r="CY388">
        <v>1.3479773814702001</v>
      </c>
      <c r="CZ388">
        <v>1.65775401069519</v>
      </c>
      <c r="DA388">
        <v>1.8895478131949599</v>
      </c>
      <c r="DB388">
        <v>1.6684771255483599</v>
      </c>
      <c r="DC388">
        <v>1.2912267928649399</v>
      </c>
      <c r="DD388">
        <v>1.24472315692872</v>
      </c>
      <c r="DE388">
        <v>1.24472315692872</v>
      </c>
      <c r="DF388">
        <v>1.09360009360009</v>
      </c>
      <c r="DG388">
        <v>1.1826067107966201</v>
      </c>
      <c r="DH388">
        <v>1.1826067107966201</v>
      </c>
      <c r="DI388">
        <v>1.26993589022607</v>
      </c>
      <c r="DJ388">
        <v>1.0601956358164</v>
      </c>
      <c r="DK388">
        <v>1.1165331391114299</v>
      </c>
      <c r="DL388">
        <v>1.1727861771058301</v>
      </c>
      <c r="DM388">
        <v>1.2284082798001399</v>
      </c>
      <c r="DN388">
        <v>1.20818547433168</v>
      </c>
      <c r="DO388" s="70">
        <v>1.15792556131715</v>
      </c>
      <c r="DP388">
        <v>1.07722007722008</v>
      </c>
      <c r="DS388">
        <v>1.3479773814702001</v>
      </c>
      <c r="DT388">
        <v>1.8895478131949599</v>
      </c>
      <c r="DU388">
        <v>2.1388394446422199</v>
      </c>
      <c r="DV388">
        <v>1.20460358056266</v>
      </c>
      <c r="DW388">
        <v>1.39920159680639</v>
      </c>
      <c r="DX388">
        <v>1.2863025962399299</v>
      </c>
    </row>
    <row r="389" spans="102:128" ht="15">
      <c r="CX389">
        <v>2.15273775216138</v>
      </c>
      <c r="CY389">
        <v>1.3479773814702001</v>
      </c>
      <c r="CZ389">
        <v>1.65775401069519</v>
      </c>
      <c r="DA389">
        <v>1.8895478131949599</v>
      </c>
      <c r="DB389">
        <v>1.6684771255483599</v>
      </c>
      <c r="DC389">
        <v>1.2912267928649399</v>
      </c>
      <c r="DD389">
        <v>1.24472315692872</v>
      </c>
      <c r="DE389">
        <v>1.24472315692872</v>
      </c>
      <c r="DF389">
        <v>1.09360009360009</v>
      </c>
      <c r="DG389">
        <v>1.1826067107966201</v>
      </c>
      <c r="DH389">
        <v>1.1826067107966201</v>
      </c>
      <c r="DI389">
        <v>1.26993589022607</v>
      </c>
      <c r="DJ389">
        <v>1.0601956358164</v>
      </c>
      <c r="DK389">
        <v>1.1165331391114299</v>
      </c>
      <c r="DL389">
        <v>1.1727861771058301</v>
      </c>
      <c r="DM389">
        <v>1.2284082798001399</v>
      </c>
      <c r="DN389">
        <v>1.20818547433168</v>
      </c>
      <c r="DO389" s="70">
        <v>1.15792556131715</v>
      </c>
      <c r="DP389">
        <v>1.07722007722008</v>
      </c>
      <c r="DS389">
        <v>1.3479773814702001</v>
      </c>
      <c r="DT389">
        <v>1.8895478131949599</v>
      </c>
      <c r="DU389">
        <v>2.1388394446422199</v>
      </c>
      <c r="DV389">
        <v>1.20460358056266</v>
      </c>
      <c r="DW389">
        <v>1.39920159680639</v>
      </c>
      <c r="DX389">
        <v>1.2863025962399299</v>
      </c>
    </row>
    <row r="390" spans="102:128" ht="15">
      <c r="CX390">
        <v>2.15273775216138</v>
      </c>
      <c r="CY390">
        <v>1.3479773814702001</v>
      </c>
      <c r="CZ390">
        <v>1.65775401069519</v>
      </c>
      <c r="DA390">
        <v>1.8895478131949599</v>
      </c>
      <c r="DB390">
        <v>1.6684771255483599</v>
      </c>
      <c r="DC390">
        <v>1.2912267928649399</v>
      </c>
      <c r="DD390">
        <v>1.24472315692872</v>
      </c>
      <c r="DE390">
        <v>1.24472315692872</v>
      </c>
      <c r="DF390">
        <v>1.09360009360009</v>
      </c>
      <c r="DG390">
        <v>1.1826067107966201</v>
      </c>
      <c r="DH390">
        <v>1.1826067107966201</v>
      </c>
      <c r="DI390">
        <v>1.26993589022607</v>
      </c>
      <c r="DJ390">
        <v>1.0601956358164</v>
      </c>
      <c r="DK390">
        <v>1.1165331391114299</v>
      </c>
      <c r="DL390">
        <v>1.1727861771058301</v>
      </c>
      <c r="DM390">
        <v>1.2284082798001399</v>
      </c>
      <c r="DN390">
        <v>1.20818547433168</v>
      </c>
      <c r="DO390" s="70">
        <v>1.15792556131715</v>
      </c>
      <c r="DP390">
        <v>1.07722007722008</v>
      </c>
      <c r="DS390">
        <v>1.3479773814702001</v>
      </c>
      <c r="DT390">
        <v>1.8895478131949599</v>
      </c>
      <c r="DU390">
        <v>2.1388394446422199</v>
      </c>
      <c r="DV390">
        <v>1.20460358056266</v>
      </c>
      <c r="DW390">
        <v>1.39920159680639</v>
      </c>
      <c r="DX390">
        <v>1.2863025962399299</v>
      </c>
    </row>
    <row r="391" spans="102:128" ht="15">
      <c r="CX391">
        <v>2.15273775216138</v>
      </c>
      <c r="CY391">
        <v>1.3479773814702001</v>
      </c>
      <c r="CZ391">
        <v>1.65775401069519</v>
      </c>
      <c r="DA391">
        <v>1.8895478131949599</v>
      </c>
      <c r="DB391">
        <v>1.6684771255483599</v>
      </c>
      <c r="DC391">
        <v>1.2912267928649399</v>
      </c>
      <c r="DD391">
        <v>1.24472315692872</v>
      </c>
      <c r="DE391">
        <v>1.24472315692872</v>
      </c>
      <c r="DF391">
        <v>1.09360009360009</v>
      </c>
      <c r="DG391">
        <v>1.1826067107966201</v>
      </c>
      <c r="DH391">
        <v>1.1826067107966201</v>
      </c>
      <c r="DI391">
        <v>1.26993589022607</v>
      </c>
      <c r="DJ391">
        <v>1.0601956358164</v>
      </c>
      <c r="DK391">
        <v>1.1165331391114299</v>
      </c>
      <c r="DL391">
        <v>1.1727861771058301</v>
      </c>
      <c r="DM391">
        <v>1.2284082798001399</v>
      </c>
      <c r="DN391">
        <v>1.20818547433168</v>
      </c>
      <c r="DO391" s="70">
        <v>1.15792556131715</v>
      </c>
      <c r="DP391">
        <v>1.07722007722008</v>
      </c>
      <c r="DS391">
        <v>1.3479773814702001</v>
      </c>
      <c r="DT391">
        <v>1.8895478131949599</v>
      </c>
      <c r="DU391">
        <v>2.1388394446422199</v>
      </c>
      <c r="DV391">
        <v>1.20460358056266</v>
      </c>
      <c r="DW391">
        <v>1.39920159680639</v>
      </c>
      <c r="DX391">
        <v>1.2863025962399299</v>
      </c>
    </row>
    <row r="392" spans="102:128" ht="15">
      <c r="CX392">
        <v>2.15273775216138</v>
      </c>
      <c r="CY392">
        <v>1.3479773814702001</v>
      </c>
      <c r="CZ392">
        <v>1.65775401069519</v>
      </c>
      <c r="DA392">
        <v>1.8895478131949599</v>
      </c>
      <c r="DB392">
        <v>1.6684771255483599</v>
      </c>
      <c r="DC392">
        <v>1.2912267928649399</v>
      </c>
      <c r="DD392">
        <v>1.24472315692872</v>
      </c>
      <c r="DE392">
        <v>1.24472315692872</v>
      </c>
      <c r="DF392">
        <v>1.09360009360009</v>
      </c>
      <c r="DG392">
        <v>1.1826067107966201</v>
      </c>
      <c r="DH392">
        <v>1.1826067107966201</v>
      </c>
      <c r="DI392">
        <v>1.26993589022607</v>
      </c>
      <c r="DJ392">
        <v>1.0601956358164</v>
      </c>
      <c r="DK392">
        <v>1.1165331391114299</v>
      </c>
      <c r="DL392">
        <v>1.1727861771058301</v>
      </c>
      <c r="DM392">
        <v>1.2284082798001399</v>
      </c>
      <c r="DN392">
        <v>1.20818547433168</v>
      </c>
      <c r="DO392" s="70">
        <v>1.15792556131715</v>
      </c>
      <c r="DP392">
        <v>1.07722007722008</v>
      </c>
      <c r="DS392">
        <v>1.3479773814702001</v>
      </c>
      <c r="DT392">
        <v>1.8895478131949599</v>
      </c>
      <c r="DU392">
        <v>2.1388394446422199</v>
      </c>
      <c r="DV392">
        <v>1.20460358056266</v>
      </c>
      <c r="DW392">
        <v>1.39920159680639</v>
      </c>
      <c r="DX392">
        <v>1.2863025962399299</v>
      </c>
    </row>
    <row r="393" spans="102:128" ht="15">
      <c r="CX393">
        <v>2.15273775216138</v>
      </c>
      <c r="CY393">
        <v>1.3479773814702001</v>
      </c>
      <c r="CZ393">
        <v>1.65775401069519</v>
      </c>
      <c r="DA393">
        <v>1.8895478131949599</v>
      </c>
      <c r="DB393">
        <v>1.6684771255483599</v>
      </c>
      <c r="DC393">
        <v>1.2912267928649399</v>
      </c>
      <c r="DD393">
        <v>1.24472315692872</v>
      </c>
      <c r="DE393">
        <v>1.24472315692872</v>
      </c>
      <c r="DF393">
        <v>1.09360009360009</v>
      </c>
      <c r="DG393">
        <v>1.1826067107966201</v>
      </c>
      <c r="DH393">
        <v>1.1826067107966201</v>
      </c>
      <c r="DI393">
        <v>1.26993589022607</v>
      </c>
      <c r="DJ393">
        <v>1.0601956358164</v>
      </c>
      <c r="DK393">
        <v>1.1165331391114299</v>
      </c>
      <c r="DL393">
        <v>1.1727861771058301</v>
      </c>
      <c r="DM393">
        <v>1.2284082798001399</v>
      </c>
      <c r="DN393">
        <v>1.20818547433168</v>
      </c>
      <c r="DO393" s="70">
        <v>1.15792556131715</v>
      </c>
      <c r="DP393">
        <v>1.07722007722008</v>
      </c>
      <c r="DS393">
        <v>1.3479773814702001</v>
      </c>
      <c r="DT393">
        <v>1.8895478131949599</v>
      </c>
      <c r="DU393">
        <v>2.1388394446422199</v>
      </c>
      <c r="DV393">
        <v>1.20460358056266</v>
      </c>
      <c r="DW393">
        <v>1.39920159680639</v>
      </c>
      <c r="DX393">
        <v>1.2863025962399299</v>
      </c>
    </row>
    <row r="394" spans="102:128" ht="15">
      <c r="CX394">
        <v>2.15273775216138</v>
      </c>
      <c r="CY394">
        <v>1.3479773814702001</v>
      </c>
      <c r="CZ394">
        <v>1.65775401069519</v>
      </c>
      <c r="DA394">
        <v>1.8895478131949599</v>
      </c>
      <c r="DB394">
        <v>1.6684771255483599</v>
      </c>
      <c r="DC394">
        <v>1.2912267928649399</v>
      </c>
      <c r="DD394">
        <v>1.24472315692872</v>
      </c>
      <c r="DE394">
        <v>1.24472315692872</v>
      </c>
      <c r="DF394">
        <v>1.09360009360009</v>
      </c>
      <c r="DG394">
        <v>1.1826067107966201</v>
      </c>
      <c r="DH394">
        <v>1.1826067107966201</v>
      </c>
      <c r="DI394">
        <v>1.26993589022607</v>
      </c>
      <c r="DJ394">
        <v>1.0601956358164</v>
      </c>
      <c r="DK394">
        <v>1.1165331391114299</v>
      </c>
      <c r="DL394">
        <v>1.1727861771058301</v>
      </c>
      <c r="DM394">
        <v>1.2284082798001399</v>
      </c>
      <c r="DN394">
        <v>1.20818547433168</v>
      </c>
      <c r="DO394" s="70">
        <v>1.15792556131715</v>
      </c>
      <c r="DP394">
        <v>1.07722007722008</v>
      </c>
      <c r="DS394">
        <v>1.3479773814702001</v>
      </c>
      <c r="DT394">
        <v>1.8895478131949599</v>
      </c>
      <c r="DU394">
        <v>2.1388394446422199</v>
      </c>
      <c r="DV394">
        <v>1.20460358056266</v>
      </c>
      <c r="DW394">
        <v>1.39920159680639</v>
      </c>
      <c r="DX394">
        <v>1.2863025962399299</v>
      </c>
    </row>
    <row r="395" spans="102:128" ht="15">
      <c r="CX395">
        <v>2.15273775216138</v>
      </c>
      <c r="CY395">
        <v>1.3479773814702001</v>
      </c>
      <c r="CZ395">
        <v>1.65775401069519</v>
      </c>
      <c r="DA395">
        <v>1.8895478131949599</v>
      </c>
      <c r="DB395">
        <v>1.6684771255483599</v>
      </c>
      <c r="DC395">
        <v>1.2912267928649399</v>
      </c>
      <c r="DD395">
        <v>1.24472315692872</v>
      </c>
      <c r="DE395">
        <v>1.24472315692872</v>
      </c>
      <c r="DF395">
        <v>1.09360009360009</v>
      </c>
      <c r="DG395">
        <v>1.1826067107966201</v>
      </c>
      <c r="DH395">
        <v>1.1826067107966201</v>
      </c>
      <c r="DI395">
        <v>1.26993589022607</v>
      </c>
      <c r="DJ395">
        <v>1.0601956358164</v>
      </c>
      <c r="DK395">
        <v>1.1165331391114299</v>
      </c>
      <c r="DL395">
        <v>1.1727861771058301</v>
      </c>
      <c r="DM395">
        <v>1.2284082798001399</v>
      </c>
      <c r="DN395">
        <v>1.20818547433168</v>
      </c>
      <c r="DO395" s="70">
        <v>1.15792556131715</v>
      </c>
      <c r="DP395">
        <v>1.07722007722008</v>
      </c>
      <c r="DS395">
        <v>1.3479773814702001</v>
      </c>
      <c r="DT395">
        <v>1.8895478131949599</v>
      </c>
      <c r="DU395">
        <v>2.1388394446422199</v>
      </c>
      <c r="DV395">
        <v>1.20460358056266</v>
      </c>
      <c r="DW395">
        <v>1.39920159680639</v>
      </c>
      <c r="DX395">
        <v>1.2863025962399299</v>
      </c>
    </row>
    <row r="396" spans="102:128" ht="15">
      <c r="CX396">
        <v>2.15273775216138</v>
      </c>
      <c r="CY396">
        <v>1.3479773814702001</v>
      </c>
      <c r="CZ396">
        <v>1.65775401069519</v>
      </c>
      <c r="DA396">
        <v>1.8895478131949599</v>
      </c>
      <c r="DB396">
        <v>1.6684771255483599</v>
      </c>
      <c r="DC396">
        <v>1.2912267928649399</v>
      </c>
      <c r="DD396">
        <v>1.24472315692872</v>
      </c>
      <c r="DE396">
        <v>1.24472315692872</v>
      </c>
      <c r="DF396">
        <v>1.09360009360009</v>
      </c>
      <c r="DG396">
        <v>1.1826067107966201</v>
      </c>
      <c r="DH396">
        <v>1.1826067107966201</v>
      </c>
      <c r="DI396">
        <v>1.26993589022607</v>
      </c>
      <c r="DJ396">
        <v>1.0601956358164</v>
      </c>
      <c r="DK396">
        <v>1.1165331391114299</v>
      </c>
      <c r="DL396">
        <v>1.1727861771058301</v>
      </c>
      <c r="DM396">
        <v>1.2284082798001399</v>
      </c>
      <c r="DN396">
        <v>1.20818547433168</v>
      </c>
      <c r="DO396" s="70">
        <v>1.15792556131715</v>
      </c>
      <c r="DP396">
        <v>1.07722007722008</v>
      </c>
      <c r="DS396">
        <v>1.3479773814702001</v>
      </c>
      <c r="DT396">
        <v>1.8895478131949599</v>
      </c>
      <c r="DU396">
        <v>2.1388394446422199</v>
      </c>
      <c r="DV396">
        <v>1.20460358056266</v>
      </c>
      <c r="DW396">
        <v>1.39920159680639</v>
      </c>
      <c r="DX396">
        <v>1.2863025962399299</v>
      </c>
    </row>
    <row r="397" spans="102:128" ht="15">
      <c r="CX397">
        <v>2.15273775216138</v>
      </c>
      <c r="CY397">
        <v>1.3479773814702001</v>
      </c>
      <c r="CZ397">
        <v>1.65775401069519</v>
      </c>
      <c r="DA397">
        <v>1.8895478131949599</v>
      </c>
      <c r="DB397">
        <v>1.6684771255483599</v>
      </c>
      <c r="DC397">
        <v>1.2912267928649399</v>
      </c>
      <c r="DD397">
        <v>1.24472315692872</v>
      </c>
      <c r="DE397">
        <v>1.24472315692872</v>
      </c>
      <c r="DF397">
        <v>1.09360009360009</v>
      </c>
      <c r="DG397">
        <v>1.1826067107966201</v>
      </c>
      <c r="DH397">
        <v>1.1826067107966201</v>
      </c>
      <c r="DI397">
        <v>1.26993589022607</v>
      </c>
      <c r="DJ397">
        <v>1.0601956358164</v>
      </c>
      <c r="DK397">
        <v>1.1165331391114299</v>
      </c>
      <c r="DL397">
        <v>1.1727861771058301</v>
      </c>
      <c r="DM397">
        <v>1.2284082798001399</v>
      </c>
      <c r="DN397">
        <v>1.20818547433168</v>
      </c>
      <c r="DO397" s="70">
        <v>1.15792556131715</v>
      </c>
      <c r="DP397">
        <v>1.07722007722008</v>
      </c>
      <c r="DS397">
        <v>1.3479773814702001</v>
      </c>
      <c r="DT397">
        <v>1.8895478131949599</v>
      </c>
      <c r="DU397">
        <v>2.1388394446422199</v>
      </c>
      <c r="DV397">
        <v>1.20460358056266</v>
      </c>
      <c r="DW397">
        <v>1.39920159680639</v>
      </c>
      <c r="DX397">
        <v>1.2863025962399299</v>
      </c>
    </row>
    <row r="398" spans="102:128" ht="15">
      <c r="CX398">
        <v>2.15273775216138</v>
      </c>
      <c r="CY398">
        <v>1.3479773814702001</v>
      </c>
      <c r="CZ398">
        <v>1.65775401069519</v>
      </c>
      <c r="DA398">
        <v>1.8895478131949599</v>
      </c>
      <c r="DB398">
        <v>1.6684771255483599</v>
      </c>
      <c r="DC398">
        <v>1.2912267928649399</v>
      </c>
      <c r="DD398">
        <v>1.24472315692872</v>
      </c>
      <c r="DE398">
        <v>1.24472315692872</v>
      </c>
      <c r="DF398">
        <v>1.09360009360009</v>
      </c>
      <c r="DG398">
        <v>1.1826067107966201</v>
      </c>
      <c r="DH398">
        <v>1.1826067107966201</v>
      </c>
      <c r="DI398">
        <v>1.26993589022607</v>
      </c>
      <c r="DJ398">
        <v>1.0601956358164</v>
      </c>
      <c r="DK398">
        <v>1.1165331391114299</v>
      </c>
      <c r="DL398">
        <v>1.1727861771058301</v>
      </c>
      <c r="DM398">
        <v>1.2284082798001399</v>
      </c>
      <c r="DN398">
        <v>1.20818547433168</v>
      </c>
      <c r="DO398" s="70">
        <v>1.15792556131715</v>
      </c>
      <c r="DP398">
        <v>1.07722007722008</v>
      </c>
      <c r="DS398">
        <v>1.3479773814702001</v>
      </c>
      <c r="DT398">
        <v>1.8895478131949599</v>
      </c>
      <c r="DU398">
        <v>2.1388394446422199</v>
      </c>
      <c r="DV398">
        <v>1.20460358056266</v>
      </c>
      <c r="DW398">
        <v>1.39920159680639</v>
      </c>
      <c r="DX398">
        <v>1.2863025962399299</v>
      </c>
    </row>
    <row r="399" spans="102:128" ht="15">
      <c r="CX399">
        <v>2.15273775216138</v>
      </c>
      <c r="CY399">
        <v>1.3479773814702001</v>
      </c>
      <c r="CZ399">
        <v>1.65775401069519</v>
      </c>
      <c r="DA399">
        <v>1.8895478131949599</v>
      </c>
      <c r="DB399">
        <v>1.6684771255483599</v>
      </c>
      <c r="DC399">
        <v>1.2912267928649399</v>
      </c>
      <c r="DD399">
        <v>1.24472315692872</v>
      </c>
      <c r="DE399">
        <v>1.24472315692872</v>
      </c>
      <c r="DF399">
        <v>1.09360009360009</v>
      </c>
      <c r="DG399">
        <v>1.1826067107966201</v>
      </c>
      <c r="DH399">
        <v>1.1826067107966201</v>
      </c>
      <c r="DI399">
        <v>1.26993589022607</v>
      </c>
      <c r="DJ399">
        <v>1.0601956358164</v>
      </c>
      <c r="DK399">
        <v>1.1165331391114299</v>
      </c>
      <c r="DL399">
        <v>1.1727861771058301</v>
      </c>
      <c r="DM399">
        <v>1.2284082798001399</v>
      </c>
      <c r="DN399">
        <v>1.20818547433168</v>
      </c>
      <c r="DO399" s="70">
        <v>1.15792556131715</v>
      </c>
      <c r="DP399">
        <v>1.07722007722008</v>
      </c>
      <c r="DS399">
        <v>1.3479773814702001</v>
      </c>
      <c r="DT399">
        <v>1.8895478131949599</v>
      </c>
      <c r="DU399">
        <v>2.1388394446422199</v>
      </c>
      <c r="DV399">
        <v>1.20460358056266</v>
      </c>
      <c r="DW399">
        <v>1.39920159680639</v>
      </c>
      <c r="DX399">
        <v>1.2863025962399299</v>
      </c>
    </row>
    <row r="400" spans="102:128" ht="15">
      <c r="CX400">
        <v>2.15273775216138</v>
      </c>
      <c r="CY400">
        <v>1.3479773814702001</v>
      </c>
      <c r="CZ400">
        <v>1.65775401069519</v>
      </c>
      <c r="DA400">
        <v>1.8895478131949599</v>
      </c>
      <c r="DB400">
        <v>1.6684771255483599</v>
      </c>
      <c r="DC400">
        <v>1.2912267928649399</v>
      </c>
      <c r="DD400">
        <v>1.24472315692872</v>
      </c>
      <c r="DE400">
        <v>1.24472315692872</v>
      </c>
      <c r="DF400">
        <v>1.09360009360009</v>
      </c>
      <c r="DG400">
        <v>1.1826067107966201</v>
      </c>
      <c r="DH400">
        <v>1.1826067107966201</v>
      </c>
      <c r="DI400">
        <v>1.26993589022607</v>
      </c>
      <c r="DJ400">
        <v>1.0601956358164</v>
      </c>
      <c r="DK400">
        <v>1.1165331391114299</v>
      </c>
      <c r="DL400">
        <v>1.1727861771058301</v>
      </c>
      <c r="DM400">
        <v>1.2284082798001399</v>
      </c>
      <c r="DN400">
        <v>1.20818547433168</v>
      </c>
      <c r="DO400" s="70">
        <v>1.15792556131715</v>
      </c>
      <c r="DP400">
        <v>1.07722007722008</v>
      </c>
      <c r="DS400">
        <v>1.3479773814702001</v>
      </c>
      <c r="DT400">
        <v>1.8895478131949599</v>
      </c>
      <c r="DU400">
        <v>2.1388394446422199</v>
      </c>
      <c r="DV400">
        <v>1.20460358056266</v>
      </c>
      <c r="DW400">
        <v>1.39920159680639</v>
      </c>
      <c r="DX400">
        <v>1.2863025962399299</v>
      </c>
    </row>
    <row r="401" spans="102:128" ht="15">
      <c r="CX401">
        <v>2.15273775216138</v>
      </c>
      <c r="CY401">
        <v>1.3479773814702001</v>
      </c>
      <c r="CZ401">
        <v>1.65775401069519</v>
      </c>
      <c r="DA401">
        <v>1.8895478131949599</v>
      </c>
      <c r="DB401">
        <v>1.6684771255483599</v>
      </c>
      <c r="DC401">
        <v>1.2912267928649399</v>
      </c>
      <c r="DD401">
        <v>1.24472315692872</v>
      </c>
      <c r="DE401">
        <v>1.24472315692872</v>
      </c>
      <c r="DF401">
        <v>1.09360009360009</v>
      </c>
      <c r="DG401">
        <v>1.1826067107966201</v>
      </c>
      <c r="DH401">
        <v>1.1826067107966201</v>
      </c>
      <c r="DI401">
        <v>1.26993589022607</v>
      </c>
      <c r="DJ401">
        <v>1.0601956358164</v>
      </c>
      <c r="DK401">
        <v>1.1165331391114299</v>
      </c>
      <c r="DL401">
        <v>1.1727861771058301</v>
      </c>
      <c r="DM401">
        <v>1.2284082798001399</v>
      </c>
      <c r="DN401">
        <v>1.20818547433168</v>
      </c>
      <c r="DO401" s="70">
        <v>1.15792556131715</v>
      </c>
      <c r="DP401">
        <v>1.07722007722008</v>
      </c>
      <c r="DS401">
        <v>1.3479773814702001</v>
      </c>
      <c r="DT401">
        <v>1.8895478131949599</v>
      </c>
      <c r="DU401">
        <v>2.1388394446422199</v>
      </c>
      <c r="DV401">
        <v>1.20460358056266</v>
      </c>
      <c r="DW401">
        <v>1.39920159680639</v>
      </c>
      <c r="DX401">
        <v>1.2863025962399299</v>
      </c>
    </row>
    <row r="402" spans="102:128" ht="15">
      <c r="CX402">
        <v>2.15273775216138</v>
      </c>
      <c r="CY402">
        <v>1.3479773814702001</v>
      </c>
      <c r="CZ402">
        <v>1.65775401069519</v>
      </c>
      <c r="DA402">
        <v>1.8895478131949599</v>
      </c>
      <c r="DB402">
        <v>1.6684771255483599</v>
      </c>
      <c r="DC402">
        <v>1.2912267928649399</v>
      </c>
      <c r="DD402">
        <v>1.24472315692872</v>
      </c>
      <c r="DE402">
        <v>1.24472315692872</v>
      </c>
      <c r="DF402">
        <v>1.09360009360009</v>
      </c>
      <c r="DG402">
        <v>1.1826067107966201</v>
      </c>
      <c r="DH402">
        <v>1.1826067107966201</v>
      </c>
      <c r="DI402">
        <v>1.26993589022607</v>
      </c>
      <c r="DJ402">
        <v>1.0601956358164</v>
      </c>
      <c r="DK402">
        <v>1.1165331391114299</v>
      </c>
      <c r="DL402">
        <v>1.1727861771058301</v>
      </c>
      <c r="DM402">
        <v>1.2284082798001399</v>
      </c>
      <c r="DN402">
        <v>1.20818547433168</v>
      </c>
      <c r="DO402" s="70">
        <v>1.15792556131715</v>
      </c>
      <c r="DP402">
        <v>1.07722007722008</v>
      </c>
      <c r="DS402">
        <v>1.3479773814702001</v>
      </c>
      <c r="DT402">
        <v>1.8895478131949599</v>
      </c>
      <c r="DU402">
        <v>2.1388394446422199</v>
      </c>
      <c r="DV402">
        <v>1.20460358056266</v>
      </c>
      <c r="DW402">
        <v>1.39920159680639</v>
      </c>
      <c r="DX402">
        <v>1.2863025962399299</v>
      </c>
    </row>
    <row r="403" spans="102:128" ht="15">
      <c r="CX403">
        <v>2.15273775216138</v>
      </c>
      <c r="CY403">
        <v>1.3479773814702001</v>
      </c>
      <c r="CZ403">
        <v>1.65775401069519</v>
      </c>
      <c r="DA403">
        <v>1.8895478131949599</v>
      </c>
      <c r="DB403">
        <v>1.6684771255483599</v>
      </c>
      <c r="DC403">
        <v>1.2912267928649399</v>
      </c>
      <c r="DD403">
        <v>1.24472315692872</v>
      </c>
      <c r="DE403">
        <v>1.24472315692872</v>
      </c>
      <c r="DF403">
        <v>1.09360009360009</v>
      </c>
      <c r="DG403">
        <v>1.1826067107966201</v>
      </c>
      <c r="DH403">
        <v>1.1826067107966201</v>
      </c>
      <c r="DI403">
        <v>1.26993589022607</v>
      </c>
      <c r="DJ403">
        <v>1.0601956358164</v>
      </c>
      <c r="DK403">
        <v>1.1165331391114299</v>
      </c>
      <c r="DL403">
        <v>1.1727861771058301</v>
      </c>
      <c r="DM403">
        <v>1.2284082798001399</v>
      </c>
      <c r="DN403">
        <v>1.20818547433168</v>
      </c>
      <c r="DO403" s="70">
        <v>1.15792556131715</v>
      </c>
      <c r="DP403">
        <v>1.07722007722008</v>
      </c>
      <c r="DS403">
        <v>1.3479773814702001</v>
      </c>
      <c r="DT403">
        <v>1.8895478131949599</v>
      </c>
      <c r="DU403">
        <v>2.1388394446422199</v>
      </c>
      <c r="DV403">
        <v>1.20460358056266</v>
      </c>
      <c r="DW403">
        <v>1.39920159680639</v>
      </c>
      <c r="DX403">
        <v>1.2863025962399299</v>
      </c>
    </row>
    <row r="404" spans="102:128" ht="15">
      <c r="CX404">
        <v>2.15273775216138</v>
      </c>
      <c r="CY404">
        <v>1.3479773814702001</v>
      </c>
      <c r="CZ404">
        <v>1.65775401069519</v>
      </c>
      <c r="DA404">
        <v>1.8895478131949599</v>
      </c>
      <c r="DB404">
        <v>1.6684771255483599</v>
      </c>
      <c r="DC404">
        <v>1.2912267928649399</v>
      </c>
      <c r="DD404">
        <v>1.24472315692872</v>
      </c>
      <c r="DE404">
        <v>1.24472315692872</v>
      </c>
      <c r="DF404">
        <v>1.09360009360009</v>
      </c>
      <c r="DG404">
        <v>1.1826067107966201</v>
      </c>
      <c r="DH404">
        <v>1.1826067107966201</v>
      </c>
      <c r="DI404">
        <v>1.26993589022607</v>
      </c>
      <c r="DJ404">
        <v>1.0601956358164</v>
      </c>
      <c r="DK404">
        <v>1.1165331391114299</v>
      </c>
      <c r="DL404">
        <v>1.1727861771058301</v>
      </c>
      <c r="DM404">
        <v>1.2284082798001399</v>
      </c>
      <c r="DN404">
        <v>1.20818547433168</v>
      </c>
      <c r="DO404" s="70">
        <v>1.15792556131715</v>
      </c>
      <c r="DP404">
        <v>1.07722007722008</v>
      </c>
      <c r="DS404">
        <v>1.3479773814702001</v>
      </c>
      <c r="DT404">
        <v>1.8895478131949599</v>
      </c>
      <c r="DU404">
        <v>2.1388394446422199</v>
      </c>
      <c r="DV404">
        <v>1.20460358056266</v>
      </c>
      <c r="DW404">
        <v>1.39920159680639</v>
      </c>
      <c r="DX404">
        <v>1.2863025962399299</v>
      </c>
    </row>
    <row r="405" spans="102:128" ht="15">
      <c r="CX405">
        <v>2.15273775216138</v>
      </c>
      <c r="CY405">
        <v>1.3479773814702001</v>
      </c>
      <c r="CZ405">
        <v>1.65775401069519</v>
      </c>
      <c r="DA405">
        <v>1.8895478131949599</v>
      </c>
      <c r="DB405">
        <v>1.6684771255483599</v>
      </c>
      <c r="DC405">
        <v>1.2912267928649399</v>
      </c>
      <c r="DD405">
        <v>1.24472315692872</v>
      </c>
      <c r="DE405">
        <v>1.24472315692872</v>
      </c>
      <c r="DF405">
        <v>1.09360009360009</v>
      </c>
      <c r="DG405">
        <v>1.1826067107966201</v>
      </c>
      <c r="DH405">
        <v>1.1826067107966201</v>
      </c>
      <c r="DI405">
        <v>1.26993589022607</v>
      </c>
      <c r="DJ405">
        <v>1.0601956358164</v>
      </c>
      <c r="DK405">
        <v>1.1165331391114299</v>
      </c>
      <c r="DL405">
        <v>1.1727861771058301</v>
      </c>
      <c r="DM405">
        <v>1.2284082798001399</v>
      </c>
      <c r="DN405">
        <v>1.20818547433168</v>
      </c>
      <c r="DO405" s="70">
        <v>1.15792556131715</v>
      </c>
      <c r="DP405">
        <v>1.07722007722008</v>
      </c>
      <c r="DS405">
        <v>1.3479773814702001</v>
      </c>
      <c r="DT405">
        <v>1.8895478131949599</v>
      </c>
      <c r="DU405">
        <v>2.1388394446422199</v>
      </c>
      <c r="DV405">
        <v>1.20460358056266</v>
      </c>
      <c r="DW405">
        <v>1.39920159680639</v>
      </c>
      <c r="DX405">
        <v>1.2863025962399299</v>
      </c>
    </row>
    <row r="406" spans="102:128" ht="15">
      <c r="CX406">
        <v>2.15273775216138</v>
      </c>
      <c r="CY406">
        <v>1.3479773814702001</v>
      </c>
      <c r="CZ406">
        <v>1.65775401069519</v>
      </c>
      <c r="DA406">
        <v>1.8895478131949599</v>
      </c>
      <c r="DB406">
        <v>1.6684771255483599</v>
      </c>
      <c r="DC406">
        <v>1.2912267928649399</v>
      </c>
      <c r="DD406">
        <v>1.24472315692872</v>
      </c>
      <c r="DE406">
        <v>1.24472315692872</v>
      </c>
      <c r="DF406">
        <v>1.09360009360009</v>
      </c>
      <c r="DG406">
        <v>1.1826067107966201</v>
      </c>
      <c r="DH406">
        <v>1.1826067107966201</v>
      </c>
      <c r="DI406">
        <v>1.26993589022607</v>
      </c>
      <c r="DJ406">
        <v>1.0601956358164</v>
      </c>
      <c r="DK406">
        <v>1.1165331391114299</v>
      </c>
      <c r="DL406">
        <v>1.1727861771058301</v>
      </c>
      <c r="DM406">
        <v>1.2284082798001399</v>
      </c>
      <c r="DN406">
        <v>1.20818547433168</v>
      </c>
      <c r="DO406" s="70">
        <v>1.15792556131715</v>
      </c>
      <c r="DP406">
        <v>1.07722007722008</v>
      </c>
      <c r="DS406">
        <v>1.3479773814702001</v>
      </c>
      <c r="DT406">
        <v>1.8895478131949599</v>
      </c>
      <c r="DU406">
        <v>2.1388394446422199</v>
      </c>
      <c r="DV406">
        <v>1.20460358056266</v>
      </c>
      <c r="DW406">
        <v>1.39920159680639</v>
      </c>
      <c r="DX406">
        <v>1.2863025962399299</v>
      </c>
    </row>
    <row r="407" spans="102:128" ht="15">
      <c r="CX407">
        <v>2.15273775216138</v>
      </c>
      <c r="CY407">
        <v>1.3479773814702001</v>
      </c>
      <c r="CZ407">
        <v>1.65775401069519</v>
      </c>
      <c r="DA407">
        <v>1.8895478131949599</v>
      </c>
      <c r="DB407">
        <v>1.6684771255483599</v>
      </c>
      <c r="DC407">
        <v>1.2912267928649399</v>
      </c>
      <c r="DD407">
        <v>1.24472315692872</v>
      </c>
      <c r="DE407">
        <v>1.24472315692872</v>
      </c>
      <c r="DF407">
        <v>1.09360009360009</v>
      </c>
      <c r="DG407">
        <v>1.1826067107966201</v>
      </c>
      <c r="DH407">
        <v>1.1826067107966201</v>
      </c>
      <c r="DI407">
        <v>1.26993589022607</v>
      </c>
      <c r="DJ407">
        <v>1.0601956358164</v>
      </c>
      <c r="DK407">
        <v>1.1165331391114299</v>
      </c>
      <c r="DL407">
        <v>1.1727861771058301</v>
      </c>
      <c r="DM407">
        <v>1.2284082798001399</v>
      </c>
      <c r="DN407">
        <v>1.20818547433168</v>
      </c>
      <c r="DO407" s="70">
        <v>1.15792556131715</v>
      </c>
      <c r="DP407">
        <v>1.07722007722008</v>
      </c>
      <c r="DS407">
        <v>1.3479773814702001</v>
      </c>
      <c r="DT407">
        <v>1.8895478131949599</v>
      </c>
      <c r="DU407">
        <v>2.1388394446422199</v>
      </c>
      <c r="DV407">
        <v>1.20460358056266</v>
      </c>
      <c r="DW407">
        <v>1.39920159680639</v>
      </c>
      <c r="DX407">
        <v>1.2863025962399299</v>
      </c>
    </row>
    <row r="408" spans="102:128" ht="15">
      <c r="CX408">
        <v>2.15273775216138</v>
      </c>
      <c r="CY408">
        <v>1.3479773814702001</v>
      </c>
      <c r="CZ408">
        <v>1.65775401069519</v>
      </c>
      <c r="DA408">
        <v>1.8895478131949599</v>
      </c>
      <c r="DB408">
        <v>1.6684771255483599</v>
      </c>
      <c r="DC408">
        <v>1.2912267928649399</v>
      </c>
      <c r="DD408">
        <v>1.24472315692872</v>
      </c>
      <c r="DE408">
        <v>1.24472315692872</v>
      </c>
      <c r="DF408">
        <v>1.09360009360009</v>
      </c>
      <c r="DG408">
        <v>1.1826067107966201</v>
      </c>
      <c r="DH408">
        <v>1.1826067107966201</v>
      </c>
      <c r="DI408">
        <v>1.26993589022607</v>
      </c>
      <c r="DJ408">
        <v>1.0601956358164</v>
      </c>
      <c r="DK408">
        <v>1.1165331391114299</v>
      </c>
      <c r="DL408">
        <v>1.1727861771058301</v>
      </c>
      <c r="DM408">
        <v>1.2284082798001399</v>
      </c>
      <c r="DN408">
        <v>1.20818547433168</v>
      </c>
      <c r="DO408" s="70">
        <v>1.15792556131715</v>
      </c>
      <c r="DP408">
        <v>1.07722007722008</v>
      </c>
      <c r="DS408">
        <v>1.3479773814702001</v>
      </c>
      <c r="DT408">
        <v>1.8895478131949599</v>
      </c>
      <c r="DU408">
        <v>2.1388394446422199</v>
      </c>
      <c r="DV408">
        <v>1.20460358056266</v>
      </c>
      <c r="DW408">
        <v>1.39920159680639</v>
      </c>
      <c r="DX408">
        <v>1.2863025962399299</v>
      </c>
    </row>
    <row r="409" spans="102:128" ht="15">
      <c r="CX409">
        <v>2.15273775216138</v>
      </c>
      <c r="CY409">
        <v>1.3479773814702001</v>
      </c>
      <c r="CZ409">
        <v>1.65775401069519</v>
      </c>
      <c r="DA409">
        <v>1.8895478131949599</v>
      </c>
      <c r="DB409">
        <v>1.6684771255483599</v>
      </c>
      <c r="DC409">
        <v>1.2912267928649399</v>
      </c>
      <c r="DD409">
        <v>1.24472315692872</v>
      </c>
      <c r="DE409">
        <v>1.24472315692872</v>
      </c>
      <c r="DF409">
        <v>1.09360009360009</v>
      </c>
      <c r="DG409">
        <v>1.1826067107966201</v>
      </c>
      <c r="DH409">
        <v>1.1826067107966201</v>
      </c>
      <c r="DI409">
        <v>1.26993589022607</v>
      </c>
      <c r="DJ409">
        <v>1.0601956358164</v>
      </c>
      <c r="DK409">
        <v>1.1165331391114299</v>
      </c>
      <c r="DL409">
        <v>1.1727861771058301</v>
      </c>
      <c r="DM409">
        <v>1.2284082798001399</v>
      </c>
      <c r="DN409">
        <v>1.20818547433168</v>
      </c>
      <c r="DO409" s="70">
        <v>1.15792556131715</v>
      </c>
      <c r="DP409">
        <v>1.07722007722008</v>
      </c>
      <c r="DS409">
        <v>1.3479773814702001</v>
      </c>
      <c r="DT409">
        <v>1.8895478131949599</v>
      </c>
      <c r="DU409">
        <v>2.1388394446422199</v>
      </c>
      <c r="DV409">
        <v>1.20460358056266</v>
      </c>
      <c r="DW409">
        <v>1.39920159680639</v>
      </c>
      <c r="DX409">
        <v>1.2863025962399299</v>
      </c>
    </row>
    <row r="410" spans="102:128" ht="15">
      <c r="CX410">
        <v>2.15273775216138</v>
      </c>
      <c r="CY410">
        <v>1.3479773814702001</v>
      </c>
      <c r="CZ410">
        <v>1.65775401069519</v>
      </c>
      <c r="DA410">
        <v>1.8895478131949599</v>
      </c>
      <c r="DB410">
        <v>1.6684771255483599</v>
      </c>
      <c r="DC410">
        <v>1.2912267928649399</v>
      </c>
      <c r="DD410">
        <v>1.24472315692872</v>
      </c>
      <c r="DE410">
        <v>1.24472315692872</v>
      </c>
      <c r="DF410">
        <v>1.09360009360009</v>
      </c>
      <c r="DG410">
        <v>1.1826067107966201</v>
      </c>
      <c r="DH410">
        <v>1.1826067107966201</v>
      </c>
      <c r="DI410">
        <v>1.26993589022607</v>
      </c>
      <c r="DJ410">
        <v>1.0601956358164</v>
      </c>
      <c r="DK410">
        <v>1.1165331391114299</v>
      </c>
      <c r="DL410">
        <v>1.1727861771058301</v>
      </c>
      <c r="DM410">
        <v>1.2284082798001399</v>
      </c>
      <c r="DN410">
        <v>1.20818547433168</v>
      </c>
      <c r="DO410" s="70">
        <v>1.15792556131715</v>
      </c>
      <c r="DP410">
        <v>1.07722007722008</v>
      </c>
      <c r="DS410">
        <v>1.3479773814702001</v>
      </c>
      <c r="DT410">
        <v>1.8895478131949599</v>
      </c>
      <c r="DU410">
        <v>2.1388394446422199</v>
      </c>
      <c r="DV410">
        <v>1.20460358056266</v>
      </c>
      <c r="DW410">
        <v>1.39920159680639</v>
      </c>
      <c r="DX410">
        <v>1.2863025962399299</v>
      </c>
    </row>
    <row r="411" spans="102:128" ht="15">
      <c r="CX411">
        <v>2.15273775216138</v>
      </c>
      <c r="CY411">
        <v>1.3479773814702001</v>
      </c>
      <c r="CZ411">
        <v>1.65775401069519</v>
      </c>
      <c r="DA411">
        <v>1.8895478131949599</v>
      </c>
      <c r="DB411">
        <v>1.6684771255483599</v>
      </c>
      <c r="DC411">
        <v>1.2912267928649399</v>
      </c>
      <c r="DD411">
        <v>1.24472315692872</v>
      </c>
      <c r="DE411">
        <v>1.24472315692872</v>
      </c>
      <c r="DF411">
        <v>1.09360009360009</v>
      </c>
      <c r="DG411">
        <v>1.1826067107966201</v>
      </c>
      <c r="DH411">
        <v>1.1826067107966201</v>
      </c>
      <c r="DI411">
        <v>1.26993589022607</v>
      </c>
      <c r="DJ411">
        <v>1.0601956358164</v>
      </c>
      <c r="DK411">
        <v>1.1165331391114299</v>
      </c>
      <c r="DL411">
        <v>1.1727861771058301</v>
      </c>
      <c r="DM411">
        <v>1.2284082798001399</v>
      </c>
      <c r="DN411">
        <v>1.20818547433168</v>
      </c>
      <c r="DO411" s="70">
        <v>1.15792556131715</v>
      </c>
      <c r="DP411">
        <v>1.07722007722008</v>
      </c>
      <c r="DS411">
        <v>1.3479773814702001</v>
      </c>
      <c r="DT411">
        <v>1.8895478131949599</v>
      </c>
      <c r="DU411">
        <v>2.1388394446422199</v>
      </c>
      <c r="DV411">
        <v>1.20460358056266</v>
      </c>
      <c r="DW411">
        <v>1.39920159680639</v>
      </c>
      <c r="DX411">
        <v>1.2863025962399299</v>
      </c>
    </row>
    <row r="412" spans="102:128" ht="15">
      <c r="CX412">
        <v>2.15273775216138</v>
      </c>
      <c r="CY412">
        <v>1.3479773814702001</v>
      </c>
      <c r="CZ412">
        <v>1.65775401069519</v>
      </c>
      <c r="DA412">
        <v>1.8895478131949599</v>
      </c>
      <c r="DB412">
        <v>1.6684771255483599</v>
      </c>
      <c r="DC412">
        <v>1.2912267928649399</v>
      </c>
      <c r="DD412">
        <v>1.24472315692872</v>
      </c>
      <c r="DE412">
        <v>1.24472315692872</v>
      </c>
      <c r="DF412">
        <v>1.09360009360009</v>
      </c>
      <c r="DG412">
        <v>1.1826067107966201</v>
      </c>
      <c r="DH412">
        <v>1.1826067107966201</v>
      </c>
      <c r="DI412">
        <v>1.26993589022607</v>
      </c>
      <c r="DJ412">
        <v>1.0601956358164</v>
      </c>
      <c r="DK412">
        <v>1.1165331391114299</v>
      </c>
      <c r="DL412">
        <v>1.1727861771058301</v>
      </c>
      <c r="DM412">
        <v>1.2284082798001399</v>
      </c>
      <c r="DN412">
        <v>1.20818547433168</v>
      </c>
      <c r="DO412" s="70">
        <v>1.15792556131715</v>
      </c>
      <c r="DP412">
        <v>1.07722007722008</v>
      </c>
      <c r="DS412">
        <v>1.3479773814702001</v>
      </c>
      <c r="DT412">
        <v>1.8895478131949599</v>
      </c>
      <c r="DU412">
        <v>2.1388394446422199</v>
      </c>
      <c r="DV412">
        <v>1.20460358056266</v>
      </c>
      <c r="DW412">
        <v>1.39920159680639</v>
      </c>
      <c r="DX412">
        <v>1.2863025962399299</v>
      </c>
    </row>
    <row r="413" spans="102:128" ht="15">
      <c r="CX413">
        <v>2.15273775216138</v>
      </c>
      <c r="CY413">
        <v>1.3479773814702001</v>
      </c>
      <c r="CZ413">
        <v>1.65775401069519</v>
      </c>
      <c r="DA413">
        <v>1.8895478131949599</v>
      </c>
      <c r="DB413">
        <v>1.6684771255483599</v>
      </c>
      <c r="DC413">
        <v>1.2912267928649399</v>
      </c>
      <c r="DD413">
        <v>1.24472315692872</v>
      </c>
      <c r="DE413">
        <v>1.24472315692872</v>
      </c>
      <c r="DF413">
        <v>1.09360009360009</v>
      </c>
      <c r="DG413">
        <v>1.1826067107966201</v>
      </c>
      <c r="DH413">
        <v>1.1826067107966201</v>
      </c>
      <c r="DI413">
        <v>1.26993589022607</v>
      </c>
      <c r="DJ413">
        <v>1.0601956358164</v>
      </c>
      <c r="DK413">
        <v>1.1165331391114299</v>
      </c>
      <c r="DL413">
        <v>1.1727861771058301</v>
      </c>
      <c r="DM413">
        <v>1.2284082798001399</v>
      </c>
      <c r="DN413">
        <v>1.20818547433168</v>
      </c>
      <c r="DO413" s="70">
        <v>1.15792556131715</v>
      </c>
      <c r="DP413">
        <v>1.07722007722008</v>
      </c>
      <c r="DS413">
        <v>1.3479773814702001</v>
      </c>
      <c r="DT413">
        <v>1.8895478131949599</v>
      </c>
      <c r="DU413">
        <v>2.1388394446422199</v>
      </c>
      <c r="DV413">
        <v>1.20460358056266</v>
      </c>
      <c r="DW413">
        <v>1.39920159680639</v>
      </c>
      <c r="DX413">
        <v>1.2863025962399299</v>
      </c>
    </row>
    <row r="414" spans="102:128" ht="15">
      <c r="CX414">
        <v>2.15273775216138</v>
      </c>
      <c r="CY414">
        <v>1.3479773814702001</v>
      </c>
      <c r="CZ414">
        <v>1.65775401069519</v>
      </c>
      <c r="DA414">
        <v>1.8895478131949599</v>
      </c>
      <c r="DB414">
        <v>1.6684771255483599</v>
      </c>
      <c r="DC414">
        <v>1.2912267928649399</v>
      </c>
      <c r="DD414">
        <v>1.24472315692872</v>
      </c>
      <c r="DE414">
        <v>1.24472315692872</v>
      </c>
      <c r="DF414">
        <v>1.09360009360009</v>
      </c>
      <c r="DG414">
        <v>1.1826067107966201</v>
      </c>
      <c r="DH414">
        <v>1.1826067107966201</v>
      </c>
      <c r="DI414">
        <v>1.26993589022607</v>
      </c>
      <c r="DJ414">
        <v>1.0601956358164</v>
      </c>
      <c r="DK414">
        <v>1.1165331391114299</v>
      </c>
      <c r="DL414">
        <v>1.1727861771058301</v>
      </c>
      <c r="DM414">
        <v>1.2284082798001399</v>
      </c>
      <c r="DN414">
        <v>1.20818547433168</v>
      </c>
      <c r="DO414" s="70">
        <v>1.15792556131715</v>
      </c>
      <c r="DP414">
        <v>1.07722007722008</v>
      </c>
      <c r="DS414">
        <v>1.3479773814702001</v>
      </c>
      <c r="DT414">
        <v>1.8895478131949599</v>
      </c>
      <c r="DU414">
        <v>2.1388394446422199</v>
      </c>
      <c r="DV414">
        <v>1.20460358056266</v>
      </c>
      <c r="DW414">
        <v>1.39920159680639</v>
      </c>
      <c r="DX414">
        <v>1.2863025962399299</v>
      </c>
    </row>
    <row r="415" spans="102:128" ht="15">
      <c r="CX415">
        <v>2.15273775216138</v>
      </c>
      <c r="CY415">
        <v>1.3479773814702001</v>
      </c>
      <c r="CZ415">
        <v>1.65775401069519</v>
      </c>
      <c r="DA415">
        <v>1.8895478131949599</v>
      </c>
      <c r="DB415">
        <v>1.6684771255483599</v>
      </c>
      <c r="DC415">
        <v>1.2912267928649399</v>
      </c>
      <c r="DD415">
        <v>1.24472315692872</v>
      </c>
      <c r="DE415">
        <v>1.24472315692872</v>
      </c>
      <c r="DF415">
        <v>1.09360009360009</v>
      </c>
      <c r="DG415">
        <v>1.1826067107966201</v>
      </c>
      <c r="DH415">
        <v>1.1826067107966201</v>
      </c>
      <c r="DI415">
        <v>1.26993589022607</v>
      </c>
      <c r="DJ415">
        <v>1.0601956358164</v>
      </c>
      <c r="DK415">
        <v>1.1165331391114299</v>
      </c>
      <c r="DL415">
        <v>1.1727861771058301</v>
      </c>
      <c r="DM415">
        <v>1.2284082798001399</v>
      </c>
      <c r="DN415">
        <v>1.20818547433168</v>
      </c>
      <c r="DO415" s="70">
        <v>1.15792556131715</v>
      </c>
      <c r="DP415">
        <v>1.07722007722008</v>
      </c>
      <c r="DS415">
        <v>1.3479773814702001</v>
      </c>
      <c r="DT415">
        <v>1.8895478131949599</v>
      </c>
      <c r="DU415">
        <v>2.1388394446422199</v>
      </c>
      <c r="DV415">
        <v>1.20460358056266</v>
      </c>
      <c r="DW415">
        <v>1.39920159680639</v>
      </c>
      <c r="DX415">
        <v>1.2863025962399299</v>
      </c>
    </row>
    <row r="416" spans="102:128" ht="15">
      <c r="CX416">
        <v>2.15273775216138</v>
      </c>
      <c r="CY416">
        <v>1.3479773814702001</v>
      </c>
      <c r="CZ416">
        <v>1.65775401069519</v>
      </c>
      <c r="DA416">
        <v>1.8895478131949599</v>
      </c>
      <c r="DB416">
        <v>1.6684771255483599</v>
      </c>
      <c r="DC416">
        <v>1.2912267928649399</v>
      </c>
      <c r="DD416">
        <v>1.24472315692872</v>
      </c>
      <c r="DE416">
        <v>1.24472315692872</v>
      </c>
      <c r="DF416">
        <v>1.09360009360009</v>
      </c>
      <c r="DG416">
        <v>1.1826067107966201</v>
      </c>
      <c r="DH416">
        <v>1.1826067107966201</v>
      </c>
      <c r="DI416">
        <v>1.26993589022607</v>
      </c>
      <c r="DJ416">
        <v>1.0601956358164</v>
      </c>
      <c r="DK416">
        <v>1.1165331391114299</v>
      </c>
      <c r="DL416">
        <v>1.1727861771058301</v>
      </c>
      <c r="DM416">
        <v>1.2284082798001399</v>
      </c>
      <c r="DN416">
        <v>1.20818547433168</v>
      </c>
      <c r="DO416" s="70">
        <v>1.15792556131715</v>
      </c>
      <c r="DP416">
        <v>1.07722007722008</v>
      </c>
      <c r="DS416">
        <v>1.3479773814702001</v>
      </c>
      <c r="DT416">
        <v>1.8895478131949599</v>
      </c>
      <c r="DU416">
        <v>2.1388394446422199</v>
      </c>
      <c r="DV416">
        <v>1.20460358056266</v>
      </c>
      <c r="DW416">
        <v>1.39920159680639</v>
      </c>
      <c r="DX416">
        <v>1.2863025962399299</v>
      </c>
    </row>
    <row r="417" spans="102:128" ht="15">
      <c r="CX417">
        <v>2.15273775216138</v>
      </c>
      <c r="CY417">
        <v>1.3479773814702001</v>
      </c>
      <c r="CZ417">
        <v>1.65775401069519</v>
      </c>
      <c r="DA417">
        <v>1.8895478131949599</v>
      </c>
      <c r="DB417">
        <v>1.6684771255483599</v>
      </c>
      <c r="DC417">
        <v>1.2912267928649399</v>
      </c>
      <c r="DD417">
        <v>1.24472315692872</v>
      </c>
      <c r="DE417">
        <v>1.24472315692872</v>
      </c>
      <c r="DF417">
        <v>1.09360009360009</v>
      </c>
      <c r="DG417">
        <v>1.1826067107966201</v>
      </c>
      <c r="DH417">
        <v>1.1826067107966201</v>
      </c>
      <c r="DI417">
        <v>1.26993589022607</v>
      </c>
      <c r="DJ417">
        <v>1.0601956358164</v>
      </c>
      <c r="DK417">
        <v>1.1165331391114299</v>
      </c>
      <c r="DL417">
        <v>1.1727861771058301</v>
      </c>
      <c r="DM417">
        <v>1.2284082798001399</v>
      </c>
      <c r="DN417">
        <v>1.20818547433168</v>
      </c>
      <c r="DO417" s="70">
        <v>1.15792556131715</v>
      </c>
      <c r="DP417">
        <v>1.07722007722008</v>
      </c>
      <c r="DS417">
        <v>1.3479773814702001</v>
      </c>
      <c r="DT417">
        <v>1.8895478131949599</v>
      </c>
      <c r="DU417">
        <v>2.1388394446422199</v>
      </c>
      <c r="DV417">
        <v>1.20460358056266</v>
      </c>
      <c r="DW417">
        <v>1.39920159680639</v>
      </c>
      <c r="DX417">
        <v>1.2863025962399299</v>
      </c>
    </row>
    <row r="418" spans="102:128" ht="15">
      <c r="CX418">
        <v>2.15273775216138</v>
      </c>
      <c r="CY418">
        <v>1.3479773814702001</v>
      </c>
      <c r="CZ418">
        <v>1.65775401069519</v>
      </c>
      <c r="DA418">
        <v>1.8895478131949599</v>
      </c>
      <c r="DB418">
        <v>1.6684771255483599</v>
      </c>
      <c r="DC418">
        <v>1.2912267928649399</v>
      </c>
      <c r="DD418">
        <v>1.24472315692872</v>
      </c>
      <c r="DE418">
        <v>1.24472315692872</v>
      </c>
      <c r="DF418">
        <v>1.09360009360009</v>
      </c>
      <c r="DG418">
        <v>1.1826067107966201</v>
      </c>
      <c r="DH418">
        <v>1.1826067107966201</v>
      </c>
      <c r="DI418">
        <v>1.26993589022607</v>
      </c>
      <c r="DJ418">
        <v>1.0601956358164</v>
      </c>
      <c r="DK418">
        <v>1.1165331391114299</v>
      </c>
      <c r="DL418">
        <v>1.1727861771058301</v>
      </c>
      <c r="DM418">
        <v>1.2284082798001399</v>
      </c>
      <c r="DN418">
        <v>1.20818547433168</v>
      </c>
      <c r="DO418" s="70">
        <v>1.15792556131715</v>
      </c>
      <c r="DP418">
        <v>1.07722007722008</v>
      </c>
      <c r="DS418">
        <v>1.3479773814702001</v>
      </c>
      <c r="DT418">
        <v>1.8895478131949599</v>
      </c>
      <c r="DU418">
        <v>2.1388394446422199</v>
      </c>
      <c r="DV418">
        <v>1.20460358056266</v>
      </c>
      <c r="DW418">
        <v>1.39920159680639</v>
      </c>
      <c r="DX418">
        <v>1.2863025962399299</v>
      </c>
    </row>
    <row r="419" spans="102:128" ht="15">
      <c r="CX419">
        <v>2.15273775216138</v>
      </c>
      <c r="CY419">
        <v>1.3479773814702001</v>
      </c>
      <c r="CZ419">
        <v>1.65775401069519</v>
      </c>
      <c r="DA419">
        <v>1.8895478131949599</v>
      </c>
      <c r="DB419">
        <v>1.6684771255483599</v>
      </c>
      <c r="DC419">
        <v>1.2912267928649399</v>
      </c>
      <c r="DD419">
        <v>1.24472315692872</v>
      </c>
      <c r="DE419">
        <v>1.24472315692872</v>
      </c>
      <c r="DF419">
        <v>1.09360009360009</v>
      </c>
      <c r="DG419">
        <v>1.1826067107966201</v>
      </c>
      <c r="DH419">
        <v>1.1826067107966201</v>
      </c>
      <c r="DI419">
        <v>1.26993589022607</v>
      </c>
      <c r="DJ419">
        <v>1.0601956358164</v>
      </c>
      <c r="DK419">
        <v>1.1165331391114299</v>
      </c>
      <c r="DL419">
        <v>1.1727861771058301</v>
      </c>
      <c r="DM419">
        <v>1.2284082798001399</v>
      </c>
      <c r="DN419">
        <v>1.20818547433168</v>
      </c>
      <c r="DO419" s="70">
        <v>1.15792556131715</v>
      </c>
      <c r="DP419">
        <v>1.07722007722008</v>
      </c>
      <c r="DS419">
        <v>1.3479773814702001</v>
      </c>
      <c r="DT419">
        <v>1.8895478131949599</v>
      </c>
      <c r="DU419">
        <v>2.1388394446422199</v>
      </c>
      <c r="DV419">
        <v>1.20460358056266</v>
      </c>
      <c r="DW419">
        <v>1.39920159680639</v>
      </c>
      <c r="DX419">
        <v>1.2863025962399299</v>
      </c>
    </row>
    <row r="420" spans="102:128" ht="15">
      <c r="CX420">
        <v>2.15273775216138</v>
      </c>
      <c r="CY420">
        <v>1.3479773814702001</v>
      </c>
      <c r="CZ420">
        <v>1.65775401069519</v>
      </c>
      <c r="DA420">
        <v>1.8895478131949599</v>
      </c>
      <c r="DB420">
        <v>1.6684771255483599</v>
      </c>
      <c r="DC420">
        <v>1.2912267928649399</v>
      </c>
      <c r="DD420">
        <v>1.24472315692872</v>
      </c>
      <c r="DE420">
        <v>1.24472315692872</v>
      </c>
      <c r="DF420">
        <v>1.09360009360009</v>
      </c>
      <c r="DG420">
        <v>1.1826067107966201</v>
      </c>
      <c r="DH420">
        <v>1.1826067107966201</v>
      </c>
      <c r="DI420">
        <v>1.26993589022607</v>
      </c>
      <c r="DJ420">
        <v>1.0601956358164</v>
      </c>
      <c r="DK420">
        <v>1.1165331391114299</v>
      </c>
      <c r="DL420">
        <v>1.1727861771058301</v>
      </c>
      <c r="DM420">
        <v>1.2284082798001399</v>
      </c>
      <c r="DN420">
        <v>1.20818547433168</v>
      </c>
      <c r="DO420" s="70">
        <v>1.15792556131715</v>
      </c>
      <c r="DP420">
        <v>1.07722007722008</v>
      </c>
      <c r="DS420">
        <v>1.3479773814702001</v>
      </c>
      <c r="DT420">
        <v>1.8895478131949599</v>
      </c>
      <c r="DU420">
        <v>2.1388394446422199</v>
      </c>
      <c r="DV420">
        <v>1.20460358056266</v>
      </c>
      <c r="DW420">
        <v>1.39920159680639</v>
      </c>
      <c r="DX420">
        <v>1.2863025962399299</v>
      </c>
    </row>
    <row r="421" spans="102:128" ht="15">
      <c r="CX421">
        <v>2.15273775216138</v>
      </c>
      <c r="CY421">
        <v>1.3479773814702001</v>
      </c>
      <c r="CZ421">
        <v>1.65775401069519</v>
      </c>
      <c r="DA421">
        <v>1.8895478131949599</v>
      </c>
      <c r="DB421">
        <v>1.6684771255483599</v>
      </c>
      <c r="DC421">
        <v>1.2912267928649399</v>
      </c>
      <c r="DD421">
        <v>1.24472315692872</v>
      </c>
      <c r="DE421">
        <v>1.24472315692872</v>
      </c>
      <c r="DF421">
        <v>1.09360009360009</v>
      </c>
      <c r="DG421">
        <v>1.1826067107966201</v>
      </c>
      <c r="DH421">
        <v>1.1826067107966201</v>
      </c>
      <c r="DI421">
        <v>1.26993589022607</v>
      </c>
      <c r="DJ421">
        <v>1.0601956358164</v>
      </c>
      <c r="DK421">
        <v>1.1165331391114299</v>
      </c>
      <c r="DL421">
        <v>1.1727861771058301</v>
      </c>
      <c r="DM421">
        <v>1.2284082798001399</v>
      </c>
      <c r="DN421">
        <v>1.20818547433168</v>
      </c>
      <c r="DO421" s="70">
        <v>1.15792556131715</v>
      </c>
      <c r="DP421">
        <v>1.07722007722008</v>
      </c>
      <c r="DS421">
        <v>1.3479773814702001</v>
      </c>
      <c r="DT421">
        <v>1.8895478131949599</v>
      </c>
      <c r="DU421">
        <v>2.1388394446422199</v>
      </c>
      <c r="DV421">
        <v>1.20460358056266</v>
      </c>
      <c r="DW421">
        <v>1.39920159680639</v>
      </c>
      <c r="DX421">
        <v>1.2863025962399299</v>
      </c>
    </row>
    <row r="422" spans="102:128" ht="15">
      <c r="CX422">
        <v>2.15273775216138</v>
      </c>
      <c r="CY422">
        <v>1.3479773814702001</v>
      </c>
      <c r="CZ422">
        <v>1.65775401069519</v>
      </c>
      <c r="DA422">
        <v>1.8895478131949599</v>
      </c>
      <c r="DB422">
        <v>1.6684771255483599</v>
      </c>
      <c r="DC422">
        <v>1.2912267928649399</v>
      </c>
      <c r="DD422">
        <v>1.24472315692872</v>
      </c>
      <c r="DE422">
        <v>1.24472315692872</v>
      </c>
      <c r="DF422">
        <v>1.09360009360009</v>
      </c>
      <c r="DG422">
        <v>1.1826067107966201</v>
      </c>
      <c r="DH422">
        <v>1.1826067107966201</v>
      </c>
      <c r="DI422">
        <v>1.26993589022607</v>
      </c>
      <c r="DJ422">
        <v>1.0601956358164</v>
      </c>
      <c r="DK422">
        <v>1.1165331391114299</v>
      </c>
      <c r="DL422">
        <v>1.1727861771058301</v>
      </c>
      <c r="DM422">
        <v>1.2284082798001399</v>
      </c>
      <c r="DN422">
        <v>1.20818547433168</v>
      </c>
      <c r="DO422" s="70">
        <v>1.15792556131715</v>
      </c>
      <c r="DP422">
        <v>1.07722007722008</v>
      </c>
      <c r="DS422">
        <v>1.3479773814702001</v>
      </c>
      <c r="DT422">
        <v>1.8895478131949599</v>
      </c>
      <c r="DU422">
        <v>2.1388394446422199</v>
      </c>
      <c r="DV422">
        <v>1.20460358056266</v>
      </c>
      <c r="DW422">
        <v>1.39920159680639</v>
      </c>
      <c r="DX422">
        <v>1.2863025962399299</v>
      </c>
    </row>
    <row r="423" spans="102:128" ht="15">
      <c r="CX423">
        <v>2.15273775216138</v>
      </c>
      <c r="CY423">
        <v>1.3479773814702001</v>
      </c>
      <c r="CZ423">
        <v>1.65775401069519</v>
      </c>
      <c r="DA423">
        <v>1.8895478131949599</v>
      </c>
      <c r="DB423">
        <v>1.6684771255483599</v>
      </c>
      <c r="DC423">
        <v>1.2912267928649399</v>
      </c>
      <c r="DD423">
        <v>1.24472315692872</v>
      </c>
      <c r="DE423">
        <v>1.24472315692872</v>
      </c>
      <c r="DF423">
        <v>1.09360009360009</v>
      </c>
      <c r="DG423">
        <v>1.1826067107966201</v>
      </c>
      <c r="DH423">
        <v>1.1826067107966201</v>
      </c>
      <c r="DI423">
        <v>1.26993589022607</v>
      </c>
      <c r="DJ423">
        <v>1.0601956358164</v>
      </c>
      <c r="DK423">
        <v>1.1165331391114299</v>
      </c>
      <c r="DL423">
        <v>1.1727861771058301</v>
      </c>
      <c r="DM423">
        <v>1.2284082798001399</v>
      </c>
      <c r="DN423">
        <v>1.20818547433168</v>
      </c>
      <c r="DO423" s="70">
        <v>1.15792556131715</v>
      </c>
      <c r="DP423">
        <v>1.07722007722008</v>
      </c>
      <c r="DS423">
        <v>1.3479773814702001</v>
      </c>
      <c r="DT423">
        <v>1.8895478131949599</v>
      </c>
      <c r="DU423">
        <v>2.1388394446422199</v>
      </c>
      <c r="DV423">
        <v>1.20460358056266</v>
      </c>
      <c r="DW423">
        <v>1.39920159680639</v>
      </c>
      <c r="DX423">
        <v>1.2863025962399299</v>
      </c>
    </row>
    <row r="424" spans="102:128" ht="15">
      <c r="CX424">
        <v>2.15273775216138</v>
      </c>
      <c r="CY424">
        <v>1.3479773814702001</v>
      </c>
      <c r="CZ424">
        <v>1.65775401069519</v>
      </c>
      <c r="DA424">
        <v>1.8895478131949599</v>
      </c>
      <c r="DB424">
        <v>1.6684771255483599</v>
      </c>
      <c r="DC424">
        <v>1.2912267928649399</v>
      </c>
      <c r="DD424">
        <v>1.24472315692872</v>
      </c>
      <c r="DE424">
        <v>1.24472315692872</v>
      </c>
      <c r="DF424">
        <v>1.09360009360009</v>
      </c>
      <c r="DG424">
        <v>1.1826067107966201</v>
      </c>
      <c r="DH424">
        <v>1.1826067107966201</v>
      </c>
      <c r="DI424">
        <v>1.26993589022607</v>
      </c>
      <c r="DJ424">
        <v>1.0601956358164</v>
      </c>
      <c r="DK424">
        <v>1.1165331391114299</v>
      </c>
      <c r="DL424">
        <v>1.1727861771058301</v>
      </c>
      <c r="DM424">
        <v>1.2284082798001399</v>
      </c>
      <c r="DN424">
        <v>1.20818547433168</v>
      </c>
      <c r="DO424" s="70">
        <v>1.15792556131715</v>
      </c>
      <c r="DP424">
        <v>1.07722007722008</v>
      </c>
      <c r="DS424">
        <v>1.3479773814702001</v>
      </c>
      <c r="DT424">
        <v>1.8895478131949599</v>
      </c>
      <c r="DU424">
        <v>2.1388394446422199</v>
      </c>
      <c r="DV424">
        <v>1.20460358056266</v>
      </c>
      <c r="DW424">
        <v>1.39920159680639</v>
      </c>
      <c r="DX424">
        <v>1.2863025962399299</v>
      </c>
    </row>
    <row r="425" spans="102:128" ht="15">
      <c r="CX425">
        <v>2.15273775216138</v>
      </c>
      <c r="CY425">
        <v>1.3479773814702001</v>
      </c>
      <c r="CZ425">
        <v>1.65775401069519</v>
      </c>
      <c r="DA425">
        <v>1.8895478131949599</v>
      </c>
      <c r="DB425">
        <v>1.6684771255483599</v>
      </c>
      <c r="DC425">
        <v>1.2912267928649399</v>
      </c>
      <c r="DD425">
        <v>1.24472315692872</v>
      </c>
      <c r="DE425">
        <v>1.24472315692872</v>
      </c>
      <c r="DF425">
        <v>1.09360009360009</v>
      </c>
      <c r="DG425">
        <v>1.1826067107966201</v>
      </c>
      <c r="DH425">
        <v>1.1826067107966201</v>
      </c>
      <c r="DI425">
        <v>1.26993589022607</v>
      </c>
      <c r="DJ425">
        <v>1.0601956358164</v>
      </c>
      <c r="DK425">
        <v>1.1165331391114299</v>
      </c>
      <c r="DL425">
        <v>1.1727861771058301</v>
      </c>
      <c r="DM425">
        <v>1.2284082798001399</v>
      </c>
      <c r="DN425">
        <v>1.20818547433168</v>
      </c>
      <c r="DO425" s="70">
        <v>1.15792556131715</v>
      </c>
      <c r="DP425">
        <v>1.07722007722008</v>
      </c>
      <c r="DS425">
        <v>1.3479773814702001</v>
      </c>
      <c r="DT425">
        <v>1.8895478131949599</v>
      </c>
      <c r="DU425">
        <v>2.1388394446422199</v>
      </c>
      <c r="DV425">
        <v>1.20460358056266</v>
      </c>
      <c r="DW425">
        <v>1.39920159680639</v>
      </c>
      <c r="DX425">
        <v>1.2863025962399299</v>
      </c>
    </row>
    <row r="426" spans="102:128" ht="15">
      <c r="CX426">
        <v>2.15273775216138</v>
      </c>
      <c r="CY426">
        <v>1.3479773814702001</v>
      </c>
      <c r="CZ426">
        <v>1.65775401069519</v>
      </c>
      <c r="DA426">
        <v>1.8895478131949599</v>
      </c>
      <c r="DB426">
        <v>1.6684771255483599</v>
      </c>
      <c r="DC426">
        <v>1.2912267928649399</v>
      </c>
      <c r="DD426">
        <v>1.24472315692872</v>
      </c>
      <c r="DE426">
        <v>1.24472315692872</v>
      </c>
      <c r="DF426">
        <v>1.09360009360009</v>
      </c>
      <c r="DG426">
        <v>1.1826067107966201</v>
      </c>
      <c r="DH426">
        <v>1.1826067107966201</v>
      </c>
      <c r="DI426">
        <v>1.26993589022607</v>
      </c>
      <c r="DJ426">
        <v>1.0601956358164</v>
      </c>
      <c r="DK426">
        <v>1.1165331391114299</v>
      </c>
      <c r="DL426">
        <v>1.1727861771058301</v>
      </c>
      <c r="DM426">
        <v>1.2284082798001399</v>
      </c>
      <c r="DN426">
        <v>1.20818547433168</v>
      </c>
      <c r="DO426" s="70">
        <v>1.15792556131715</v>
      </c>
      <c r="DP426">
        <v>1.07722007722008</v>
      </c>
      <c r="DS426">
        <v>1.3479773814702001</v>
      </c>
      <c r="DT426">
        <v>1.8895478131949599</v>
      </c>
      <c r="DU426">
        <v>2.1388394446422199</v>
      </c>
      <c r="DV426">
        <v>1.20460358056266</v>
      </c>
      <c r="DW426">
        <v>1.39920159680639</v>
      </c>
      <c r="DX426">
        <v>1.2863025962399299</v>
      </c>
    </row>
    <row r="427" spans="102:128" ht="15">
      <c r="CX427">
        <v>2.15273775216138</v>
      </c>
      <c r="CY427">
        <v>1.3479773814702001</v>
      </c>
      <c r="CZ427">
        <v>1.65775401069519</v>
      </c>
      <c r="DA427">
        <v>1.8895478131949599</v>
      </c>
      <c r="DB427">
        <v>1.6684771255483599</v>
      </c>
      <c r="DC427">
        <v>1.2912267928649399</v>
      </c>
      <c r="DD427">
        <v>1.24472315692872</v>
      </c>
      <c r="DE427">
        <v>1.24472315692872</v>
      </c>
      <c r="DF427">
        <v>1.09360009360009</v>
      </c>
      <c r="DG427">
        <v>1.1826067107966201</v>
      </c>
      <c r="DH427">
        <v>1.1826067107966201</v>
      </c>
      <c r="DI427">
        <v>1.26993589022607</v>
      </c>
      <c r="DJ427">
        <v>1.0601956358164</v>
      </c>
      <c r="DK427">
        <v>1.1165331391114299</v>
      </c>
      <c r="DL427">
        <v>1.1727861771058301</v>
      </c>
      <c r="DM427">
        <v>1.2284082798001399</v>
      </c>
      <c r="DN427">
        <v>1.20818547433168</v>
      </c>
      <c r="DO427" s="70">
        <v>1.15792556131715</v>
      </c>
      <c r="DP427">
        <v>1.07722007722008</v>
      </c>
      <c r="DS427">
        <v>1.3479773814702001</v>
      </c>
      <c r="DT427">
        <v>1.8895478131949599</v>
      </c>
      <c r="DU427">
        <v>2.1388394446422199</v>
      </c>
      <c r="DV427">
        <v>1.20460358056266</v>
      </c>
      <c r="DW427">
        <v>1.39920159680639</v>
      </c>
      <c r="DX427">
        <v>1.2863025962399299</v>
      </c>
    </row>
    <row r="428" spans="102:128" ht="15">
      <c r="CX428">
        <v>2.15273775216138</v>
      </c>
      <c r="CY428">
        <v>1.3479773814702001</v>
      </c>
      <c r="CZ428">
        <v>1.65775401069519</v>
      </c>
      <c r="DA428">
        <v>1.8895478131949599</v>
      </c>
      <c r="DB428">
        <v>1.6684771255483599</v>
      </c>
      <c r="DC428">
        <v>1.2912267928649399</v>
      </c>
      <c r="DD428">
        <v>1.24472315692872</v>
      </c>
      <c r="DE428">
        <v>1.24472315692872</v>
      </c>
      <c r="DF428">
        <v>1.09360009360009</v>
      </c>
      <c r="DG428">
        <v>1.1826067107966201</v>
      </c>
      <c r="DH428">
        <v>1.1826067107966201</v>
      </c>
      <c r="DI428">
        <v>1.26993589022607</v>
      </c>
      <c r="DJ428">
        <v>1.0601956358164</v>
      </c>
      <c r="DK428">
        <v>1.1165331391114299</v>
      </c>
      <c r="DL428">
        <v>1.1727861771058301</v>
      </c>
      <c r="DM428">
        <v>1.2284082798001399</v>
      </c>
      <c r="DN428">
        <v>1.20818547433168</v>
      </c>
      <c r="DO428" s="70">
        <v>1.15792556131715</v>
      </c>
      <c r="DP428">
        <v>1.07722007722008</v>
      </c>
      <c r="DS428">
        <v>1.3479773814702001</v>
      </c>
      <c r="DT428">
        <v>1.8895478131949599</v>
      </c>
      <c r="DU428">
        <v>2.1388394446422199</v>
      </c>
      <c r="DV428">
        <v>1.20460358056266</v>
      </c>
      <c r="DW428">
        <v>1.39920159680639</v>
      </c>
      <c r="DX428">
        <v>1.2863025962399299</v>
      </c>
    </row>
    <row r="429" spans="102:128" ht="15">
      <c r="CX429">
        <v>2.15273775216138</v>
      </c>
      <c r="CY429">
        <v>1.3479773814702001</v>
      </c>
      <c r="CZ429">
        <v>1.65775401069519</v>
      </c>
      <c r="DA429">
        <v>1.8895478131949599</v>
      </c>
      <c r="DB429">
        <v>1.6684771255483599</v>
      </c>
      <c r="DC429">
        <v>1.2912267928649399</v>
      </c>
      <c r="DD429">
        <v>1.24472315692872</v>
      </c>
      <c r="DE429">
        <v>1.24472315692872</v>
      </c>
      <c r="DF429">
        <v>1.09360009360009</v>
      </c>
      <c r="DG429">
        <v>1.1826067107966201</v>
      </c>
      <c r="DH429">
        <v>1.1826067107966201</v>
      </c>
      <c r="DI429">
        <v>1.26993589022607</v>
      </c>
      <c r="DJ429">
        <v>1.0601956358164</v>
      </c>
      <c r="DK429">
        <v>1.1165331391114299</v>
      </c>
      <c r="DL429">
        <v>1.1727861771058301</v>
      </c>
      <c r="DM429">
        <v>1.2284082798001399</v>
      </c>
      <c r="DN429">
        <v>1.20818547433168</v>
      </c>
      <c r="DO429" s="70">
        <v>1.15792556131715</v>
      </c>
      <c r="DP429">
        <v>1.07722007722008</v>
      </c>
      <c r="DS429">
        <v>1.3479773814702001</v>
      </c>
      <c r="DT429">
        <v>1.8895478131949599</v>
      </c>
      <c r="DU429">
        <v>2.1388394446422199</v>
      </c>
      <c r="DV429">
        <v>1.20460358056266</v>
      </c>
      <c r="DW429">
        <v>1.39920159680639</v>
      </c>
      <c r="DX429">
        <v>1.2863025962399299</v>
      </c>
    </row>
    <row r="430" spans="102:128" ht="15">
      <c r="CX430">
        <v>2.15273775216138</v>
      </c>
      <c r="CY430">
        <v>1.3479773814702001</v>
      </c>
      <c r="CZ430">
        <v>1.65775401069519</v>
      </c>
      <c r="DA430">
        <v>1.8895478131949599</v>
      </c>
      <c r="DB430">
        <v>1.6684771255483599</v>
      </c>
      <c r="DC430">
        <v>1.2912267928649399</v>
      </c>
      <c r="DD430">
        <v>1.24472315692872</v>
      </c>
      <c r="DE430">
        <v>1.24472315692872</v>
      </c>
      <c r="DF430">
        <v>1.09360009360009</v>
      </c>
      <c r="DG430">
        <v>1.1826067107966201</v>
      </c>
      <c r="DH430">
        <v>1.1826067107966201</v>
      </c>
      <c r="DI430">
        <v>1.26993589022607</v>
      </c>
      <c r="DJ430">
        <v>1.0601956358164</v>
      </c>
      <c r="DK430">
        <v>1.1165331391114299</v>
      </c>
      <c r="DL430">
        <v>1.1727861771058301</v>
      </c>
      <c r="DM430">
        <v>1.2284082798001399</v>
      </c>
      <c r="DN430">
        <v>1.20818547433168</v>
      </c>
      <c r="DO430" s="70">
        <v>1.15792556131715</v>
      </c>
      <c r="DP430">
        <v>1.07722007722008</v>
      </c>
      <c r="DS430">
        <v>1.3479773814702001</v>
      </c>
      <c r="DT430">
        <v>1.8895478131949599</v>
      </c>
      <c r="DU430">
        <v>2.1388394446422199</v>
      </c>
      <c r="DV430">
        <v>1.20460358056266</v>
      </c>
      <c r="DW430">
        <v>1.39920159680639</v>
      </c>
      <c r="DX430">
        <v>1.2863025962399299</v>
      </c>
    </row>
    <row r="431" spans="102:128" ht="15">
      <c r="CX431">
        <v>2.15273775216138</v>
      </c>
      <c r="CY431">
        <v>1.3479773814702001</v>
      </c>
      <c r="CZ431">
        <v>1.65775401069519</v>
      </c>
      <c r="DA431">
        <v>1.8895478131949599</v>
      </c>
      <c r="DB431">
        <v>1.6684771255483599</v>
      </c>
      <c r="DC431">
        <v>1.2912267928649399</v>
      </c>
      <c r="DD431">
        <v>1.24472315692872</v>
      </c>
      <c r="DE431">
        <v>1.24472315692872</v>
      </c>
      <c r="DF431">
        <v>1.09360009360009</v>
      </c>
      <c r="DG431">
        <v>1.1826067107966201</v>
      </c>
      <c r="DH431">
        <v>1.1826067107966201</v>
      </c>
      <c r="DI431">
        <v>1.26993589022607</v>
      </c>
      <c r="DJ431">
        <v>1.0601956358164</v>
      </c>
      <c r="DK431">
        <v>1.1165331391114299</v>
      </c>
      <c r="DL431">
        <v>1.1727861771058301</v>
      </c>
      <c r="DM431">
        <v>1.2284082798001399</v>
      </c>
      <c r="DN431">
        <v>1.20818547433168</v>
      </c>
      <c r="DO431" s="70">
        <v>1.15792556131715</v>
      </c>
      <c r="DP431">
        <v>1.07722007722008</v>
      </c>
      <c r="DS431">
        <v>1.3479773814702001</v>
      </c>
      <c r="DT431">
        <v>1.8895478131949599</v>
      </c>
      <c r="DU431">
        <v>2.1388394446422199</v>
      </c>
      <c r="DV431">
        <v>1.20460358056266</v>
      </c>
      <c r="DW431">
        <v>1.39920159680639</v>
      </c>
      <c r="DX431">
        <v>1.2863025962399299</v>
      </c>
    </row>
    <row r="432" spans="102:128" ht="15">
      <c r="CX432">
        <v>2.15273775216138</v>
      </c>
      <c r="CY432">
        <v>1.3479773814702001</v>
      </c>
      <c r="CZ432">
        <v>1.65775401069519</v>
      </c>
      <c r="DA432">
        <v>1.8895478131949599</v>
      </c>
      <c r="DB432">
        <v>1.6684771255483599</v>
      </c>
      <c r="DC432">
        <v>1.2912267928649399</v>
      </c>
      <c r="DD432">
        <v>1.24472315692872</v>
      </c>
      <c r="DE432">
        <v>1.24472315692872</v>
      </c>
      <c r="DF432">
        <v>1.09360009360009</v>
      </c>
      <c r="DG432">
        <v>1.1826067107966201</v>
      </c>
      <c r="DH432">
        <v>1.1826067107966201</v>
      </c>
      <c r="DI432">
        <v>1.26993589022607</v>
      </c>
      <c r="DJ432">
        <v>1.0601956358164</v>
      </c>
      <c r="DK432">
        <v>1.1165331391114299</v>
      </c>
      <c r="DL432">
        <v>1.1727861771058301</v>
      </c>
      <c r="DM432">
        <v>1.2284082798001399</v>
      </c>
      <c r="DN432">
        <v>1.20818547433168</v>
      </c>
      <c r="DO432" s="70">
        <v>1.15792556131715</v>
      </c>
      <c r="DP432">
        <v>1.07722007722008</v>
      </c>
      <c r="DS432">
        <v>1.3479773814702001</v>
      </c>
      <c r="DT432">
        <v>1.8895478131949599</v>
      </c>
      <c r="DU432">
        <v>2.1388394446422199</v>
      </c>
      <c r="DV432">
        <v>1.20460358056266</v>
      </c>
      <c r="DW432">
        <v>1.39920159680639</v>
      </c>
      <c r="DX432">
        <v>1.2863025962399299</v>
      </c>
    </row>
    <row r="433" spans="102:128" ht="15">
      <c r="CX433">
        <v>2.15273775216138</v>
      </c>
      <c r="CY433">
        <v>1.3479773814702001</v>
      </c>
      <c r="CZ433">
        <v>1.65775401069519</v>
      </c>
      <c r="DA433">
        <v>1.8895478131949599</v>
      </c>
      <c r="DB433">
        <v>1.6684771255483599</v>
      </c>
      <c r="DC433">
        <v>1.2912267928649399</v>
      </c>
      <c r="DD433">
        <v>1.24472315692872</v>
      </c>
      <c r="DE433">
        <v>1.24472315692872</v>
      </c>
      <c r="DF433">
        <v>1.09360009360009</v>
      </c>
      <c r="DG433">
        <v>1.1826067107966201</v>
      </c>
      <c r="DH433">
        <v>1.1826067107966201</v>
      </c>
      <c r="DI433">
        <v>1.26993589022607</v>
      </c>
      <c r="DJ433">
        <v>1.0601956358164</v>
      </c>
      <c r="DK433">
        <v>1.1165331391114299</v>
      </c>
      <c r="DL433">
        <v>1.1727861771058301</v>
      </c>
      <c r="DM433">
        <v>1.2284082798001399</v>
      </c>
      <c r="DN433">
        <v>1.20818547433168</v>
      </c>
      <c r="DO433" s="70">
        <v>1.15792556131715</v>
      </c>
      <c r="DP433">
        <v>1.07722007722008</v>
      </c>
      <c r="DS433">
        <v>1.3479773814702001</v>
      </c>
      <c r="DT433">
        <v>1.8895478131949599</v>
      </c>
      <c r="DU433">
        <v>2.1388394446422199</v>
      </c>
      <c r="DV433">
        <v>1.20460358056266</v>
      </c>
      <c r="DW433">
        <v>1.39920159680639</v>
      </c>
      <c r="DX433">
        <v>1.2863025962399299</v>
      </c>
    </row>
    <row r="434" spans="102:128" ht="15">
      <c r="CX434">
        <v>2.15273775216138</v>
      </c>
      <c r="CY434">
        <v>1.3479773814702001</v>
      </c>
      <c r="CZ434">
        <v>1.65775401069519</v>
      </c>
      <c r="DA434">
        <v>1.8895478131949599</v>
      </c>
      <c r="DB434">
        <v>1.6684771255483599</v>
      </c>
      <c r="DC434">
        <v>1.2912267928649399</v>
      </c>
      <c r="DD434">
        <v>1.24472315692872</v>
      </c>
      <c r="DE434">
        <v>1.24472315692872</v>
      </c>
      <c r="DF434">
        <v>1.09360009360009</v>
      </c>
      <c r="DG434">
        <v>1.1826067107966201</v>
      </c>
      <c r="DH434">
        <v>1.1826067107966201</v>
      </c>
      <c r="DI434">
        <v>1.26993589022607</v>
      </c>
      <c r="DJ434">
        <v>1.0601956358164</v>
      </c>
      <c r="DK434">
        <v>1.1165331391114299</v>
      </c>
      <c r="DL434">
        <v>1.1727861771058301</v>
      </c>
      <c r="DM434">
        <v>1.2284082798001399</v>
      </c>
      <c r="DN434">
        <v>1.20818547433168</v>
      </c>
      <c r="DO434" s="70">
        <v>1.15792556131715</v>
      </c>
      <c r="DP434">
        <v>1.07722007722008</v>
      </c>
      <c r="DS434">
        <v>1.3479773814702001</v>
      </c>
      <c r="DT434">
        <v>1.8895478131949599</v>
      </c>
      <c r="DU434">
        <v>2.1388394446422199</v>
      </c>
      <c r="DV434">
        <v>1.20460358056266</v>
      </c>
      <c r="DW434">
        <v>1.39920159680639</v>
      </c>
      <c r="DX434">
        <v>1.2863025962399299</v>
      </c>
    </row>
    <row r="435" spans="102:128" ht="15">
      <c r="CX435">
        <v>2.15273775216138</v>
      </c>
      <c r="CY435">
        <v>1.3479773814702001</v>
      </c>
      <c r="CZ435">
        <v>1.65775401069519</v>
      </c>
      <c r="DA435">
        <v>1.8895478131949599</v>
      </c>
      <c r="DB435">
        <v>1.6684771255483599</v>
      </c>
      <c r="DC435">
        <v>1.2912267928649399</v>
      </c>
      <c r="DD435">
        <v>1.24472315692872</v>
      </c>
      <c r="DE435">
        <v>1.24472315692872</v>
      </c>
      <c r="DF435">
        <v>1.09360009360009</v>
      </c>
      <c r="DG435">
        <v>1.1826067107966201</v>
      </c>
      <c r="DH435">
        <v>1.1826067107966201</v>
      </c>
      <c r="DI435">
        <v>1.26993589022607</v>
      </c>
      <c r="DJ435">
        <v>1.0601956358164</v>
      </c>
      <c r="DK435">
        <v>1.1165331391114299</v>
      </c>
      <c r="DL435">
        <v>1.1727861771058301</v>
      </c>
      <c r="DM435">
        <v>1.2284082798001399</v>
      </c>
      <c r="DN435">
        <v>1.20818547433168</v>
      </c>
      <c r="DO435" s="70">
        <v>1.15792556131715</v>
      </c>
      <c r="DP435">
        <v>1.07722007722008</v>
      </c>
      <c r="DS435">
        <v>1.3479773814702001</v>
      </c>
      <c r="DT435">
        <v>1.8895478131949599</v>
      </c>
      <c r="DU435">
        <v>2.1388394446422199</v>
      </c>
      <c r="DV435">
        <v>1.20460358056266</v>
      </c>
      <c r="DW435">
        <v>1.39920159680639</v>
      </c>
      <c r="DX435">
        <v>1.2863025962399299</v>
      </c>
    </row>
    <row r="436" spans="102:128" ht="15">
      <c r="CX436">
        <v>2.15273775216138</v>
      </c>
      <c r="CY436">
        <v>1.3479773814702001</v>
      </c>
      <c r="CZ436">
        <v>1.65775401069519</v>
      </c>
      <c r="DA436">
        <v>1.8895478131949599</v>
      </c>
      <c r="DB436">
        <v>1.6684771255483599</v>
      </c>
      <c r="DC436">
        <v>1.2912267928649399</v>
      </c>
      <c r="DD436">
        <v>1.24472315692872</v>
      </c>
      <c r="DE436">
        <v>1.24472315692872</v>
      </c>
      <c r="DF436">
        <v>1.09360009360009</v>
      </c>
      <c r="DG436">
        <v>1.1826067107966201</v>
      </c>
      <c r="DH436">
        <v>1.1826067107966201</v>
      </c>
      <c r="DI436">
        <v>1.26993589022607</v>
      </c>
      <c r="DJ436">
        <v>1.0601956358164</v>
      </c>
      <c r="DK436">
        <v>1.1165331391114299</v>
      </c>
      <c r="DL436">
        <v>1.1727861771058301</v>
      </c>
      <c r="DM436">
        <v>1.2284082798001399</v>
      </c>
      <c r="DN436">
        <v>1.20818547433168</v>
      </c>
      <c r="DO436" s="70">
        <v>1.15792556131715</v>
      </c>
      <c r="DP436">
        <v>1.07722007722008</v>
      </c>
      <c r="DS436">
        <v>1.3479773814702001</v>
      </c>
      <c r="DT436">
        <v>1.8895478131949599</v>
      </c>
      <c r="DU436">
        <v>2.1388394446422199</v>
      </c>
      <c r="DV436">
        <v>1.20460358056266</v>
      </c>
      <c r="DW436">
        <v>1.39920159680639</v>
      </c>
      <c r="DX436">
        <v>1.2863025962399299</v>
      </c>
    </row>
    <row r="437" spans="102:128" ht="15">
      <c r="CX437">
        <v>2.15273775216138</v>
      </c>
      <c r="CY437">
        <v>1.3479773814702001</v>
      </c>
      <c r="CZ437">
        <v>1.65775401069519</v>
      </c>
      <c r="DA437">
        <v>1.8895478131949599</v>
      </c>
      <c r="DB437">
        <v>1.6684771255483599</v>
      </c>
      <c r="DC437">
        <v>1.2912267928649399</v>
      </c>
      <c r="DD437">
        <v>1.24472315692872</v>
      </c>
      <c r="DE437">
        <v>1.24472315692872</v>
      </c>
      <c r="DF437">
        <v>1.09360009360009</v>
      </c>
      <c r="DG437">
        <v>1.1826067107966201</v>
      </c>
      <c r="DH437">
        <v>1.1826067107966201</v>
      </c>
      <c r="DI437">
        <v>1.26993589022607</v>
      </c>
      <c r="DJ437">
        <v>1.0601956358164</v>
      </c>
      <c r="DK437">
        <v>1.1165331391114299</v>
      </c>
      <c r="DL437">
        <v>1.1727861771058301</v>
      </c>
      <c r="DM437">
        <v>1.2284082798001399</v>
      </c>
      <c r="DN437">
        <v>1.20818547433168</v>
      </c>
      <c r="DO437" s="70">
        <v>1.15792556131715</v>
      </c>
      <c r="DP437">
        <v>1.07722007722008</v>
      </c>
      <c r="DS437">
        <v>1.3479773814702001</v>
      </c>
      <c r="DT437">
        <v>1.8895478131949599</v>
      </c>
      <c r="DU437">
        <v>2.1388394446422199</v>
      </c>
      <c r="DV437">
        <v>1.20460358056266</v>
      </c>
      <c r="DW437">
        <v>1.39920159680639</v>
      </c>
      <c r="DX437">
        <v>1.2863025962399299</v>
      </c>
    </row>
    <row r="438" spans="102:128" ht="15">
      <c r="CX438">
        <v>2.15273775216138</v>
      </c>
      <c r="CY438">
        <v>1.3479773814702001</v>
      </c>
      <c r="CZ438">
        <v>1.65775401069519</v>
      </c>
      <c r="DA438">
        <v>1.8895478131949599</v>
      </c>
      <c r="DB438">
        <v>1.6684771255483599</v>
      </c>
      <c r="DC438">
        <v>1.2912267928649399</v>
      </c>
      <c r="DD438">
        <v>1.24472315692872</v>
      </c>
      <c r="DE438">
        <v>1.24472315692872</v>
      </c>
      <c r="DF438">
        <v>1.09360009360009</v>
      </c>
      <c r="DG438">
        <v>1.1826067107966201</v>
      </c>
      <c r="DH438">
        <v>1.1826067107966201</v>
      </c>
      <c r="DI438">
        <v>1.26993589022607</v>
      </c>
      <c r="DJ438">
        <v>1.0601956358164</v>
      </c>
      <c r="DK438">
        <v>1.1165331391114299</v>
      </c>
      <c r="DL438">
        <v>1.1727861771058301</v>
      </c>
      <c r="DM438">
        <v>1.2284082798001399</v>
      </c>
      <c r="DN438">
        <v>1.20818547433168</v>
      </c>
      <c r="DO438" s="70">
        <v>1.15792556131715</v>
      </c>
      <c r="DP438">
        <v>1.07722007722008</v>
      </c>
      <c r="DS438">
        <v>1.3479773814702001</v>
      </c>
      <c r="DT438">
        <v>1.8895478131949599</v>
      </c>
      <c r="DU438">
        <v>2.1388394446422199</v>
      </c>
      <c r="DV438">
        <v>1.20460358056266</v>
      </c>
      <c r="DW438">
        <v>1.39920159680639</v>
      </c>
      <c r="DX438">
        <v>1.2863025962399299</v>
      </c>
    </row>
    <row r="439" spans="102:128" ht="15">
      <c r="CX439">
        <v>2.15273775216138</v>
      </c>
      <c r="CY439">
        <v>1.3479773814702001</v>
      </c>
      <c r="CZ439">
        <v>1.65775401069519</v>
      </c>
      <c r="DA439">
        <v>1.8895478131949599</v>
      </c>
      <c r="DB439">
        <v>1.6684771255483599</v>
      </c>
      <c r="DC439">
        <v>1.2912267928649399</v>
      </c>
      <c r="DD439">
        <v>1.24472315692872</v>
      </c>
      <c r="DE439">
        <v>1.24472315692872</v>
      </c>
      <c r="DF439">
        <v>1.09360009360009</v>
      </c>
      <c r="DG439">
        <v>1.1826067107966201</v>
      </c>
      <c r="DH439">
        <v>1.1826067107966201</v>
      </c>
      <c r="DI439">
        <v>1.26993589022607</v>
      </c>
      <c r="DJ439">
        <v>1.0601956358164</v>
      </c>
      <c r="DK439">
        <v>1.1165331391114299</v>
      </c>
      <c r="DL439">
        <v>1.1727861771058301</v>
      </c>
      <c r="DM439">
        <v>1.2284082798001399</v>
      </c>
      <c r="DN439">
        <v>1.20818547433168</v>
      </c>
      <c r="DO439" s="70">
        <v>1.15792556131715</v>
      </c>
      <c r="DP439">
        <v>1.07722007722008</v>
      </c>
      <c r="DS439">
        <v>1.3479773814702001</v>
      </c>
      <c r="DT439">
        <v>1.8895478131949599</v>
      </c>
      <c r="DU439">
        <v>2.1388394446422199</v>
      </c>
      <c r="DV439">
        <v>1.20460358056266</v>
      </c>
      <c r="DW439">
        <v>1.39920159680639</v>
      </c>
      <c r="DX439">
        <v>1.2863025962399299</v>
      </c>
    </row>
    <row r="440" spans="102:128" ht="15">
      <c r="CX440">
        <v>2.15273775216138</v>
      </c>
      <c r="CY440">
        <v>1.3479773814702001</v>
      </c>
      <c r="CZ440">
        <v>1.65775401069519</v>
      </c>
      <c r="DA440">
        <v>1.8895478131949599</v>
      </c>
      <c r="DB440">
        <v>1.6684771255483599</v>
      </c>
      <c r="DC440">
        <v>1.2912267928649399</v>
      </c>
      <c r="DD440">
        <v>1.24472315692872</v>
      </c>
      <c r="DE440">
        <v>1.24472315692872</v>
      </c>
      <c r="DF440">
        <v>1.09360009360009</v>
      </c>
      <c r="DG440">
        <v>1.1826067107966201</v>
      </c>
      <c r="DH440">
        <v>1.1826067107966201</v>
      </c>
      <c r="DI440">
        <v>1.26993589022607</v>
      </c>
      <c r="DJ440">
        <v>1.0601956358164</v>
      </c>
      <c r="DK440">
        <v>1.1165331391114299</v>
      </c>
      <c r="DL440">
        <v>1.1727861771058301</v>
      </c>
      <c r="DM440">
        <v>1.2284082798001399</v>
      </c>
      <c r="DN440">
        <v>1.20818547433168</v>
      </c>
      <c r="DO440" s="70">
        <v>1.15792556131715</v>
      </c>
      <c r="DP440">
        <v>1.07722007722008</v>
      </c>
      <c r="DS440">
        <v>1.3479773814702001</v>
      </c>
      <c r="DT440">
        <v>1.8895478131949599</v>
      </c>
      <c r="DU440">
        <v>2.1388394446422199</v>
      </c>
      <c r="DV440">
        <v>1.20460358056266</v>
      </c>
      <c r="DW440">
        <v>1.39920159680639</v>
      </c>
      <c r="DX440">
        <v>1.2863025962399299</v>
      </c>
    </row>
    <row r="441" spans="102:128" ht="15">
      <c r="CX441">
        <v>2.15273775216138</v>
      </c>
      <c r="CY441">
        <v>1.3479773814702001</v>
      </c>
      <c r="CZ441">
        <v>1.65775401069519</v>
      </c>
      <c r="DA441">
        <v>1.8895478131949599</v>
      </c>
      <c r="DB441">
        <v>1.6684771255483599</v>
      </c>
      <c r="DC441">
        <v>1.2912267928649399</v>
      </c>
      <c r="DD441">
        <v>1.24472315692872</v>
      </c>
      <c r="DE441">
        <v>1.24472315692872</v>
      </c>
      <c r="DF441">
        <v>1.09360009360009</v>
      </c>
      <c r="DG441">
        <v>1.1826067107966201</v>
      </c>
      <c r="DH441">
        <v>1.1826067107966201</v>
      </c>
      <c r="DI441">
        <v>1.26993589022607</v>
      </c>
      <c r="DJ441">
        <v>1.0601956358164</v>
      </c>
      <c r="DK441">
        <v>1.1165331391114299</v>
      </c>
      <c r="DL441">
        <v>1.1727861771058301</v>
      </c>
      <c r="DM441">
        <v>1.2284082798001399</v>
      </c>
      <c r="DN441">
        <v>1.20818547433168</v>
      </c>
      <c r="DO441" s="70">
        <v>1.15792556131715</v>
      </c>
      <c r="DP441">
        <v>1.07722007722008</v>
      </c>
      <c r="DS441">
        <v>1.3479773814702001</v>
      </c>
      <c r="DT441">
        <v>1.8895478131949599</v>
      </c>
      <c r="DU441">
        <v>2.1388394446422199</v>
      </c>
      <c r="DV441">
        <v>1.20460358056266</v>
      </c>
      <c r="DW441">
        <v>1.39920159680639</v>
      </c>
      <c r="DX441">
        <v>1.2863025962399299</v>
      </c>
    </row>
    <row r="442" spans="102:128" ht="15">
      <c r="CX442">
        <v>2.15273775216138</v>
      </c>
      <c r="CY442">
        <v>1.3479773814702001</v>
      </c>
      <c r="CZ442">
        <v>1.65775401069519</v>
      </c>
      <c r="DA442">
        <v>1.8895478131949599</v>
      </c>
      <c r="DB442">
        <v>1.6684771255483599</v>
      </c>
      <c r="DC442">
        <v>1.2912267928649399</v>
      </c>
      <c r="DD442">
        <v>1.24472315692872</v>
      </c>
      <c r="DE442">
        <v>1.24472315692872</v>
      </c>
      <c r="DF442">
        <v>1.09360009360009</v>
      </c>
      <c r="DG442">
        <v>1.1826067107966201</v>
      </c>
      <c r="DH442">
        <v>1.1826067107966201</v>
      </c>
      <c r="DI442">
        <v>1.26993589022607</v>
      </c>
      <c r="DJ442">
        <v>1.0601956358164</v>
      </c>
      <c r="DK442">
        <v>1.1165331391114299</v>
      </c>
      <c r="DL442">
        <v>1.1727861771058301</v>
      </c>
      <c r="DM442">
        <v>1.2284082798001399</v>
      </c>
      <c r="DN442">
        <v>1.20818547433168</v>
      </c>
      <c r="DO442" s="70">
        <v>1.15792556131715</v>
      </c>
      <c r="DP442">
        <v>1.07722007722008</v>
      </c>
      <c r="DS442">
        <v>1.3479773814702001</v>
      </c>
      <c r="DT442">
        <v>1.8895478131949599</v>
      </c>
      <c r="DU442">
        <v>2.1388394446422199</v>
      </c>
      <c r="DV442">
        <v>1.20460358056266</v>
      </c>
      <c r="DW442">
        <v>1.39920159680639</v>
      </c>
      <c r="DX442">
        <v>1.2863025962399299</v>
      </c>
    </row>
    <row r="443" spans="102:128" ht="15">
      <c r="CX443">
        <v>2.15273775216138</v>
      </c>
      <c r="CY443">
        <v>1.3479773814702001</v>
      </c>
      <c r="CZ443">
        <v>1.65775401069519</v>
      </c>
      <c r="DA443">
        <v>1.8895478131949599</v>
      </c>
      <c r="DB443">
        <v>1.6684771255483599</v>
      </c>
      <c r="DC443">
        <v>1.2912267928649399</v>
      </c>
      <c r="DD443">
        <v>1.24472315692872</v>
      </c>
      <c r="DE443">
        <v>1.24472315692872</v>
      </c>
      <c r="DF443">
        <v>1.09360009360009</v>
      </c>
      <c r="DG443">
        <v>1.1826067107966201</v>
      </c>
      <c r="DH443">
        <v>1.1826067107966201</v>
      </c>
      <c r="DI443">
        <v>1.26993589022607</v>
      </c>
      <c r="DJ443">
        <v>1.0601956358164</v>
      </c>
      <c r="DK443">
        <v>1.1165331391114299</v>
      </c>
      <c r="DL443">
        <v>1.1727861771058301</v>
      </c>
      <c r="DM443">
        <v>1.2284082798001399</v>
      </c>
      <c r="DN443">
        <v>1.20818547433168</v>
      </c>
      <c r="DO443" s="70">
        <v>1.15792556131715</v>
      </c>
      <c r="DP443">
        <v>1.07722007722008</v>
      </c>
      <c r="DS443">
        <v>1.3479773814702001</v>
      </c>
      <c r="DT443">
        <v>1.8895478131949599</v>
      </c>
      <c r="DU443">
        <v>2.1388394446422199</v>
      </c>
      <c r="DV443">
        <v>1.20460358056266</v>
      </c>
      <c r="DW443">
        <v>1.39920159680639</v>
      </c>
      <c r="DX443">
        <v>1.2863025962399299</v>
      </c>
    </row>
    <row r="444" spans="102:128" ht="15">
      <c r="CX444">
        <v>2.15273775216138</v>
      </c>
      <c r="CY444">
        <v>1.3479773814702001</v>
      </c>
      <c r="CZ444">
        <v>1.65775401069519</v>
      </c>
      <c r="DA444">
        <v>1.8895478131949599</v>
      </c>
      <c r="DB444">
        <v>1.6684771255483599</v>
      </c>
      <c r="DC444">
        <v>1.2912267928649399</v>
      </c>
      <c r="DD444">
        <v>1.24472315692872</v>
      </c>
      <c r="DE444">
        <v>1.24472315692872</v>
      </c>
      <c r="DF444">
        <v>1.09360009360009</v>
      </c>
      <c r="DG444">
        <v>1.1826067107966201</v>
      </c>
      <c r="DH444">
        <v>1.1826067107966201</v>
      </c>
      <c r="DI444">
        <v>1.26993589022607</v>
      </c>
      <c r="DJ444">
        <v>1.0601956358164</v>
      </c>
      <c r="DK444">
        <v>1.1165331391114299</v>
      </c>
      <c r="DL444">
        <v>1.1727861771058301</v>
      </c>
      <c r="DM444">
        <v>1.2284082798001399</v>
      </c>
      <c r="DN444">
        <v>1.20818547433168</v>
      </c>
      <c r="DO444" s="70">
        <v>1.15792556131715</v>
      </c>
      <c r="DP444">
        <v>1.07722007722008</v>
      </c>
      <c r="DS444">
        <v>1.3479773814702001</v>
      </c>
      <c r="DT444">
        <v>1.8895478131949599</v>
      </c>
      <c r="DU444">
        <v>2.1388394446422199</v>
      </c>
      <c r="DV444">
        <v>1.20460358056266</v>
      </c>
      <c r="DW444">
        <v>1.39920159680639</v>
      </c>
      <c r="DX444">
        <v>1.2863025962399299</v>
      </c>
    </row>
    <row r="445" spans="102:128" ht="15">
      <c r="CX445">
        <v>2.15273775216138</v>
      </c>
      <c r="CY445">
        <v>1.3479773814702001</v>
      </c>
      <c r="CZ445">
        <v>1.65775401069519</v>
      </c>
      <c r="DA445">
        <v>1.8895478131949599</v>
      </c>
      <c r="DB445">
        <v>1.6684771255483599</v>
      </c>
      <c r="DC445">
        <v>1.2912267928649399</v>
      </c>
      <c r="DD445">
        <v>1.24472315692872</v>
      </c>
      <c r="DE445">
        <v>1.24472315692872</v>
      </c>
      <c r="DF445">
        <v>1.09360009360009</v>
      </c>
      <c r="DG445">
        <v>1.1826067107966201</v>
      </c>
      <c r="DH445">
        <v>1.1826067107966201</v>
      </c>
      <c r="DI445">
        <v>1.26993589022607</v>
      </c>
      <c r="DJ445">
        <v>1.0601956358164</v>
      </c>
      <c r="DK445">
        <v>1.1165331391114299</v>
      </c>
      <c r="DL445">
        <v>1.1727861771058301</v>
      </c>
      <c r="DM445">
        <v>1.2284082798001399</v>
      </c>
      <c r="DN445">
        <v>1.20818547433168</v>
      </c>
      <c r="DO445" s="70">
        <v>1.15792556131715</v>
      </c>
      <c r="DP445">
        <v>1.07722007722008</v>
      </c>
      <c r="DS445">
        <v>1.3479773814702001</v>
      </c>
      <c r="DT445">
        <v>1.8895478131949599</v>
      </c>
      <c r="DU445">
        <v>2.1388394446422199</v>
      </c>
      <c r="DV445">
        <v>1.20460358056266</v>
      </c>
      <c r="DW445">
        <v>1.39920159680639</v>
      </c>
      <c r="DX445">
        <v>1.2863025962399299</v>
      </c>
    </row>
    <row r="446" spans="102:128" ht="15">
      <c r="CX446">
        <v>2.15273775216138</v>
      </c>
      <c r="CY446">
        <v>1.3479773814702001</v>
      </c>
      <c r="CZ446">
        <v>1.65775401069519</v>
      </c>
      <c r="DA446">
        <v>1.8895478131949599</v>
      </c>
      <c r="DB446">
        <v>1.6684771255483599</v>
      </c>
      <c r="DC446">
        <v>1.2912267928649399</v>
      </c>
      <c r="DD446">
        <v>1.24472315692872</v>
      </c>
      <c r="DE446">
        <v>1.24472315692872</v>
      </c>
      <c r="DF446">
        <v>1.09360009360009</v>
      </c>
      <c r="DG446">
        <v>1.1826067107966201</v>
      </c>
      <c r="DH446">
        <v>1.1826067107966201</v>
      </c>
      <c r="DI446">
        <v>1.26993589022607</v>
      </c>
      <c r="DJ446">
        <v>1.0601956358164</v>
      </c>
      <c r="DK446">
        <v>1.1165331391114299</v>
      </c>
      <c r="DL446">
        <v>1.1727861771058301</v>
      </c>
      <c r="DM446">
        <v>1.2284082798001399</v>
      </c>
      <c r="DN446">
        <v>1.20818547433168</v>
      </c>
      <c r="DO446" s="70">
        <v>1.15792556131715</v>
      </c>
      <c r="DP446">
        <v>1.07722007722008</v>
      </c>
      <c r="DS446">
        <v>1.3479773814702001</v>
      </c>
      <c r="DT446">
        <v>1.8895478131949599</v>
      </c>
      <c r="DU446">
        <v>2.1388394446422199</v>
      </c>
      <c r="DV446">
        <v>1.20460358056266</v>
      </c>
      <c r="DW446">
        <v>1.39920159680639</v>
      </c>
      <c r="DX446">
        <v>1.2863025962399299</v>
      </c>
    </row>
    <row r="447" spans="102:128" ht="15">
      <c r="CX447">
        <v>2.15273775216138</v>
      </c>
      <c r="CY447">
        <v>1.3479773814702001</v>
      </c>
      <c r="CZ447">
        <v>1.65775401069519</v>
      </c>
      <c r="DA447">
        <v>1.8895478131949599</v>
      </c>
      <c r="DB447">
        <v>1.6684771255483599</v>
      </c>
      <c r="DC447">
        <v>1.2912267928649399</v>
      </c>
      <c r="DD447">
        <v>1.24472315692872</v>
      </c>
      <c r="DE447">
        <v>1.24472315692872</v>
      </c>
      <c r="DF447">
        <v>1.09360009360009</v>
      </c>
      <c r="DG447">
        <v>1.1826067107966201</v>
      </c>
      <c r="DH447">
        <v>1.1826067107966201</v>
      </c>
      <c r="DI447">
        <v>1.26993589022607</v>
      </c>
      <c r="DJ447">
        <v>1.0601956358164</v>
      </c>
      <c r="DK447">
        <v>1.1165331391114299</v>
      </c>
      <c r="DL447">
        <v>1.1727861771058301</v>
      </c>
      <c r="DM447">
        <v>1.2284082798001399</v>
      </c>
      <c r="DN447">
        <v>1.20818547433168</v>
      </c>
      <c r="DO447" s="70">
        <v>1.15792556131715</v>
      </c>
      <c r="DP447">
        <v>1.07722007722008</v>
      </c>
      <c r="DS447">
        <v>1.3479773814702001</v>
      </c>
      <c r="DT447">
        <v>1.8895478131949599</v>
      </c>
      <c r="DU447">
        <v>2.1388394446422199</v>
      </c>
      <c r="DV447">
        <v>1.20460358056266</v>
      </c>
      <c r="DW447">
        <v>1.39920159680639</v>
      </c>
      <c r="DX447">
        <v>1.2863025962399299</v>
      </c>
    </row>
    <row r="448" spans="102:128" ht="15">
      <c r="CX448">
        <v>2.15273775216138</v>
      </c>
      <c r="CY448">
        <v>1.3479773814702001</v>
      </c>
      <c r="CZ448">
        <v>1.65775401069519</v>
      </c>
      <c r="DA448">
        <v>1.8895478131949599</v>
      </c>
      <c r="DB448">
        <v>1.6684771255483599</v>
      </c>
      <c r="DC448">
        <v>1.2912267928649399</v>
      </c>
      <c r="DD448">
        <v>1.24472315692872</v>
      </c>
      <c r="DE448">
        <v>1.24472315692872</v>
      </c>
      <c r="DF448">
        <v>1.09360009360009</v>
      </c>
      <c r="DG448">
        <v>1.1826067107966201</v>
      </c>
      <c r="DH448">
        <v>1.1826067107966201</v>
      </c>
      <c r="DI448">
        <v>1.26993589022607</v>
      </c>
      <c r="DJ448">
        <v>1.0601956358164</v>
      </c>
      <c r="DK448">
        <v>1.1165331391114299</v>
      </c>
      <c r="DL448">
        <v>1.1727861771058301</v>
      </c>
      <c r="DM448">
        <v>1.2284082798001399</v>
      </c>
      <c r="DN448">
        <v>1.20818547433168</v>
      </c>
      <c r="DO448" s="70">
        <v>1.15792556131715</v>
      </c>
      <c r="DP448">
        <v>1.07722007722008</v>
      </c>
      <c r="DS448">
        <v>1.3479773814702001</v>
      </c>
      <c r="DT448">
        <v>1.8895478131949599</v>
      </c>
      <c r="DU448">
        <v>2.1388394446422199</v>
      </c>
      <c r="DV448">
        <v>1.20460358056266</v>
      </c>
      <c r="DW448">
        <v>1.39920159680639</v>
      </c>
      <c r="DX448">
        <v>1.2863025962399299</v>
      </c>
    </row>
    <row r="449" spans="102:128" ht="15">
      <c r="CX449">
        <v>2.15273775216138</v>
      </c>
      <c r="CY449">
        <v>1.3479773814702001</v>
      </c>
      <c r="CZ449">
        <v>1.65775401069519</v>
      </c>
      <c r="DA449">
        <v>1.8895478131949599</v>
      </c>
      <c r="DB449">
        <v>1.6684771255483599</v>
      </c>
      <c r="DC449">
        <v>1.2912267928649399</v>
      </c>
      <c r="DD449">
        <v>1.24472315692872</v>
      </c>
      <c r="DE449">
        <v>1.24472315692872</v>
      </c>
      <c r="DF449">
        <v>1.09360009360009</v>
      </c>
      <c r="DG449">
        <v>1.1826067107966201</v>
      </c>
      <c r="DH449">
        <v>1.1826067107966201</v>
      </c>
      <c r="DI449">
        <v>1.26993589022607</v>
      </c>
      <c r="DJ449">
        <v>1.0601956358164</v>
      </c>
      <c r="DK449">
        <v>1.1165331391114299</v>
      </c>
      <c r="DL449">
        <v>1.1727861771058301</v>
      </c>
      <c r="DM449">
        <v>1.2284082798001399</v>
      </c>
      <c r="DN449">
        <v>1.20818547433168</v>
      </c>
      <c r="DO449" s="70">
        <v>1.15792556131715</v>
      </c>
      <c r="DP449">
        <v>1.07722007722008</v>
      </c>
      <c r="DS449">
        <v>1.3479773814702001</v>
      </c>
      <c r="DT449">
        <v>1.8895478131949599</v>
      </c>
      <c r="DU449">
        <v>2.1388394446422199</v>
      </c>
      <c r="DV449">
        <v>1.20460358056266</v>
      </c>
      <c r="DW449">
        <v>1.39920159680639</v>
      </c>
      <c r="DX449">
        <v>1.2863025962399299</v>
      </c>
    </row>
    <row r="450" spans="102:128" ht="15">
      <c r="CX450">
        <v>2.15273775216138</v>
      </c>
      <c r="CY450">
        <v>1.3479773814702001</v>
      </c>
      <c r="CZ450">
        <v>1.65775401069519</v>
      </c>
      <c r="DA450">
        <v>1.8895478131949599</v>
      </c>
      <c r="DB450">
        <v>1.6684771255483599</v>
      </c>
      <c r="DC450">
        <v>1.2912267928649399</v>
      </c>
      <c r="DD450">
        <v>1.24472315692872</v>
      </c>
      <c r="DE450">
        <v>1.24472315692872</v>
      </c>
      <c r="DF450">
        <v>1.09360009360009</v>
      </c>
      <c r="DG450">
        <v>1.1826067107966201</v>
      </c>
      <c r="DH450">
        <v>1.1826067107966201</v>
      </c>
      <c r="DI450">
        <v>1.26993589022607</v>
      </c>
      <c r="DJ450">
        <v>1.0601956358164</v>
      </c>
      <c r="DK450">
        <v>1.1165331391114299</v>
      </c>
      <c r="DL450">
        <v>1.1727861771058301</v>
      </c>
      <c r="DM450">
        <v>1.2284082798001399</v>
      </c>
      <c r="DN450">
        <v>1.20818547433168</v>
      </c>
      <c r="DO450" s="70">
        <v>1.15792556131715</v>
      </c>
      <c r="DP450">
        <v>1.07722007722008</v>
      </c>
      <c r="DS450">
        <v>1.3479773814702001</v>
      </c>
      <c r="DT450">
        <v>1.8895478131949599</v>
      </c>
      <c r="DU450">
        <v>2.1388394446422199</v>
      </c>
      <c r="DV450">
        <v>1.20460358056266</v>
      </c>
      <c r="DW450">
        <v>1.39920159680639</v>
      </c>
      <c r="DX450">
        <v>1.2863025962399299</v>
      </c>
    </row>
    <row r="451" spans="102:128" ht="15">
      <c r="CX451">
        <v>2.15273775216138</v>
      </c>
      <c r="CY451">
        <v>1.3479773814702001</v>
      </c>
      <c r="CZ451">
        <v>1.65775401069519</v>
      </c>
      <c r="DA451">
        <v>1.8895478131949599</v>
      </c>
      <c r="DB451">
        <v>1.6684771255483599</v>
      </c>
      <c r="DC451">
        <v>1.2912267928649399</v>
      </c>
      <c r="DD451">
        <v>1.24472315692872</v>
      </c>
      <c r="DE451">
        <v>1.24472315692872</v>
      </c>
      <c r="DF451">
        <v>1.09360009360009</v>
      </c>
      <c r="DG451">
        <v>1.1826067107966201</v>
      </c>
      <c r="DH451">
        <v>1.1826067107966201</v>
      </c>
      <c r="DI451">
        <v>1.26993589022607</v>
      </c>
      <c r="DJ451">
        <v>1.0601956358164</v>
      </c>
      <c r="DK451">
        <v>1.1165331391114299</v>
      </c>
      <c r="DL451">
        <v>1.1727861771058301</v>
      </c>
      <c r="DM451">
        <v>1.2284082798001399</v>
      </c>
      <c r="DN451">
        <v>1.20818547433168</v>
      </c>
      <c r="DO451" s="70">
        <v>1.15792556131715</v>
      </c>
      <c r="DP451">
        <v>1.07722007722008</v>
      </c>
      <c r="DS451">
        <v>1.3479773814702001</v>
      </c>
      <c r="DT451">
        <v>1.8895478131949599</v>
      </c>
      <c r="DU451">
        <v>2.1388394446422199</v>
      </c>
      <c r="DV451">
        <v>1.20460358056266</v>
      </c>
      <c r="DW451">
        <v>1.39920159680639</v>
      </c>
      <c r="DX451">
        <v>1.2863025962399299</v>
      </c>
    </row>
    <row r="452" spans="102:128" ht="15">
      <c r="CX452">
        <v>2.15273775216138</v>
      </c>
      <c r="CY452">
        <v>1.3479773814702001</v>
      </c>
      <c r="CZ452">
        <v>1.65775401069519</v>
      </c>
      <c r="DA452">
        <v>1.8895478131949599</v>
      </c>
      <c r="DB452">
        <v>1.6684771255483599</v>
      </c>
      <c r="DC452">
        <v>1.2912267928649399</v>
      </c>
      <c r="DD452">
        <v>1.24472315692872</v>
      </c>
      <c r="DE452">
        <v>1.24472315692872</v>
      </c>
      <c r="DF452">
        <v>1.09360009360009</v>
      </c>
      <c r="DG452">
        <v>1.1826067107966201</v>
      </c>
      <c r="DH452">
        <v>1.1826067107966201</v>
      </c>
      <c r="DI452">
        <v>1.26993589022607</v>
      </c>
      <c r="DJ452">
        <v>1.0601956358164</v>
      </c>
      <c r="DK452">
        <v>1.1165331391114299</v>
      </c>
      <c r="DL452">
        <v>1.1727861771058301</v>
      </c>
      <c r="DM452">
        <v>1.2284082798001399</v>
      </c>
      <c r="DN452">
        <v>1.20818547433168</v>
      </c>
      <c r="DO452" s="70">
        <v>1.15792556131715</v>
      </c>
      <c r="DP452">
        <v>1.07722007722008</v>
      </c>
      <c r="DS452">
        <v>1.3479773814702001</v>
      </c>
      <c r="DT452">
        <v>1.8895478131949599</v>
      </c>
      <c r="DU452">
        <v>2.1388394446422199</v>
      </c>
      <c r="DV452">
        <v>1.20460358056266</v>
      </c>
      <c r="DW452">
        <v>1.39920159680639</v>
      </c>
      <c r="DX452">
        <v>1.2863025962399299</v>
      </c>
    </row>
    <row r="453" spans="102:128" ht="15">
      <c r="CX453">
        <v>2.15273775216138</v>
      </c>
      <c r="CY453">
        <v>1.3479773814702001</v>
      </c>
      <c r="CZ453">
        <v>1.65775401069519</v>
      </c>
      <c r="DA453">
        <v>1.8895478131949599</v>
      </c>
      <c r="DB453">
        <v>1.6684771255483599</v>
      </c>
      <c r="DC453">
        <v>1.2912267928649399</v>
      </c>
      <c r="DD453">
        <v>1.24472315692872</v>
      </c>
      <c r="DE453">
        <v>1.24472315692872</v>
      </c>
      <c r="DF453">
        <v>1.09360009360009</v>
      </c>
      <c r="DG453">
        <v>1.1826067107966201</v>
      </c>
      <c r="DH453">
        <v>1.1826067107966201</v>
      </c>
      <c r="DI453">
        <v>1.26993589022607</v>
      </c>
      <c r="DJ453">
        <v>1.0601956358164</v>
      </c>
      <c r="DK453">
        <v>1.1165331391114299</v>
      </c>
      <c r="DL453">
        <v>1.1727861771058301</v>
      </c>
      <c r="DM453">
        <v>1.2284082798001399</v>
      </c>
      <c r="DN453">
        <v>1.20818547433168</v>
      </c>
      <c r="DO453" s="70">
        <v>1.15792556131715</v>
      </c>
      <c r="DP453">
        <v>1.07722007722008</v>
      </c>
      <c r="DS453">
        <v>1.3479773814702001</v>
      </c>
      <c r="DT453">
        <v>1.8895478131949599</v>
      </c>
      <c r="DU453">
        <v>2.1388394446422199</v>
      </c>
      <c r="DV453">
        <v>1.20460358056266</v>
      </c>
      <c r="DW453">
        <v>1.39920159680639</v>
      </c>
      <c r="DX453">
        <v>1.2863025962399299</v>
      </c>
    </row>
    <row r="454" spans="102:128" ht="15">
      <c r="CX454">
        <v>2.15273775216138</v>
      </c>
      <c r="CY454">
        <v>1.3479773814702001</v>
      </c>
      <c r="CZ454">
        <v>1.65775401069519</v>
      </c>
      <c r="DA454">
        <v>1.8895478131949599</v>
      </c>
      <c r="DB454">
        <v>1.6684771255483599</v>
      </c>
      <c r="DC454">
        <v>1.2912267928649399</v>
      </c>
      <c r="DD454">
        <v>1.24472315692872</v>
      </c>
      <c r="DE454">
        <v>1.24472315692872</v>
      </c>
      <c r="DF454">
        <v>1.09360009360009</v>
      </c>
      <c r="DG454">
        <v>1.1826067107966201</v>
      </c>
      <c r="DH454">
        <v>1.1826067107966201</v>
      </c>
      <c r="DI454">
        <v>1.26993589022607</v>
      </c>
      <c r="DJ454">
        <v>1.0601956358164</v>
      </c>
      <c r="DK454">
        <v>1.1165331391114299</v>
      </c>
      <c r="DL454">
        <v>1.1727861771058301</v>
      </c>
      <c r="DM454">
        <v>1.2284082798001399</v>
      </c>
      <c r="DN454">
        <v>1.20818547433168</v>
      </c>
      <c r="DO454" s="70">
        <v>1.15792556131715</v>
      </c>
      <c r="DP454">
        <v>1.07722007722008</v>
      </c>
      <c r="DS454">
        <v>1.3479773814702001</v>
      </c>
      <c r="DT454">
        <v>1.8895478131949599</v>
      </c>
      <c r="DU454">
        <v>2.1388394446422199</v>
      </c>
      <c r="DV454">
        <v>1.20460358056266</v>
      </c>
      <c r="DW454">
        <v>1.39920159680639</v>
      </c>
      <c r="DX454">
        <v>1.2863025962399299</v>
      </c>
    </row>
    <row r="455" spans="102:128" ht="15">
      <c r="CX455">
        <v>2.15273775216138</v>
      </c>
      <c r="CY455">
        <v>1.3479773814702001</v>
      </c>
      <c r="CZ455">
        <v>1.65775401069519</v>
      </c>
      <c r="DA455">
        <v>1.8895478131949599</v>
      </c>
      <c r="DB455">
        <v>1.6684771255483599</v>
      </c>
      <c r="DC455">
        <v>1.2912267928649399</v>
      </c>
      <c r="DD455">
        <v>1.24472315692872</v>
      </c>
      <c r="DE455">
        <v>1.24472315692872</v>
      </c>
      <c r="DF455">
        <v>1.09360009360009</v>
      </c>
      <c r="DG455">
        <v>1.1826067107966201</v>
      </c>
      <c r="DH455">
        <v>1.1826067107966201</v>
      </c>
      <c r="DI455">
        <v>1.26993589022607</v>
      </c>
      <c r="DJ455">
        <v>1.0601956358164</v>
      </c>
      <c r="DK455">
        <v>1.1165331391114299</v>
      </c>
      <c r="DL455">
        <v>1.1727861771058301</v>
      </c>
      <c r="DM455">
        <v>1.2284082798001399</v>
      </c>
      <c r="DN455">
        <v>1.20818547433168</v>
      </c>
      <c r="DO455" s="70">
        <v>1.15792556131715</v>
      </c>
      <c r="DP455">
        <v>1.07722007722008</v>
      </c>
      <c r="DS455">
        <v>1.3479773814702001</v>
      </c>
      <c r="DT455">
        <v>1.8895478131949599</v>
      </c>
      <c r="DU455">
        <v>2.1388394446422199</v>
      </c>
      <c r="DV455">
        <v>1.20460358056266</v>
      </c>
      <c r="DW455">
        <v>1.39920159680639</v>
      </c>
      <c r="DX455">
        <v>1.2863025962399299</v>
      </c>
    </row>
    <row r="456" spans="102:128" ht="15">
      <c r="CX456">
        <v>2.15273775216138</v>
      </c>
      <c r="CY456">
        <v>1.3479773814702001</v>
      </c>
      <c r="CZ456">
        <v>1.65775401069519</v>
      </c>
      <c r="DA456">
        <v>1.8895478131949599</v>
      </c>
      <c r="DB456">
        <v>1.6684771255483599</v>
      </c>
      <c r="DC456">
        <v>1.2912267928649399</v>
      </c>
      <c r="DD456">
        <v>1.24472315692872</v>
      </c>
      <c r="DE456">
        <v>1.24472315692872</v>
      </c>
      <c r="DF456">
        <v>1.09360009360009</v>
      </c>
      <c r="DG456">
        <v>1.1826067107966201</v>
      </c>
      <c r="DH456">
        <v>1.1826067107966201</v>
      </c>
      <c r="DI456">
        <v>1.26993589022607</v>
      </c>
      <c r="DJ456">
        <v>1.0601956358164</v>
      </c>
      <c r="DK456">
        <v>1.1165331391114299</v>
      </c>
      <c r="DL456">
        <v>1.1727861771058301</v>
      </c>
      <c r="DM456">
        <v>1.2284082798001399</v>
      </c>
      <c r="DN456">
        <v>1.20818547433168</v>
      </c>
      <c r="DO456" s="70">
        <v>1.15792556131715</v>
      </c>
      <c r="DP456">
        <v>1.07722007722008</v>
      </c>
      <c r="DS456">
        <v>1.3479773814702001</v>
      </c>
      <c r="DT456">
        <v>1.8895478131949599</v>
      </c>
      <c r="DU456">
        <v>2.1388394446422199</v>
      </c>
      <c r="DV456">
        <v>1.20460358056266</v>
      </c>
      <c r="DW456">
        <v>1.39920159680639</v>
      </c>
      <c r="DX456">
        <v>1.2863025962399299</v>
      </c>
    </row>
    <row r="457" spans="102:128" ht="15">
      <c r="CX457">
        <v>2.15273775216138</v>
      </c>
      <c r="CY457">
        <v>1.3479773814702001</v>
      </c>
      <c r="CZ457">
        <v>1.65775401069519</v>
      </c>
      <c r="DA457">
        <v>1.8895478131949599</v>
      </c>
      <c r="DB457">
        <v>1.6684771255483599</v>
      </c>
      <c r="DC457">
        <v>1.2912267928649399</v>
      </c>
      <c r="DD457">
        <v>1.24472315692872</v>
      </c>
      <c r="DE457">
        <v>1.24472315692872</v>
      </c>
      <c r="DF457">
        <v>1.09360009360009</v>
      </c>
      <c r="DG457">
        <v>1.1826067107966201</v>
      </c>
      <c r="DH457">
        <v>1.1826067107966201</v>
      </c>
      <c r="DI457">
        <v>1.26993589022607</v>
      </c>
      <c r="DJ457">
        <v>1.0601956358164</v>
      </c>
      <c r="DK457">
        <v>1.1165331391114299</v>
      </c>
      <c r="DL457">
        <v>1.1727861771058301</v>
      </c>
      <c r="DM457">
        <v>1.2284082798001399</v>
      </c>
      <c r="DN457">
        <v>1.20818547433168</v>
      </c>
      <c r="DO457" s="70">
        <v>1.15792556131715</v>
      </c>
      <c r="DP457">
        <v>1.07722007722008</v>
      </c>
      <c r="DS457">
        <v>1.3479773814702001</v>
      </c>
      <c r="DT457">
        <v>1.8895478131949599</v>
      </c>
      <c r="DU457">
        <v>2.1388394446422199</v>
      </c>
      <c r="DV457">
        <v>1.20460358056266</v>
      </c>
      <c r="DW457">
        <v>1.39920159680639</v>
      </c>
      <c r="DX457">
        <v>1.2863025962399299</v>
      </c>
    </row>
    <row r="458" spans="102:128" ht="15">
      <c r="CX458">
        <v>2.15273775216138</v>
      </c>
      <c r="CY458">
        <v>1.3479773814702001</v>
      </c>
      <c r="CZ458">
        <v>1.65775401069519</v>
      </c>
      <c r="DA458">
        <v>1.8895478131949599</v>
      </c>
      <c r="DB458">
        <v>1.6684771255483599</v>
      </c>
      <c r="DC458">
        <v>1.2912267928649399</v>
      </c>
      <c r="DD458">
        <v>1.24472315692872</v>
      </c>
      <c r="DE458">
        <v>1.24472315692872</v>
      </c>
      <c r="DF458">
        <v>1.09360009360009</v>
      </c>
      <c r="DG458">
        <v>1.1826067107966201</v>
      </c>
      <c r="DH458">
        <v>1.1826067107966201</v>
      </c>
      <c r="DI458">
        <v>1.26993589022607</v>
      </c>
      <c r="DJ458">
        <v>1.0601956358164</v>
      </c>
      <c r="DK458">
        <v>1.1165331391114299</v>
      </c>
      <c r="DL458">
        <v>1.1727861771058301</v>
      </c>
      <c r="DM458">
        <v>1.2284082798001399</v>
      </c>
      <c r="DN458">
        <v>1.20818547433168</v>
      </c>
      <c r="DO458" s="70">
        <v>1.15792556131715</v>
      </c>
      <c r="DP458">
        <v>1.07722007722008</v>
      </c>
      <c r="DS458">
        <v>1.3479773814702001</v>
      </c>
      <c r="DT458">
        <v>1.8895478131949599</v>
      </c>
      <c r="DU458">
        <v>2.1388394446422199</v>
      </c>
      <c r="DV458">
        <v>1.20460358056266</v>
      </c>
      <c r="DW458">
        <v>1.39920159680639</v>
      </c>
      <c r="DX458">
        <v>1.2863025962399299</v>
      </c>
    </row>
    <row r="459" spans="102:128" ht="15">
      <c r="CX459">
        <v>2.15273775216138</v>
      </c>
      <c r="CY459">
        <v>1.3479773814702001</v>
      </c>
      <c r="CZ459">
        <v>1.65775401069519</v>
      </c>
      <c r="DA459">
        <v>1.8895478131949599</v>
      </c>
      <c r="DB459">
        <v>1.6684771255483599</v>
      </c>
      <c r="DC459">
        <v>1.2912267928649399</v>
      </c>
      <c r="DD459">
        <v>1.24472315692872</v>
      </c>
      <c r="DE459">
        <v>1.24472315692872</v>
      </c>
      <c r="DF459">
        <v>1.09360009360009</v>
      </c>
      <c r="DG459">
        <v>1.1826067107966201</v>
      </c>
      <c r="DH459">
        <v>1.1826067107966201</v>
      </c>
      <c r="DI459">
        <v>1.26993589022607</v>
      </c>
      <c r="DJ459">
        <v>1.0601956358164</v>
      </c>
      <c r="DK459">
        <v>1.1165331391114299</v>
      </c>
      <c r="DL459">
        <v>1.1727861771058301</v>
      </c>
      <c r="DM459">
        <v>1.2284082798001399</v>
      </c>
      <c r="DN459">
        <v>1.20818547433168</v>
      </c>
      <c r="DO459" s="70">
        <v>1.15792556131715</v>
      </c>
      <c r="DP459">
        <v>1.07722007722008</v>
      </c>
      <c r="DS459">
        <v>1.3479773814702001</v>
      </c>
      <c r="DT459">
        <v>1.8895478131949599</v>
      </c>
      <c r="DU459">
        <v>2.1388394446422199</v>
      </c>
      <c r="DV459">
        <v>1.20460358056266</v>
      </c>
      <c r="DW459">
        <v>1.39920159680639</v>
      </c>
      <c r="DX459">
        <v>1.2863025962399299</v>
      </c>
    </row>
    <row r="460" spans="102:128" ht="15">
      <c r="CX460">
        <v>2.15273775216138</v>
      </c>
      <c r="CY460">
        <v>1.3479773814702001</v>
      </c>
      <c r="CZ460">
        <v>1.65775401069519</v>
      </c>
      <c r="DA460">
        <v>1.8895478131949599</v>
      </c>
      <c r="DB460">
        <v>1.6684771255483599</v>
      </c>
      <c r="DC460">
        <v>1.2912267928649399</v>
      </c>
      <c r="DD460">
        <v>1.24472315692872</v>
      </c>
      <c r="DE460">
        <v>1.24472315692872</v>
      </c>
      <c r="DF460">
        <v>1.09360009360009</v>
      </c>
      <c r="DG460">
        <v>1.1826067107966201</v>
      </c>
      <c r="DH460">
        <v>1.1826067107966201</v>
      </c>
      <c r="DI460">
        <v>1.26993589022607</v>
      </c>
      <c r="DJ460">
        <v>1.0601956358164</v>
      </c>
      <c r="DK460">
        <v>1.1165331391114299</v>
      </c>
      <c r="DL460">
        <v>1.1727861771058301</v>
      </c>
      <c r="DM460">
        <v>1.2284082798001399</v>
      </c>
      <c r="DN460">
        <v>1.20818547433168</v>
      </c>
      <c r="DO460" s="70">
        <v>1.15792556131715</v>
      </c>
      <c r="DP460">
        <v>1.07722007722008</v>
      </c>
      <c r="DS460">
        <v>1.3479773814702001</v>
      </c>
      <c r="DT460">
        <v>1.8895478131949599</v>
      </c>
      <c r="DU460">
        <v>2.1388394446422199</v>
      </c>
      <c r="DV460">
        <v>1.20460358056266</v>
      </c>
      <c r="DW460">
        <v>1.39920159680639</v>
      </c>
      <c r="DX460">
        <v>1.2863025962399299</v>
      </c>
    </row>
    <row r="461" spans="102:128" ht="15">
      <c r="CX461">
        <v>2.15273775216138</v>
      </c>
      <c r="CY461">
        <v>1.3479773814702001</v>
      </c>
      <c r="CZ461">
        <v>1.65775401069519</v>
      </c>
      <c r="DA461">
        <v>1.8895478131949599</v>
      </c>
      <c r="DB461">
        <v>1.6684771255483599</v>
      </c>
      <c r="DC461">
        <v>1.2912267928649399</v>
      </c>
      <c r="DD461">
        <v>1.24472315692872</v>
      </c>
      <c r="DE461">
        <v>1.24472315692872</v>
      </c>
      <c r="DF461">
        <v>1.09360009360009</v>
      </c>
      <c r="DG461">
        <v>1.1826067107966201</v>
      </c>
      <c r="DH461">
        <v>1.1826067107966201</v>
      </c>
      <c r="DI461">
        <v>1.26993589022607</v>
      </c>
      <c r="DJ461">
        <v>1.0601956358164</v>
      </c>
      <c r="DK461">
        <v>1.1165331391114299</v>
      </c>
      <c r="DL461">
        <v>1.1727861771058301</v>
      </c>
      <c r="DM461">
        <v>1.2284082798001399</v>
      </c>
      <c r="DN461">
        <v>1.20818547433168</v>
      </c>
      <c r="DO461" s="70">
        <v>1.15792556131715</v>
      </c>
      <c r="DP461">
        <v>1.07722007722008</v>
      </c>
      <c r="DS461">
        <v>1.3479773814702001</v>
      </c>
      <c r="DT461">
        <v>1.8895478131949599</v>
      </c>
      <c r="DU461">
        <v>2.1388394446422199</v>
      </c>
      <c r="DV461">
        <v>1.20460358056266</v>
      </c>
      <c r="DW461">
        <v>1.39920159680639</v>
      </c>
      <c r="DX461">
        <v>1.2863025962399299</v>
      </c>
    </row>
    <row r="462" spans="102:128" ht="15">
      <c r="CX462">
        <v>2.15273775216138</v>
      </c>
      <c r="CY462">
        <v>1.3479773814702001</v>
      </c>
      <c r="CZ462">
        <v>1.65775401069519</v>
      </c>
      <c r="DA462">
        <v>1.8895478131949599</v>
      </c>
      <c r="DB462">
        <v>1.6684771255483599</v>
      </c>
      <c r="DC462">
        <v>1.2912267928649399</v>
      </c>
      <c r="DD462">
        <v>1.24472315692872</v>
      </c>
      <c r="DE462">
        <v>1.24472315692872</v>
      </c>
      <c r="DF462">
        <v>1.09360009360009</v>
      </c>
      <c r="DG462">
        <v>1.1826067107966201</v>
      </c>
      <c r="DH462">
        <v>1.1826067107966201</v>
      </c>
      <c r="DI462">
        <v>1.26993589022607</v>
      </c>
      <c r="DJ462">
        <v>1.0601956358164</v>
      </c>
      <c r="DK462">
        <v>1.1165331391114299</v>
      </c>
      <c r="DL462">
        <v>1.1727861771058301</v>
      </c>
      <c r="DM462">
        <v>1.2284082798001399</v>
      </c>
      <c r="DN462">
        <v>1.20818547433168</v>
      </c>
      <c r="DO462" s="70">
        <v>1.15792556131715</v>
      </c>
      <c r="DP462">
        <v>1.07722007722008</v>
      </c>
      <c r="DS462">
        <v>1.3479773814702001</v>
      </c>
      <c r="DT462">
        <v>1.8895478131949599</v>
      </c>
      <c r="DU462">
        <v>2.1388394446422199</v>
      </c>
      <c r="DV462">
        <v>1.20460358056266</v>
      </c>
      <c r="DW462">
        <v>1.39920159680639</v>
      </c>
      <c r="DX462">
        <v>1.2863025962399299</v>
      </c>
    </row>
    <row r="463" spans="102:128" ht="15">
      <c r="CX463">
        <v>2.15273775216138</v>
      </c>
      <c r="CY463">
        <v>1.3479773814702001</v>
      </c>
      <c r="CZ463">
        <v>1.65775401069519</v>
      </c>
      <c r="DA463">
        <v>1.8895478131949599</v>
      </c>
      <c r="DB463">
        <v>1.6684771255483599</v>
      </c>
      <c r="DC463">
        <v>1.2912267928649399</v>
      </c>
      <c r="DD463">
        <v>1.24472315692872</v>
      </c>
      <c r="DE463">
        <v>1.24472315692872</v>
      </c>
      <c r="DF463">
        <v>1.09360009360009</v>
      </c>
      <c r="DG463">
        <v>1.1826067107966201</v>
      </c>
      <c r="DH463">
        <v>1.1826067107966201</v>
      </c>
      <c r="DI463">
        <v>1.26993589022607</v>
      </c>
      <c r="DJ463">
        <v>1.0601956358164</v>
      </c>
      <c r="DK463">
        <v>1.1165331391114299</v>
      </c>
      <c r="DL463">
        <v>1.1727861771058301</v>
      </c>
      <c r="DM463">
        <v>1.2284082798001399</v>
      </c>
      <c r="DN463">
        <v>1.20818547433168</v>
      </c>
      <c r="DO463" s="70">
        <v>1.15792556131715</v>
      </c>
      <c r="DP463">
        <v>1.07722007722008</v>
      </c>
      <c r="DS463">
        <v>1.3479773814702001</v>
      </c>
      <c r="DT463">
        <v>1.8895478131949599</v>
      </c>
      <c r="DU463">
        <v>2.1388394446422199</v>
      </c>
      <c r="DV463">
        <v>1.20460358056266</v>
      </c>
      <c r="DW463">
        <v>1.39920159680639</v>
      </c>
      <c r="DX463">
        <v>1.2863025962399299</v>
      </c>
    </row>
    <row r="464" spans="102:128" ht="15">
      <c r="CX464">
        <v>2.15273775216138</v>
      </c>
      <c r="CY464">
        <v>1.3479773814702001</v>
      </c>
      <c r="CZ464">
        <v>1.65775401069519</v>
      </c>
      <c r="DA464">
        <v>1.8895478131949599</v>
      </c>
      <c r="DB464">
        <v>1.6684771255483599</v>
      </c>
      <c r="DC464">
        <v>1.2912267928649399</v>
      </c>
      <c r="DD464">
        <v>1.24472315692872</v>
      </c>
      <c r="DE464">
        <v>1.24472315692872</v>
      </c>
      <c r="DF464">
        <v>1.09360009360009</v>
      </c>
      <c r="DG464">
        <v>1.1826067107966201</v>
      </c>
      <c r="DH464">
        <v>1.1826067107966201</v>
      </c>
      <c r="DI464">
        <v>1.26993589022607</v>
      </c>
      <c r="DJ464">
        <v>1.0601956358164</v>
      </c>
      <c r="DK464">
        <v>1.1165331391114299</v>
      </c>
      <c r="DL464">
        <v>1.1727861771058301</v>
      </c>
      <c r="DM464">
        <v>1.2284082798001399</v>
      </c>
      <c r="DN464">
        <v>1.20818547433168</v>
      </c>
      <c r="DO464" s="70">
        <v>1.15792556131715</v>
      </c>
      <c r="DP464">
        <v>1.07722007722008</v>
      </c>
      <c r="DS464">
        <v>1.3479773814702001</v>
      </c>
      <c r="DT464">
        <v>1.8895478131949599</v>
      </c>
      <c r="DU464">
        <v>2.1388394446422199</v>
      </c>
      <c r="DV464">
        <v>1.20460358056266</v>
      </c>
      <c r="DW464">
        <v>1.39920159680639</v>
      </c>
      <c r="DX464">
        <v>1.2863025962399299</v>
      </c>
    </row>
    <row r="465" spans="102:128" ht="15">
      <c r="CX465">
        <v>2.15273775216138</v>
      </c>
      <c r="CY465">
        <v>1.3479773814702001</v>
      </c>
      <c r="CZ465">
        <v>1.65775401069519</v>
      </c>
      <c r="DA465">
        <v>1.8895478131949599</v>
      </c>
      <c r="DB465">
        <v>1.6684771255483599</v>
      </c>
      <c r="DC465">
        <v>1.2912267928649399</v>
      </c>
      <c r="DD465">
        <v>1.24472315692872</v>
      </c>
      <c r="DE465">
        <v>1.24472315692872</v>
      </c>
      <c r="DF465">
        <v>1.09360009360009</v>
      </c>
      <c r="DG465">
        <v>1.1826067107966201</v>
      </c>
      <c r="DH465">
        <v>1.1826067107966201</v>
      </c>
      <c r="DI465">
        <v>1.26993589022607</v>
      </c>
      <c r="DJ465">
        <v>1.0601956358164</v>
      </c>
      <c r="DK465">
        <v>1.1165331391114299</v>
      </c>
      <c r="DL465">
        <v>1.1727861771058301</v>
      </c>
      <c r="DM465">
        <v>1.2284082798001399</v>
      </c>
      <c r="DN465">
        <v>1.20818547433168</v>
      </c>
      <c r="DO465" s="70">
        <v>1.15792556131715</v>
      </c>
      <c r="DP465">
        <v>1.07722007722008</v>
      </c>
      <c r="DS465">
        <v>1.3479773814702001</v>
      </c>
      <c r="DT465">
        <v>1.8895478131949599</v>
      </c>
      <c r="DU465">
        <v>2.1388394446422199</v>
      </c>
      <c r="DV465">
        <v>1.20460358056266</v>
      </c>
      <c r="DW465">
        <v>1.39920159680639</v>
      </c>
      <c r="DX465">
        <v>1.2863025962399299</v>
      </c>
    </row>
    <row r="466" spans="102:128" ht="15">
      <c r="CX466">
        <v>2.15273775216138</v>
      </c>
      <c r="CY466">
        <v>1.3479773814702001</v>
      </c>
      <c r="CZ466">
        <v>1.65775401069519</v>
      </c>
      <c r="DA466">
        <v>1.8895478131949599</v>
      </c>
      <c r="DB466">
        <v>1.6684771255483599</v>
      </c>
      <c r="DC466">
        <v>1.2912267928649399</v>
      </c>
      <c r="DD466">
        <v>1.24472315692872</v>
      </c>
      <c r="DE466">
        <v>1.24472315692872</v>
      </c>
      <c r="DF466">
        <v>1.09360009360009</v>
      </c>
      <c r="DG466">
        <v>1.1826067107966201</v>
      </c>
      <c r="DH466">
        <v>1.1826067107966201</v>
      </c>
      <c r="DI466">
        <v>1.26993589022607</v>
      </c>
      <c r="DJ466">
        <v>1.0601956358164</v>
      </c>
      <c r="DK466">
        <v>1.1165331391114299</v>
      </c>
      <c r="DL466">
        <v>1.1727861771058301</v>
      </c>
      <c r="DM466">
        <v>1.2284082798001399</v>
      </c>
      <c r="DN466">
        <v>1.20818547433168</v>
      </c>
      <c r="DO466" s="70">
        <v>1.15792556131715</v>
      </c>
      <c r="DP466">
        <v>1.07722007722008</v>
      </c>
      <c r="DS466">
        <v>1.3479773814702001</v>
      </c>
      <c r="DT466">
        <v>1.8895478131949599</v>
      </c>
      <c r="DU466">
        <v>2.1388394446422199</v>
      </c>
      <c r="DV466">
        <v>1.20460358056266</v>
      </c>
      <c r="DW466">
        <v>1.39920159680639</v>
      </c>
      <c r="DX466">
        <v>1.2863025962399299</v>
      </c>
    </row>
    <row r="467" spans="102:128" ht="15">
      <c r="CX467">
        <v>2.15273775216138</v>
      </c>
      <c r="CY467">
        <v>1.3479773814702001</v>
      </c>
      <c r="CZ467">
        <v>1.65775401069519</v>
      </c>
      <c r="DA467">
        <v>1.8895478131949599</v>
      </c>
      <c r="DB467">
        <v>1.6684771255483599</v>
      </c>
      <c r="DC467">
        <v>1.2912267928649399</v>
      </c>
      <c r="DD467">
        <v>1.24472315692872</v>
      </c>
      <c r="DE467">
        <v>1.24472315692872</v>
      </c>
      <c r="DF467">
        <v>1.09360009360009</v>
      </c>
      <c r="DG467">
        <v>1.1826067107966201</v>
      </c>
      <c r="DH467">
        <v>1.1826067107966201</v>
      </c>
      <c r="DI467">
        <v>1.26993589022607</v>
      </c>
      <c r="DJ467">
        <v>1.0601956358164</v>
      </c>
      <c r="DK467">
        <v>1.1165331391114299</v>
      </c>
      <c r="DL467">
        <v>1.1727861771058301</v>
      </c>
      <c r="DM467">
        <v>1.2284082798001399</v>
      </c>
      <c r="DN467">
        <v>1.20818547433168</v>
      </c>
      <c r="DO467" s="70">
        <v>1.15792556131715</v>
      </c>
      <c r="DP467">
        <v>1.07722007722008</v>
      </c>
      <c r="DS467">
        <v>1.3479773814702001</v>
      </c>
      <c r="DT467">
        <v>1.8895478131949599</v>
      </c>
      <c r="DU467">
        <v>2.1388394446422199</v>
      </c>
      <c r="DV467">
        <v>1.20460358056266</v>
      </c>
      <c r="DW467">
        <v>1.39920159680639</v>
      </c>
      <c r="DX467">
        <v>1.2863025962399299</v>
      </c>
    </row>
    <row r="468" spans="102:128" ht="15">
      <c r="CX468">
        <v>2.15273775216138</v>
      </c>
      <c r="CY468">
        <v>1.3479773814702001</v>
      </c>
      <c r="CZ468">
        <v>1.65775401069519</v>
      </c>
      <c r="DA468">
        <v>1.8895478131949599</v>
      </c>
      <c r="DB468">
        <v>1.6684771255483599</v>
      </c>
      <c r="DC468">
        <v>1.2912267928649399</v>
      </c>
      <c r="DD468">
        <v>1.24472315692872</v>
      </c>
      <c r="DE468">
        <v>1.24472315692872</v>
      </c>
      <c r="DF468">
        <v>1.09360009360009</v>
      </c>
      <c r="DG468">
        <v>1.1826067107966201</v>
      </c>
      <c r="DH468">
        <v>1.1826067107966201</v>
      </c>
      <c r="DI468">
        <v>1.26993589022607</v>
      </c>
      <c r="DJ468">
        <v>1.0601956358164</v>
      </c>
      <c r="DK468">
        <v>1.1165331391114299</v>
      </c>
      <c r="DL468">
        <v>1.1727861771058301</v>
      </c>
      <c r="DM468">
        <v>1.2284082798001399</v>
      </c>
      <c r="DN468">
        <v>1.20818547433168</v>
      </c>
      <c r="DO468" s="70">
        <v>1.15792556131715</v>
      </c>
      <c r="DP468">
        <v>1.07722007722008</v>
      </c>
      <c r="DS468">
        <v>1.3479773814702001</v>
      </c>
      <c r="DT468">
        <v>1.8895478131949599</v>
      </c>
      <c r="DU468">
        <v>2.1388394446422199</v>
      </c>
      <c r="DV468">
        <v>1.20460358056266</v>
      </c>
      <c r="DW468">
        <v>1.39920159680639</v>
      </c>
      <c r="DX468">
        <v>1.2863025962399299</v>
      </c>
    </row>
    <row r="469" spans="102:128" ht="15">
      <c r="CX469">
        <v>2.15273775216138</v>
      </c>
      <c r="CY469">
        <v>1.3479773814702001</v>
      </c>
      <c r="CZ469">
        <v>1.65775401069519</v>
      </c>
      <c r="DA469">
        <v>1.8895478131949599</v>
      </c>
      <c r="DB469">
        <v>1.6684771255483599</v>
      </c>
      <c r="DC469">
        <v>1.2912267928649399</v>
      </c>
      <c r="DD469">
        <v>1.24472315692872</v>
      </c>
      <c r="DE469">
        <v>1.24472315692872</v>
      </c>
      <c r="DF469">
        <v>1.09360009360009</v>
      </c>
      <c r="DG469">
        <v>1.1826067107966201</v>
      </c>
      <c r="DH469">
        <v>1.1826067107966201</v>
      </c>
      <c r="DI469">
        <v>1.26993589022607</v>
      </c>
      <c r="DJ469">
        <v>1.0601956358164</v>
      </c>
      <c r="DK469">
        <v>1.1165331391114299</v>
      </c>
      <c r="DL469">
        <v>1.1727861771058301</v>
      </c>
      <c r="DM469">
        <v>1.2284082798001399</v>
      </c>
      <c r="DN469">
        <v>1.20818547433168</v>
      </c>
      <c r="DO469" s="70">
        <v>1.15792556131715</v>
      </c>
      <c r="DP469">
        <v>1.07722007722008</v>
      </c>
      <c r="DS469">
        <v>1.3479773814702001</v>
      </c>
      <c r="DT469">
        <v>1.8895478131949599</v>
      </c>
      <c r="DU469">
        <v>2.1388394446422199</v>
      </c>
      <c r="DV469">
        <v>1.20460358056266</v>
      </c>
      <c r="DW469">
        <v>1.39920159680639</v>
      </c>
      <c r="DX469">
        <v>1.2863025962399299</v>
      </c>
    </row>
    <row r="470" spans="102:128" ht="15">
      <c r="CX470">
        <v>2.15273775216138</v>
      </c>
      <c r="CY470">
        <v>1.3479773814702001</v>
      </c>
      <c r="CZ470">
        <v>1.65775401069519</v>
      </c>
      <c r="DA470">
        <v>1.8895478131949599</v>
      </c>
      <c r="DB470">
        <v>1.6684771255483599</v>
      </c>
      <c r="DC470">
        <v>1.2912267928649399</v>
      </c>
      <c r="DD470">
        <v>1.24472315692872</v>
      </c>
      <c r="DE470">
        <v>1.24472315692872</v>
      </c>
      <c r="DF470">
        <v>1.09360009360009</v>
      </c>
      <c r="DG470">
        <v>1.1826067107966201</v>
      </c>
      <c r="DH470">
        <v>1.1826067107966201</v>
      </c>
      <c r="DI470">
        <v>1.26993589022607</v>
      </c>
      <c r="DJ470">
        <v>1.0601956358164</v>
      </c>
      <c r="DK470">
        <v>1.1165331391114299</v>
      </c>
      <c r="DL470">
        <v>1.1727861771058301</v>
      </c>
      <c r="DM470">
        <v>1.2284082798001399</v>
      </c>
      <c r="DN470">
        <v>1.20818547433168</v>
      </c>
      <c r="DO470" s="70">
        <v>1.15792556131715</v>
      </c>
      <c r="DP470">
        <v>1.07722007722008</v>
      </c>
      <c r="DS470">
        <v>1.3479773814702001</v>
      </c>
      <c r="DT470">
        <v>1.8895478131949599</v>
      </c>
      <c r="DU470">
        <v>2.1388394446422199</v>
      </c>
      <c r="DV470">
        <v>1.20460358056266</v>
      </c>
      <c r="DW470">
        <v>1.39920159680639</v>
      </c>
      <c r="DX470">
        <v>1.2863025962399299</v>
      </c>
    </row>
    <row r="471" spans="102:128" ht="15">
      <c r="CX471">
        <v>2.15273775216138</v>
      </c>
      <c r="CY471">
        <v>1.3479773814702001</v>
      </c>
      <c r="CZ471">
        <v>1.65775401069519</v>
      </c>
      <c r="DA471">
        <v>1.8895478131949599</v>
      </c>
      <c r="DB471">
        <v>1.6684771255483599</v>
      </c>
      <c r="DC471">
        <v>1.2912267928649399</v>
      </c>
      <c r="DD471">
        <v>1.24472315692872</v>
      </c>
      <c r="DE471">
        <v>1.24472315692872</v>
      </c>
      <c r="DF471">
        <v>1.09360009360009</v>
      </c>
      <c r="DG471">
        <v>1.1826067107966201</v>
      </c>
      <c r="DH471">
        <v>1.1826067107966201</v>
      </c>
      <c r="DI471">
        <v>1.26993589022607</v>
      </c>
      <c r="DJ471">
        <v>1.0601956358164</v>
      </c>
      <c r="DK471">
        <v>1.1165331391114299</v>
      </c>
      <c r="DL471">
        <v>1.1727861771058301</v>
      </c>
      <c r="DM471">
        <v>1.2284082798001399</v>
      </c>
      <c r="DN471">
        <v>1.20818547433168</v>
      </c>
      <c r="DO471" s="70">
        <v>1.15792556131715</v>
      </c>
      <c r="DP471">
        <v>1.07722007722008</v>
      </c>
      <c r="DS471">
        <v>1.3479773814702001</v>
      </c>
      <c r="DT471">
        <v>1.8895478131949599</v>
      </c>
      <c r="DU471">
        <v>2.1388394446422199</v>
      </c>
      <c r="DV471">
        <v>1.20460358056266</v>
      </c>
      <c r="DW471">
        <v>1.39920159680639</v>
      </c>
      <c r="DX471">
        <v>1.2863025962399299</v>
      </c>
    </row>
    <row r="472" spans="102:128" ht="15">
      <c r="CX472">
        <v>2.15273775216138</v>
      </c>
      <c r="CY472">
        <v>1.3479773814702001</v>
      </c>
      <c r="CZ472">
        <v>1.65775401069519</v>
      </c>
      <c r="DA472">
        <v>1.8895478131949599</v>
      </c>
      <c r="DB472">
        <v>1.6684771255483599</v>
      </c>
      <c r="DC472">
        <v>1.2912267928649399</v>
      </c>
      <c r="DD472">
        <v>1.24472315692872</v>
      </c>
      <c r="DE472">
        <v>1.24472315692872</v>
      </c>
      <c r="DF472">
        <v>1.09360009360009</v>
      </c>
      <c r="DG472">
        <v>1.1826067107966201</v>
      </c>
      <c r="DH472">
        <v>1.1826067107966201</v>
      </c>
      <c r="DI472">
        <v>1.26993589022607</v>
      </c>
      <c r="DJ472">
        <v>1.0601956358164</v>
      </c>
      <c r="DK472">
        <v>1.1165331391114299</v>
      </c>
      <c r="DL472">
        <v>1.1727861771058301</v>
      </c>
      <c r="DM472">
        <v>1.2284082798001399</v>
      </c>
      <c r="DN472">
        <v>1.20818547433168</v>
      </c>
      <c r="DO472" s="70">
        <v>1.15792556131715</v>
      </c>
      <c r="DP472">
        <v>1.07722007722008</v>
      </c>
      <c r="DS472">
        <v>1.3479773814702001</v>
      </c>
      <c r="DT472">
        <v>1.8895478131949599</v>
      </c>
      <c r="DU472">
        <v>2.1388394446422199</v>
      </c>
      <c r="DV472">
        <v>1.20460358056266</v>
      </c>
      <c r="DW472">
        <v>1.39920159680639</v>
      </c>
      <c r="DX472">
        <v>1.2863025962399299</v>
      </c>
    </row>
    <row r="473" spans="102:128" ht="15">
      <c r="CX473">
        <v>2.15273775216138</v>
      </c>
      <c r="CY473">
        <v>1.3479773814702001</v>
      </c>
      <c r="CZ473">
        <v>1.65775401069519</v>
      </c>
      <c r="DA473">
        <v>1.8895478131949599</v>
      </c>
      <c r="DB473">
        <v>1.6684771255483599</v>
      </c>
      <c r="DC473">
        <v>1.2912267928649399</v>
      </c>
      <c r="DD473">
        <v>1.24472315692872</v>
      </c>
      <c r="DE473">
        <v>1.24472315692872</v>
      </c>
      <c r="DF473">
        <v>1.09360009360009</v>
      </c>
      <c r="DG473">
        <v>1.1826067107966201</v>
      </c>
      <c r="DH473">
        <v>1.1826067107966201</v>
      </c>
      <c r="DI473">
        <v>1.26993589022607</v>
      </c>
      <c r="DJ473">
        <v>1.0601956358164</v>
      </c>
      <c r="DK473">
        <v>1.1165331391114299</v>
      </c>
      <c r="DL473">
        <v>1.1727861771058301</v>
      </c>
      <c r="DM473">
        <v>1.2284082798001399</v>
      </c>
      <c r="DN473">
        <v>1.20818547433168</v>
      </c>
      <c r="DO473" s="70">
        <v>1.15792556131715</v>
      </c>
      <c r="DP473">
        <v>1.07722007722008</v>
      </c>
      <c r="DS473">
        <v>1.3479773814702001</v>
      </c>
      <c r="DT473">
        <v>1.8895478131949599</v>
      </c>
      <c r="DU473">
        <v>2.1388394446422199</v>
      </c>
      <c r="DV473">
        <v>1.20460358056266</v>
      </c>
      <c r="DW473">
        <v>1.39920159680639</v>
      </c>
      <c r="DX473">
        <v>1.2863025962399299</v>
      </c>
    </row>
    <row r="474" spans="102:128" ht="15">
      <c r="CX474">
        <v>2.15273775216138</v>
      </c>
      <c r="CY474">
        <v>1.3479773814702001</v>
      </c>
      <c r="CZ474">
        <v>1.65775401069519</v>
      </c>
      <c r="DA474">
        <v>1.8895478131949599</v>
      </c>
      <c r="DB474">
        <v>1.6684771255483599</v>
      </c>
      <c r="DC474">
        <v>1.2912267928649399</v>
      </c>
      <c r="DD474">
        <v>1.24472315692872</v>
      </c>
      <c r="DE474">
        <v>1.24472315692872</v>
      </c>
      <c r="DF474">
        <v>1.09360009360009</v>
      </c>
      <c r="DG474">
        <v>1.1826067107966201</v>
      </c>
      <c r="DH474">
        <v>1.1826067107966201</v>
      </c>
      <c r="DI474">
        <v>1.26993589022607</v>
      </c>
      <c r="DJ474">
        <v>1.0601956358164</v>
      </c>
      <c r="DK474">
        <v>1.1165331391114299</v>
      </c>
      <c r="DL474">
        <v>1.1727861771058301</v>
      </c>
      <c r="DM474">
        <v>1.2284082798001399</v>
      </c>
      <c r="DN474">
        <v>1.20818547433168</v>
      </c>
      <c r="DO474" s="70">
        <v>1.15792556131715</v>
      </c>
      <c r="DP474">
        <v>1.07722007722008</v>
      </c>
      <c r="DS474">
        <v>1.3479773814702001</v>
      </c>
      <c r="DT474">
        <v>1.8895478131949599</v>
      </c>
      <c r="DU474">
        <v>2.1388394446422199</v>
      </c>
      <c r="DV474">
        <v>1.20460358056266</v>
      </c>
      <c r="DW474">
        <v>1.39920159680639</v>
      </c>
      <c r="DX474">
        <v>1.2863025962399299</v>
      </c>
    </row>
    <row r="475" spans="102:128" ht="15">
      <c r="CX475">
        <v>2.15273775216138</v>
      </c>
      <c r="CY475">
        <v>1.3479773814702001</v>
      </c>
      <c r="CZ475">
        <v>1.65775401069519</v>
      </c>
      <c r="DA475">
        <v>1.8895478131949599</v>
      </c>
      <c r="DB475">
        <v>1.6684771255483599</v>
      </c>
      <c r="DC475">
        <v>1.2912267928649399</v>
      </c>
      <c r="DD475">
        <v>1.24472315692872</v>
      </c>
      <c r="DE475">
        <v>1.24472315692872</v>
      </c>
      <c r="DF475">
        <v>1.09360009360009</v>
      </c>
      <c r="DG475">
        <v>1.1826067107966201</v>
      </c>
      <c r="DH475">
        <v>1.1826067107966201</v>
      </c>
      <c r="DI475">
        <v>1.26993589022607</v>
      </c>
      <c r="DJ475">
        <v>1.0601956358164</v>
      </c>
      <c r="DK475">
        <v>1.1165331391114299</v>
      </c>
      <c r="DL475">
        <v>1.1727861771058301</v>
      </c>
      <c r="DM475">
        <v>1.2284082798001399</v>
      </c>
      <c r="DN475">
        <v>1.20818547433168</v>
      </c>
      <c r="DO475" s="70">
        <v>1.15792556131715</v>
      </c>
      <c r="DP475">
        <v>1.07722007722008</v>
      </c>
      <c r="DS475">
        <v>1.3479773814702001</v>
      </c>
      <c r="DT475">
        <v>1.8895478131949599</v>
      </c>
      <c r="DU475">
        <v>2.1388394446422199</v>
      </c>
      <c r="DV475">
        <v>1.20460358056266</v>
      </c>
      <c r="DW475">
        <v>1.39920159680639</v>
      </c>
      <c r="DX475">
        <v>1.2863025962399299</v>
      </c>
    </row>
    <row r="476" spans="102:128" ht="15">
      <c r="CX476">
        <v>2.15273775216138</v>
      </c>
      <c r="CY476">
        <v>1.3479773814702001</v>
      </c>
      <c r="CZ476">
        <v>1.65775401069519</v>
      </c>
      <c r="DA476">
        <v>1.8895478131949599</v>
      </c>
      <c r="DB476">
        <v>1.6684771255483599</v>
      </c>
      <c r="DC476">
        <v>1.2912267928649399</v>
      </c>
      <c r="DD476">
        <v>1.24472315692872</v>
      </c>
      <c r="DE476">
        <v>1.24472315692872</v>
      </c>
      <c r="DF476">
        <v>1.09360009360009</v>
      </c>
      <c r="DG476">
        <v>1.1826067107966201</v>
      </c>
      <c r="DH476">
        <v>1.1826067107966201</v>
      </c>
      <c r="DI476">
        <v>1.26993589022607</v>
      </c>
      <c r="DJ476">
        <v>1.0601956358164</v>
      </c>
      <c r="DK476">
        <v>1.1165331391114299</v>
      </c>
      <c r="DL476">
        <v>1.1727861771058301</v>
      </c>
      <c r="DM476">
        <v>1.2284082798001399</v>
      </c>
      <c r="DN476">
        <v>1.20818547433168</v>
      </c>
      <c r="DO476" s="70">
        <v>1.15792556131715</v>
      </c>
      <c r="DP476">
        <v>1.07722007722008</v>
      </c>
      <c r="DS476">
        <v>1.3479773814702001</v>
      </c>
      <c r="DT476">
        <v>1.8895478131949599</v>
      </c>
      <c r="DU476">
        <v>2.1388394446422199</v>
      </c>
      <c r="DV476">
        <v>1.20460358056266</v>
      </c>
      <c r="DW476">
        <v>1.39920159680639</v>
      </c>
      <c r="DX476">
        <v>1.2863025962399299</v>
      </c>
    </row>
    <row r="477" spans="102:128" ht="15">
      <c r="CX477">
        <v>2.15273775216138</v>
      </c>
      <c r="CY477">
        <v>1.3479773814702001</v>
      </c>
      <c r="CZ477">
        <v>1.65775401069519</v>
      </c>
      <c r="DA477">
        <v>1.8895478131949599</v>
      </c>
      <c r="DB477">
        <v>1.6684771255483599</v>
      </c>
      <c r="DC477">
        <v>1.2912267928649399</v>
      </c>
      <c r="DD477">
        <v>1.24472315692872</v>
      </c>
      <c r="DE477">
        <v>1.24472315692872</v>
      </c>
      <c r="DF477">
        <v>1.09360009360009</v>
      </c>
      <c r="DG477">
        <v>1.1826067107966201</v>
      </c>
      <c r="DH477">
        <v>1.1826067107966201</v>
      </c>
      <c r="DI477">
        <v>1.26993589022607</v>
      </c>
      <c r="DJ477">
        <v>1.0601956358164</v>
      </c>
      <c r="DK477">
        <v>1.1165331391114299</v>
      </c>
      <c r="DL477">
        <v>1.1727861771058301</v>
      </c>
      <c r="DM477">
        <v>1.2284082798001399</v>
      </c>
      <c r="DN477">
        <v>1.20818547433168</v>
      </c>
      <c r="DO477" s="70">
        <v>1.15792556131715</v>
      </c>
      <c r="DP477">
        <v>1.07722007722008</v>
      </c>
      <c r="DS477">
        <v>1.3479773814702001</v>
      </c>
      <c r="DT477">
        <v>1.8895478131949599</v>
      </c>
      <c r="DU477">
        <v>2.1388394446422199</v>
      </c>
      <c r="DV477">
        <v>1.20460358056266</v>
      </c>
      <c r="DW477">
        <v>1.39920159680639</v>
      </c>
      <c r="DX477">
        <v>1.2863025962399299</v>
      </c>
    </row>
    <row r="478" spans="102:128" ht="15">
      <c r="CX478">
        <v>2.15273775216138</v>
      </c>
      <c r="CY478">
        <v>1.3479773814702001</v>
      </c>
      <c r="CZ478">
        <v>1.65775401069519</v>
      </c>
      <c r="DA478">
        <v>1.8895478131949599</v>
      </c>
      <c r="DB478">
        <v>1.6684771255483599</v>
      </c>
      <c r="DC478">
        <v>1.2912267928649399</v>
      </c>
      <c r="DD478">
        <v>1.24472315692872</v>
      </c>
      <c r="DE478">
        <v>1.24472315692872</v>
      </c>
      <c r="DF478">
        <v>1.09360009360009</v>
      </c>
      <c r="DG478">
        <v>1.1826067107966201</v>
      </c>
      <c r="DH478">
        <v>1.1826067107966201</v>
      </c>
      <c r="DI478">
        <v>1.26993589022607</v>
      </c>
      <c r="DJ478">
        <v>1.0601956358164</v>
      </c>
      <c r="DK478">
        <v>1.1165331391114299</v>
      </c>
      <c r="DL478">
        <v>1.1727861771058301</v>
      </c>
      <c r="DM478">
        <v>1.2284082798001399</v>
      </c>
      <c r="DN478">
        <v>1.20818547433168</v>
      </c>
      <c r="DO478" s="70">
        <v>1.15792556131715</v>
      </c>
      <c r="DP478">
        <v>1.07722007722008</v>
      </c>
      <c r="DS478">
        <v>1.3479773814702001</v>
      </c>
      <c r="DT478">
        <v>1.8895478131949599</v>
      </c>
      <c r="DU478">
        <v>2.1388394446422199</v>
      </c>
      <c r="DV478">
        <v>1.20460358056266</v>
      </c>
      <c r="DW478">
        <v>1.39920159680639</v>
      </c>
      <c r="DX478">
        <v>1.2863025962399299</v>
      </c>
    </row>
    <row r="479" spans="102:128" ht="15">
      <c r="CX479">
        <v>2.15273775216138</v>
      </c>
      <c r="CY479">
        <v>1.3479773814702001</v>
      </c>
      <c r="CZ479">
        <v>1.65775401069519</v>
      </c>
      <c r="DA479">
        <v>1.8895478131949599</v>
      </c>
      <c r="DB479">
        <v>1.6684771255483599</v>
      </c>
      <c r="DC479">
        <v>1.2912267928649399</v>
      </c>
      <c r="DD479">
        <v>1.24472315692872</v>
      </c>
      <c r="DE479">
        <v>1.24472315692872</v>
      </c>
      <c r="DF479">
        <v>1.09360009360009</v>
      </c>
      <c r="DG479">
        <v>1.1826067107966201</v>
      </c>
      <c r="DH479">
        <v>1.1826067107966201</v>
      </c>
      <c r="DI479">
        <v>1.26993589022607</v>
      </c>
      <c r="DJ479">
        <v>1.0601956358164</v>
      </c>
      <c r="DK479">
        <v>1.1165331391114299</v>
      </c>
      <c r="DL479">
        <v>1.1727861771058301</v>
      </c>
      <c r="DM479">
        <v>1.2284082798001399</v>
      </c>
      <c r="DN479">
        <v>1.20818547433168</v>
      </c>
      <c r="DO479" s="70">
        <v>1.15792556131715</v>
      </c>
      <c r="DP479">
        <v>1.07722007722008</v>
      </c>
      <c r="DS479">
        <v>1.3479773814702001</v>
      </c>
      <c r="DT479">
        <v>1.8895478131949599</v>
      </c>
      <c r="DU479">
        <v>2.1388394446422199</v>
      </c>
      <c r="DV479">
        <v>1.20460358056266</v>
      </c>
      <c r="DW479">
        <v>1.39920159680639</v>
      </c>
      <c r="DX479">
        <v>1.2863025962399299</v>
      </c>
    </row>
    <row r="480" spans="102:128" ht="15">
      <c r="CX480">
        <v>2.15273775216138</v>
      </c>
      <c r="CY480">
        <v>1.3479773814702001</v>
      </c>
      <c r="CZ480">
        <v>1.65775401069519</v>
      </c>
      <c r="DA480">
        <v>1.8895478131949599</v>
      </c>
      <c r="DB480">
        <v>1.6684771255483599</v>
      </c>
      <c r="DC480">
        <v>1.2912267928649399</v>
      </c>
      <c r="DD480">
        <v>1.24472315692872</v>
      </c>
      <c r="DE480">
        <v>1.24472315692872</v>
      </c>
      <c r="DF480">
        <v>1.09360009360009</v>
      </c>
      <c r="DG480">
        <v>1.1826067107966201</v>
      </c>
      <c r="DH480">
        <v>1.1826067107966201</v>
      </c>
      <c r="DI480">
        <v>1.26993589022607</v>
      </c>
      <c r="DJ480">
        <v>1.0601956358164</v>
      </c>
      <c r="DK480">
        <v>1.1165331391114299</v>
      </c>
      <c r="DL480">
        <v>1.1727861771058301</v>
      </c>
      <c r="DM480">
        <v>1.2284082798001399</v>
      </c>
      <c r="DN480">
        <v>1.20818547433168</v>
      </c>
      <c r="DO480" s="70">
        <v>1.15792556131715</v>
      </c>
      <c r="DP480">
        <v>1.07722007722008</v>
      </c>
      <c r="DS480">
        <v>1.3479773814702001</v>
      </c>
      <c r="DT480">
        <v>1.8895478131949599</v>
      </c>
      <c r="DU480">
        <v>2.1388394446422199</v>
      </c>
      <c r="DV480">
        <v>1.20460358056266</v>
      </c>
      <c r="DW480">
        <v>1.39920159680639</v>
      </c>
      <c r="DX480">
        <v>1.2863025962399299</v>
      </c>
    </row>
    <row r="481" spans="102:128" ht="15">
      <c r="CX481">
        <v>2.15273775216138</v>
      </c>
      <c r="CY481">
        <v>1.3479773814702001</v>
      </c>
      <c r="CZ481">
        <v>1.65775401069519</v>
      </c>
      <c r="DA481">
        <v>1.8895478131949599</v>
      </c>
      <c r="DB481">
        <v>1.6684771255483599</v>
      </c>
      <c r="DC481">
        <v>1.2912267928649399</v>
      </c>
      <c r="DD481">
        <v>1.24472315692872</v>
      </c>
      <c r="DE481">
        <v>1.24472315692872</v>
      </c>
      <c r="DF481">
        <v>1.09360009360009</v>
      </c>
      <c r="DG481">
        <v>1.1826067107966201</v>
      </c>
      <c r="DH481">
        <v>1.1826067107966201</v>
      </c>
      <c r="DI481">
        <v>1.26993589022607</v>
      </c>
      <c r="DJ481">
        <v>1.0601956358164</v>
      </c>
      <c r="DK481">
        <v>1.1165331391114299</v>
      </c>
      <c r="DL481">
        <v>1.1727861771058301</v>
      </c>
      <c r="DM481">
        <v>1.2284082798001399</v>
      </c>
      <c r="DN481">
        <v>1.20818547433168</v>
      </c>
      <c r="DO481" s="70">
        <v>1.15792556131715</v>
      </c>
      <c r="DP481">
        <v>1.07722007722008</v>
      </c>
      <c r="DS481">
        <v>1.3479773814702001</v>
      </c>
      <c r="DT481">
        <v>1.8895478131949599</v>
      </c>
      <c r="DU481">
        <v>2.1388394446422199</v>
      </c>
      <c r="DV481">
        <v>1.20460358056266</v>
      </c>
      <c r="DW481">
        <v>1.39920159680639</v>
      </c>
      <c r="DX481">
        <v>1.2863025962399299</v>
      </c>
    </row>
    <row r="482" spans="102:128" ht="15">
      <c r="CX482">
        <v>2.15273775216138</v>
      </c>
      <c r="CY482">
        <v>1.3479773814702001</v>
      </c>
      <c r="CZ482">
        <v>1.65775401069519</v>
      </c>
      <c r="DA482">
        <v>1.8895478131949599</v>
      </c>
      <c r="DB482">
        <v>1.6684771255483599</v>
      </c>
      <c r="DC482">
        <v>1.2912267928649399</v>
      </c>
      <c r="DD482">
        <v>1.24472315692872</v>
      </c>
      <c r="DE482">
        <v>1.24472315692872</v>
      </c>
      <c r="DF482">
        <v>1.09360009360009</v>
      </c>
      <c r="DG482">
        <v>1.1826067107966201</v>
      </c>
      <c r="DH482">
        <v>1.1826067107966201</v>
      </c>
      <c r="DI482">
        <v>1.26993589022607</v>
      </c>
      <c r="DJ482">
        <v>1.0601956358164</v>
      </c>
      <c r="DK482">
        <v>1.1165331391114299</v>
      </c>
      <c r="DL482">
        <v>1.1727861771058301</v>
      </c>
      <c r="DM482">
        <v>1.2284082798001399</v>
      </c>
      <c r="DN482">
        <v>1.20818547433168</v>
      </c>
      <c r="DO482" s="70">
        <v>1.15792556131715</v>
      </c>
      <c r="DP482">
        <v>1.07722007722008</v>
      </c>
      <c r="DS482">
        <v>1.3479773814702001</v>
      </c>
      <c r="DT482">
        <v>1.8895478131949599</v>
      </c>
      <c r="DU482">
        <v>2.1388394446422199</v>
      </c>
      <c r="DV482">
        <v>1.20460358056266</v>
      </c>
      <c r="DW482">
        <v>1.39920159680639</v>
      </c>
      <c r="DX482">
        <v>1.2863025962399299</v>
      </c>
    </row>
    <row r="483" spans="102:128" ht="15">
      <c r="CX483">
        <v>2.15273775216138</v>
      </c>
      <c r="CY483">
        <v>1.3479773814702001</v>
      </c>
      <c r="CZ483">
        <v>1.65775401069519</v>
      </c>
      <c r="DA483">
        <v>1.8895478131949599</v>
      </c>
      <c r="DB483">
        <v>1.6684771255483599</v>
      </c>
      <c r="DC483">
        <v>1.2912267928649399</v>
      </c>
      <c r="DD483">
        <v>1.24472315692872</v>
      </c>
      <c r="DE483">
        <v>1.24472315692872</v>
      </c>
      <c r="DF483">
        <v>1.09360009360009</v>
      </c>
      <c r="DG483">
        <v>1.1826067107966201</v>
      </c>
      <c r="DH483">
        <v>1.1826067107966201</v>
      </c>
      <c r="DI483">
        <v>1.26993589022607</v>
      </c>
      <c r="DJ483">
        <v>1.0601956358164</v>
      </c>
      <c r="DK483">
        <v>1.1165331391114299</v>
      </c>
      <c r="DL483">
        <v>1.1727861771058301</v>
      </c>
      <c r="DM483">
        <v>1.2284082798001399</v>
      </c>
      <c r="DN483">
        <v>1.20818547433168</v>
      </c>
      <c r="DO483" s="70">
        <v>1.15792556131715</v>
      </c>
      <c r="DP483">
        <v>1.07722007722008</v>
      </c>
      <c r="DS483">
        <v>1.3479773814702001</v>
      </c>
      <c r="DT483">
        <v>1.8895478131949599</v>
      </c>
      <c r="DU483">
        <v>2.1388394446422199</v>
      </c>
      <c r="DV483">
        <v>1.20460358056266</v>
      </c>
      <c r="DW483">
        <v>1.39920159680639</v>
      </c>
      <c r="DX483">
        <v>1.2863025962399299</v>
      </c>
    </row>
    <row r="484" spans="102:128" ht="15">
      <c r="CX484">
        <v>2.15273775216138</v>
      </c>
      <c r="CY484">
        <v>1.3479773814702001</v>
      </c>
      <c r="CZ484">
        <v>1.65775401069519</v>
      </c>
      <c r="DA484">
        <v>1.8895478131949599</v>
      </c>
      <c r="DB484">
        <v>1.6684771255483599</v>
      </c>
      <c r="DC484">
        <v>1.2912267928649399</v>
      </c>
      <c r="DD484">
        <v>1.24472315692872</v>
      </c>
      <c r="DE484">
        <v>1.24472315692872</v>
      </c>
      <c r="DF484">
        <v>1.09360009360009</v>
      </c>
      <c r="DG484">
        <v>1.1826067107966201</v>
      </c>
      <c r="DH484">
        <v>1.1826067107966201</v>
      </c>
      <c r="DI484">
        <v>1.26993589022607</v>
      </c>
      <c r="DJ484">
        <v>1.0601956358164</v>
      </c>
      <c r="DK484">
        <v>1.1165331391114299</v>
      </c>
      <c r="DL484">
        <v>1.1727861771058301</v>
      </c>
      <c r="DM484">
        <v>1.2284082798001399</v>
      </c>
      <c r="DN484">
        <v>1.20818547433168</v>
      </c>
      <c r="DO484" s="70">
        <v>1.15792556131715</v>
      </c>
      <c r="DP484">
        <v>1.07722007722008</v>
      </c>
      <c r="DS484">
        <v>1.3479773814702001</v>
      </c>
      <c r="DT484">
        <v>1.8895478131949599</v>
      </c>
      <c r="DU484">
        <v>2.1388394446422199</v>
      </c>
      <c r="DV484">
        <v>1.20460358056266</v>
      </c>
      <c r="DW484">
        <v>1.39920159680639</v>
      </c>
      <c r="DX484">
        <v>1.2863025962399299</v>
      </c>
    </row>
    <row r="485" spans="102:128" ht="15">
      <c r="CX485">
        <v>2.15273775216138</v>
      </c>
      <c r="CY485">
        <v>1.3479773814702001</v>
      </c>
      <c r="CZ485">
        <v>1.65775401069519</v>
      </c>
      <c r="DA485">
        <v>1.8895478131949599</v>
      </c>
      <c r="DB485">
        <v>1.6684771255483599</v>
      </c>
      <c r="DC485">
        <v>1.2912267928649399</v>
      </c>
      <c r="DD485">
        <v>1.24472315692872</v>
      </c>
      <c r="DE485">
        <v>1.24472315692872</v>
      </c>
      <c r="DF485">
        <v>1.09360009360009</v>
      </c>
      <c r="DG485">
        <v>1.1826067107966201</v>
      </c>
      <c r="DH485">
        <v>1.1826067107966201</v>
      </c>
      <c r="DI485">
        <v>1.26993589022607</v>
      </c>
      <c r="DJ485">
        <v>1.0601956358164</v>
      </c>
      <c r="DK485">
        <v>1.1165331391114299</v>
      </c>
      <c r="DL485">
        <v>1.1727861771058301</v>
      </c>
      <c r="DM485">
        <v>1.2284082798001399</v>
      </c>
      <c r="DN485">
        <v>1.20818547433168</v>
      </c>
      <c r="DO485" s="70">
        <v>1.15792556131715</v>
      </c>
      <c r="DP485">
        <v>1.07722007722008</v>
      </c>
      <c r="DS485">
        <v>1.3479773814702001</v>
      </c>
      <c r="DT485">
        <v>1.8895478131949599</v>
      </c>
      <c r="DU485">
        <v>2.1388394446422199</v>
      </c>
      <c r="DV485">
        <v>1.20460358056266</v>
      </c>
      <c r="DW485">
        <v>1.39920159680639</v>
      </c>
      <c r="DX485">
        <v>1.2863025962399299</v>
      </c>
    </row>
    <row r="486" spans="102:128" ht="15">
      <c r="CX486">
        <v>2.15273775216138</v>
      </c>
      <c r="CY486">
        <v>1.3479773814702001</v>
      </c>
      <c r="CZ486">
        <v>1.65775401069519</v>
      </c>
      <c r="DA486">
        <v>1.8895478131949599</v>
      </c>
      <c r="DB486">
        <v>1.6684771255483599</v>
      </c>
      <c r="DC486">
        <v>1.2912267928649399</v>
      </c>
      <c r="DD486">
        <v>1.24472315692872</v>
      </c>
      <c r="DE486">
        <v>1.24472315692872</v>
      </c>
      <c r="DF486">
        <v>1.09360009360009</v>
      </c>
      <c r="DG486">
        <v>1.1826067107966201</v>
      </c>
      <c r="DH486">
        <v>1.1826067107966201</v>
      </c>
      <c r="DI486">
        <v>1.26993589022607</v>
      </c>
      <c r="DJ486">
        <v>1.0601956358164</v>
      </c>
      <c r="DK486">
        <v>1.1165331391114299</v>
      </c>
      <c r="DL486">
        <v>1.1727861771058301</v>
      </c>
      <c r="DM486">
        <v>1.2284082798001399</v>
      </c>
      <c r="DN486">
        <v>1.20818547433168</v>
      </c>
      <c r="DO486" s="70">
        <v>1.15792556131715</v>
      </c>
      <c r="DP486">
        <v>1.07722007722008</v>
      </c>
      <c r="DS486">
        <v>1.3479773814702001</v>
      </c>
      <c r="DT486">
        <v>1.8895478131949599</v>
      </c>
      <c r="DU486">
        <v>2.1388394446422199</v>
      </c>
      <c r="DV486">
        <v>1.20460358056266</v>
      </c>
      <c r="DW486">
        <v>1.39920159680639</v>
      </c>
      <c r="DX486">
        <v>1.2863025962399299</v>
      </c>
    </row>
    <row r="487" spans="102:128" ht="15">
      <c r="CX487">
        <v>2.15273775216138</v>
      </c>
      <c r="CY487">
        <v>1.3479773814702001</v>
      </c>
      <c r="CZ487">
        <v>1.65775401069519</v>
      </c>
      <c r="DA487">
        <v>1.8895478131949599</v>
      </c>
      <c r="DB487">
        <v>1.6684771255483599</v>
      </c>
      <c r="DC487">
        <v>1.2912267928649399</v>
      </c>
      <c r="DD487">
        <v>1.24472315692872</v>
      </c>
      <c r="DE487">
        <v>1.24472315692872</v>
      </c>
      <c r="DF487">
        <v>1.09360009360009</v>
      </c>
      <c r="DG487">
        <v>1.1826067107966201</v>
      </c>
      <c r="DH487">
        <v>1.1826067107966201</v>
      </c>
      <c r="DI487">
        <v>1.26993589022607</v>
      </c>
      <c r="DJ487">
        <v>1.0601956358164</v>
      </c>
      <c r="DK487">
        <v>1.1165331391114299</v>
      </c>
      <c r="DL487">
        <v>1.1727861771058301</v>
      </c>
      <c r="DM487">
        <v>1.2284082798001399</v>
      </c>
      <c r="DN487">
        <v>1.20818547433168</v>
      </c>
      <c r="DO487" s="70">
        <v>1.15792556131715</v>
      </c>
      <c r="DP487">
        <v>1.07722007722008</v>
      </c>
      <c r="DS487">
        <v>1.3479773814702001</v>
      </c>
      <c r="DT487">
        <v>1.8895478131949599</v>
      </c>
      <c r="DU487">
        <v>2.1388394446422199</v>
      </c>
      <c r="DV487">
        <v>1.20460358056266</v>
      </c>
      <c r="DW487">
        <v>1.39920159680639</v>
      </c>
      <c r="DX487">
        <v>1.2863025962399299</v>
      </c>
    </row>
    <row r="488" spans="102:128" ht="15">
      <c r="CX488">
        <v>2.15273775216138</v>
      </c>
      <c r="CY488">
        <v>1.3479773814702001</v>
      </c>
      <c r="CZ488">
        <v>1.65775401069519</v>
      </c>
      <c r="DA488">
        <v>1.8895478131949599</v>
      </c>
      <c r="DB488">
        <v>1.6684771255483599</v>
      </c>
      <c r="DC488">
        <v>1.2912267928649399</v>
      </c>
      <c r="DD488">
        <v>1.24472315692872</v>
      </c>
      <c r="DE488">
        <v>1.24472315692872</v>
      </c>
      <c r="DF488">
        <v>1.09360009360009</v>
      </c>
      <c r="DG488">
        <v>1.1826067107966201</v>
      </c>
      <c r="DH488">
        <v>1.1826067107966201</v>
      </c>
      <c r="DI488">
        <v>1.26993589022607</v>
      </c>
      <c r="DJ488">
        <v>1.0601956358164</v>
      </c>
      <c r="DK488">
        <v>1.1165331391114299</v>
      </c>
      <c r="DL488">
        <v>1.1727861771058301</v>
      </c>
      <c r="DM488">
        <v>1.2284082798001399</v>
      </c>
      <c r="DN488">
        <v>1.20818547433168</v>
      </c>
      <c r="DO488" s="70">
        <v>1.15792556131715</v>
      </c>
      <c r="DP488">
        <v>1.07722007722008</v>
      </c>
      <c r="DS488">
        <v>1.3479773814702001</v>
      </c>
      <c r="DT488">
        <v>1.8895478131949599</v>
      </c>
      <c r="DU488">
        <v>2.1388394446422199</v>
      </c>
      <c r="DV488">
        <v>1.20460358056266</v>
      </c>
      <c r="DW488">
        <v>1.39920159680639</v>
      </c>
      <c r="DX488">
        <v>1.2863025962399299</v>
      </c>
    </row>
    <row r="489" spans="102:128" ht="15">
      <c r="CX489">
        <v>2.15273775216138</v>
      </c>
      <c r="CY489">
        <v>1.3479773814702001</v>
      </c>
      <c r="CZ489">
        <v>1.65775401069519</v>
      </c>
      <c r="DA489">
        <v>1.8895478131949599</v>
      </c>
      <c r="DB489">
        <v>1.6684771255483599</v>
      </c>
      <c r="DC489">
        <v>1.2912267928649399</v>
      </c>
      <c r="DD489">
        <v>1.24472315692872</v>
      </c>
      <c r="DE489">
        <v>1.24472315692872</v>
      </c>
      <c r="DF489">
        <v>1.09360009360009</v>
      </c>
      <c r="DG489">
        <v>1.1826067107966201</v>
      </c>
      <c r="DH489">
        <v>1.1826067107966201</v>
      </c>
      <c r="DI489">
        <v>1.26993589022607</v>
      </c>
      <c r="DJ489">
        <v>1.0601956358164</v>
      </c>
      <c r="DK489">
        <v>1.1165331391114299</v>
      </c>
      <c r="DL489">
        <v>1.1727861771058301</v>
      </c>
      <c r="DM489">
        <v>1.2284082798001399</v>
      </c>
      <c r="DN489">
        <v>1.20818547433168</v>
      </c>
      <c r="DO489" s="70">
        <v>1.15792556131715</v>
      </c>
      <c r="DP489">
        <v>1.07722007722008</v>
      </c>
      <c r="DS489">
        <v>1.3479773814702001</v>
      </c>
      <c r="DT489">
        <v>1.8895478131949599</v>
      </c>
      <c r="DU489">
        <v>2.1388394446422199</v>
      </c>
      <c r="DV489">
        <v>1.20460358056266</v>
      </c>
      <c r="DW489">
        <v>1.39920159680639</v>
      </c>
      <c r="DX489">
        <v>1.2863025962399299</v>
      </c>
    </row>
    <row r="490" spans="102:128" ht="15">
      <c r="CX490">
        <v>2.15273775216138</v>
      </c>
      <c r="CY490">
        <v>1.3479773814702001</v>
      </c>
      <c r="CZ490">
        <v>1.65775401069519</v>
      </c>
      <c r="DA490">
        <v>1.8895478131949599</v>
      </c>
      <c r="DB490">
        <v>1.6684771255483599</v>
      </c>
      <c r="DC490">
        <v>1.2912267928649399</v>
      </c>
      <c r="DD490">
        <v>1.24472315692872</v>
      </c>
      <c r="DE490">
        <v>1.24472315692872</v>
      </c>
      <c r="DF490">
        <v>1.09360009360009</v>
      </c>
      <c r="DG490">
        <v>1.1826067107966201</v>
      </c>
      <c r="DH490">
        <v>1.1826067107966201</v>
      </c>
      <c r="DI490">
        <v>1.26993589022607</v>
      </c>
      <c r="DJ490">
        <v>1.0601956358164</v>
      </c>
      <c r="DK490">
        <v>1.1165331391114299</v>
      </c>
      <c r="DL490">
        <v>1.1727861771058301</v>
      </c>
      <c r="DM490">
        <v>1.2284082798001399</v>
      </c>
      <c r="DN490">
        <v>1.20818547433168</v>
      </c>
      <c r="DO490" s="70">
        <v>1.15792556131715</v>
      </c>
      <c r="DP490">
        <v>1.07722007722008</v>
      </c>
      <c r="DS490">
        <v>1.3479773814702001</v>
      </c>
      <c r="DT490">
        <v>1.8895478131949599</v>
      </c>
      <c r="DU490">
        <v>2.1388394446422199</v>
      </c>
      <c r="DV490">
        <v>1.20460358056266</v>
      </c>
      <c r="DW490">
        <v>1.39920159680639</v>
      </c>
      <c r="DX490">
        <v>1.2863025962399299</v>
      </c>
    </row>
    <row r="491" spans="102:128" ht="15">
      <c r="CX491">
        <v>2.15273775216138</v>
      </c>
      <c r="CY491">
        <v>1.3479773814702001</v>
      </c>
      <c r="CZ491">
        <v>1.65775401069519</v>
      </c>
      <c r="DA491">
        <v>1.8895478131949599</v>
      </c>
      <c r="DB491">
        <v>1.6684771255483599</v>
      </c>
      <c r="DC491">
        <v>1.2912267928649399</v>
      </c>
      <c r="DD491">
        <v>1.24472315692872</v>
      </c>
      <c r="DE491">
        <v>1.24472315692872</v>
      </c>
      <c r="DF491">
        <v>1.09360009360009</v>
      </c>
      <c r="DG491">
        <v>1.1826067107966201</v>
      </c>
      <c r="DH491">
        <v>1.1826067107966201</v>
      </c>
      <c r="DI491">
        <v>1.26993589022607</v>
      </c>
      <c r="DJ491">
        <v>1.0601956358164</v>
      </c>
      <c r="DK491">
        <v>1.1165331391114299</v>
      </c>
      <c r="DL491">
        <v>1.1727861771058301</v>
      </c>
      <c r="DM491">
        <v>1.2284082798001399</v>
      </c>
      <c r="DN491">
        <v>1.20818547433168</v>
      </c>
      <c r="DO491" s="70">
        <v>1.15792556131715</v>
      </c>
      <c r="DP491">
        <v>1.07722007722008</v>
      </c>
      <c r="DS491">
        <v>1.3479773814702001</v>
      </c>
      <c r="DT491">
        <v>1.8895478131949599</v>
      </c>
      <c r="DU491">
        <v>2.1388394446422199</v>
      </c>
      <c r="DV491">
        <v>1.20460358056266</v>
      </c>
      <c r="DW491">
        <v>1.39920159680639</v>
      </c>
      <c r="DX491">
        <v>1.2863025962399299</v>
      </c>
    </row>
    <row r="492" spans="102:128" ht="15">
      <c r="CX492">
        <v>2.15273775216138</v>
      </c>
      <c r="CY492">
        <v>1.3479773814702001</v>
      </c>
      <c r="CZ492">
        <v>1.65775401069519</v>
      </c>
      <c r="DA492">
        <v>1.8895478131949599</v>
      </c>
      <c r="DB492">
        <v>1.6684771255483599</v>
      </c>
      <c r="DC492">
        <v>1.2912267928649399</v>
      </c>
      <c r="DD492">
        <v>1.24472315692872</v>
      </c>
      <c r="DE492">
        <v>1.24472315692872</v>
      </c>
      <c r="DF492">
        <v>1.09360009360009</v>
      </c>
      <c r="DG492">
        <v>1.1826067107966201</v>
      </c>
      <c r="DH492">
        <v>1.1826067107966201</v>
      </c>
      <c r="DI492">
        <v>1.26993589022607</v>
      </c>
      <c r="DJ492">
        <v>1.0601956358164</v>
      </c>
      <c r="DK492">
        <v>1.1165331391114299</v>
      </c>
      <c r="DL492">
        <v>1.1727861771058301</v>
      </c>
      <c r="DM492">
        <v>1.2284082798001399</v>
      </c>
      <c r="DN492">
        <v>1.20818547433168</v>
      </c>
      <c r="DO492" s="70">
        <v>1.15792556131715</v>
      </c>
      <c r="DP492">
        <v>1.07722007722008</v>
      </c>
      <c r="DS492">
        <v>1.3479773814702001</v>
      </c>
      <c r="DT492">
        <v>1.8895478131949599</v>
      </c>
      <c r="DU492">
        <v>2.1388394446422199</v>
      </c>
      <c r="DV492">
        <v>1.20460358056266</v>
      </c>
      <c r="DW492">
        <v>1.39920159680639</v>
      </c>
      <c r="DX492">
        <v>1.2863025962399299</v>
      </c>
    </row>
    <row r="493" spans="102:128" ht="15">
      <c r="CX493">
        <v>2.15273775216138</v>
      </c>
      <c r="CY493">
        <v>1.3479773814702001</v>
      </c>
      <c r="CZ493">
        <v>1.65775401069519</v>
      </c>
      <c r="DA493">
        <v>1.8895478131949599</v>
      </c>
      <c r="DB493">
        <v>1.6684771255483599</v>
      </c>
      <c r="DC493">
        <v>1.2912267928649399</v>
      </c>
      <c r="DD493">
        <v>1.24472315692872</v>
      </c>
      <c r="DE493">
        <v>1.24472315692872</v>
      </c>
      <c r="DF493">
        <v>1.09360009360009</v>
      </c>
      <c r="DG493">
        <v>1.1826067107966201</v>
      </c>
      <c r="DH493">
        <v>1.1826067107966201</v>
      </c>
      <c r="DI493">
        <v>1.26993589022607</v>
      </c>
      <c r="DJ493">
        <v>1.0601956358164</v>
      </c>
      <c r="DK493">
        <v>1.1165331391114299</v>
      </c>
      <c r="DL493">
        <v>1.1727861771058301</v>
      </c>
      <c r="DM493">
        <v>1.2284082798001399</v>
      </c>
      <c r="DN493">
        <v>1.20818547433168</v>
      </c>
      <c r="DO493" s="70">
        <v>1.15792556131715</v>
      </c>
      <c r="DP493">
        <v>1.07722007722008</v>
      </c>
      <c r="DS493">
        <v>1.3479773814702001</v>
      </c>
      <c r="DT493">
        <v>1.8895478131949599</v>
      </c>
      <c r="DU493">
        <v>2.1388394446422199</v>
      </c>
      <c r="DV493">
        <v>1.20460358056266</v>
      </c>
      <c r="DW493">
        <v>1.39920159680639</v>
      </c>
      <c r="DX493">
        <v>1.2863025962399299</v>
      </c>
    </row>
    <row r="494" spans="102:128" ht="15">
      <c r="CX494">
        <v>2.15273775216138</v>
      </c>
      <c r="CY494">
        <v>1.3479773814702001</v>
      </c>
      <c r="CZ494">
        <v>1.65775401069519</v>
      </c>
      <c r="DA494">
        <v>1.8895478131949599</v>
      </c>
      <c r="DB494">
        <v>1.6684771255483599</v>
      </c>
      <c r="DC494">
        <v>1.2912267928649399</v>
      </c>
      <c r="DD494">
        <v>1.24472315692872</v>
      </c>
      <c r="DE494">
        <v>1.24472315692872</v>
      </c>
      <c r="DF494">
        <v>1.09360009360009</v>
      </c>
      <c r="DG494">
        <v>1.1826067107966201</v>
      </c>
      <c r="DH494">
        <v>1.1826067107966201</v>
      </c>
      <c r="DI494">
        <v>1.26993589022607</v>
      </c>
      <c r="DJ494">
        <v>1.0601956358164</v>
      </c>
      <c r="DK494">
        <v>1.1165331391114299</v>
      </c>
      <c r="DL494">
        <v>1.1727861771058301</v>
      </c>
      <c r="DM494">
        <v>1.2284082798001399</v>
      </c>
      <c r="DN494">
        <v>1.20818547433168</v>
      </c>
      <c r="DO494" s="70">
        <v>1.15792556131715</v>
      </c>
      <c r="DP494">
        <v>1.07722007722008</v>
      </c>
      <c r="DS494">
        <v>1.3479773814702001</v>
      </c>
      <c r="DT494">
        <v>1.8895478131949599</v>
      </c>
      <c r="DU494">
        <v>2.1388394446422199</v>
      </c>
      <c r="DV494">
        <v>1.20460358056266</v>
      </c>
      <c r="DW494">
        <v>1.39920159680639</v>
      </c>
      <c r="DX494">
        <v>1.2863025962399299</v>
      </c>
    </row>
    <row r="495" spans="102:128" ht="15">
      <c r="CX495">
        <v>2.15273775216138</v>
      </c>
      <c r="CY495">
        <v>1.3479773814702001</v>
      </c>
      <c r="CZ495">
        <v>1.65775401069519</v>
      </c>
      <c r="DA495">
        <v>1.8895478131949599</v>
      </c>
      <c r="DB495">
        <v>1.6684771255483599</v>
      </c>
      <c r="DC495">
        <v>1.2912267928649399</v>
      </c>
      <c r="DD495">
        <v>1.24472315692872</v>
      </c>
      <c r="DE495">
        <v>1.24472315692872</v>
      </c>
      <c r="DF495">
        <v>1.09360009360009</v>
      </c>
      <c r="DG495">
        <v>1.1826067107966201</v>
      </c>
      <c r="DH495">
        <v>1.1826067107966201</v>
      </c>
      <c r="DI495">
        <v>1.26993589022607</v>
      </c>
      <c r="DJ495">
        <v>1.0601956358164</v>
      </c>
      <c r="DK495">
        <v>1.1165331391114299</v>
      </c>
      <c r="DL495">
        <v>1.1727861771058301</v>
      </c>
      <c r="DM495">
        <v>1.2284082798001399</v>
      </c>
      <c r="DN495">
        <v>1.20818547433168</v>
      </c>
      <c r="DO495" s="70">
        <v>1.15792556131715</v>
      </c>
      <c r="DP495">
        <v>1.07722007722008</v>
      </c>
      <c r="DS495">
        <v>1.3479773814702001</v>
      </c>
      <c r="DT495">
        <v>1.8895478131949599</v>
      </c>
      <c r="DU495">
        <v>2.1388394446422199</v>
      </c>
      <c r="DV495">
        <v>1.20460358056266</v>
      </c>
      <c r="DW495">
        <v>1.39920159680639</v>
      </c>
      <c r="DX495">
        <v>1.2863025962399299</v>
      </c>
    </row>
    <row r="496" spans="102:128" ht="15">
      <c r="CX496">
        <v>2.15273775216138</v>
      </c>
      <c r="CY496">
        <v>1.3479773814702001</v>
      </c>
      <c r="CZ496">
        <v>1.65775401069519</v>
      </c>
      <c r="DA496">
        <v>1.8895478131949599</v>
      </c>
      <c r="DB496">
        <v>1.6684771255483599</v>
      </c>
      <c r="DC496">
        <v>1.2912267928649399</v>
      </c>
      <c r="DD496">
        <v>1.24472315692872</v>
      </c>
      <c r="DE496">
        <v>1.24472315692872</v>
      </c>
      <c r="DF496">
        <v>1.09360009360009</v>
      </c>
      <c r="DG496">
        <v>1.1826067107966201</v>
      </c>
      <c r="DH496">
        <v>1.1826067107966201</v>
      </c>
      <c r="DI496">
        <v>1.26993589022607</v>
      </c>
      <c r="DJ496">
        <v>1.0601956358164</v>
      </c>
      <c r="DK496">
        <v>1.1165331391114299</v>
      </c>
      <c r="DL496">
        <v>1.1727861771058301</v>
      </c>
      <c r="DM496">
        <v>1.2284082798001399</v>
      </c>
      <c r="DN496">
        <v>1.20818547433168</v>
      </c>
      <c r="DO496" s="70">
        <v>1.15792556131715</v>
      </c>
      <c r="DP496">
        <v>1.07722007722008</v>
      </c>
      <c r="DS496">
        <v>1.3479773814702001</v>
      </c>
      <c r="DT496">
        <v>1.8895478131949599</v>
      </c>
      <c r="DU496">
        <v>2.1388394446422199</v>
      </c>
      <c r="DV496">
        <v>1.20460358056266</v>
      </c>
      <c r="DW496">
        <v>1.39920159680639</v>
      </c>
      <c r="DX496">
        <v>1.2863025962399299</v>
      </c>
    </row>
    <row r="497" spans="102:128" ht="15">
      <c r="CX497">
        <v>2.15273775216138</v>
      </c>
      <c r="CY497">
        <v>1.3479773814702001</v>
      </c>
      <c r="CZ497">
        <v>1.65775401069519</v>
      </c>
      <c r="DA497">
        <v>1.8895478131949599</v>
      </c>
      <c r="DB497">
        <v>1.6684771255483599</v>
      </c>
      <c r="DC497">
        <v>1.2912267928649399</v>
      </c>
      <c r="DD497">
        <v>1.24472315692872</v>
      </c>
      <c r="DE497">
        <v>1.24472315692872</v>
      </c>
      <c r="DF497">
        <v>1.09360009360009</v>
      </c>
      <c r="DG497">
        <v>1.1826067107966201</v>
      </c>
      <c r="DH497">
        <v>1.1826067107966201</v>
      </c>
      <c r="DI497">
        <v>1.26993589022607</v>
      </c>
      <c r="DJ497">
        <v>1.0601956358164</v>
      </c>
      <c r="DK497">
        <v>1.1165331391114299</v>
      </c>
      <c r="DL497">
        <v>1.1727861771058301</v>
      </c>
      <c r="DM497">
        <v>1.2284082798001399</v>
      </c>
      <c r="DN497">
        <v>1.20818547433168</v>
      </c>
      <c r="DO497" s="70">
        <v>1.15792556131715</v>
      </c>
      <c r="DP497">
        <v>1.07722007722008</v>
      </c>
      <c r="DS497">
        <v>1.3479773814702001</v>
      </c>
      <c r="DT497">
        <v>1.8895478131949599</v>
      </c>
      <c r="DU497">
        <v>2.1388394446422199</v>
      </c>
      <c r="DV497">
        <v>1.20460358056266</v>
      </c>
      <c r="DW497">
        <v>1.39920159680639</v>
      </c>
      <c r="DX497">
        <v>1.2863025962399299</v>
      </c>
    </row>
    <row r="498" spans="102:128" ht="15">
      <c r="CX498">
        <v>2.15273775216138</v>
      </c>
      <c r="CY498">
        <v>1.3479773814702001</v>
      </c>
      <c r="CZ498">
        <v>1.65775401069519</v>
      </c>
      <c r="DA498">
        <v>1.8895478131949599</v>
      </c>
      <c r="DB498">
        <v>1.6684771255483599</v>
      </c>
      <c r="DC498">
        <v>1.2912267928649399</v>
      </c>
      <c r="DD498">
        <v>1.24472315692872</v>
      </c>
      <c r="DE498">
        <v>1.24472315692872</v>
      </c>
      <c r="DF498">
        <v>1.09360009360009</v>
      </c>
      <c r="DG498">
        <v>1.1826067107966201</v>
      </c>
      <c r="DH498">
        <v>1.1826067107966201</v>
      </c>
      <c r="DI498">
        <v>1.26993589022607</v>
      </c>
      <c r="DJ498">
        <v>1.0601956358164</v>
      </c>
      <c r="DK498">
        <v>1.1165331391114299</v>
      </c>
      <c r="DL498">
        <v>1.1727861771058301</v>
      </c>
      <c r="DM498">
        <v>1.2284082798001399</v>
      </c>
      <c r="DN498">
        <v>1.20818547433168</v>
      </c>
      <c r="DO498" s="70">
        <v>1.15792556131715</v>
      </c>
      <c r="DP498">
        <v>1.07722007722008</v>
      </c>
      <c r="DS498">
        <v>1.3479773814702001</v>
      </c>
      <c r="DT498">
        <v>1.8895478131949599</v>
      </c>
      <c r="DU498">
        <v>2.1388394446422199</v>
      </c>
      <c r="DV498">
        <v>1.20460358056266</v>
      </c>
      <c r="DW498">
        <v>1.39920159680639</v>
      </c>
      <c r="DX498">
        <v>1.2863025962399299</v>
      </c>
    </row>
    <row r="499" spans="102:128" ht="15">
      <c r="CX499">
        <v>2.15273775216138</v>
      </c>
      <c r="CY499">
        <v>1.3479773814702001</v>
      </c>
      <c r="CZ499">
        <v>1.65775401069519</v>
      </c>
      <c r="DA499">
        <v>1.8895478131949599</v>
      </c>
      <c r="DB499">
        <v>1.6684771255483599</v>
      </c>
      <c r="DC499">
        <v>1.2912267928649399</v>
      </c>
      <c r="DD499">
        <v>1.24472315692872</v>
      </c>
      <c r="DE499">
        <v>1.24472315692872</v>
      </c>
      <c r="DF499">
        <v>1.09360009360009</v>
      </c>
      <c r="DG499">
        <v>1.1826067107966201</v>
      </c>
      <c r="DH499">
        <v>1.1826067107966201</v>
      </c>
      <c r="DI499">
        <v>1.26993589022607</v>
      </c>
      <c r="DJ499">
        <v>1.0601956358164</v>
      </c>
      <c r="DK499">
        <v>1.1165331391114299</v>
      </c>
      <c r="DL499">
        <v>1.1727861771058301</v>
      </c>
      <c r="DM499">
        <v>1.2284082798001399</v>
      </c>
      <c r="DN499">
        <v>1.20818547433168</v>
      </c>
      <c r="DO499" s="70">
        <v>1.15792556131715</v>
      </c>
      <c r="DP499">
        <v>1.07722007722008</v>
      </c>
      <c r="DS499">
        <v>1.3479773814702001</v>
      </c>
      <c r="DT499">
        <v>1.8895478131949599</v>
      </c>
      <c r="DU499">
        <v>2.1388394446422199</v>
      </c>
      <c r="DV499">
        <v>1.20460358056266</v>
      </c>
      <c r="DW499">
        <v>1.39920159680639</v>
      </c>
      <c r="DX499">
        <v>1.2863025962399299</v>
      </c>
    </row>
    <row r="500" spans="102:128" ht="15">
      <c r="CX500">
        <v>2.15273775216138</v>
      </c>
      <c r="CY500">
        <v>1.3479773814702001</v>
      </c>
      <c r="CZ500">
        <v>1.65775401069519</v>
      </c>
      <c r="DA500">
        <v>1.8895478131949599</v>
      </c>
      <c r="DB500">
        <v>1.6684771255483599</v>
      </c>
      <c r="DC500">
        <v>1.2912267928649399</v>
      </c>
      <c r="DD500">
        <v>1.24472315692872</v>
      </c>
      <c r="DE500">
        <v>1.24472315692872</v>
      </c>
      <c r="DF500">
        <v>1.09360009360009</v>
      </c>
      <c r="DG500">
        <v>1.1826067107966201</v>
      </c>
      <c r="DH500">
        <v>1.1826067107966201</v>
      </c>
      <c r="DI500">
        <v>1.26993589022607</v>
      </c>
      <c r="DJ500">
        <v>1.0601956358164</v>
      </c>
      <c r="DK500">
        <v>1.1165331391114299</v>
      </c>
      <c r="DL500">
        <v>1.1727861771058301</v>
      </c>
      <c r="DM500">
        <v>1.2284082798001399</v>
      </c>
      <c r="DN500">
        <v>1.20818547433168</v>
      </c>
      <c r="DO500" s="70">
        <v>1.15792556131715</v>
      </c>
      <c r="DP500">
        <v>1.07722007722008</v>
      </c>
      <c r="DS500">
        <v>1.3479773814702001</v>
      </c>
      <c r="DT500">
        <v>1.8895478131949599</v>
      </c>
      <c r="DU500">
        <v>2.1388394446422199</v>
      </c>
      <c r="DV500">
        <v>1.20460358056266</v>
      </c>
      <c r="DW500">
        <v>1.39920159680639</v>
      </c>
      <c r="DX500">
        <v>1.2863025962399299</v>
      </c>
    </row>
    <row r="501" spans="102:128" ht="15">
      <c r="CX501">
        <v>2.15273775216138</v>
      </c>
      <c r="CY501">
        <v>1.3479773814702001</v>
      </c>
      <c r="CZ501">
        <v>1.65775401069519</v>
      </c>
      <c r="DA501">
        <v>1.8895478131949599</v>
      </c>
      <c r="DB501">
        <v>1.6684771255483599</v>
      </c>
      <c r="DC501">
        <v>1.2912267928649399</v>
      </c>
      <c r="DD501">
        <v>1.24472315692872</v>
      </c>
      <c r="DE501">
        <v>1.24472315692872</v>
      </c>
      <c r="DF501">
        <v>1.09360009360009</v>
      </c>
      <c r="DG501">
        <v>1.1826067107966201</v>
      </c>
      <c r="DH501">
        <v>1.1826067107966201</v>
      </c>
      <c r="DI501">
        <v>1.26993589022607</v>
      </c>
      <c r="DJ501">
        <v>1.0601956358164</v>
      </c>
      <c r="DK501">
        <v>1.1165331391114299</v>
      </c>
      <c r="DL501">
        <v>1.1727861771058301</v>
      </c>
      <c r="DM501">
        <v>1.2284082798001399</v>
      </c>
      <c r="DN501">
        <v>1.20818547433168</v>
      </c>
      <c r="DO501" s="70">
        <v>1.15792556131715</v>
      </c>
      <c r="DP501">
        <v>1.07722007722008</v>
      </c>
      <c r="DS501">
        <v>1.3479773814702001</v>
      </c>
      <c r="DT501">
        <v>1.8895478131949599</v>
      </c>
      <c r="DU501">
        <v>2.1388394446422199</v>
      </c>
      <c r="DV501">
        <v>1.20460358056266</v>
      </c>
      <c r="DW501">
        <v>1.39920159680639</v>
      </c>
      <c r="DX501">
        <v>1.2863025962399299</v>
      </c>
    </row>
    <row r="502" spans="102:128" ht="15">
      <c r="CX502">
        <v>2.15273775216138</v>
      </c>
      <c r="CY502">
        <v>1.3479773814702001</v>
      </c>
      <c r="CZ502">
        <v>1.65775401069519</v>
      </c>
      <c r="DA502">
        <v>1.8895478131949599</v>
      </c>
      <c r="DB502">
        <v>1.6684771255483599</v>
      </c>
      <c r="DC502">
        <v>1.2912267928649399</v>
      </c>
      <c r="DD502">
        <v>1.24472315692872</v>
      </c>
      <c r="DE502">
        <v>1.24472315692872</v>
      </c>
      <c r="DF502">
        <v>1.09360009360009</v>
      </c>
      <c r="DG502">
        <v>1.1826067107966201</v>
      </c>
      <c r="DH502">
        <v>1.1826067107966201</v>
      </c>
      <c r="DI502">
        <v>1.26993589022607</v>
      </c>
      <c r="DJ502">
        <v>1.0601956358164</v>
      </c>
      <c r="DK502">
        <v>1.1165331391114299</v>
      </c>
      <c r="DL502">
        <v>1.1727861771058301</v>
      </c>
      <c r="DM502">
        <v>1.2284082798001399</v>
      </c>
      <c r="DN502">
        <v>1.20818547433168</v>
      </c>
      <c r="DO502" s="70">
        <v>1.15792556131715</v>
      </c>
      <c r="DP502">
        <v>1.07722007722008</v>
      </c>
      <c r="DS502">
        <v>1.3479773814702001</v>
      </c>
      <c r="DT502">
        <v>1.8895478131949599</v>
      </c>
      <c r="DU502">
        <v>2.1388394446422199</v>
      </c>
      <c r="DV502">
        <v>1.20460358056266</v>
      </c>
      <c r="DW502">
        <v>1.39920159680639</v>
      </c>
      <c r="DX502">
        <v>1.2863025962399299</v>
      </c>
    </row>
    <row r="503" spans="102:128" ht="15">
      <c r="CX503">
        <v>2.15273775216138</v>
      </c>
      <c r="CY503">
        <v>1.3479773814702001</v>
      </c>
      <c r="CZ503">
        <v>1.65775401069519</v>
      </c>
      <c r="DA503">
        <v>1.8895478131949599</v>
      </c>
      <c r="DB503">
        <v>1.6684771255483599</v>
      </c>
      <c r="DC503">
        <v>1.2912267928649399</v>
      </c>
      <c r="DD503">
        <v>1.24472315692872</v>
      </c>
      <c r="DE503">
        <v>1.24472315692872</v>
      </c>
      <c r="DF503">
        <v>1.09360009360009</v>
      </c>
      <c r="DG503">
        <v>1.1826067107966201</v>
      </c>
      <c r="DH503">
        <v>1.1826067107966201</v>
      </c>
      <c r="DI503">
        <v>1.26993589022607</v>
      </c>
      <c r="DJ503">
        <v>1.0601956358164</v>
      </c>
      <c r="DK503">
        <v>1.1165331391114299</v>
      </c>
      <c r="DL503">
        <v>1.1727861771058301</v>
      </c>
      <c r="DM503">
        <v>1.2284082798001399</v>
      </c>
      <c r="DN503">
        <v>1.20818547433168</v>
      </c>
      <c r="DO503" s="70">
        <v>1.15792556131715</v>
      </c>
      <c r="DP503">
        <v>1.07722007722008</v>
      </c>
      <c r="DS503">
        <v>1.3479773814702001</v>
      </c>
      <c r="DT503">
        <v>1.8895478131949599</v>
      </c>
      <c r="DU503">
        <v>2.1388394446422199</v>
      </c>
      <c r="DV503">
        <v>1.20460358056266</v>
      </c>
      <c r="DW503">
        <v>1.39920159680639</v>
      </c>
      <c r="DX503">
        <v>1.2863025962399299</v>
      </c>
    </row>
    <row r="504" spans="102:128" ht="15">
      <c r="CX504">
        <v>2.15273775216138</v>
      </c>
      <c r="CY504">
        <v>1.3479773814702001</v>
      </c>
      <c r="CZ504">
        <v>1.65775401069519</v>
      </c>
      <c r="DA504">
        <v>1.8895478131949599</v>
      </c>
      <c r="DB504">
        <v>1.6684771255483599</v>
      </c>
      <c r="DC504">
        <v>1.2912267928649399</v>
      </c>
      <c r="DD504">
        <v>1.24472315692872</v>
      </c>
      <c r="DE504">
        <v>1.24472315692872</v>
      </c>
      <c r="DF504">
        <v>1.09360009360009</v>
      </c>
      <c r="DG504">
        <v>1.1826067107966201</v>
      </c>
      <c r="DH504">
        <v>1.1826067107966201</v>
      </c>
      <c r="DI504">
        <v>1.26993589022607</v>
      </c>
      <c r="DJ504">
        <v>1.0601956358164</v>
      </c>
      <c r="DK504">
        <v>1.1165331391114299</v>
      </c>
      <c r="DL504">
        <v>1.1727861771058301</v>
      </c>
      <c r="DM504">
        <v>1.2284082798001399</v>
      </c>
      <c r="DN504">
        <v>1.20818547433168</v>
      </c>
      <c r="DO504" s="70">
        <v>1.15792556131715</v>
      </c>
      <c r="DP504">
        <v>1.07722007722008</v>
      </c>
      <c r="DS504">
        <v>1.3479773814702001</v>
      </c>
      <c r="DT504">
        <v>1.8895478131949599</v>
      </c>
      <c r="DU504">
        <v>2.1388394446422199</v>
      </c>
      <c r="DV504">
        <v>1.20460358056266</v>
      </c>
      <c r="DW504">
        <v>1.39920159680639</v>
      </c>
      <c r="DX504">
        <v>1.2863025962399299</v>
      </c>
    </row>
    <row r="505" spans="102:128" ht="15">
      <c r="CX505">
        <v>2.15273775216138</v>
      </c>
      <c r="CY505">
        <v>1.3479773814702001</v>
      </c>
      <c r="CZ505">
        <v>1.65775401069519</v>
      </c>
      <c r="DA505">
        <v>1.8895478131949599</v>
      </c>
      <c r="DB505">
        <v>1.6684771255483599</v>
      </c>
      <c r="DC505">
        <v>1.2912267928649399</v>
      </c>
      <c r="DD505">
        <v>1.24472315692872</v>
      </c>
      <c r="DE505">
        <v>1.24472315692872</v>
      </c>
      <c r="DF505">
        <v>1.09360009360009</v>
      </c>
      <c r="DG505">
        <v>1.1826067107966201</v>
      </c>
      <c r="DH505">
        <v>1.1826067107966201</v>
      </c>
      <c r="DI505">
        <v>1.26993589022607</v>
      </c>
      <c r="DJ505">
        <v>1.0601956358164</v>
      </c>
      <c r="DK505">
        <v>1.1165331391114299</v>
      </c>
      <c r="DL505">
        <v>1.1727861771058301</v>
      </c>
      <c r="DM505">
        <v>1.2284082798001399</v>
      </c>
      <c r="DN505">
        <v>1.20818547433168</v>
      </c>
      <c r="DO505" s="70">
        <v>1.15792556131715</v>
      </c>
      <c r="DP505">
        <v>1.07722007722008</v>
      </c>
      <c r="DS505">
        <v>1.3479773814702001</v>
      </c>
      <c r="DT505">
        <v>1.8895478131949599</v>
      </c>
      <c r="DU505">
        <v>2.1388394446422199</v>
      </c>
      <c r="DV505">
        <v>1.20460358056266</v>
      </c>
      <c r="DW505">
        <v>1.39920159680639</v>
      </c>
      <c r="DX505">
        <v>1.2863025962399299</v>
      </c>
    </row>
    <row r="506" spans="102:128" ht="15">
      <c r="CX506">
        <v>2.15273775216138</v>
      </c>
      <c r="CY506">
        <v>1.3479773814702001</v>
      </c>
      <c r="CZ506">
        <v>1.65775401069519</v>
      </c>
      <c r="DA506">
        <v>1.8895478131949599</v>
      </c>
      <c r="DB506">
        <v>1.6684771255483599</v>
      </c>
      <c r="DC506">
        <v>1.2912267928649399</v>
      </c>
      <c r="DD506">
        <v>1.24472315692872</v>
      </c>
      <c r="DE506">
        <v>1.24472315692872</v>
      </c>
      <c r="DF506">
        <v>1.09360009360009</v>
      </c>
      <c r="DG506">
        <v>1.1826067107966201</v>
      </c>
      <c r="DH506">
        <v>1.1826067107966201</v>
      </c>
      <c r="DI506">
        <v>1.26993589022607</v>
      </c>
      <c r="DJ506">
        <v>1.0601956358164</v>
      </c>
      <c r="DK506">
        <v>1.1165331391114299</v>
      </c>
      <c r="DL506">
        <v>1.1727861771058301</v>
      </c>
      <c r="DM506">
        <v>1.2284082798001399</v>
      </c>
      <c r="DN506">
        <v>1.20818547433168</v>
      </c>
      <c r="DO506" s="70">
        <v>1.15792556131715</v>
      </c>
      <c r="DP506">
        <v>1.07722007722008</v>
      </c>
      <c r="DS506">
        <v>1.3479773814702001</v>
      </c>
      <c r="DT506">
        <v>1.8895478131949599</v>
      </c>
      <c r="DU506">
        <v>2.1388394446422199</v>
      </c>
      <c r="DV506">
        <v>1.20460358056266</v>
      </c>
      <c r="DW506">
        <v>1.39920159680639</v>
      </c>
      <c r="DX506">
        <v>1.2863025962399299</v>
      </c>
    </row>
    <row r="507" spans="102:128" ht="15">
      <c r="CX507">
        <v>2.15273775216138</v>
      </c>
      <c r="CY507">
        <v>1.3479773814702001</v>
      </c>
      <c r="CZ507">
        <v>1.65775401069519</v>
      </c>
      <c r="DA507">
        <v>1.8895478131949599</v>
      </c>
      <c r="DB507">
        <v>1.6684771255483599</v>
      </c>
      <c r="DC507">
        <v>1.2912267928649399</v>
      </c>
      <c r="DD507">
        <v>1.24472315692872</v>
      </c>
      <c r="DE507">
        <v>1.24472315692872</v>
      </c>
      <c r="DF507">
        <v>1.09360009360009</v>
      </c>
      <c r="DG507">
        <v>1.1826067107966201</v>
      </c>
      <c r="DH507">
        <v>1.1826067107966201</v>
      </c>
      <c r="DI507">
        <v>1.26993589022607</v>
      </c>
      <c r="DJ507">
        <v>1.0601956358164</v>
      </c>
      <c r="DK507">
        <v>1.1165331391114299</v>
      </c>
      <c r="DL507">
        <v>1.1727861771058301</v>
      </c>
      <c r="DM507">
        <v>1.2284082798001399</v>
      </c>
      <c r="DN507">
        <v>1.20818547433168</v>
      </c>
      <c r="DO507" s="70">
        <v>1.15792556131715</v>
      </c>
      <c r="DP507">
        <v>1.07722007722008</v>
      </c>
      <c r="DS507">
        <v>1.3479773814702001</v>
      </c>
      <c r="DT507">
        <v>1.8895478131949599</v>
      </c>
      <c r="DU507">
        <v>2.1388394446422199</v>
      </c>
      <c r="DV507">
        <v>1.20460358056266</v>
      </c>
      <c r="DW507">
        <v>1.39920159680639</v>
      </c>
      <c r="DX507">
        <v>1.2863025962399299</v>
      </c>
    </row>
    <row r="508" spans="102:128" ht="15">
      <c r="CX508">
        <v>2.15273775216138</v>
      </c>
      <c r="CY508">
        <v>1.3479773814702001</v>
      </c>
      <c r="CZ508">
        <v>1.65775401069519</v>
      </c>
      <c r="DA508">
        <v>1.8895478131949599</v>
      </c>
      <c r="DB508">
        <v>1.6684771255483599</v>
      </c>
      <c r="DC508">
        <v>1.2912267928649399</v>
      </c>
      <c r="DD508">
        <v>1.24472315692872</v>
      </c>
      <c r="DE508">
        <v>1.24472315692872</v>
      </c>
      <c r="DF508">
        <v>1.09360009360009</v>
      </c>
      <c r="DG508">
        <v>1.1826067107966201</v>
      </c>
      <c r="DH508">
        <v>1.1826067107966201</v>
      </c>
      <c r="DI508">
        <v>1.26993589022607</v>
      </c>
      <c r="DJ508">
        <v>1.0601956358164</v>
      </c>
      <c r="DK508">
        <v>1.1165331391114299</v>
      </c>
      <c r="DL508">
        <v>1.1727861771058301</v>
      </c>
      <c r="DM508">
        <v>1.2284082798001399</v>
      </c>
      <c r="DN508">
        <v>1.20818547433168</v>
      </c>
      <c r="DO508" s="70">
        <v>1.15792556131715</v>
      </c>
      <c r="DP508">
        <v>1.07722007722008</v>
      </c>
      <c r="DS508">
        <v>1.3479773814702001</v>
      </c>
      <c r="DT508">
        <v>1.8895478131949599</v>
      </c>
      <c r="DU508">
        <v>2.1388394446422199</v>
      </c>
      <c r="DV508">
        <v>1.20460358056266</v>
      </c>
      <c r="DW508">
        <v>1.39920159680639</v>
      </c>
      <c r="DX508">
        <v>1.2863025962399299</v>
      </c>
    </row>
    <row r="509" spans="102:128" ht="15">
      <c r="CX509">
        <v>2.15273775216138</v>
      </c>
      <c r="CY509">
        <v>1.3479773814702001</v>
      </c>
      <c r="CZ509">
        <v>1.65775401069519</v>
      </c>
      <c r="DA509">
        <v>1.8895478131949599</v>
      </c>
      <c r="DB509">
        <v>1.6684771255483599</v>
      </c>
      <c r="DC509">
        <v>1.2912267928649399</v>
      </c>
      <c r="DD509">
        <v>1.24472315692872</v>
      </c>
      <c r="DE509">
        <v>1.24472315692872</v>
      </c>
      <c r="DF509">
        <v>1.09360009360009</v>
      </c>
      <c r="DG509">
        <v>1.1826067107966201</v>
      </c>
      <c r="DH509">
        <v>1.1826067107966201</v>
      </c>
      <c r="DI509">
        <v>1.26993589022607</v>
      </c>
      <c r="DJ509">
        <v>1.0601956358164</v>
      </c>
      <c r="DK509">
        <v>1.1165331391114299</v>
      </c>
      <c r="DL509">
        <v>1.1727861771058301</v>
      </c>
      <c r="DM509">
        <v>1.2284082798001399</v>
      </c>
      <c r="DN509">
        <v>1.20818547433168</v>
      </c>
      <c r="DO509" s="70">
        <v>1.15792556131715</v>
      </c>
      <c r="DP509">
        <v>1.07722007722008</v>
      </c>
      <c r="DS509">
        <v>1.3479773814702001</v>
      </c>
      <c r="DT509">
        <v>1.8895478131949599</v>
      </c>
      <c r="DU509">
        <v>2.1388394446422199</v>
      </c>
      <c r="DV509">
        <v>1.20460358056266</v>
      </c>
      <c r="DW509">
        <v>1.39920159680639</v>
      </c>
      <c r="DX509">
        <v>1.2863025962399299</v>
      </c>
    </row>
    <row r="510" spans="102:128" ht="15">
      <c r="CX510">
        <v>2.15273775216138</v>
      </c>
      <c r="CY510">
        <v>1.3479773814702001</v>
      </c>
      <c r="CZ510">
        <v>1.65775401069519</v>
      </c>
      <c r="DA510">
        <v>1.8895478131949599</v>
      </c>
      <c r="DB510">
        <v>1.6684771255483599</v>
      </c>
      <c r="DC510">
        <v>1.2912267928649399</v>
      </c>
      <c r="DD510">
        <v>1.24472315692872</v>
      </c>
      <c r="DE510">
        <v>1.24472315692872</v>
      </c>
      <c r="DF510">
        <v>1.09360009360009</v>
      </c>
      <c r="DG510">
        <v>1.1826067107966201</v>
      </c>
      <c r="DH510">
        <v>1.1826067107966201</v>
      </c>
      <c r="DI510">
        <v>1.26993589022607</v>
      </c>
      <c r="DJ510">
        <v>1.0601956358164</v>
      </c>
      <c r="DK510">
        <v>1.1165331391114299</v>
      </c>
      <c r="DL510">
        <v>1.1727861771058301</v>
      </c>
      <c r="DM510">
        <v>1.2284082798001399</v>
      </c>
      <c r="DN510">
        <v>1.20818547433168</v>
      </c>
      <c r="DO510" s="70">
        <v>1.15792556131715</v>
      </c>
      <c r="DP510">
        <v>1.07722007722008</v>
      </c>
      <c r="DS510">
        <v>1.3479773814702001</v>
      </c>
      <c r="DT510">
        <v>1.8895478131949599</v>
      </c>
      <c r="DU510">
        <v>2.1388394446422199</v>
      </c>
      <c r="DV510">
        <v>1.20460358056266</v>
      </c>
      <c r="DW510">
        <v>1.39920159680639</v>
      </c>
      <c r="DX510">
        <v>1.2863025962399299</v>
      </c>
    </row>
    <row r="511" spans="102:128" ht="15">
      <c r="CX511">
        <v>2.15273775216138</v>
      </c>
      <c r="CY511">
        <v>1.3479773814702001</v>
      </c>
      <c r="CZ511">
        <v>1.65775401069519</v>
      </c>
      <c r="DA511">
        <v>1.8895478131949599</v>
      </c>
      <c r="DB511">
        <v>1.6684771255483599</v>
      </c>
      <c r="DC511">
        <v>1.2912267928649399</v>
      </c>
      <c r="DD511">
        <v>1.24472315692872</v>
      </c>
      <c r="DE511">
        <v>1.24472315692872</v>
      </c>
      <c r="DF511">
        <v>1.09360009360009</v>
      </c>
      <c r="DG511">
        <v>1.1826067107966201</v>
      </c>
      <c r="DH511">
        <v>1.1826067107966201</v>
      </c>
      <c r="DI511">
        <v>1.26993589022607</v>
      </c>
      <c r="DJ511">
        <v>1.0601956358164</v>
      </c>
      <c r="DK511">
        <v>1.1165331391114299</v>
      </c>
      <c r="DL511">
        <v>1.1727861771058301</v>
      </c>
      <c r="DM511">
        <v>1.2284082798001399</v>
      </c>
      <c r="DN511">
        <v>1.20818547433168</v>
      </c>
      <c r="DO511" s="70">
        <v>1.15792556131715</v>
      </c>
      <c r="DP511">
        <v>1.07722007722008</v>
      </c>
      <c r="DS511">
        <v>1.3479773814702001</v>
      </c>
      <c r="DT511">
        <v>1.8895478131949599</v>
      </c>
      <c r="DU511">
        <v>2.1388394446422199</v>
      </c>
      <c r="DV511">
        <v>1.20460358056266</v>
      </c>
      <c r="DW511">
        <v>1.39920159680639</v>
      </c>
      <c r="DX511">
        <v>1.2863025962399299</v>
      </c>
    </row>
    <row r="512" spans="102:128" ht="15">
      <c r="CX512">
        <v>2.15273775216138</v>
      </c>
      <c r="CY512">
        <v>1.3479773814702001</v>
      </c>
      <c r="CZ512">
        <v>1.65775401069519</v>
      </c>
      <c r="DA512">
        <v>1.8895478131949599</v>
      </c>
      <c r="DB512">
        <v>1.6684771255483599</v>
      </c>
      <c r="DC512">
        <v>1.2912267928649399</v>
      </c>
      <c r="DD512">
        <v>1.24472315692872</v>
      </c>
      <c r="DE512">
        <v>1.24472315692872</v>
      </c>
      <c r="DF512">
        <v>1.09360009360009</v>
      </c>
      <c r="DG512">
        <v>1.1826067107966201</v>
      </c>
      <c r="DH512">
        <v>1.1826067107966201</v>
      </c>
      <c r="DI512">
        <v>1.26993589022607</v>
      </c>
      <c r="DJ512">
        <v>1.0601956358164</v>
      </c>
      <c r="DK512">
        <v>1.1165331391114299</v>
      </c>
      <c r="DL512">
        <v>1.1727861771058301</v>
      </c>
      <c r="DM512">
        <v>1.2284082798001399</v>
      </c>
      <c r="DN512">
        <v>1.20818547433168</v>
      </c>
      <c r="DO512" s="70">
        <v>1.15792556131715</v>
      </c>
      <c r="DP512">
        <v>1.07722007722008</v>
      </c>
      <c r="DS512">
        <v>1.3479773814702001</v>
      </c>
      <c r="DT512">
        <v>1.8895478131949599</v>
      </c>
      <c r="DU512">
        <v>2.1388394446422199</v>
      </c>
      <c r="DV512">
        <v>1.20460358056266</v>
      </c>
      <c r="DW512">
        <v>1.39920159680639</v>
      </c>
      <c r="DX512">
        <v>1.2863025962399299</v>
      </c>
    </row>
    <row r="513" spans="102:128" ht="15">
      <c r="CX513">
        <v>2.15273775216138</v>
      </c>
      <c r="CY513">
        <v>1.3479773814702001</v>
      </c>
      <c r="CZ513">
        <v>1.65775401069519</v>
      </c>
      <c r="DA513">
        <v>1.8895478131949599</v>
      </c>
      <c r="DB513">
        <v>1.6684771255483599</v>
      </c>
      <c r="DC513">
        <v>1.2912267928649399</v>
      </c>
      <c r="DD513">
        <v>1.24472315692872</v>
      </c>
      <c r="DE513">
        <v>1.24472315692872</v>
      </c>
      <c r="DF513">
        <v>1.09360009360009</v>
      </c>
      <c r="DG513">
        <v>1.1826067107966201</v>
      </c>
      <c r="DH513">
        <v>1.1826067107966201</v>
      </c>
      <c r="DI513">
        <v>1.26993589022607</v>
      </c>
      <c r="DJ513">
        <v>1.0601956358164</v>
      </c>
      <c r="DK513">
        <v>1.1165331391114299</v>
      </c>
      <c r="DL513">
        <v>1.1727861771058301</v>
      </c>
      <c r="DM513">
        <v>1.2284082798001399</v>
      </c>
      <c r="DN513">
        <v>1.20818547433168</v>
      </c>
      <c r="DO513" s="70">
        <v>1.15792556131715</v>
      </c>
      <c r="DP513">
        <v>1.07722007722008</v>
      </c>
      <c r="DS513">
        <v>1.3479773814702001</v>
      </c>
      <c r="DT513">
        <v>1.8895478131949599</v>
      </c>
      <c r="DU513">
        <v>2.1388394446422199</v>
      </c>
      <c r="DV513">
        <v>1.20460358056266</v>
      </c>
      <c r="DW513">
        <v>1.39920159680639</v>
      </c>
      <c r="DX513">
        <v>1.2863025962399299</v>
      </c>
    </row>
    <row r="514" spans="102:128" ht="15">
      <c r="CX514">
        <v>2.15273775216138</v>
      </c>
      <c r="CY514">
        <v>1.3479773814702001</v>
      </c>
      <c r="CZ514">
        <v>1.65775401069519</v>
      </c>
      <c r="DA514">
        <v>1.8895478131949599</v>
      </c>
      <c r="DB514">
        <v>1.6684771255483599</v>
      </c>
      <c r="DC514">
        <v>1.2912267928649399</v>
      </c>
      <c r="DD514">
        <v>1.24472315692872</v>
      </c>
      <c r="DE514">
        <v>1.24472315692872</v>
      </c>
      <c r="DF514">
        <v>1.09360009360009</v>
      </c>
      <c r="DG514">
        <v>1.1826067107966201</v>
      </c>
      <c r="DH514">
        <v>1.1826067107966201</v>
      </c>
      <c r="DI514">
        <v>1.26993589022607</v>
      </c>
      <c r="DJ514">
        <v>1.0601956358164</v>
      </c>
      <c r="DK514">
        <v>1.1165331391114299</v>
      </c>
      <c r="DL514">
        <v>1.1727861771058301</v>
      </c>
      <c r="DM514">
        <v>1.2284082798001399</v>
      </c>
      <c r="DN514">
        <v>1.20818547433168</v>
      </c>
      <c r="DO514" s="70">
        <v>1.15792556131715</v>
      </c>
      <c r="DP514">
        <v>1.07722007722008</v>
      </c>
      <c r="DS514">
        <v>1.3479773814702001</v>
      </c>
      <c r="DT514">
        <v>1.8895478131949599</v>
      </c>
      <c r="DU514">
        <v>2.1388394446422199</v>
      </c>
      <c r="DV514">
        <v>1.20460358056266</v>
      </c>
      <c r="DW514">
        <v>1.39920159680639</v>
      </c>
      <c r="DX514">
        <v>1.2863025962399299</v>
      </c>
    </row>
    <row r="515" spans="102:128" ht="15">
      <c r="CX515">
        <v>2.15273775216138</v>
      </c>
      <c r="CY515">
        <v>1.3479773814702001</v>
      </c>
      <c r="CZ515">
        <v>1.65775401069519</v>
      </c>
      <c r="DA515">
        <v>1.8895478131949599</v>
      </c>
      <c r="DB515">
        <v>1.6684771255483599</v>
      </c>
      <c r="DC515">
        <v>1.2912267928649399</v>
      </c>
      <c r="DD515">
        <v>1.24472315692872</v>
      </c>
      <c r="DE515">
        <v>1.24472315692872</v>
      </c>
      <c r="DF515">
        <v>1.09360009360009</v>
      </c>
      <c r="DG515">
        <v>1.1826067107966201</v>
      </c>
      <c r="DH515">
        <v>1.1826067107966201</v>
      </c>
      <c r="DI515">
        <v>1.26993589022607</v>
      </c>
      <c r="DJ515">
        <v>1.0601956358164</v>
      </c>
      <c r="DK515">
        <v>1.1165331391114299</v>
      </c>
      <c r="DL515">
        <v>1.1727861771058301</v>
      </c>
      <c r="DM515">
        <v>1.2284082798001399</v>
      </c>
      <c r="DN515">
        <v>1.20818547433168</v>
      </c>
      <c r="DO515" s="70">
        <v>1.15792556131715</v>
      </c>
      <c r="DP515">
        <v>1.07722007722008</v>
      </c>
      <c r="DS515">
        <v>1.3479773814702001</v>
      </c>
      <c r="DT515">
        <v>1.8895478131949599</v>
      </c>
      <c r="DU515">
        <v>2.1388394446422199</v>
      </c>
      <c r="DV515">
        <v>1.20460358056266</v>
      </c>
      <c r="DW515">
        <v>1.39920159680639</v>
      </c>
      <c r="DX515">
        <v>1.2863025962399299</v>
      </c>
    </row>
    <row r="516" spans="102:128" ht="15">
      <c r="CX516">
        <v>2.15273775216138</v>
      </c>
      <c r="CY516">
        <v>1.3479773814702001</v>
      </c>
      <c r="CZ516">
        <v>1.65775401069519</v>
      </c>
      <c r="DA516">
        <v>1.8895478131949599</v>
      </c>
      <c r="DB516">
        <v>1.6684771255483599</v>
      </c>
      <c r="DC516">
        <v>1.2912267928649399</v>
      </c>
      <c r="DD516">
        <v>1.24472315692872</v>
      </c>
      <c r="DE516">
        <v>1.24472315692872</v>
      </c>
      <c r="DF516">
        <v>1.09360009360009</v>
      </c>
      <c r="DG516">
        <v>1.1826067107966201</v>
      </c>
      <c r="DH516">
        <v>1.1826067107966201</v>
      </c>
      <c r="DI516">
        <v>1.26993589022607</v>
      </c>
      <c r="DJ516">
        <v>1.0601956358164</v>
      </c>
      <c r="DK516">
        <v>1.1165331391114299</v>
      </c>
      <c r="DL516">
        <v>1.1727861771058301</v>
      </c>
      <c r="DM516">
        <v>1.2284082798001399</v>
      </c>
      <c r="DN516">
        <v>1.20818547433168</v>
      </c>
      <c r="DO516" s="70">
        <v>1.15792556131715</v>
      </c>
      <c r="DP516">
        <v>1.07722007722008</v>
      </c>
      <c r="DS516">
        <v>1.3479773814702001</v>
      </c>
      <c r="DT516">
        <v>1.8895478131949599</v>
      </c>
      <c r="DU516">
        <v>2.1388394446422199</v>
      </c>
      <c r="DV516">
        <v>1.20460358056266</v>
      </c>
      <c r="DW516">
        <v>1.39920159680639</v>
      </c>
      <c r="DX516">
        <v>1.2863025962399299</v>
      </c>
    </row>
    <row r="517" spans="102:128" ht="15">
      <c r="CX517">
        <v>2.15273775216138</v>
      </c>
      <c r="CY517">
        <v>1.3479773814702001</v>
      </c>
      <c r="CZ517">
        <v>1.65775401069519</v>
      </c>
      <c r="DA517">
        <v>1.8895478131949599</v>
      </c>
      <c r="DB517">
        <v>1.6684771255483599</v>
      </c>
      <c r="DC517">
        <v>1.2912267928649399</v>
      </c>
      <c r="DD517">
        <v>1.24472315692872</v>
      </c>
      <c r="DE517">
        <v>1.24472315692872</v>
      </c>
      <c r="DF517">
        <v>1.09360009360009</v>
      </c>
      <c r="DG517">
        <v>1.1826067107966201</v>
      </c>
      <c r="DH517">
        <v>1.1826067107966201</v>
      </c>
      <c r="DI517">
        <v>1.26993589022607</v>
      </c>
      <c r="DJ517">
        <v>1.0601956358164</v>
      </c>
      <c r="DK517">
        <v>1.1165331391114299</v>
      </c>
      <c r="DL517">
        <v>1.1727861771058301</v>
      </c>
      <c r="DM517">
        <v>1.2284082798001399</v>
      </c>
      <c r="DN517">
        <v>1.20818547433168</v>
      </c>
      <c r="DO517" s="70">
        <v>1.15792556131715</v>
      </c>
      <c r="DP517">
        <v>1.07722007722008</v>
      </c>
      <c r="DS517">
        <v>1.3479773814702001</v>
      </c>
      <c r="DT517">
        <v>1.8895478131949599</v>
      </c>
      <c r="DU517">
        <v>2.1388394446422199</v>
      </c>
      <c r="DV517">
        <v>1.20460358056266</v>
      </c>
      <c r="DW517">
        <v>1.39920159680639</v>
      </c>
      <c r="DX517">
        <v>1.2863025962399299</v>
      </c>
    </row>
    <row r="518" spans="102:128" ht="15">
      <c r="CX518">
        <v>2.15273775216138</v>
      </c>
      <c r="CY518">
        <v>1.3479773814702001</v>
      </c>
      <c r="CZ518">
        <v>1.65775401069519</v>
      </c>
      <c r="DA518">
        <v>1.8895478131949599</v>
      </c>
      <c r="DB518">
        <v>1.6684771255483599</v>
      </c>
      <c r="DC518">
        <v>1.2912267928649399</v>
      </c>
      <c r="DD518">
        <v>1.24472315692872</v>
      </c>
      <c r="DE518">
        <v>1.24472315692872</v>
      </c>
      <c r="DF518">
        <v>1.09360009360009</v>
      </c>
      <c r="DG518">
        <v>1.1826067107966201</v>
      </c>
      <c r="DH518">
        <v>1.1826067107966201</v>
      </c>
      <c r="DI518">
        <v>1.26993589022607</v>
      </c>
      <c r="DJ518">
        <v>1.0601956358164</v>
      </c>
      <c r="DK518">
        <v>1.1165331391114299</v>
      </c>
      <c r="DL518">
        <v>1.1727861771058301</v>
      </c>
      <c r="DM518">
        <v>1.2284082798001399</v>
      </c>
      <c r="DN518">
        <v>1.20818547433168</v>
      </c>
      <c r="DO518" s="70">
        <v>1.15792556131715</v>
      </c>
      <c r="DP518">
        <v>1.07722007722008</v>
      </c>
      <c r="DS518">
        <v>1.3479773814702001</v>
      </c>
      <c r="DT518">
        <v>1.8895478131949599</v>
      </c>
      <c r="DU518">
        <v>2.1388394446422199</v>
      </c>
      <c r="DV518">
        <v>1.20460358056266</v>
      </c>
      <c r="DW518">
        <v>1.39920159680639</v>
      </c>
      <c r="DX518">
        <v>1.2863025962399299</v>
      </c>
    </row>
    <row r="519" spans="102:128" ht="15">
      <c r="CX519">
        <v>2.15273775216138</v>
      </c>
      <c r="CY519">
        <v>1.3479773814702001</v>
      </c>
      <c r="CZ519">
        <v>1.65775401069519</v>
      </c>
      <c r="DA519">
        <v>1.8895478131949599</v>
      </c>
      <c r="DB519">
        <v>1.6684771255483599</v>
      </c>
      <c r="DC519">
        <v>1.2912267928649399</v>
      </c>
      <c r="DD519">
        <v>1.24472315692872</v>
      </c>
      <c r="DE519">
        <v>1.24472315692872</v>
      </c>
      <c r="DF519">
        <v>1.09360009360009</v>
      </c>
      <c r="DG519">
        <v>1.1826067107966201</v>
      </c>
      <c r="DH519">
        <v>1.1826067107966201</v>
      </c>
      <c r="DI519">
        <v>1.26993589022607</v>
      </c>
      <c r="DJ519">
        <v>1.0601956358164</v>
      </c>
      <c r="DK519">
        <v>1.1165331391114299</v>
      </c>
      <c r="DL519">
        <v>1.1727861771058301</v>
      </c>
      <c r="DM519">
        <v>1.2284082798001399</v>
      </c>
      <c r="DN519">
        <v>1.20818547433168</v>
      </c>
      <c r="DO519" s="70">
        <v>1.15792556131715</v>
      </c>
      <c r="DP519">
        <v>1.07722007722008</v>
      </c>
      <c r="DS519">
        <v>1.3479773814702001</v>
      </c>
      <c r="DT519">
        <v>1.8895478131949599</v>
      </c>
      <c r="DU519">
        <v>2.1388394446422199</v>
      </c>
      <c r="DV519">
        <v>1.20460358056266</v>
      </c>
      <c r="DW519">
        <v>1.39920159680639</v>
      </c>
      <c r="DX519">
        <v>1.2863025962399299</v>
      </c>
    </row>
    <row r="520" spans="102:128" ht="15">
      <c r="CX520">
        <v>2.15273775216138</v>
      </c>
      <c r="CY520">
        <v>1.3479773814702001</v>
      </c>
      <c r="CZ520">
        <v>1.65775401069519</v>
      </c>
      <c r="DA520">
        <v>1.8895478131949599</v>
      </c>
      <c r="DB520">
        <v>1.6684771255483599</v>
      </c>
      <c r="DC520">
        <v>1.2912267928649399</v>
      </c>
      <c r="DD520">
        <v>1.24472315692872</v>
      </c>
      <c r="DE520">
        <v>1.24472315692872</v>
      </c>
      <c r="DF520">
        <v>1.09360009360009</v>
      </c>
      <c r="DG520">
        <v>1.1826067107966201</v>
      </c>
      <c r="DH520">
        <v>1.1826067107966201</v>
      </c>
      <c r="DI520">
        <v>1.26993589022607</v>
      </c>
      <c r="DJ520">
        <v>1.0601956358164</v>
      </c>
      <c r="DK520">
        <v>1.1165331391114299</v>
      </c>
      <c r="DL520">
        <v>1.1727861771058301</v>
      </c>
      <c r="DM520">
        <v>1.2284082798001399</v>
      </c>
      <c r="DN520">
        <v>1.20818547433168</v>
      </c>
      <c r="DO520" s="70">
        <v>1.15792556131715</v>
      </c>
      <c r="DP520">
        <v>1.07722007722008</v>
      </c>
      <c r="DS520">
        <v>1.3479773814702001</v>
      </c>
      <c r="DT520">
        <v>1.8895478131949599</v>
      </c>
      <c r="DU520">
        <v>2.1388394446422199</v>
      </c>
      <c r="DV520">
        <v>1.20460358056266</v>
      </c>
      <c r="DW520">
        <v>1.39920159680639</v>
      </c>
      <c r="DX520">
        <v>1.2863025962399299</v>
      </c>
    </row>
    <row r="521" spans="102:128" ht="15">
      <c r="CX521">
        <v>2.15273775216138</v>
      </c>
      <c r="CY521">
        <v>1.3479773814702001</v>
      </c>
      <c r="CZ521">
        <v>1.65775401069519</v>
      </c>
      <c r="DA521">
        <v>1.8895478131949599</v>
      </c>
      <c r="DB521">
        <v>1.6684771255483599</v>
      </c>
      <c r="DC521">
        <v>1.2912267928649399</v>
      </c>
      <c r="DD521">
        <v>1.24472315692872</v>
      </c>
      <c r="DE521">
        <v>1.24472315692872</v>
      </c>
      <c r="DF521">
        <v>1.09360009360009</v>
      </c>
      <c r="DG521">
        <v>1.1826067107966201</v>
      </c>
      <c r="DH521">
        <v>1.1826067107966201</v>
      </c>
      <c r="DI521">
        <v>1.26993589022607</v>
      </c>
      <c r="DJ521">
        <v>1.0601956358164</v>
      </c>
      <c r="DK521">
        <v>1.1165331391114299</v>
      </c>
      <c r="DL521">
        <v>1.1727861771058301</v>
      </c>
      <c r="DM521">
        <v>1.2284082798001399</v>
      </c>
      <c r="DN521">
        <v>1.20818547433168</v>
      </c>
      <c r="DO521" s="70">
        <v>1.15792556131715</v>
      </c>
      <c r="DP521">
        <v>1.07722007722008</v>
      </c>
      <c r="DS521">
        <v>1.3479773814702001</v>
      </c>
      <c r="DT521">
        <v>1.8895478131949599</v>
      </c>
      <c r="DU521">
        <v>2.1388394446422199</v>
      </c>
      <c r="DV521">
        <v>1.20460358056266</v>
      </c>
      <c r="DW521">
        <v>1.39920159680639</v>
      </c>
      <c r="DX521">
        <v>1.2863025962399299</v>
      </c>
    </row>
    <row r="522" spans="102:128" ht="15">
      <c r="CX522">
        <v>2.15273775216138</v>
      </c>
      <c r="CY522">
        <v>1.3479773814702001</v>
      </c>
      <c r="CZ522">
        <v>1.65775401069519</v>
      </c>
      <c r="DA522">
        <v>1.8895478131949599</v>
      </c>
      <c r="DB522">
        <v>1.6684771255483599</v>
      </c>
      <c r="DC522">
        <v>1.2912267928649399</v>
      </c>
      <c r="DD522">
        <v>1.24472315692872</v>
      </c>
      <c r="DE522">
        <v>1.24472315692872</v>
      </c>
      <c r="DF522">
        <v>1.09360009360009</v>
      </c>
      <c r="DG522">
        <v>1.1826067107966201</v>
      </c>
      <c r="DH522">
        <v>1.1826067107966201</v>
      </c>
      <c r="DI522">
        <v>1.26993589022607</v>
      </c>
      <c r="DJ522">
        <v>1.0601956358164</v>
      </c>
      <c r="DK522">
        <v>1.1165331391114299</v>
      </c>
      <c r="DL522">
        <v>1.1727861771058301</v>
      </c>
      <c r="DM522">
        <v>1.2284082798001399</v>
      </c>
      <c r="DN522">
        <v>1.20818547433168</v>
      </c>
      <c r="DO522" s="70">
        <v>1.15792556131715</v>
      </c>
      <c r="DP522">
        <v>1.07722007722008</v>
      </c>
      <c r="DS522">
        <v>1.3479773814702001</v>
      </c>
      <c r="DT522">
        <v>1.8895478131949599</v>
      </c>
      <c r="DU522">
        <v>2.1388394446422199</v>
      </c>
      <c r="DV522">
        <v>1.20460358056266</v>
      </c>
      <c r="DW522">
        <v>1.39920159680639</v>
      </c>
      <c r="DX522">
        <v>1.2863025962399299</v>
      </c>
    </row>
    <row r="523" spans="102:128" ht="15">
      <c r="CX523">
        <v>2.15273775216138</v>
      </c>
      <c r="CY523">
        <v>1.3479773814702001</v>
      </c>
      <c r="CZ523">
        <v>1.65775401069519</v>
      </c>
      <c r="DA523">
        <v>1.8895478131949599</v>
      </c>
      <c r="DB523">
        <v>1.6684771255483599</v>
      </c>
      <c r="DC523">
        <v>1.2912267928649399</v>
      </c>
      <c r="DD523">
        <v>1.24472315692872</v>
      </c>
      <c r="DE523">
        <v>1.24472315692872</v>
      </c>
      <c r="DF523">
        <v>1.09360009360009</v>
      </c>
      <c r="DG523">
        <v>1.1826067107966201</v>
      </c>
      <c r="DH523">
        <v>1.1826067107966201</v>
      </c>
      <c r="DI523">
        <v>1.26993589022607</v>
      </c>
      <c r="DJ523">
        <v>1.0601956358164</v>
      </c>
      <c r="DK523">
        <v>1.1165331391114299</v>
      </c>
      <c r="DL523">
        <v>1.1727861771058301</v>
      </c>
      <c r="DM523">
        <v>1.2284082798001399</v>
      </c>
      <c r="DN523">
        <v>1.20818547433168</v>
      </c>
      <c r="DO523" s="70">
        <v>1.15792556131715</v>
      </c>
      <c r="DP523">
        <v>1.07722007722008</v>
      </c>
      <c r="DS523">
        <v>1.3479773814702001</v>
      </c>
      <c r="DT523">
        <v>1.8895478131949599</v>
      </c>
      <c r="DU523">
        <v>2.1388394446422199</v>
      </c>
      <c r="DV523">
        <v>1.20460358056266</v>
      </c>
      <c r="DW523">
        <v>1.39920159680639</v>
      </c>
      <c r="DX523">
        <v>1.2863025962399299</v>
      </c>
    </row>
    <row r="524" spans="102:128" ht="15">
      <c r="CX524">
        <v>2.15273775216138</v>
      </c>
      <c r="CY524">
        <v>1.3479773814702001</v>
      </c>
      <c r="CZ524">
        <v>1.65775401069519</v>
      </c>
      <c r="DA524">
        <v>1.8895478131949599</v>
      </c>
      <c r="DB524">
        <v>1.6684771255483599</v>
      </c>
      <c r="DC524">
        <v>1.2912267928649399</v>
      </c>
      <c r="DD524">
        <v>1.24472315692872</v>
      </c>
      <c r="DE524">
        <v>1.24472315692872</v>
      </c>
      <c r="DF524">
        <v>1.09360009360009</v>
      </c>
      <c r="DG524">
        <v>1.1826067107966201</v>
      </c>
      <c r="DH524">
        <v>1.1826067107966201</v>
      </c>
      <c r="DI524">
        <v>1.26993589022607</v>
      </c>
      <c r="DJ524">
        <v>1.0601956358164</v>
      </c>
      <c r="DK524">
        <v>1.1165331391114299</v>
      </c>
      <c r="DL524">
        <v>1.1727861771058301</v>
      </c>
      <c r="DM524">
        <v>1.2284082798001399</v>
      </c>
      <c r="DN524">
        <v>1.20818547433168</v>
      </c>
      <c r="DO524" s="70">
        <v>1.15792556131715</v>
      </c>
      <c r="DP524">
        <v>1.07722007722008</v>
      </c>
      <c r="DS524">
        <v>1.3479773814702001</v>
      </c>
      <c r="DT524">
        <v>1.8895478131949599</v>
      </c>
      <c r="DU524">
        <v>2.1388394446422199</v>
      </c>
      <c r="DV524">
        <v>1.20460358056266</v>
      </c>
      <c r="DW524">
        <v>1.39920159680639</v>
      </c>
      <c r="DX524">
        <v>1.2863025962399299</v>
      </c>
    </row>
    <row r="525" spans="102:128" ht="15">
      <c r="CX525">
        <v>2.15273775216138</v>
      </c>
      <c r="CY525">
        <v>1.3479773814702001</v>
      </c>
      <c r="CZ525">
        <v>1.65775401069519</v>
      </c>
      <c r="DA525">
        <v>1.8895478131949599</v>
      </c>
      <c r="DB525">
        <v>1.6684771255483599</v>
      </c>
      <c r="DC525">
        <v>1.2912267928649399</v>
      </c>
      <c r="DD525">
        <v>1.24472315692872</v>
      </c>
      <c r="DE525">
        <v>1.24472315692872</v>
      </c>
      <c r="DF525">
        <v>1.09360009360009</v>
      </c>
      <c r="DG525">
        <v>1.1826067107966201</v>
      </c>
      <c r="DH525">
        <v>1.1826067107966201</v>
      </c>
      <c r="DI525">
        <v>1.26993589022607</v>
      </c>
      <c r="DJ525">
        <v>1.0601956358164</v>
      </c>
      <c r="DK525">
        <v>1.1165331391114299</v>
      </c>
      <c r="DL525">
        <v>1.1727861771058301</v>
      </c>
      <c r="DM525">
        <v>1.2284082798001399</v>
      </c>
      <c r="DN525">
        <v>1.20818547433168</v>
      </c>
      <c r="DO525" s="70">
        <v>1.15792556131715</v>
      </c>
      <c r="DP525">
        <v>1.07722007722008</v>
      </c>
      <c r="DS525">
        <v>1.3479773814702001</v>
      </c>
      <c r="DT525">
        <v>1.8895478131949599</v>
      </c>
      <c r="DU525">
        <v>2.1388394446422199</v>
      </c>
      <c r="DV525">
        <v>1.20460358056266</v>
      </c>
      <c r="DW525">
        <v>1.39920159680639</v>
      </c>
      <c r="DX525">
        <v>1.2863025962399299</v>
      </c>
    </row>
    <row r="526" spans="102:128" ht="15">
      <c r="CX526">
        <v>2.15273775216138</v>
      </c>
      <c r="CY526">
        <v>1.3479773814702001</v>
      </c>
      <c r="CZ526">
        <v>1.65775401069519</v>
      </c>
      <c r="DA526">
        <v>1.8895478131949599</v>
      </c>
      <c r="DB526">
        <v>1.6684771255483599</v>
      </c>
      <c r="DC526">
        <v>1.2912267928649399</v>
      </c>
      <c r="DD526">
        <v>1.24472315692872</v>
      </c>
      <c r="DE526">
        <v>1.24472315692872</v>
      </c>
      <c r="DF526">
        <v>1.09360009360009</v>
      </c>
      <c r="DG526">
        <v>1.1826067107966201</v>
      </c>
      <c r="DH526">
        <v>1.1826067107966201</v>
      </c>
      <c r="DI526">
        <v>1.26993589022607</v>
      </c>
      <c r="DJ526">
        <v>1.0601956358164</v>
      </c>
      <c r="DK526">
        <v>1.1165331391114299</v>
      </c>
      <c r="DL526">
        <v>1.1727861771058301</v>
      </c>
      <c r="DM526">
        <v>1.2284082798001399</v>
      </c>
      <c r="DN526">
        <v>1.20818547433168</v>
      </c>
      <c r="DO526" s="70">
        <v>1.15792556131715</v>
      </c>
      <c r="DP526">
        <v>1.07722007722008</v>
      </c>
      <c r="DS526">
        <v>1.3479773814702001</v>
      </c>
      <c r="DT526">
        <v>1.8895478131949599</v>
      </c>
      <c r="DU526">
        <v>2.1388394446422199</v>
      </c>
      <c r="DV526">
        <v>1.20460358056266</v>
      </c>
      <c r="DW526">
        <v>1.39920159680639</v>
      </c>
      <c r="DX526">
        <v>1.2863025962399299</v>
      </c>
    </row>
    <row r="527" spans="102:128" ht="15">
      <c r="CX527">
        <v>2.15273775216138</v>
      </c>
      <c r="CY527">
        <v>1.3479773814702001</v>
      </c>
      <c r="CZ527">
        <v>1.65775401069519</v>
      </c>
      <c r="DA527">
        <v>1.8895478131949599</v>
      </c>
      <c r="DB527">
        <v>1.6684771255483599</v>
      </c>
      <c r="DC527">
        <v>1.2912267928649399</v>
      </c>
      <c r="DD527">
        <v>1.24472315692872</v>
      </c>
      <c r="DE527">
        <v>1.24472315692872</v>
      </c>
      <c r="DF527">
        <v>1.09360009360009</v>
      </c>
      <c r="DG527">
        <v>1.1826067107966201</v>
      </c>
      <c r="DH527">
        <v>1.1826067107966201</v>
      </c>
      <c r="DI527">
        <v>1.26993589022607</v>
      </c>
      <c r="DJ527">
        <v>1.0601956358164</v>
      </c>
      <c r="DK527">
        <v>1.1165331391114299</v>
      </c>
      <c r="DL527">
        <v>1.1727861771058301</v>
      </c>
      <c r="DM527">
        <v>1.2284082798001399</v>
      </c>
      <c r="DN527">
        <v>1.20818547433168</v>
      </c>
      <c r="DO527" s="70">
        <v>1.15792556131715</v>
      </c>
      <c r="DP527">
        <v>1.07722007722008</v>
      </c>
      <c r="DS527">
        <v>1.3479773814702001</v>
      </c>
      <c r="DT527">
        <v>1.8895478131949599</v>
      </c>
      <c r="DU527">
        <v>2.1388394446422199</v>
      </c>
      <c r="DV527">
        <v>1.20460358056266</v>
      </c>
      <c r="DW527">
        <v>1.39920159680639</v>
      </c>
      <c r="DX527">
        <v>1.2863025962399299</v>
      </c>
    </row>
    <row r="528" spans="102:128" ht="15">
      <c r="CX528">
        <v>2.15273775216138</v>
      </c>
      <c r="CY528">
        <v>1.3479773814702001</v>
      </c>
      <c r="CZ528">
        <v>1.65775401069519</v>
      </c>
      <c r="DA528">
        <v>1.8895478131949599</v>
      </c>
      <c r="DB528">
        <v>1.6684771255483599</v>
      </c>
      <c r="DC528">
        <v>1.2912267928649399</v>
      </c>
      <c r="DD528">
        <v>1.24472315692872</v>
      </c>
      <c r="DE528">
        <v>1.24472315692872</v>
      </c>
      <c r="DF528">
        <v>1.09360009360009</v>
      </c>
      <c r="DG528">
        <v>1.1826067107966201</v>
      </c>
      <c r="DH528">
        <v>1.1826067107966201</v>
      </c>
      <c r="DI528">
        <v>1.26993589022607</v>
      </c>
      <c r="DJ528">
        <v>1.0601956358164</v>
      </c>
      <c r="DK528">
        <v>1.1165331391114299</v>
      </c>
      <c r="DL528">
        <v>1.1727861771058301</v>
      </c>
      <c r="DM528">
        <v>1.2284082798001399</v>
      </c>
      <c r="DN528">
        <v>1.20818547433168</v>
      </c>
      <c r="DO528" s="70">
        <v>1.15792556131715</v>
      </c>
      <c r="DP528">
        <v>1.07722007722008</v>
      </c>
      <c r="DS528">
        <v>1.3479773814702001</v>
      </c>
      <c r="DT528">
        <v>1.8895478131949599</v>
      </c>
      <c r="DU528">
        <v>2.1388394446422199</v>
      </c>
      <c r="DV528">
        <v>1.20460358056266</v>
      </c>
      <c r="DW528">
        <v>1.39920159680639</v>
      </c>
      <c r="DX528">
        <v>1.2863025962399299</v>
      </c>
    </row>
    <row r="529" spans="102:128" ht="15">
      <c r="CX529">
        <v>2.15273775216138</v>
      </c>
      <c r="CY529">
        <v>1.3479773814702001</v>
      </c>
      <c r="CZ529">
        <v>1.65775401069519</v>
      </c>
      <c r="DA529">
        <v>1.8895478131949599</v>
      </c>
      <c r="DB529">
        <v>1.6684771255483599</v>
      </c>
      <c r="DC529">
        <v>1.2912267928649399</v>
      </c>
      <c r="DD529">
        <v>1.24472315692872</v>
      </c>
      <c r="DE529">
        <v>1.24472315692872</v>
      </c>
      <c r="DF529">
        <v>1.09360009360009</v>
      </c>
      <c r="DG529">
        <v>1.1826067107966201</v>
      </c>
      <c r="DH529">
        <v>1.1826067107966201</v>
      </c>
      <c r="DI529">
        <v>1.26993589022607</v>
      </c>
      <c r="DJ529">
        <v>1.0601956358164</v>
      </c>
      <c r="DK529">
        <v>1.1165331391114299</v>
      </c>
      <c r="DL529">
        <v>1.1727861771058301</v>
      </c>
      <c r="DM529">
        <v>1.2284082798001399</v>
      </c>
      <c r="DN529">
        <v>1.20818547433168</v>
      </c>
      <c r="DO529" s="70">
        <v>1.15792556131715</v>
      </c>
      <c r="DP529">
        <v>1.07722007722008</v>
      </c>
      <c r="DS529">
        <v>1.3479773814702001</v>
      </c>
      <c r="DT529">
        <v>1.8895478131949599</v>
      </c>
      <c r="DU529">
        <v>2.1388394446422199</v>
      </c>
      <c r="DV529">
        <v>1.20460358056266</v>
      </c>
      <c r="DW529">
        <v>1.39920159680639</v>
      </c>
      <c r="DX529">
        <v>1.2863025962399299</v>
      </c>
    </row>
    <row r="530" spans="102:128" ht="15">
      <c r="CX530">
        <v>2.15273775216138</v>
      </c>
      <c r="CY530">
        <v>1.3479773814702001</v>
      </c>
      <c r="CZ530">
        <v>1.65775401069519</v>
      </c>
      <c r="DA530">
        <v>1.8895478131949599</v>
      </c>
      <c r="DB530">
        <v>1.6684771255483599</v>
      </c>
      <c r="DC530">
        <v>1.2912267928649399</v>
      </c>
      <c r="DD530">
        <v>1.24472315692872</v>
      </c>
      <c r="DE530">
        <v>1.24472315692872</v>
      </c>
      <c r="DF530">
        <v>1.09360009360009</v>
      </c>
      <c r="DG530">
        <v>1.1826067107966201</v>
      </c>
      <c r="DH530">
        <v>1.1826067107966201</v>
      </c>
      <c r="DI530">
        <v>1.26993589022607</v>
      </c>
      <c r="DJ530">
        <v>1.0601956358164</v>
      </c>
      <c r="DK530">
        <v>1.1165331391114299</v>
      </c>
      <c r="DL530">
        <v>1.1727861771058301</v>
      </c>
      <c r="DM530">
        <v>1.2284082798001399</v>
      </c>
      <c r="DN530">
        <v>1.20818547433168</v>
      </c>
      <c r="DO530" s="70">
        <v>1.15792556131715</v>
      </c>
      <c r="DP530">
        <v>1.07722007722008</v>
      </c>
      <c r="DS530">
        <v>1.3479773814702001</v>
      </c>
      <c r="DT530">
        <v>1.8895478131949599</v>
      </c>
      <c r="DU530">
        <v>2.1388394446422199</v>
      </c>
      <c r="DV530">
        <v>1.20460358056266</v>
      </c>
      <c r="DW530">
        <v>1.39920159680639</v>
      </c>
      <c r="DX530">
        <v>1.2863025962399299</v>
      </c>
    </row>
    <row r="531" spans="102:128" ht="15">
      <c r="CX531">
        <v>2.15273775216138</v>
      </c>
      <c r="CY531">
        <v>1.3479773814702001</v>
      </c>
      <c r="CZ531">
        <v>1.65775401069519</v>
      </c>
      <c r="DA531">
        <v>1.8895478131949599</v>
      </c>
      <c r="DB531">
        <v>1.6684771255483599</v>
      </c>
      <c r="DC531">
        <v>1.2912267928649399</v>
      </c>
      <c r="DD531">
        <v>1.24472315692872</v>
      </c>
      <c r="DE531">
        <v>1.24472315692872</v>
      </c>
      <c r="DF531">
        <v>1.09360009360009</v>
      </c>
      <c r="DG531">
        <v>1.1826067107966201</v>
      </c>
      <c r="DH531">
        <v>1.1826067107966201</v>
      </c>
      <c r="DI531">
        <v>1.26993589022607</v>
      </c>
      <c r="DJ531">
        <v>1.0601956358164</v>
      </c>
      <c r="DK531">
        <v>1.1165331391114299</v>
      </c>
      <c r="DL531">
        <v>1.1727861771058301</v>
      </c>
      <c r="DM531">
        <v>1.2284082798001399</v>
      </c>
      <c r="DN531">
        <v>1.20818547433168</v>
      </c>
      <c r="DO531" s="70">
        <v>1.15792556131715</v>
      </c>
      <c r="DP531">
        <v>1.07722007722008</v>
      </c>
      <c r="DS531">
        <v>1.3479773814702001</v>
      </c>
      <c r="DT531">
        <v>1.8895478131949599</v>
      </c>
      <c r="DU531">
        <v>2.1388394446422199</v>
      </c>
      <c r="DV531">
        <v>1.20460358056266</v>
      </c>
      <c r="DW531">
        <v>1.39920159680639</v>
      </c>
      <c r="DX531">
        <v>1.2863025962399299</v>
      </c>
    </row>
    <row r="532" spans="102:128" ht="15">
      <c r="CX532">
        <v>2.15273775216138</v>
      </c>
      <c r="CY532">
        <v>1.3479773814702001</v>
      </c>
      <c r="CZ532">
        <v>1.65775401069519</v>
      </c>
      <c r="DA532">
        <v>1.8895478131949599</v>
      </c>
      <c r="DB532">
        <v>1.6684771255483599</v>
      </c>
      <c r="DC532">
        <v>1.2912267928649399</v>
      </c>
      <c r="DD532">
        <v>1.24472315692872</v>
      </c>
      <c r="DE532">
        <v>1.24472315692872</v>
      </c>
      <c r="DF532">
        <v>1.09360009360009</v>
      </c>
      <c r="DG532">
        <v>1.1826067107966201</v>
      </c>
      <c r="DH532">
        <v>1.1826067107966201</v>
      </c>
      <c r="DI532">
        <v>1.26993589022607</v>
      </c>
      <c r="DJ532">
        <v>1.0601956358164</v>
      </c>
      <c r="DK532">
        <v>1.1165331391114299</v>
      </c>
      <c r="DL532">
        <v>1.1727861771058301</v>
      </c>
      <c r="DM532">
        <v>1.2284082798001399</v>
      </c>
      <c r="DN532">
        <v>1.20818547433168</v>
      </c>
      <c r="DO532" s="70">
        <v>1.15792556131715</v>
      </c>
      <c r="DP532">
        <v>1.07722007722008</v>
      </c>
      <c r="DS532">
        <v>1.3479773814702001</v>
      </c>
      <c r="DT532">
        <v>1.8895478131949599</v>
      </c>
      <c r="DU532">
        <v>2.1388394446422199</v>
      </c>
      <c r="DV532">
        <v>1.20460358056266</v>
      </c>
      <c r="DW532">
        <v>1.39920159680639</v>
      </c>
      <c r="DX532">
        <v>1.2863025962399299</v>
      </c>
    </row>
    <row r="533" spans="102:128" ht="15">
      <c r="CX533">
        <v>2.15273775216138</v>
      </c>
      <c r="CY533">
        <v>1.3479773814702001</v>
      </c>
      <c r="CZ533">
        <v>1.65775401069519</v>
      </c>
      <c r="DA533">
        <v>1.8895478131949599</v>
      </c>
      <c r="DB533">
        <v>1.6684771255483599</v>
      </c>
      <c r="DC533">
        <v>1.2912267928649399</v>
      </c>
      <c r="DD533">
        <v>1.24472315692872</v>
      </c>
      <c r="DE533">
        <v>1.24472315692872</v>
      </c>
      <c r="DF533">
        <v>1.09360009360009</v>
      </c>
      <c r="DG533">
        <v>1.1826067107966201</v>
      </c>
      <c r="DH533">
        <v>1.1826067107966201</v>
      </c>
      <c r="DI533">
        <v>1.26993589022607</v>
      </c>
      <c r="DJ533">
        <v>1.0601956358164</v>
      </c>
      <c r="DK533">
        <v>1.1165331391114299</v>
      </c>
      <c r="DL533">
        <v>1.1727861771058301</v>
      </c>
      <c r="DM533">
        <v>1.2284082798001399</v>
      </c>
      <c r="DN533">
        <v>1.20818547433168</v>
      </c>
      <c r="DO533" s="70">
        <v>1.15792556131715</v>
      </c>
      <c r="DP533">
        <v>1.07722007722008</v>
      </c>
      <c r="DS533">
        <v>1.3479773814702001</v>
      </c>
      <c r="DT533">
        <v>1.8895478131949599</v>
      </c>
      <c r="DU533">
        <v>2.1388394446422199</v>
      </c>
      <c r="DV533">
        <v>1.20460358056266</v>
      </c>
      <c r="DW533">
        <v>1.39920159680639</v>
      </c>
      <c r="DX533">
        <v>1.2863025962399299</v>
      </c>
    </row>
    <row r="534" spans="102:128" ht="15">
      <c r="CX534">
        <v>2.15273775216138</v>
      </c>
      <c r="CY534">
        <v>1.3479773814702001</v>
      </c>
      <c r="CZ534">
        <v>1.65775401069519</v>
      </c>
      <c r="DA534">
        <v>1.8895478131949599</v>
      </c>
      <c r="DB534">
        <v>1.6684771255483599</v>
      </c>
      <c r="DC534">
        <v>1.2912267928649399</v>
      </c>
      <c r="DD534">
        <v>1.24472315692872</v>
      </c>
      <c r="DE534">
        <v>1.24472315692872</v>
      </c>
      <c r="DF534">
        <v>1.09360009360009</v>
      </c>
      <c r="DG534">
        <v>1.1826067107966201</v>
      </c>
      <c r="DH534">
        <v>1.1826067107966201</v>
      </c>
      <c r="DI534">
        <v>1.26993589022607</v>
      </c>
      <c r="DJ534">
        <v>1.0601956358164</v>
      </c>
      <c r="DK534">
        <v>1.1165331391114299</v>
      </c>
      <c r="DL534">
        <v>1.1727861771058301</v>
      </c>
      <c r="DM534">
        <v>1.2284082798001399</v>
      </c>
      <c r="DN534">
        <v>1.20818547433168</v>
      </c>
      <c r="DO534" s="70">
        <v>1.15792556131715</v>
      </c>
      <c r="DP534">
        <v>1.07722007722008</v>
      </c>
      <c r="DS534">
        <v>1.3479773814702001</v>
      </c>
      <c r="DT534">
        <v>1.8895478131949599</v>
      </c>
      <c r="DU534">
        <v>2.1388394446422199</v>
      </c>
      <c r="DV534">
        <v>1.20460358056266</v>
      </c>
      <c r="DW534">
        <v>1.39920159680639</v>
      </c>
      <c r="DX534">
        <v>1.2863025962399299</v>
      </c>
    </row>
    <row r="535" spans="102:128" ht="15">
      <c r="CX535">
        <v>2.15273775216138</v>
      </c>
      <c r="CY535">
        <v>1.3479773814702001</v>
      </c>
      <c r="CZ535">
        <v>1.65775401069519</v>
      </c>
      <c r="DA535">
        <v>1.8895478131949599</v>
      </c>
      <c r="DB535">
        <v>1.6684771255483599</v>
      </c>
      <c r="DC535">
        <v>1.2912267928649399</v>
      </c>
      <c r="DD535">
        <v>1.24472315692872</v>
      </c>
      <c r="DE535">
        <v>1.24472315692872</v>
      </c>
      <c r="DF535">
        <v>1.09360009360009</v>
      </c>
      <c r="DG535">
        <v>1.1826067107966201</v>
      </c>
      <c r="DH535">
        <v>1.1826067107966201</v>
      </c>
      <c r="DI535">
        <v>1.26993589022607</v>
      </c>
      <c r="DJ535">
        <v>1.0601956358164</v>
      </c>
      <c r="DK535">
        <v>1.1165331391114299</v>
      </c>
      <c r="DL535">
        <v>1.1727861771058301</v>
      </c>
      <c r="DM535">
        <v>1.2284082798001399</v>
      </c>
      <c r="DN535">
        <v>1.20818547433168</v>
      </c>
      <c r="DO535" s="70">
        <v>1.15792556131715</v>
      </c>
      <c r="DP535">
        <v>1.07722007722008</v>
      </c>
      <c r="DS535">
        <v>1.3479773814702001</v>
      </c>
      <c r="DT535">
        <v>1.8895478131949599</v>
      </c>
      <c r="DU535">
        <v>2.1388394446422199</v>
      </c>
      <c r="DV535">
        <v>1.20460358056266</v>
      </c>
      <c r="DW535">
        <v>1.39920159680639</v>
      </c>
      <c r="DX535">
        <v>1.2863025962399299</v>
      </c>
    </row>
    <row r="536" spans="102:128" ht="15">
      <c r="CX536">
        <v>2.15273775216138</v>
      </c>
      <c r="CY536">
        <v>1.3479773814702001</v>
      </c>
      <c r="CZ536">
        <v>1.65775401069519</v>
      </c>
      <c r="DA536">
        <v>1.8895478131949599</v>
      </c>
      <c r="DB536">
        <v>1.6684771255483599</v>
      </c>
      <c r="DC536">
        <v>1.2912267928649399</v>
      </c>
      <c r="DD536">
        <v>1.24472315692872</v>
      </c>
      <c r="DE536">
        <v>1.24472315692872</v>
      </c>
      <c r="DF536">
        <v>1.09360009360009</v>
      </c>
      <c r="DG536">
        <v>1.1826067107966201</v>
      </c>
      <c r="DH536">
        <v>1.1826067107966201</v>
      </c>
      <c r="DI536">
        <v>1.26993589022607</v>
      </c>
      <c r="DJ536">
        <v>1.0601956358164</v>
      </c>
      <c r="DK536">
        <v>1.1165331391114299</v>
      </c>
      <c r="DL536">
        <v>1.1727861771058301</v>
      </c>
      <c r="DM536">
        <v>1.2284082798001399</v>
      </c>
      <c r="DN536">
        <v>1.20818547433168</v>
      </c>
      <c r="DO536" s="70">
        <v>1.15792556131715</v>
      </c>
      <c r="DP536">
        <v>1.07722007722008</v>
      </c>
      <c r="DS536">
        <v>1.3479773814702001</v>
      </c>
      <c r="DT536">
        <v>1.8895478131949599</v>
      </c>
      <c r="DU536">
        <v>2.1388394446422199</v>
      </c>
      <c r="DV536">
        <v>1.20460358056266</v>
      </c>
      <c r="DW536">
        <v>1.39920159680639</v>
      </c>
      <c r="DX536">
        <v>1.2863025962399299</v>
      </c>
    </row>
    <row r="537" spans="102:128" ht="15">
      <c r="CX537">
        <v>2.15273775216138</v>
      </c>
      <c r="CY537">
        <v>1.3479773814702001</v>
      </c>
      <c r="CZ537">
        <v>1.65775401069519</v>
      </c>
      <c r="DA537">
        <v>1.8895478131949599</v>
      </c>
      <c r="DB537">
        <v>1.6684771255483599</v>
      </c>
      <c r="DC537">
        <v>1.2912267928649399</v>
      </c>
      <c r="DD537">
        <v>1.24472315692872</v>
      </c>
      <c r="DE537">
        <v>1.24472315692872</v>
      </c>
      <c r="DF537">
        <v>1.09360009360009</v>
      </c>
      <c r="DG537">
        <v>1.1826067107966201</v>
      </c>
      <c r="DH537">
        <v>1.1826067107966201</v>
      </c>
      <c r="DI537">
        <v>1.26993589022607</v>
      </c>
      <c r="DJ537">
        <v>1.0601956358164</v>
      </c>
      <c r="DK537">
        <v>1.1165331391114299</v>
      </c>
      <c r="DL537">
        <v>1.1727861771058301</v>
      </c>
      <c r="DM537">
        <v>1.2284082798001399</v>
      </c>
      <c r="DN537">
        <v>1.20818547433168</v>
      </c>
      <c r="DO537" s="70">
        <v>1.15792556131715</v>
      </c>
      <c r="DP537">
        <v>1.07722007722008</v>
      </c>
      <c r="DS537">
        <v>1.3479773814702001</v>
      </c>
      <c r="DT537">
        <v>1.8895478131949599</v>
      </c>
      <c r="DU537">
        <v>2.1388394446422199</v>
      </c>
      <c r="DV537">
        <v>1.20460358056266</v>
      </c>
      <c r="DW537">
        <v>1.39920159680639</v>
      </c>
      <c r="DX537">
        <v>1.2863025962399299</v>
      </c>
    </row>
    <row r="538" spans="102:128" ht="15">
      <c r="CX538">
        <v>2.15273775216138</v>
      </c>
      <c r="CY538">
        <v>1.3479773814702001</v>
      </c>
      <c r="CZ538">
        <v>1.65775401069519</v>
      </c>
      <c r="DA538">
        <v>1.8895478131949599</v>
      </c>
      <c r="DB538">
        <v>1.6684771255483599</v>
      </c>
      <c r="DC538">
        <v>1.2912267928649399</v>
      </c>
      <c r="DD538">
        <v>1.24472315692872</v>
      </c>
      <c r="DE538">
        <v>1.24472315692872</v>
      </c>
      <c r="DF538">
        <v>1.09360009360009</v>
      </c>
      <c r="DG538">
        <v>1.1826067107966201</v>
      </c>
      <c r="DH538">
        <v>1.1826067107966201</v>
      </c>
      <c r="DI538">
        <v>1.26993589022607</v>
      </c>
      <c r="DJ538">
        <v>1.0601956358164</v>
      </c>
      <c r="DK538">
        <v>1.1165331391114299</v>
      </c>
      <c r="DL538">
        <v>1.1727861771058301</v>
      </c>
      <c r="DM538">
        <v>1.2284082798001399</v>
      </c>
      <c r="DN538">
        <v>1.20818547433168</v>
      </c>
      <c r="DO538" s="70">
        <v>1.15792556131715</v>
      </c>
      <c r="DP538">
        <v>1.07722007722008</v>
      </c>
      <c r="DS538">
        <v>1.3479773814702001</v>
      </c>
      <c r="DT538">
        <v>1.8895478131949599</v>
      </c>
      <c r="DU538">
        <v>2.1388394446422199</v>
      </c>
      <c r="DV538">
        <v>1.20460358056266</v>
      </c>
      <c r="DW538">
        <v>1.39920159680639</v>
      </c>
      <c r="DX538">
        <v>1.2863025962399299</v>
      </c>
    </row>
    <row r="539" spans="102:128" ht="15">
      <c r="CX539">
        <v>2.15273775216138</v>
      </c>
      <c r="CY539">
        <v>1.3479773814702001</v>
      </c>
      <c r="CZ539">
        <v>1.65775401069519</v>
      </c>
      <c r="DA539">
        <v>1.8895478131949599</v>
      </c>
      <c r="DB539">
        <v>1.6684771255483599</v>
      </c>
      <c r="DC539">
        <v>1.2912267928649399</v>
      </c>
      <c r="DD539">
        <v>1.24472315692872</v>
      </c>
      <c r="DE539">
        <v>1.24472315692872</v>
      </c>
      <c r="DF539">
        <v>1.09360009360009</v>
      </c>
      <c r="DG539">
        <v>1.1826067107966201</v>
      </c>
      <c r="DH539">
        <v>1.1826067107966201</v>
      </c>
      <c r="DI539">
        <v>1.26993589022607</v>
      </c>
      <c r="DJ539">
        <v>1.0601956358164</v>
      </c>
      <c r="DK539">
        <v>1.1165331391114299</v>
      </c>
      <c r="DL539">
        <v>1.1727861771058301</v>
      </c>
      <c r="DM539">
        <v>1.2284082798001399</v>
      </c>
      <c r="DN539">
        <v>1.20818547433168</v>
      </c>
      <c r="DO539" s="70">
        <v>1.15792556131715</v>
      </c>
      <c r="DP539">
        <v>1.07722007722008</v>
      </c>
      <c r="DS539">
        <v>1.3479773814702001</v>
      </c>
      <c r="DT539">
        <v>1.8895478131949599</v>
      </c>
      <c r="DU539">
        <v>2.1388394446422199</v>
      </c>
      <c r="DV539">
        <v>1.20460358056266</v>
      </c>
      <c r="DW539">
        <v>1.39920159680639</v>
      </c>
      <c r="DX539">
        <v>1.2863025962399299</v>
      </c>
    </row>
    <row r="540" spans="102:128" ht="15">
      <c r="CX540">
        <v>2.15273775216138</v>
      </c>
      <c r="CY540">
        <v>1.3479773814702001</v>
      </c>
      <c r="CZ540">
        <v>1.65775401069519</v>
      </c>
      <c r="DA540">
        <v>1.8895478131949599</v>
      </c>
      <c r="DB540">
        <v>1.6684771255483599</v>
      </c>
      <c r="DC540">
        <v>1.2912267928649399</v>
      </c>
      <c r="DD540">
        <v>1.24472315692872</v>
      </c>
      <c r="DE540">
        <v>1.24472315692872</v>
      </c>
      <c r="DF540">
        <v>1.09360009360009</v>
      </c>
      <c r="DG540">
        <v>1.1826067107966201</v>
      </c>
      <c r="DH540">
        <v>1.1826067107966201</v>
      </c>
      <c r="DI540">
        <v>1.26993589022607</v>
      </c>
      <c r="DJ540">
        <v>1.0601956358164</v>
      </c>
      <c r="DK540">
        <v>1.1165331391114299</v>
      </c>
      <c r="DL540">
        <v>1.1727861771058301</v>
      </c>
      <c r="DM540">
        <v>1.2284082798001399</v>
      </c>
      <c r="DN540">
        <v>1.20818547433168</v>
      </c>
      <c r="DO540" s="70">
        <v>1.15792556131715</v>
      </c>
      <c r="DP540">
        <v>1.07722007722008</v>
      </c>
      <c r="DS540">
        <v>1.3479773814702001</v>
      </c>
      <c r="DT540">
        <v>1.8895478131949599</v>
      </c>
      <c r="DU540">
        <v>2.1388394446422199</v>
      </c>
      <c r="DV540">
        <v>1.20460358056266</v>
      </c>
      <c r="DW540">
        <v>1.39920159680639</v>
      </c>
      <c r="DX540">
        <v>1.2863025962399299</v>
      </c>
    </row>
    <row r="541" spans="102:128" ht="15">
      <c r="CX541">
        <v>2.15273775216138</v>
      </c>
      <c r="CY541">
        <v>1.3479773814702001</v>
      </c>
      <c r="CZ541">
        <v>1.65775401069519</v>
      </c>
      <c r="DA541">
        <v>1.8895478131949599</v>
      </c>
      <c r="DB541">
        <v>1.6684771255483599</v>
      </c>
      <c r="DC541">
        <v>1.2912267928649399</v>
      </c>
      <c r="DD541">
        <v>1.24472315692872</v>
      </c>
      <c r="DE541">
        <v>1.24472315692872</v>
      </c>
      <c r="DF541">
        <v>1.09360009360009</v>
      </c>
      <c r="DG541">
        <v>1.1826067107966201</v>
      </c>
      <c r="DH541">
        <v>1.1826067107966201</v>
      </c>
      <c r="DI541">
        <v>1.26993589022607</v>
      </c>
      <c r="DJ541">
        <v>1.0601956358164</v>
      </c>
      <c r="DK541">
        <v>1.1165331391114299</v>
      </c>
      <c r="DL541">
        <v>1.1727861771058301</v>
      </c>
      <c r="DM541">
        <v>1.2284082798001399</v>
      </c>
      <c r="DN541">
        <v>1.20818547433168</v>
      </c>
      <c r="DO541" s="70">
        <v>1.15792556131715</v>
      </c>
      <c r="DP541">
        <v>1.07722007722008</v>
      </c>
      <c r="DS541">
        <v>1.3479773814702001</v>
      </c>
      <c r="DT541">
        <v>1.8895478131949599</v>
      </c>
      <c r="DU541">
        <v>2.1388394446422199</v>
      </c>
      <c r="DV541">
        <v>1.20460358056266</v>
      </c>
      <c r="DW541">
        <v>1.39920159680639</v>
      </c>
      <c r="DX541">
        <v>1.2863025962399299</v>
      </c>
    </row>
    <row r="542" spans="102:128" ht="15">
      <c r="CX542">
        <v>2.15273775216138</v>
      </c>
      <c r="CY542">
        <v>1.3479773814702001</v>
      </c>
      <c r="CZ542">
        <v>1.65775401069519</v>
      </c>
      <c r="DA542">
        <v>1.8895478131949599</v>
      </c>
      <c r="DB542">
        <v>1.6684771255483599</v>
      </c>
      <c r="DC542">
        <v>1.2912267928649399</v>
      </c>
      <c r="DD542">
        <v>1.24472315692872</v>
      </c>
      <c r="DE542">
        <v>1.24472315692872</v>
      </c>
      <c r="DF542">
        <v>1.09360009360009</v>
      </c>
      <c r="DG542">
        <v>1.1826067107966201</v>
      </c>
      <c r="DH542">
        <v>1.1826067107966201</v>
      </c>
      <c r="DI542">
        <v>1.26993589022607</v>
      </c>
      <c r="DJ542">
        <v>1.0601956358164</v>
      </c>
      <c r="DK542">
        <v>1.1165331391114299</v>
      </c>
      <c r="DL542">
        <v>1.1727861771058301</v>
      </c>
      <c r="DM542">
        <v>1.2284082798001399</v>
      </c>
      <c r="DN542">
        <v>1.20818547433168</v>
      </c>
      <c r="DO542" s="70">
        <v>1.15792556131715</v>
      </c>
      <c r="DP542">
        <v>1.07722007722008</v>
      </c>
      <c r="DS542">
        <v>1.3479773814702001</v>
      </c>
      <c r="DT542">
        <v>1.8895478131949599</v>
      </c>
      <c r="DU542">
        <v>2.1388394446422199</v>
      </c>
      <c r="DV542">
        <v>1.20460358056266</v>
      </c>
      <c r="DW542">
        <v>1.39920159680639</v>
      </c>
      <c r="DX542">
        <v>1.2863025962399299</v>
      </c>
    </row>
    <row r="543" spans="102:128" ht="15">
      <c r="CX543">
        <v>2.15273775216138</v>
      </c>
      <c r="CY543">
        <v>1.3479773814702001</v>
      </c>
      <c r="CZ543">
        <v>1.65775401069519</v>
      </c>
      <c r="DA543">
        <v>1.8895478131949599</v>
      </c>
      <c r="DB543">
        <v>1.6684771255483599</v>
      </c>
      <c r="DC543">
        <v>1.2912267928649399</v>
      </c>
      <c r="DD543">
        <v>1.24472315692872</v>
      </c>
      <c r="DE543">
        <v>1.24472315692872</v>
      </c>
      <c r="DF543">
        <v>1.09360009360009</v>
      </c>
      <c r="DG543">
        <v>1.1826067107966201</v>
      </c>
      <c r="DH543">
        <v>1.1826067107966201</v>
      </c>
      <c r="DI543">
        <v>1.26993589022607</v>
      </c>
      <c r="DJ543">
        <v>1.0601956358164</v>
      </c>
      <c r="DK543">
        <v>1.1165331391114299</v>
      </c>
      <c r="DL543">
        <v>1.1727861771058301</v>
      </c>
      <c r="DM543">
        <v>1.2284082798001399</v>
      </c>
      <c r="DN543">
        <v>1.20818547433168</v>
      </c>
      <c r="DO543" s="70">
        <v>1.15792556131715</v>
      </c>
      <c r="DP543">
        <v>1.07722007722008</v>
      </c>
      <c r="DS543">
        <v>1.3479773814702001</v>
      </c>
      <c r="DT543">
        <v>1.8895478131949599</v>
      </c>
      <c r="DU543">
        <v>2.1388394446422199</v>
      </c>
      <c r="DV543">
        <v>1.20460358056266</v>
      </c>
      <c r="DW543">
        <v>1.39920159680639</v>
      </c>
      <c r="DX543">
        <v>1.2863025962399299</v>
      </c>
    </row>
    <row r="544" spans="102:128" ht="15">
      <c r="CX544">
        <v>2.15273775216138</v>
      </c>
      <c r="CY544">
        <v>1.3479773814702001</v>
      </c>
      <c r="CZ544">
        <v>1.65775401069519</v>
      </c>
      <c r="DA544">
        <v>1.8895478131949599</v>
      </c>
      <c r="DB544">
        <v>1.6684771255483599</v>
      </c>
      <c r="DC544">
        <v>1.2912267928649399</v>
      </c>
      <c r="DD544">
        <v>1.24472315692872</v>
      </c>
      <c r="DE544">
        <v>1.24472315692872</v>
      </c>
      <c r="DF544">
        <v>1.09360009360009</v>
      </c>
      <c r="DG544">
        <v>1.1826067107966201</v>
      </c>
      <c r="DH544">
        <v>1.1826067107966201</v>
      </c>
      <c r="DI544">
        <v>1.26993589022607</v>
      </c>
      <c r="DJ544">
        <v>1.0601956358164</v>
      </c>
      <c r="DK544">
        <v>1.1165331391114299</v>
      </c>
      <c r="DL544">
        <v>1.1727861771058301</v>
      </c>
      <c r="DM544">
        <v>1.2284082798001399</v>
      </c>
      <c r="DN544">
        <v>1.20818547433168</v>
      </c>
      <c r="DO544" s="70">
        <v>1.15792556131715</v>
      </c>
      <c r="DP544">
        <v>1.07722007722008</v>
      </c>
      <c r="DS544">
        <v>1.3479773814702001</v>
      </c>
      <c r="DT544">
        <v>1.8895478131949599</v>
      </c>
      <c r="DU544">
        <v>2.1388394446422199</v>
      </c>
      <c r="DV544">
        <v>1.20460358056266</v>
      </c>
      <c r="DW544">
        <v>1.39920159680639</v>
      </c>
      <c r="DX544">
        <v>1.2863025962399299</v>
      </c>
    </row>
    <row r="545" spans="102:128" ht="15">
      <c r="CX545">
        <v>2.15273775216138</v>
      </c>
      <c r="CY545">
        <v>1.3479773814702001</v>
      </c>
      <c r="CZ545">
        <v>1.65775401069519</v>
      </c>
      <c r="DA545">
        <v>1.8895478131949599</v>
      </c>
      <c r="DB545">
        <v>1.6684771255483599</v>
      </c>
      <c r="DC545">
        <v>1.2912267928649399</v>
      </c>
      <c r="DD545">
        <v>1.24472315692872</v>
      </c>
      <c r="DE545">
        <v>1.24472315692872</v>
      </c>
      <c r="DF545">
        <v>1.09360009360009</v>
      </c>
      <c r="DG545">
        <v>1.1826067107966201</v>
      </c>
      <c r="DH545">
        <v>1.1826067107966201</v>
      </c>
      <c r="DI545">
        <v>1.26993589022607</v>
      </c>
      <c r="DJ545">
        <v>1.0601956358164</v>
      </c>
      <c r="DK545">
        <v>1.1165331391114299</v>
      </c>
      <c r="DL545">
        <v>1.1727861771058301</v>
      </c>
      <c r="DM545">
        <v>1.2284082798001399</v>
      </c>
      <c r="DN545">
        <v>1.20818547433168</v>
      </c>
      <c r="DO545" s="70">
        <v>1.15792556131715</v>
      </c>
      <c r="DP545">
        <v>1.07722007722008</v>
      </c>
      <c r="DS545">
        <v>1.3479773814702001</v>
      </c>
      <c r="DT545">
        <v>1.8895478131949599</v>
      </c>
      <c r="DU545">
        <v>2.1388394446422199</v>
      </c>
      <c r="DV545">
        <v>1.20460358056266</v>
      </c>
      <c r="DW545">
        <v>1.39920159680639</v>
      </c>
      <c r="DX545">
        <v>1.2863025962399299</v>
      </c>
    </row>
    <row r="546" spans="102:128" ht="15">
      <c r="CX546">
        <v>2.15273775216138</v>
      </c>
      <c r="CY546">
        <v>1.3479773814702001</v>
      </c>
      <c r="CZ546">
        <v>1.65775401069519</v>
      </c>
      <c r="DA546">
        <v>1.8895478131949599</v>
      </c>
      <c r="DB546">
        <v>1.6684771255483599</v>
      </c>
      <c r="DC546">
        <v>1.2912267928649399</v>
      </c>
      <c r="DD546">
        <v>1.24472315692872</v>
      </c>
      <c r="DE546">
        <v>1.24472315692872</v>
      </c>
      <c r="DF546">
        <v>1.09360009360009</v>
      </c>
      <c r="DG546">
        <v>1.1826067107966201</v>
      </c>
      <c r="DH546">
        <v>1.1826067107966201</v>
      </c>
      <c r="DI546">
        <v>1.26993589022607</v>
      </c>
      <c r="DJ546">
        <v>1.0601956358164</v>
      </c>
      <c r="DK546">
        <v>1.1165331391114299</v>
      </c>
      <c r="DL546">
        <v>1.1727861771058301</v>
      </c>
      <c r="DM546">
        <v>1.2284082798001399</v>
      </c>
      <c r="DN546">
        <v>1.20818547433168</v>
      </c>
      <c r="DO546" s="70">
        <v>1.15792556131715</v>
      </c>
      <c r="DP546">
        <v>1.07722007722008</v>
      </c>
      <c r="DS546">
        <v>1.3479773814702001</v>
      </c>
      <c r="DT546">
        <v>1.8895478131949599</v>
      </c>
      <c r="DU546">
        <v>2.1388394446422199</v>
      </c>
      <c r="DV546">
        <v>1.20460358056266</v>
      </c>
      <c r="DW546">
        <v>1.39920159680639</v>
      </c>
      <c r="DX546">
        <v>1.2863025962399299</v>
      </c>
    </row>
    <row r="547" spans="102:128" ht="15">
      <c r="CX547">
        <v>2.15273775216138</v>
      </c>
      <c r="CY547">
        <v>1.3479773814702001</v>
      </c>
      <c r="CZ547">
        <v>1.65775401069519</v>
      </c>
      <c r="DA547">
        <v>1.8895478131949599</v>
      </c>
      <c r="DB547">
        <v>1.6684771255483599</v>
      </c>
      <c r="DC547">
        <v>1.2912267928649399</v>
      </c>
      <c r="DD547">
        <v>1.24472315692872</v>
      </c>
      <c r="DE547">
        <v>1.24472315692872</v>
      </c>
      <c r="DF547">
        <v>1.09360009360009</v>
      </c>
      <c r="DG547">
        <v>1.1826067107966201</v>
      </c>
      <c r="DH547">
        <v>1.1826067107966201</v>
      </c>
      <c r="DI547">
        <v>1.26993589022607</v>
      </c>
      <c r="DJ547">
        <v>1.0601956358164</v>
      </c>
      <c r="DK547">
        <v>1.1165331391114299</v>
      </c>
      <c r="DL547">
        <v>1.1727861771058301</v>
      </c>
      <c r="DM547">
        <v>1.2284082798001399</v>
      </c>
      <c r="DN547">
        <v>1.20818547433168</v>
      </c>
      <c r="DO547" s="70">
        <v>1.15792556131715</v>
      </c>
      <c r="DP547">
        <v>1.07722007722008</v>
      </c>
      <c r="DS547">
        <v>1.3479773814702001</v>
      </c>
      <c r="DT547">
        <v>1.8895478131949599</v>
      </c>
      <c r="DU547">
        <v>2.1388394446422199</v>
      </c>
      <c r="DV547">
        <v>1.20460358056266</v>
      </c>
      <c r="DW547">
        <v>1.39920159680639</v>
      </c>
      <c r="DX547">
        <v>1.2863025962399299</v>
      </c>
    </row>
    <row r="548" spans="102:128" ht="15">
      <c r="CX548">
        <v>2.15273775216138</v>
      </c>
      <c r="CY548">
        <v>1.3479773814702001</v>
      </c>
      <c r="CZ548">
        <v>1.65775401069519</v>
      </c>
      <c r="DA548">
        <v>1.8895478131949599</v>
      </c>
      <c r="DB548">
        <v>1.6684771255483599</v>
      </c>
      <c r="DC548">
        <v>1.2912267928649399</v>
      </c>
      <c r="DD548">
        <v>1.24472315692872</v>
      </c>
      <c r="DE548">
        <v>1.24472315692872</v>
      </c>
      <c r="DF548">
        <v>1.09360009360009</v>
      </c>
      <c r="DG548">
        <v>1.1826067107966201</v>
      </c>
      <c r="DH548">
        <v>1.1826067107966201</v>
      </c>
      <c r="DI548">
        <v>1.26993589022607</v>
      </c>
      <c r="DJ548">
        <v>1.0601956358164</v>
      </c>
      <c r="DK548">
        <v>1.1165331391114299</v>
      </c>
      <c r="DL548">
        <v>1.1727861771058301</v>
      </c>
      <c r="DM548">
        <v>1.2284082798001399</v>
      </c>
      <c r="DN548">
        <v>1.20818547433168</v>
      </c>
      <c r="DO548" s="70">
        <v>1.15792556131715</v>
      </c>
      <c r="DP548">
        <v>1.07722007722008</v>
      </c>
      <c r="DS548">
        <v>1.3479773814702001</v>
      </c>
      <c r="DT548">
        <v>1.8895478131949599</v>
      </c>
      <c r="DU548">
        <v>2.1388394446422199</v>
      </c>
      <c r="DV548">
        <v>1.20460358056266</v>
      </c>
      <c r="DW548">
        <v>1.39920159680639</v>
      </c>
      <c r="DX548">
        <v>1.2863025962399299</v>
      </c>
    </row>
    <row r="549" spans="102:128" ht="15">
      <c r="CX549">
        <v>2.15273775216138</v>
      </c>
      <c r="CY549">
        <v>1.3479773814702001</v>
      </c>
      <c r="CZ549">
        <v>1.65775401069519</v>
      </c>
      <c r="DA549">
        <v>1.8895478131949599</v>
      </c>
      <c r="DB549">
        <v>1.6684771255483599</v>
      </c>
      <c r="DC549">
        <v>1.2912267928649399</v>
      </c>
      <c r="DD549">
        <v>1.24472315692872</v>
      </c>
      <c r="DE549">
        <v>1.24472315692872</v>
      </c>
      <c r="DF549">
        <v>1.09360009360009</v>
      </c>
      <c r="DG549">
        <v>1.1826067107966201</v>
      </c>
      <c r="DH549">
        <v>1.1826067107966201</v>
      </c>
      <c r="DI549">
        <v>1.26993589022607</v>
      </c>
      <c r="DJ549">
        <v>1.0601956358164</v>
      </c>
      <c r="DK549">
        <v>1.1165331391114299</v>
      </c>
      <c r="DL549">
        <v>1.1727861771058301</v>
      </c>
      <c r="DM549">
        <v>1.2284082798001399</v>
      </c>
      <c r="DN549">
        <v>1.20818547433168</v>
      </c>
      <c r="DO549" s="70">
        <v>1.15792556131715</v>
      </c>
      <c r="DP549">
        <v>1.07722007722008</v>
      </c>
      <c r="DS549">
        <v>1.3479773814702001</v>
      </c>
      <c r="DT549">
        <v>1.8895478131949599</v>
      </c>
      <c r="DU549">
        <v>2.1388394446422199</v>
      </c>
      <c r="DV549">
        <v>1.20460358056266</v>
      </c>
      <c r="DW549">
        <v>1.39920159680639</v>
      </c>
      <c r="DX549">
        <v>1.2863025962399299</v>
      </c>
    </row>
    <row r="550" spans="102:128" ht="15">
      <c r="CX550">
        <v>2.15273775216138</v>
      </c>
      <c r="CY550">
        <v>1.3479773814702001</v>
      </c>
      <c r="CZ550">
        <v>1.65775401069519</v>
      </c>
      <c r="DA550">
        <v>1.8895478131949599</v>
      </c>
      <c r="DB550">
        <v>1.6684771255483599</v>
      </c>
      <c r="DC550">
        <v>1.2912267928649399</v>
      </c>
      <c r="DD550">
        <v>1.24472315692872</v>
      </c>
      <c r="DE550">
        <v>1.24472315692872</v>
      </c>
      <c r="DF550">
        <v>1.09360009360009</v>
      </c>
      <c r="DG550">
        <v>1.1826067107966201</v>
      </c>
      <c r="DH550">
        <v>1.1826067107966201</v>
      </c>
      <c r="DI550">
        <v>1.26993589022607</v>
      </c>
      <c r="DJ550">
        <v>1.0601956358164</v>
      </c>
      <c r="DK550">
        <v>1.1165331391114299</v>
      </c>
      <c r="DL550">
        <v>1.1727861771058301</v>
      </c>
      <c r="DM550">
        <v>1.2284082798001399</v>
      </c>
      <c r="DN550">
        <v>1.20818547433168</v>
      </c>
      <c r="DO550" s="70">
        <v>1.15792556131715</v>
      </c>
      <c r="DP550">
        <v>1.07722007722008</v>
      </c>
      <c r="DS550">
        <v>1.3479773814702001</v>
      </c>
      <c r="DT550">
        <v>1.8895478131949599</v>
      </c>
      <c r="DU550">
        <v>2.1388394446422199</v>
      </c>
      <c r="DV550">
        <v>1.20460358056266</v>
      </c>
      <c r="DW550">
        <v>1.39920159680639</v>
      </c>
      <c r="DX550">
        <v>1.2863025962399299</v>
      </c>
    </row>
    <row r="551" spans="102:128" ht="15">
      <c r="CX551">
        <v>2.15273775216138</v>
      </c>
      <c r="CY551">
        <v>1.3479773814702001</v>
      </c>
      <c r="CZ551">
        <v>1.65775401069519</v>
      </c>
      <c r="DA551">
        <v>1.8895478131949599</v>
      </c>
      <c r="DB551">
        <v>1.6684771255483599</v>
      </c>
      <c r="DC551">
        <v>1.2912267928649399</v>
      </c>
      <c r="DD551">
        <v>1.24472315692872</v>
      </c>
      <c r="DE551">
        <v>1.24472315692872</v>
      </c>
      <c r="DF551">
        <v>1.09360009360009</v>
      </c>
      <c r="DG551">
        <v>1.1826067107966201</v>
      </c>
      <c r="DH551">
        <v>1.1826067107966201</v>
      </c>
      <c r="DI551">
        <v>1.26993589022607</v>
      </c>
      <c r="DJ551">
        <v>1.0601956358164</v>
      </c>
      <c r="DK551">
        <v>1.1165331391114299</v>
      </c>
      <c r="DL551">
        <v>1.1727861771058301</v>
      </c>
      <c r="DM551">
        <v>1.2284082798001399</v>
      </c>
      <c r="DN551">
        <v>1.20818547433168</v>
      </c>
      <c r="DO551" s="70">
        <v>1.15792556131715</v>
      </c>
      <c r="DP551">
        <v>1.07722007722008</v>
      </c>
      <c r="DS551">
        <v>1.3479773814702001</v>
      </c>
      <c r="DT551">
        <v>1.8895478131949599</v>
      </c>
      <c r="DU551">
        <v>2.1388394446422199</v>
      </c>
      <c r="DV551">
        <v>1.20460358056266</v>
      </c>
      <c r="DW551">
        <v>1.39920159680639</v>
      </c>
      <c r="DX551">
        <v>1.2863025962399299</v>
      </c>
    </row>
    <row r="552" spans="102:128" ht="15">
      <c r="CX552">
        <v>2.15273775216138</v>
      </c>
      <c r="CY552">
        <v>1.3479773814702001</v>
      </c>
      <c r="CZ552">
        <v>1.65775401069519</v>
      </c>
      <c r="DA552">
        <v>1.8895478131949599</v>
      </c>
      <c r="DB552">
        <v>1.6684771255483599</v>
      </c>
      <c r="DC552">
        <v>1.2912267928649399</v>
      </c>
      <c r="DD552">
        <v>1.24472315692872</v>
      </c>
      <c r="DE552">
        <v>1.24472315692872</v>
      </c>
      <c r="DF552">
        <v>1.09360009360009</v>
      </c>
      <c r="DG552">
        <v>1.1826067107966201</v>
      </c>
      <c r="DH552">
        <v>1.1826067107966201</v>
      </c>
      <c r="DI552">
        <v>1.26993589022607</v>
      </c>
      <c r="DJ552">
        <v>1.0601956358164</v>
      </c>
      <c r="DK552">
        <v>1.1165331391114299</v>
      </c>
      <c r="DL552">
        <v>1.1727861771058301</v>
      </c>
      <c r="DM552">
        <v>1.2284082798001399</v>
      </c>
      <c r="DN552">
        <v>1.20818547433168</v>
      </c>
      <c r="DO552" s="70">
        <v>1.15792556131715</v>
      </c>
      <c r="DP552">
        <v>1.07722007722008</v>
      </c>
      <c r="DS552">
        <v>1.3479773814702001</v>
      </c>
      <c r="DT552">
        <v>1.8895478131949599</v>
      </c>
      <c r="DU552">
        <v>2.1388394446422199</v>
      </c>
      <c r="DV552">
        <v>1.20460358056266</v>
      </c>
      <c r="DW552">
        <v>1.39920159680639</v>
      </c>
      <c r="DX552">
        <v>1.2863025962399299</v>
      </c>
    </row>
    <row r="553" spans="102:128" ht="15">
      <c r="CX553">
        <v>2.15273775216138</v>
      </c>
      <c r="CY553">
        <v>1.3479773814702001</v>
      </c>
      <c r="CZ553">
        <v>1.65775401069519</v>
      </c>
      <c r="DA553">
        <v>1.8895478131949599</v>
      </c>
      <c r="DB553">
        <v>1.6684771255483599</v>
      </c>
      <c r="DC553">
        <v>1.2912267928649399</v>
      </c>
      <c r="DD553">
        <v>1.24472315692872</v>
      </c>
      <c r="DE553">
        <v>1.24472315692872</v>
      </c>
      <c r="DF553">
        <v>1.09360009360009</v>
      </c>
      <c r="DG553">
        <v>1.1826067107966201</v>
      </c>
      <c r="DH553">
        <v>1.1826067107966201</v>
      </c>
      <c r="DI553">
        <v>1.26993589022607</v>
      </c>
      <c r="DJ553">
        <v>1.0601956358164</v>
      </c>
      <c r="DK553">
        <v>1.1165331391114299</v>
      </c>
      <c r="DL553">
        <v>1.1727861771058301</v>
      </c>
      <c r="DM553">
        <v>1.2284082798001399</v>
      </c>
      <c r="DN553">
        <v>1.20818547433168</v>
      </c>
      <c r="DO553" s="70">
        <v>1.15792556131715</v>
      </c>
      <c r="DP553">
        <v>1.07722007722008</v>
      </c>
      <c r="DS553">
        <v>1.3479773814702001</v>
      </c>
      <c r="DT553">
        <v>1.8895478131949599</v>
      </c>
      <c r="DU553">
        <v>2.1388394446422199</v>
      </c>
      <c r="DV553">
        <v>1.20460358056266</v>
      </c>
      <c r="DW553">
        <v>1.39920159680639</v>
      </c>
      <c r="DX553">
        <v>1.2863025962399299</v>
      </c>
    </row>
    <row r="554" spans="102:128" ht="15">
      <c r="CX554">
        <v>2.15273775216138</v>
      </c>
      <c r="CY554">
        <v>1.3479773814702001</v>
      </c>
      <c r="CZ554">
        <v>1.65775401069519</v>
      </c>
      <c r="DA554">
        <v>1.8895478131949599</v>
      </c>
      <c r="DB554">
        <v>1.6684771255483599</v>
      </c>
      <c r="DC554">
        <v>1.2912267928649399</v>
      </c>
      <c r="DD554">
        <v>1.24472315692872</v>
      </c>
      <c r="DE554">
        <v>1.24472315692872</v>
      </c>
      <c r="DF554">
        <v>1.09360009360009</v>
      </c>
      <c r="DG554">
        <v>1.1826067107966201</v>
      </c>
      <c r="DH554">
        <v>1.1826067107966201</v>
      </c>
      <c r="DI554">
        <v>1.26993589022607</v>
      </c>
      <c r="DJ554">
        <v>1.0601956358164</v>
      </c>
      <c r="DK554">
        <v>1.1165331391114299</v>
      </c>
      <c r="DL554">
        <v>1.1727861771058301</v>
      </c>
      <c r="DM554">
        <v>1.2284082798001399</v>
      </c>
      <c r="DN554">
        <v>1.20818547433168</v>
      </c>
      <c r="DO554" s="70">
        <v>1.15792556131715</v>
      </c>
      <c r="DP554">
        <v>1.07722007722008</v>
      </c>
      <c r="DS554">
        <v>1.3479773814702001</v>
      </c>
      <c r="DT554">
        <v>1.8895478131949599</v>
      </c>
      <c r="DU554">
        <v>2.1388394446422199</v>
      </c>
      <c r="DV554">
        <v>1.20460358056266</v>
      </c>
      <c r="DW554">
        <v>1.39920159680639</v>
      </c>
      <c r="DX554">
        <v>1.2863025962399299</v>
      </c>
    </row>
    <row r="555" spans="102:128" ht="15">
      <c r="CX555">
        <v>2.15273775216138</v>
      </c>
      <c r="CY555">
        <v>1.3479773814702001</v>
      </c>
      <c r="CZ555">
        <v>1.65775401069519</v>
      </c>
      <c r="DA555">
        <v>1.8895478131949599</v>
      </c>
      <c r="DB555">
        <v>1.6684771255483599</v>
      </c>
      <c r="DC555">
        <v>1.2912267928649399</v>
      </c>
      <c r="DD555">
        <v>1.24472315692872</v>
      </c>
      <c r="DE555">
        <v>1.24472315692872</v>
      </c>
      <c r="DF555">
        <v>1.09360009360009</v>
      </c>
      <c r="DG555">
        <v>1.1826067107966201</v>
      </c>
      <c r="DH555">
        <v>1.1826067107966201</v>
      </c>
      <c r="DI555">
        <v>1.26993589022607</v>
      </c>
      <c r="DJ555">
        <v>1.0601956358164</v>
      </c>
      <c r="DK555">
        <v>1.1165331391114299</v>
      </c>
      <c r="DL555">
        <v>1.1727861771058301</v>
      </c>
      <c r="DM555">
        <v>1.2284082798001399</v>
      </c>
      <c r="DN555">
        <v>1.20818547433168</v>
      </c>
      <c r="DO555" s="70">
        <v>1.15792556131715</v>
      </c>
      <c r="DP555">
        <v>1.07722007722008</v>
      </c>
      <c r="DS555">
        <v>1.3479773814702001</v>
      </c>
      <c r="DT555">
        <v>1.8895478131949599</v>
      </c>
      <c r="DU555">
        <v>2.1388394446422199</v>
      </c>
      <c r="DV555">
        <v>1.20460358056266</v>
      </c>
      <c r="DW555">
        <v>1.39920159680639</v>
      </c>
      <c r="DX555">
        <v>1.2863025962399299</v>
      </c>
    </row>
    <row r="556" spans="102:128" ht="15">
      <c r="CX556">
        <v>2.15273775216138</v>
      </c>
      <c r="CY556">
        <v>1.3479773814702001</v>
      </c>
      <c r="CZ556">
        <v>1.65775401069519</v>
      </c>
      <c r="DA556">
        <v>1.8895478131949599</v>
      </c>
      <c r="DB556">
        <v>1.6684771255483599</v>
      </c>
      <c r="DC556">
        <v>1.2912267928649399</v>
      </c>
      <c r="DD556">
        <v>1.24472315692872</v>
      </c>
      <c r="DE556">
        <v>1.24472315692872</v>
      </c>
      <c r="DF556">
        <v>1.09360009360009</v>
      </c>
      <c r="DG556">
        <v>1.1826067107966201</v>
      </c>
      <c r="DH556">
        <v>1.1826067107966201</v>
      </c>
      <c r="DI556">
        <v>1.26993589022607</v>
      </c>
      <c r="DJ556">
        <v>1.0601956358164</v>
      </c>
      <c r="DK556">
        <v>1.1165331391114299</v>
      </c>
      <c r="DL556">
        <v>1.1727861771058301</v>
      </c>
      <c r="DM556">
        <v>1.2284082798001399</v>
      </c>
      <c r="DN556">
        <v>1.20818547433168</v>
      </c>
      <c r="DO556" s="70">
        <v>1.15792556131715</v>
      </c>
      <c r="DP556">
        <v>1.07722007722008</v>
      </c>
      <c r="DS556">
        <v>1.3479773814702001</v>
      </c>
      <c r="DT556">
        <v>1.8895478131949599</v>
      </c>
      <c r="DU556">
        <v>2.1388394446422199</v>
      </c>
      <c r="DV556">
        <v>1.20460358056266</v>
      </c>
      <c r="DW556">
        <v>1.39920159680639</v>
      </c>
      <c r="DX556">
        <v>1.2863025962399299</v>
      </c>
    </row>
    <row r="557" spans="102:128" ht="15">
      <c r="CX557">
        <v>2.15273775216138</v>
      </c>
      <c r="CY557">
        <v>1.3479773814702001</v>
      </c>
      <c r="CZ557">
        <v>1.65775401069519</v>
      </c>
      <c r="DA557">
        <v>1.8895478131949599</v>
      </c>
      <c r="DB557">
        <v>1.6684771255483599</v>
      </c>
      <c r="DC557">
        <v>1.2912267928649399</v>
      </c>
      <c r="DD557">
        <v>1.24472315692872</v>
      </c>
      <c r="DE557">
        <v>1.24472315692872</v>
      </c>
      <c r="DF557">
        <v>1.09360009360009</v>
      </c>
      <c r="DG557">
        <v>1.1826067107966201</v>
      </c>
      <c r="DH557">
        <v>1.1826067107966201</v>
      </c>
      <c r="DI557">
        <v>1.26993589022607</v>
      </c>
      <c r="DJ557">
        <v>1.0601956358164</v>
      </c>
      <c r="DK557">
        <v>1.1165331391114299</v>
      </c>
      <c r="DL557">
        <v>1.1727861771058301</v>
      </c>
      <c r="DM557">
        <v>1.2284082798001399</v>
      </c>
      <c r="DN557">
        <v>1.20818547433168</v>
      </c>
      <c r="DO557" s="70">
        <v>1.15792556131715</v>
      </c>
      <c r="DP557">
        <v>1.07722007722008</v>
      </c>
      <c r="DS557">
        <v>1.3479773814702001</v>
      </c>
      <c r="DT557">
        <v>1.8895478131949599</v>
      </c>
      <c r="DU557">
        <v>2.1388394446422199</v>
      </c>
      <c r="DV557">
        <v>1.20460358056266</v>
      </c>
      <c r="DW557">
        <v>1.39920159680639</v>
      </c>
      <c r="DX557">
        <v>1.2863025962399299</v>
      </c>
    </row>
    <row r="558" spans="102:128" ht="15">
      <c r="CX558">
        <v>2.15273775216138</v>
      </c>
      <c r="CY558">
        <v>1.3479773814702001</v>
      </c>
      <c r="CZ558">
        <v>1.65775401069519</v>
      </c>
      <c r="DA558">
        <v>1.8895478131949599</v>
      </c>
      <c r="DB558">
        <v>1.6684771255483599</v>
      </c>
      <c r="DC558">
        <v>1.2912267928649399</v>
      </c>
      <c r="DD558">
        <v>1.24472315692872</v>
      </c>
      <c r="DE558">
        <v>1.24472315692872</v>
      </c>
      <c r="DF558">
        <v>1.09360009360009</v>
      </c>
      <c r="DG558">
        <v>1.1826067107966201</v>
      </c>
      <c r="DH558">
        <v>1.1826067107966201</v>
      </c>
      <c r="DI558">
        <v>1.26993589022607</v>
      </c>
      <c r="DJ558">
        <v>1.0601956358164</v>
      </c>
      <c r="DK558">
        <v>1.1165331391114299</v>
      </c>
      <c r="DL558">
        <v>1.1727861771058301</v>
      </c>
      <c r="DM558">
        <v>1.2284082798001399</v>
      </c>
      <c r="DN558">
        <v>1.20818547433168</v>
      </c>
      <c r="DO558" s="70">
        <v>1.15792556131715</v>
      </c>
      <c r="DP558">
        <v>1.07722007722008</v>
      </c>
      <c r="DS558">
        <v>1.3479773814702001</v>
      </c>
      <c r="DT558">
        <v>1.8895478131949599</v>
      </c>
      <c r="DU558">
        <v>2.1388394446422199</v>
      </c>
      <c r="DV558">
        <v>1.20460358056266</v>
      </c>
      <c r="DW558">
        <v>1.39920159680639</v>
      </c>
      <c r="DX558">
        <v>1.2863025962399299</v>
      </c>
    </row>
    <row r="559" spans="102:128" ht="15">
      <c r="CX559">
        <v>2.15273775216138</v>
      </c>
      <c r="CY559">
        <v>1.3479773814702001</v>
      </c>
      <c r="CZ559">
        <v>1.65775401069519</v>
      </c>
      <c r="DA559">
        <v>1.8895478131949599</v>
      </c>
      <c r="DB559">
        <v>1.6684771255483599</v>
      </c>
      <c r="DC559">
        <v>1.2912267928649399</v>
      </c>
      <c r="DD559">
        <v>1.24472315692872</v>
      </c>
      <c r="DE559">
        <v>1.24472315692872</v>
      </c>
      <c r="DF559">
        <v>1.09360009360009</v>
      </c>
      <c r="DG559">
        <v>1.1826067107966201</v>
      </c>
      <c r="DH559">
        <v>1.1826067107966201</v>
      </c>
      <c r="DI559">
        <v>1.26993589022607</v>
      </c>
      <c r="DJ559">
        <v>1.0601956358164</v>
      </c>
      <c r="DK559">
        <v>1.1165331391114299</v>
      </c>
      <c r="DL559">
        <v>1.1727861771058301</v>
      </c>
      <c r="DM559">
        <v>1.2284082798001399</v>
      </c>
      <c r="DN559">
        <v>1.20818547433168</v>
      </c>
      <c r="DO559" s="70">
        <v>1.15792556131715</v>
      </c>
      <c r="DP559">
        <v>1.07722007722008</v>
      </c>
      <c r="DS559">
        <v>1.3479773814702001</v>
      </c>
      <c r="DT559">
        <v>1.8895478131949599</v>
      </c>
      <c r="DU559">
        <v>2.1388394446422199</v>
      </c>
      <c r="DV559">
        <v>1.20460358056266</v>
      </c>
      <c r="DW559">
        <v>1.39920159680639</v>
      </c>
      <c r="DX559">
        <v>1.2863025962399299</v>
      </c>
    </row>
    <row r="560" spans="102:128" ht="15">
      <c r="CX560">
        <v>2.15273775216138</v>
      </c>
      <c r="CY560">
        <v>1.3479773814702001</v>
      </c>
      <c r="CZ560">
        <v>1.65775401069519</v>
      </c>
      <c r="DA560">
        <v>1.8895478131949599</v>
      </c>
      <c r="DB560">
        <v>1.6684771255483599</v>
      </c>
      <c r="DC560">
        <v>1.2912267928649399</v>
      </c>
      <c r="DD560">
        <v>1.24472315692872</v>
      </c>
      <c r="DE560">
        <v>1.24472315692872</v>
      </c>
      <c r="DF560">
        <v>1.09360009360009</v>
      </c>
      <c r="DG560">
        <v>1.1826067107966201</v>
      </c>
      <c r="DH560">
        <v>1.1826067107966201</v>
      </c>
      <c r="DI560">
        <v>1.26993589022607</v>
      </c>
      <c r="DJ560">
        <v>1.0601956358164</v>
      </c>
      <c r="DK560">
        <v>1.1165331391114299</v>
      </c>
      <c r="DL560">
        <v>1.1727861771058301</v>
      </c>
      <c r="DM560">
        <v>1.2284082798001399</v>
      </c>
      <c r="DN560">
        <v>1.20818547433168</v>
      </c>
      <c r="DO560" s="70">
        <v>1.15792556131715</v>
      </c>
      <c r="DP560">
        <v>1.07722007722008</v>
      </c>
      <c r="DS560">
        <v>1.3479773814702001</v>
      </c>
      <c r="DT560">
        <v>1.8895478131949599</v>
      </c>
      <c r="DU560">
        <v>2.1388394446422199</v>
      </c>
      <c r="DV560">
        <v>1.20460358056266</v>
      </c>
      <c r="DW560">
        <v>1.39920159680639</v>
      </c>
      <c r="DX560">
        <v>1.2863025962399299</v>
      </c>
    </row>
    <row r="561" spans="102:128" ht="15">
      <c r="CX561">
        <v>2.15273775216138</v>
      </c>
      <c r="CY561">
        <v>1.3479773814702001</v>
      </c>
      <c r="CZ561">
        <v>1.65775401069519</v>
      </c>
      <c r="DA561">
        <v>1.8895478131949599</v>
      </c>
      <c r="DB561">
        <v>1.6684771255483599</v>
      </c>
      <c r="DC561">
        <v>1.2912267928649399</v>
      </c>
      <c r="DD561">
        <v>1.24472315692872</v>
      </c>
      <c r="DE561">
        <v>1.24472315692872</v>
      </c>
      <c r="DF561">
        <v>1.09360009360009</v>
      </c>
      <c r="DG561">
        <v>1.1826067107966201</v>
      </c>
      <c r="DH561">
        <v>1.1826067107966201</v>
      </c>
      <c r="DI561">
        <v>1.26993589022607</v>
      </c>
      <c r="DJ561">
        <v>1.0601956358164</v>
      </c>
      <c r="DK561">
        <v>1.1165331391114299</v>
      </c>
      <c r="DL561">
        <v>1.1727861771058301</v>
      </c>
      <c r="DM561">
        <v>1.2284082798001399</v>
      </c>
      <c r="DN561">
        <v>1.20818547433168</v>
      </c>
      <c r="DO561" s="70">
        <v>1.15792556131715</v>
      </c>
      <c r="DP561">
        <v>1.07722007722008</v>
      </c>
      <c r="DS561">
        <v>1.3479773814702001</v>
      </c>
      <c r="DT561">
        <v>1.8895478131949599</v>
      </c>
      <c r="DU561">
        <v>2.1388394446422199</v>
      </c>
      <c r="DV561">
        <v>1.20460358056266</v>
      </c>
      <c r="DW561">
        <v>1.39920159680639</v>
      </c>
      <c r="DX561">
        <v>1.2863025962399299</v>
      </c>
    </row>
    <row r="562" spans="102:128" ht="15">
      <c r="CX562">
        <v>2.15273775216138</v>
      </c>
      <c r="CY562">
        <v>1.3479773814702001</v>
      </c>
      <c r="CZ562">
        <v>1.65775401069519</v>
      </c>
      <c r="DA562">
        <v>1.8895478131949599</v>
      </c>
      <c r="DB562">
        <v>1.6684771255483599</v>
      </c>
      <c r="DC562">
        <v>1.2912267928649399</v>
      </c>
      <c r="DD562">
        <v>1.24472315692872</v>
      </c>
      <c r="DE562">
        <v>1.24472315692872</v>
      </c>
      <c r="DF562">
        <v>1.09360009360009</v>
      </c>
      <c r="DG562">
        <v>1.1826067107966201</v>
      </c>
      <c r="DH562">
        <v>1.1826067107966201</v>
      </c>
      <c r="DI562">
        <v>1.26993589022607</v>
      </c>
      <c r="DJ562">
        <v>1.0601956358164</v>
      </c>
      <c r="DK562">
        <v>1.1165331391114299</v>
      </c>
      <c r="DL562">
        <v>1.1727861771058301</v>
      </c>
      <c r="DM562">
        <v>1.2284082798001399</v>
      </c>
      <c r="DN562">
        <v>1.20818547433168</v>
      </c>
      <c r="DO562" s="70">
        <v>1.15792556131715</v>
      </c>
      <c r="DP562">
        <v>1.07722007722008</v>
      </c>
      <c r="DS562">
        <v>1.3479773814702001</v>
      </c>
      <c r="DT562">
        <v>1.8895478131949599</v>
      </c>
      <c r="DU562">
        <v>2.1388394446422199</v>
      </c>
      <c r="DV562">
        <v>1.20460358056266</v>
      </c>
      <c r="DW562">
        <v>1.39920159680639</v>
      </c>
      <c r="DX562">
        <v>1.2863025962399299</v>
      </c>
    </row>
    <row r="563" spans="102:128" ht="15">
      <c r="CX563">
        <v>2.15273775216138</v>
      </c>
      <c r="CY563">
        <v>1.3479773814702001</v>
      </c>
      <c r="CZ563">
        <v>1.65775401069519</v>
      </c>
      <c r="DA563">
        <v>1.8895478131949599</v>
      </c>
      <c r="DB563">
        <v>1.6684771255483599</v>
      </c>
      <c r="DC563">
        <v>1.2912267928649399</v>
      </c>
      <c r="DD563">
        <v>1.24472315692872</v>
      </c>
      <c r="DE563">
        <v>1.24472315692872</v>
      </c>
      <c r="DF563">
        <v>1.09360009360009</v>
      </c>
      <c r="DG563">
        <v>1.1826067107966201</v>
      </c>
      <c r="DH563">
        <v>1.1826067107966201</v>
      </c>
      <c r="DI563">
        <v>1.26993589022607</v>
      </c>
      <c r="DJ563">
        <v>1.0601956358164</v>
      </c>
      <c r="DK563">
        <v>1.1165331391114299</v>
      </c>
      <c r="DL563">
        <v>1.1727861771058301</v>
      </c>
      <c r="DM563">
        <v>1.2284082798001399</v>
      </c>
      <c r="DN563">
        <v>1.20818547433168</v>
      </c>
      <c r="DO563" s="70">
        <v>1.15792556131715</v>
      </c>
      <c r="DP563">
        <v>1.07722007722008</v>
      </c>
      <c r="DS563">
        <v>1.3479773814702001</v>
      </c>
      <c r="DT563">
        <v>1.8895478131949599</v>
      </c>
      <c r="DU563">
        <v>2.1388394446422199</v>
      </c>
      <c r="DV563">
        <v>1.20460358056266</v>
      </c>
      <c r="DW563">
        <v>1.39920159680639</v>
      </c>
      <c r="DX563">
        <v>1.2863025962399299</v>
      </c>
    </row>
    <row r="564" spans="102:128" ht="15">
      <c r="CX564">
        <v>2.15273775216138</v>
      </c>
      <c r="CY564">
        <v>1.3479773814702001</v>
      </c>
      <c r="CZ564">
        <v>1.65775401069519</v>
      </c>
      <c r="DA564">
        <v>1.8895478131949599</v>
      </c>
      <c r="DB564">
        <v>1.6684771255483599</v>
      </c>
      <c r="DC564">
        <v>1.2912267928649399</v>
      </c>
      <c r="DD564">
        <v>1.24472315692872</v>
      </c>
      <c r="DE564">
        <v>1.24472315692872</v>
      </c>
      <c r="DF564">
        <v>1.09360009360009</v>
      </c>
      <c r="DG564">
        <v>1.1826067107966201</v>
      </c>
      <c r="DH564">
        <v>1.1826067107966201</v>
      </c>
      <c r="DI564">
        <v>1.26993589022607</v>
      </c>
      <c r="DJ564">
        <v>1.0601956358164</v>
      </c>
      <c r="DK564">
        <v>1.1165331391114299</v>
      </c>
      <c r="DL564">
        <v>1.1727861771058301</v>
      </c>
      <c r="DM564">
        <v>1.2284082798001399</v>
      </c>
      <c r="DN564">
        <v>1.20818547433168</v>
      </c>
      <c r="DO564" s="70">
        <v>1.15792556131715</v>
      </c>
      <c r="DP564">
        <v>1.07722007722008</v>
      </c>
      <c r="DS564">
        <v>1.3479773814702001</v>
      </c>
      <c r="DT564">
        <v>1.8895478131949599</v>
      </c>
      <c r="DU564">
        <v>2.1388394446422199</v>
      </c>
      <c r="DV564">
        <v>1.20460358056266</v>
      </c>
      <c r="DW564">
        <v>1.39920159680639</v>
      </c>
      <c r="DX564">
        <v>1.2863025962399299</v>
      </c>
    </row>
    <row r="565" spans="102:128" ht="15">
      <c r="CX565">
        <v>2.15273775216138</v>
      </c>
      <c r="CY565">
        <v>1.3479773814702001</v>
      </c>
      <c r="CZ565">
        <v>1.65775401069519</v>
      </c>
      <c r="DA565">
        <v>1.8895478131949599</v>
      </c>
      <c r="DB565">
        <v>1.6684771255483599</v>
      </c>
      <c r="DC565">
        <v>1.2912267928649399</v>
      </c>
      <c r="DD565">
        <v>1.24472315692872</v>
      </c>
      <c r="DE565">
        <v>1.24472315692872</v>
      </c>
      <c r="DF565">
        <v>1.09360009360009</v>
      </c>
      <c r="DG565">
        <v>1.1826067107966201</v>
      </c>
      <c r="DH565">
        <v>1.1826067107966201</v>
      </c>
      <c r="DI565">
        <v>1.26993589022607</v>
      </c>
      <c r="DJ565">
        <v>1.0601956358164</v>
      </c>
      <c r="DK565">
        <v>1.1165331391114299</v>
      </c>
      <c r="DL565">
        <v>1.1727861771058301</v>
      </c>
      <c r="DM565">
        <v>1.2284082798001399</v>
      </c>
      <c r="DN565">
        <v>1.20818547433168</v>
      </c>
      <c r="DO565" s="70">
        <v>1.15792556131715</v>
      </c>
      <c r="DP565">
        <v>1.07722007722008</v>
      </c>
      <c r="DS565">
        <v>1.3479773814702001</v>
      </c>
      <c r="DT565">
        <v>1.8895478131949599</v>
      </c>
      <c r="DU565">
        <v>2.1388394446422199</v>
      </c>
      <c r="DV565">
        <v>1.20460358056266</v>
      </c>
      <c r="DW565">
        <v>1.39920159680639</v>
      </c>
      <c r="DX565">
        <v>1.2863025962399299</v>
      </c>
    </row>
    <row r="566" spans="102:128" ht="15">
      <c r="CX566">
        <v>2.15273775216138</v>
      </c>
      <c r="CY566">
        <v>1.3479773814702001</v>
      </c>
      <c r="CZ566">
        <v>1.65775401069519</v>
      </c>
      <c r="DA566">
        <v>1.8895478131949599</v>
      </c>
      <c r="DB566">
        <v>1.6684771255483599</v>
      </c>
      <c r="DC566">
        <v>1.2912267928649399</v>
      </c>
      <c r="DD566">
        <v>1.24472315692872</v>
      </c>
      <c r="DE566">
        <v>1.24472315692872</v>
      </c>
      <c r="DF566">
        <v>1.09360009360009</v>
      </c>
      <c r="DG566">
        <v>1.1826067107966201</v>
      </c>
      <c r="DH566">
        <v>1.1826067107966201</v>
      </c>
      <c r="DI566">
        <v>1.26993589022607</v>
      </c>
      <c r="DJ566">
        <v>1.0601956358164</v>
      </c>
      <c r="DK566">
        <v>1.1165331391114299</v>
      </c>
      <c r="DL566">
        <v>1.1727861771058301</v>
      </c>
      <c r="DM566">
        <v>1.2284082798001399</v>
      </c>
      <c r="DN566">
        <v>1.20818547433168</v>
      </c>
      <c r="DO566" s="70">
        <v>1.15792556131715</v>
      </c>
      <c r="DP566">
        <v>1.07722007722008</v>
      </c>
      <c r="DS566">
        <v>1.3479773814702001</v>
      </c>
      <c r="DT566">
        <v>1.8895478131949599</v>
      </c>
      <c r="DU566">
        <v>2.1388394446422199</v>
      </c>
      <c r="DV566">
        <v>1.20460358056266</v>
      </c>
      <c r="DW566">
        <v>1.39920159680639</v>
      </c>
      <c r="DX566">
        <v>1.2863025962399299</v>
      </c>
    </row>
    <row r="567" spans="102:128" ht="15">
      <c r="CX567">
        <v>2.15273775216138</v>
      </c>
      <c r="CY567">
        <v>1.3479773814702001</v>
      </c>
      <c r="CZ567">
        <v>1.65775401069519</v>
      </c>
      <c r="DA567">
        <v>1.8895478131949599</v>
      </c>
      <c r="DB567">
        <v>1.6684771255483599</v>
      </c>
      <c r="DC567">
        <v>1.2912267928649399</v>
      </c>
      <c r="DD567">
        <v>1.24472315692872</v>
      </c>
      <c r="DE567">
        <v>1.24472315692872</v>
      </c>
      <c r="DF567">
        <v>1.09360009360009</v>
      </c>
      <c r="DG567">
        <v>1.1826067107966201</v>
      </c>
      <c r="DH567">
        <v>1.1826067107966201</v>
      </c>
      <c r="DI567">
        <v>1.26993589022607</v>
      </c>
      <c r="DJ567">
        <v>1.0601956358164</v>
      </c>
      <c r="DK567">
        <v>1.1165331391114299</v>
      </c>
      <c r="DL567">
        <v>1.1727861771058301</v>
      </c>
      <c r="DM567">
        <v>1.2284082798001399</v>
      </c>
      <c r="DN567">
        <v>1.20818547433168</v>
      </c>
      <c r="DO567" s="70">
        <v>1.15792556131715</v>
      </c>
      <c r="DP567">
        <v>1.07722007722008</v>
      </c>
      <c r="DS567">
        <v>1.3479773814702001</v>
      </c>
      <c r="DT567">
        <v>1.8895478131949599</v>
      </c>
      <c r="DU567">
        <v>2.1388394446422199</v>
      </c>
      <c r="DV567">
        <v>1.20460358056266</v>
      </c>
      <c r="DW567">
        <v>1.39920159680639</v>
      </c>
      <c r="DX567">
        <v>1.2863025962399299</v>
      </c>
    </row>
    <row r="568" spans="102:128" ht="15">
      <c r="CX568">
        <v>2.15273775216138</v>
      </c>
      <c r="CY568">
        <v>1.3479773814702001</v>
      </c>
      <c r="CZ568">
        <v>1.65775401069519</v>
      </c>
      <c r="DA568">
        <v>1.8895478131949599</v>
      </c>
      <c r="DB568">
        <v>1.6684771255483599</v>
      </c>
      <c r="DC568">
        <v>1.2912267928649399</v>
      </c>
      <c r="DD568">
        <v>1.24472315692872</v>
      </c>
      <c r="DE568">
        <v>1.24472315692872</v>
      </c>
      <c r="DF568">
        <v>1.09360009360009</v>
      </c>
      <c r="DG568">
        <v>1.1826067107966201</v>
      </c>
      <c r="DH568">
        <v>1.1826067107966201</v>
      </c>
      <c r="DI568">
        <v>1.26993589022607</v>
      </c>
      <c r="DJ568">
        <v>1.0601956358164</v>
      </c>
      <c r="DK568">
        <v>1.1165331391114299</v>
      </c>
      <c r="DL568">
        <v>1.1727861771058301</v>
      </c>
      <c r="DM568">
        <v>1.2284082798001399</v>
      </c>
      <c r="DN568">
        <v>1.20818547433168</v>
      </c>
      <c r="DO568" s="70">
        <v>1.15792556131715</v>
      </c>
      <c r="DP568">
        <v>1.07722007722008</v>
      </c>
      <c r="DS568">
        <v>1.3479773814702001</v>
      </c>
      <c r="DT568">
        <v>1.8895478131949599</v>
      </c>
      <c r="DU568">
        <v>2.1388394446422199</v>
      </c>
      <c r="DV568">
        <v>1.20460358056266</v>
      </c>
      <c r="DW568">
        <v>1.39920159680639</v>
      </c>
      <c r="DX568">
        <v>1.2863025962399299</v>
      </c>
    </row>
    <row r="569" spans="102:128" ht="15">
      <c r="CX569">
        <v>2.15273775216138</v>
      </c>
      <c r="CY569">
        <v>1.3479773814702001</v>
      </c>
      <c r="CZ569">
        <v>1.65775401069519</v>
      </c>
      <c r="DA569">
        <v>1.8895478131949599</v>
      </c>
      <c r="DB569">
        <v>1.6684771255483599</v>
      </c>
      <c r="DC569">
        <v>1.2912267928649399</v>
      </c>
      <c r="DD569">
        <v>1.24472315692872</v>
      </c>
      <c r="DE569">
        <v>1.24472315692872</v>
      </c>
      <c r="DF569">
        <v>1.09360009360009</v>
      </c>
      <c r="DG569">
        <v>1.1826067107966201</v>
      </c>
      <c r="DH569">
        <v>1.1826067107966201</v>
      </c>
      <c r="DI569">
        <v>1.26993589022607</v>
      </c>
      <c r="DJ569">
        <v>1.0601956358164</v>
      </c>
      <c r="DK569">
        <v>1.1165331391114299</v>
      </c>
      <c r="DL569">
        <v>1.1727861771058301</v>
      </c>
      <c r="DM569">
        <v>1.2284082798001399</v>
      </c>
      <c r="DN569">
        <v>1.20818547433168</v>
      </c>
      <c r="DO569" s="70">
        <v>1.15792556131715</v>
      </c>
      <c r="DP569">
        <v>1.07722007722008</v>
      </c>
      <c r="DS569">
        <v>1.3479773814702001</v>
      </c>
      <c r="DT569">
        <v>1.8895478131949599</v>
      </c>
      <c r="DU569">
        <v>2.1388394446422199</v>
      </c>
      <c r="DV569">
        <v>1.20460358056266</v>
      </c>
      <c r="DW569">
        <v>1.39920159680639</v>
      </c>
      <c r="DX569">
        <v>1.2863025962399299</v>
      </c>
    </row>
    <row r="570" spans="102:128" ht="15">
      <c r="CX570">
        <v>2.15273775216138</v>
      </c>
      <c r="CY570">
        <v>1.3479773814702001</v>
      </c>
      <c r="CZ570">
        <v>1.65775401069519</v>
      </c>
      <c r="DA570">
        <v>1.8895478131949599</v>
      </c>
      <c r="DB570">
        <v>1.6684771255483599</v>
      </c>
      <c r="DC570">
        <v>1.2912267928649399</v>
      </c>
      <c r="DD570">
        <v>1.24472315692872</v>
      </c>
      <c r="DE570">
        <v>1.24472315692872</v>
      </c>
      <c r="DF570">
        <v>1.09360009360009</v>
      </c>
      <c r="DG570">
        <v>1.1826067107966201</v>
      </c>
      <c r="DH570">
        <v>1.1826067107966201</v>
      </c>
      <c r="DI570">
        <v>1.26993589022607</v>
      </c>
      <c r="DJ570">
        <v>1.0601956358164</v>
      </c>
      <c r="DK570">
        <v>1.1165331391114299</v>
      </c>
      <c r="DL570">
        <v>1.1727861771058301</v>
      </c>
      <c r="DM570">
        <v>1.2284082798001399</v>
      </c>
      <c r="DN570">
        <v>1.20818547433168</v>
      </c>
      <c r="DO570" s="70">
        <v>1.15792556131715</v>
      </c>
      <c r="DP570">
        <v>1.07722007722008</v>
      </c>
      <c r="DS570">
        <v>1.3479773814702001</v>
      </c>
      <c r="DT570">
        <v>1.8895478131949599</v>
      </c>
      <c r="DU570">
        <v>2.1388394446422199</v>
      </c>
      <c r="DV570">
        <v>1.20460358056266</v>
      </c>
      <c r="DW570">
        <v>1.39920159680639</v>
      </c>
      <c r="DX570">
        <v>1.2863025962399299</v>
      </c>
    </row>
    <row r="571" spans="102:128" ht="15">
      <c r="CX571">
        <v>2.15273775216138</v>
      </c>
      <c r="CY571">
        <v>1.3479773814702001</v>
      </c>
      <c r="CZ571">
        <v>1.65775401069519</v>
      </c>
      <c r="DA571">
        <v>1.8895478131949599</v>
      </c>
      <c r="DB571">
        <v>1.6684771255483599</v>
      </c>
      <c r="DC571">
        <v>1.2912267928649399</v>
      </c>
      <c r="DD571">
        <v>1.24472315692872</v>
      </c>
      <c r="DE571">
        <v>1.24472315692872</v>
      </c>
      <c r="DF571">
        <v>1.09360009360009</v>
      </c>
      <c r="DG571">
        <v>1.1826067107966201</v>
      </c>
      <c r="DH571">
        <v>1.1826067107966201</v>
      </c>
      <c r="DI571">
        <v>1.26993589022607</v>
      </c>
      <c r="DJ571">
        <v>1.0601956358164</v>
      </c>
      <c r="DK571">
        <v>1.1165331391114299</v>
      </c>
      <c r="DL571">
        <v>1.1727861771058301</v>
      </c>
      <c r="DM571">
        <v>1.2284082798001399</v>
      </c>
      <c r="DN571">
        <v>1.20818547433168</v>
      </c>
      <c r="DO571" s="70">
        <v>1.15792556131715</v>
      </c>
      <c r="DP571">
        <v>1.07722007722008</v>
      </c>
      <c r="DS571">
        <v>1.3479773814702001</v>
      </c>
      <c r="DT571">
        <v>1.8895478131949599</v>
      </c>
      <c r="DU571">
        <v>2.1388394446422199</v>
      </c>
      <c r="DV571">
        <v>1.20460358056266</v>
      </c>
      <c r="DW571">
        <v>1.39920159680639</v>
      </c>
      <c r="DX571">
        <v>1.2863025962399299</v>
      </c>
    </row>
    <row r="572" spans="102:128" ht="15">
      <c r="CX572">
        <v>2.15273775216138</v>
      </c>
      <c r="CY572">
        <v>1.3479773814702001</v>
      </c>
      <c r="CZ572">
        <v>1.65775401069519</v>
      </c>
      <c r="DA572">
        <v>1.8895478131949599</v>
      </c>
      <c r="DB572">
        <v>1.6684771255483599</v>
      </c>
      <c r="DC572">
        <v>1.2912267928649399</v>
      </c>
      <c r="DD572">
        <v>1.24472315692872</v>
      </c>
      <c r="DE572">
        <v>1.24472315692872</v>
      </c>
      <c r="DF572">
        <v>1.09360009360009</v>
      </c>
      <c r="DG572">
        <v>1.1826067107966201</v>
      </c>
      <c r="DH572">
        <v>1.1826067107966201</v>
      </c>
      <c r="DI572">
        <v>1.26993589022607</v>
      </c>
      <c r="DJ572">
        <v>1.0601956358164</v>
      </c>
      <c r="DK572">
        <v>1.1165331391114299</v>
      </c>
      <c r="DL572">
        <v>1.1727861771058301</v>
      </c>
      <c r="DM572">
        <v>1.2284082798001399</v>
      </c>
      <c r="DN572">
        <v>1.20818547433168</v>
      </c>
      <c r="DO572" s="70">
        <v>1.15792556131715</v>
      </c>
      <c r="DP572">
        <v>1.07722007722008</v>
      </c>
      <c r="DS572">
        <v>1.3479773814702001</v>
      </c>
      <c r="DT572">
        <v>1.8895478131949599</v>
      </c>
      <c r="DU572">
        <v>2.1388394446422199</v>
      </c>
      <c r="DV572">
        <v>1.20460358056266</v>
      </c>
      <c r="DW572">
        <v>1.39920159680639</v>
      </c>
      <c r="DX572">
        <v>1.2863025962399299</v>
      </c>
    </row>
    <row r="573" spans="102:128" ht="15">
      <c r="CX573">
        <v>2.15273775216138</v>
      </c>
      <c r="CY573">
        <v>1.3479773814702001</v>
      </c>
      <c r="CZ573">
        <v>1.65775401069519</v>
      </c>
      <c r="DA573">
        <v>1.8895478131949599</v>
      </c>
      <c r="DB573">
        <v>1.6684771255483599</v>
      </c>
      <c r="DC573">
        <v>1.2912267928649399</v>
      </c>
      <c r="DD573">
        <v>1.24472315692872</v>
      </c>
      <c r="DE573">
        <v>1.24472315692872</v>
      </c>
      <c r="DF573">
        <v>1.09360009360009</v>
      </c>
      <c r="DG573">
        <v>1.1826067107966201</v>
      </c>
      <c r="DH573">
        <v>1.1826067107966201</v>
      </c>
      <c r="DI573">
        <v>1.26993589022607</v>
      </c>
      <c r="DJ573">
        <v>1.0601956358164</v>
      </c>
      <c r="DK573">
        <v>1.1165331391114299</v>
      </c>
      <c r="DL573">
        <v>1.1727861771058301</v>
      </c>
      <c r="DM573">
        <v>1.2284082798001399</v>
      </c>
      <c r="DN573">
        <v>1.20818547433168</v>
      </c>
      <c r="DO573" s="70">
        <v>1.15792556131715</v>
      </c>
      <c r="DP573">
        <v>1.07722007722008</v>
      </c>
      <c r="DS573">
        <v>1.3479773814702001</v>
      </c>
      <c r="DT573">
        <v>1.8895478131949599</v>
      </c>
      <c r="DU573">
        <v>2.1388394446422199</v>
      </c>
      <c r="DV573">
        <v>1.20460358056266</v>
      </c>
      <c r="DW573">
        <v>1.39920159680639</v>
      </c>
      <c r="DX573">
        <v>1.2863025962399299</v>
      </c>
    </row>
    <row r="574" spans="102:128" ht="15">
      <c r="CX574">
        <v>2.15273775216138</v>
      </c>
      <c r="CY574">
        <v>1.3479773814702001</v>
      </c>
      <c r="CZ574">
        <v>1.65775401069519</v>
      </c>
      <c r="DA574">
        <v>1.8895478131949599</v>
      </c>
      <c r="DB574">
        <v>1.6684771255483599</v>
      </c>
      <c r="DC574">
        <v>1.2912267928649399</v>
      </c>
      <c r="DD574">
        <v>1.24472315692872</v>
      </c>
      <c r="DE574">
        <v>1.24472315692872</v>
      </c>
      <c r="DF574">
        <v>1.09360009360009</v>
      </c>
      <c r="DG574">
        <v>1.1826067107966201</v>
      </c>
      <c r="DH574">
        <v>1.1826067107966201</v>
      </c>
      <c r="DI574">
        <v>1.26993589022607</v>
      </c>
      <c r="DJ574">
        <v>1.0601956358164</v>
      </c>
      <c r="DK574">
        <v>1.1165331391114299</v>
      </c>
      <c r="DL574">
        <v>1.1727861771058301</v>
      </c>
      <c r="DM574">
        <v>1.2284082798001399</v>
      </c>
      <c r="DN574">
        <v>1.20818547433168</v>
      </c>
      <c r="DO574" s="70">
        <v>1.15792556131715</v>
      </c>
      <c r="DP574">
        <v>1.07722007722008</v>
      </c>
      <c r="DS574">
        <v>1.3479773814702001</v>
      </c>
      <c r="DT574">
        <v>1.8895478131949599</v>
      </c>
      <c r="DU574">
        <v>2.1388394446422199</v>
      </c>
      <c r="DV574">
        <v>1.20460358056266</v>
      </c>
      <c r="DW574">
        <v>1.39920159680639</v>
      </c>
      <c r="DX574">
        <v>1.2863025962399299</v>
      </c>
    </row>
    <row r="575" spans="102:128" ht="15">
      <c r="CX575">
        <v>2.15273775216138</v>
      </c>
      <c r="CY575">
        <v>1.3479773814702001</v>
      </c>
      <c r="CZ575">
        <v>1.65775401069519</v>
      </c>
      <c r="DA575">
        <v>1.8895478131949599</v>
      </c>
      <c r="DB575">
        <v>1.6684771255483599</v>
      </c>
      <c r="DC575">
        <v>1.2912267928649399</v>
      </c>
      <c r="DD575">
        <v>1.24472315692872</v>
      </c>
      <c r="DE575">
        <v>1.24472315692872</v>
      </c>
      <c r="DF575">
        <v>1.09360009360009</v>
      </c>
      <c r="DG575">
        <v>1.1826067107966201</v>
      </c>
      <c r="DH575">
        <v>1.1826067107966201</v>
      </c>
      <c r="DI575">
        <v>1.26993589022607</v>
      </c>
      <c r="DJ575">
        <v>1.0601956358164</v>
      </c>
      <c r="DK575">
        <v>1.1165331391114299</v>
      </c>
      <c r="DL575">
        <v>1.1727861771058301</v>
      </c>
      <c r="DM575">
        <v>1.2284082798001399</v>
      </c>
      <c r="DN575">
        <v>1.20818547433168</v>
      </c>
      <c r="DO575" s="70">
        <v>1.15792556131715</v>
      </c>
      <c r="DP575">
        <v>1.07722007722008</v>
      </c>
      <c r="DS575">
        <v>1.3479773814702001</v>
      </c>
      <c r="DT575">
        <v>1.8895478131949599</v>
      </c>
      <c r="DU575">
        <v>2.1388394446422199</v>
      </c>
      <c r="DV575">
        <v>1.20460358056266</v>
      </c>
      <c r="DW575">
        <v>1.39920159680639</v>
      </c>
      <c r="DX575">
        <v>1.2863025962399299</v>
      </c>
    </row>
    <row r="576" spans="102:128" ht="15">
      <c r="CX576">
        <v>2.15273775216138</v>
      </c>
      <c r="CY576">
        <v>1.3479773814702001</v>
      </c>
      <c r="CZ576">
        <v>1.65775401069519</v>
      </c>
      <c r="DA576">
        <v>1.8895478131949599</v>
      </c>
      <c r="DB576">
        <v>1.6684771255483599</v>
      </c>
      <c r="DC576">
        <v>1.2912267928649399</v>
      </c>
      <c r="DD576">
        <v>1.24472315692872</v>
      </c>
      <c r="DE576">
        <v>1.24472315692872</v>
      </c>
      <c r="DF576">
        <v>1.09360009360009</v>
      </c>
      <c r="DG576">
        <v>1.1826067107966201</v>
      </c>
      <c r="DH576">
        <v>1.1826067107966201</v>
      </c>
      <c r="DI576">
        <v>1.26993589022607</v>
      </c>
      <c r="DJ576">
        <v>1.0601956358164</v>
      </c>
      <c r="DK576">
        <v>1.1165331391114299</v>
      </c>
      <c r="DL576">
        <v>1.1727861771058301</v>
      </c>
      <c r="DM576">
        <v>1.2284082798001399</v>
      </c>
      <c r="DN576">
        <v>1.20818547433168</v>
      </c>
      <c r="DO576" s="70">
        <v>1.15792556131715</v>
      </c>
      <c r="DP576">
        <v>1.07722007722008</v>
      </c>
      <c r="DS576">
        <v>1.3479773814702001</v>
      </c>
      <c r="DT576">
        <v>1.8895478131949599</v>
      </c>
      <c r="DU576">
        <v>2.1388394446422199</v>
      </c>
      <c r="DV576">
        <v>1.20460358056266</v>
      </c>
      <c r="DW576">
        <v>1.39920159680639</v>
      </c>
      <c r="DX576">
        <v>1.2863025962399299</v>
      </c>
    </row>
    <row r="577" spans="102:128" ht="15">
      <c r="CX577">
        <v>2.15273775216138</v>
      </c>
      <c r="CY577">
        <v>1.3479773814702001</v>
      </c>
      <c r="CZ577">
        <v>1.65775401069519</v>
      </c>
      <c r="DA577">
        <v>1.8895478131949599</v>
      </c>
      <c r="DB577">
        <v>1.6684771255483599</v>
      </c>
      <c r="DC577">
        <v>1.2912267928649399</v>
      </c>
      <c r="DD577">
        <v>1.24472315692872</v>
      </c>
      <c r="DE577">
        <v>1.24472315692872</v>
      </c>
      <c r="DF577">
        <v>1.09360009360009</v>
      </c>
      <c r="DG577">
        <v>1.1826067107966201</v>
      </c>
      <c r="DH577">
        <v>1.1826067107966201</v>
      </c>
      <c r="DI577">
        <v>1.26993589022607</v>
      </c>
      <c r="DJ577">
        <v>1.0601956358164</v>
      </c>
      <c r="DK577">
        <v>1.1165331391114299</v>
      </c>
      <c r="DL577">
        <v>1.1727861771058301</v>
      </c>
      <c r="DM577">
        <v>1.2284082798001399</v>
      </c>
      <c r="DN577">
        <v>1.20818547433168</v>
      </c>
      <c r="DO577" s="70">
        <v>1.15792556131715</v>
      </c>
      <c r="DP577">
        <v>1.07722007722008</v>
      </c>
      <c r="DS577">
        <v>1.3479773814702001</v>
      </c>
      <c r="DT577">
        <v>1.8895478131949599</v>
      </c>
      <c r="DU577">
        <v>2.1388394446422199</v>
      </c>
      <c r="DV577">
        <v>1.20460358056266</v>
      </c>
      <c r="DW577">
        <v>1.39920159680639</v>
      </c>
      <c r="DX577">
        <v>1.2863025962399299</v>
      </c>
    </row>
    <row r="578" spans="102:128" ht="15">
      <c r="CX578">
        <v>2.15273775216138</v>
      </c>
      <c r="CY578">
        <v>1.3479773814702001</v>
      </c>
      <c r="CZ578">
        <v>1.65775401069519</v>
      </c>
      <c r="DA578">
        <v>1.8895478131949599</v>
      </c>
      <c r="DB578">
        <v>1.6684771255483599</v>
      </c>
      <c r="DC578">
        <v>1.2912267928649399</v>
      </c>
      <c r="DD578">
        <v>1.24472315692872</v>
      </c>
      <c r="DE578">
        <v>1.24472315692872</v>
      </c>
      <c r="DF578">
        <v>1.09360009360009</v>
      </c>
      <c r="DG578">
        <v>1.1826067107966201</v>
      </c>
      <c r="DH578">
        <v>1.1826067107966201</v>
      </c>
      <c r="DI578">
        <v>1.26993589022607</v>
      </c>
      <c r="DJ578">
        <v>1.0601956358164</v>
      </c>
      <c r="DK578">
        <v>1.1165331391114299</v>
      </c>
      <c r="DL578">
        <v>1.1727861771058301</v>
      </c>
      <c r="DM578">
        <v>1.2284082798001399</v>
      </c>
      <c r="DN578">
        <v>1.20818547433168</v>
      </c>
      <c r="DO578" s="70">
        <v>1.15792556131715</v>
      </c>
      <c r="DP578">
        <v>1.07722007722008</v>
      </c>
      <c r="DS578">
        <v>1.3479773814702001</v>
      </c>
      <c r="DT578">
        <v>1.8895478131949599</v>
      </c>
      <c r="DU578">
        <v>2.1388394446422199</v>
      </c>
      <c r="DV578">
        <v>1.20460358056266</v>
      </c>
      <c r="DW578">
        <v>1.39920159680639</v>
      </c>
      <c r="DX578">
        <v>1.2863025962399299</v>
      </c>
    </row>
    <row r="579" spans="102:128" ht="15">
      <c r="CX579">
        <v>2.15273775216138</v>
      </c>
      <c r="CY579">
        <v>1.3479773814702001</v>
      </c>
      <c r="CZ579">
        <v>1.65775401069519</v>
      </c>
      <c r="DA579">
        <v>1.8895478131949599</v>
      </c>
      <c r="DB579">
        <v>1.6684771255483599</v>
      </c>
      <c r="DC579">
        <v>1.2912267928649399</v>
      </c>
      <c r="DD579">
        <v>1.24472315692872</v>
      </c>
      <c r="DE579">
        <v>1.24472315692872</v>
      </c>
      <c r="DF579">
        <v>1.09360009360009</v>
      </c>
      <c r="DG579">
        <v>1.1826067107966201</v>
      </c>
      <c r="DH579">
        <v>1.1826067107966201</v>
      </c>
      <c r="DI579">
        <v>1.26993589022607</v>
      </c>
      <c r="DJ579">
        <v>1.0601956358164</v>
      </c>
      <c r="DK579">
        <v>1.1165331391114299</v>
      </c>
      <c r="DL579">
        <v>1.1727861771058301</v>
      </c>
      <c r="DM579">
        <v>1.2284082798001399</v>
      </c>
      <c r="DN579">
        <v>1.20818547433168</v>
      </c>
      <c r="DO579" s="70">
        <v>1.15792556131715</v>
      </c>
      <c r="DP579">
        <v>1.07722007722008</v>
      </c>
      <c r="DS579">
        <v>1.3479773814702001</v>
      </c>
      <c r="DT579">
        <v>1.8895478131949599</v>
      </c>
      <c r="DU579">
        <v>2.1388394446422199</v>
      </c>
      <c r="DV579">
        <v>1.20460358056266</v>
      </c>
      <c r="DW579">
        <v>1.39920159680639</v>
      </c>
      <c r="DX579">
        <v>1.2863025962399299</v>
      </c>
    </row>
    <row r="580" spans="102:128" ht="15">
      <c r="CX580">
        <v>2.15273775216138</v>
      </c>
      <c r="CY580">
        <v>1.3479773814702001</v>
      </c>
      <c r="CZ580">
        <v>1.65775401069519</v>
      </c>
      <c r="DA580">
        <v>1.8895478131949599</v>
      </c>
      <c r="DB580">
        <v>1.6684771255483599</v>
      </c>
      <c r="DC580">
        <v>1.2912267928649399</v>
      </c>
      <c r="DD580">
        <v>1.24472315692872</v>
      </c>
      <c r="DE580">
        <v>1.24472315692872</v>
      </c>
      <c r="DF580">
        <v>1.09360009360009</v>
      </c>
      <c r="DG580">
        <v>1.1826067107966201</v>
      </c>
      <c r="DH580">
        <v>1.1826067107966201</v>
      </c>
      <c r="DI580">
        <v>1.26993589022607</v>
      </c>
      <c r="DJ580">
        <v>1.0601956358164</v>
      </c>
      <c r="DK580">
        <v>1.1165331391114299</v>
      </c>
      <c r="DL580">
        <v>1.1727861771058301</v>
      </c>
      <c r="DM580">
        <v>1.2284082798001399</v>
      </c>
      <c r="DN580">
        <v>1.20818547433168</v>
      </c>
      <c r="DO580" s="70">
        <v>1.15792556131715</v>
      </c>
      <c r="DP580">
        <v>1.07722007722008</v>
      </c>
      <c r="DS580">
        <v>1.3479773814702001</v>
      </c>
      <c r="DT580">
        <v>1.8895478131949599</v>
      </c>
      <c r="DU580">
        <v>2.1388394446422199</v>
      </c>
      <c r="DV580">
        <v>1.20460358056266</v>
      </c>
      <c r="DW580">
        <v>1.39920159680639</v>
      </c>
      <c r="DX580">
        <v>1.2863025962399299</v>
      </c>
    </row>
    <row r="581" spans="102:128" ht="15">
      <c r="CX581">
        <v>2.15273775216138</v>
      </c>
      <c r="CY581">
        <v>1.3479773814702001</v>
      </c>
      <c r="CZ581">
        <v>1.65775401069519</v>
      </c>
      <c r="DA581">
        <v>1.8895478131949599</v>
      </c>
      <c r="DB581">
        <v>1.6684771255483599</v>
      </c>
      <c r="DC581">
        <v>1.2912267928649399</v>
      </c>
      <c r="DD581">
        <v>1.24472315692872</v>
      </c>
      <c r="DE581">
        <v>1.24472315692872</v>
      </c>
      <c r="DF581">
        <v>1.09360009360009</v>
      </c>
      <c r="DG581">
        <v>1.1826067107966201</v>
      </c>
      <c r="DH581">
        <v>1.1826067107966201</v>
      </c>
      <c r="DI581">
        <v>1.26993589022607</v>
      </c>
      <c r="DJ581">
        <v>1.0601956358164</v>
      </c>
      <c r="DK581">
        <v>1.1165331391114299</v>
      </c>
      <c r="DL581">
        <v>1.1727861771058301</v>
      </c>
      <c r="DM581">
        <v>1.2284082798001399</v>
      </c>
      <c r="DN581">
        <v>1.20818547433168</v>
      </c>
      <c r="DO581" s="70">
        <v>1.15792556131715</v>
      </c>
      <c r="DP581">
        <v>1.07722007722008</v>
      </c>
      <c r="DS581">
        <v>1.3479773814702001</v>
      </c>
      <c r="DT581">
        <v>1.8895478131949599</v>
      </c>
      <c r="DU581">
        <v>2.1388394446422199</v>
      </c>
      <c r="DV581">
        <v>1.20460358056266</v>
      </c>
      <c r="DW581">
        <v>1.39920159680639</v>
      </c>
      <c r="DX581">
        <v>1.2863025962399299</v>
      </c>
    </row>
    <row r="582" spans="102:128" ht="15">
      <c r="CX582">
        <v>2.15273775216138</v>
      </c>
      <c r="CY582">
        <v>1.3479773814702001</v>
      </c>
      <c r="CZ582">
        <v>1.65775401069519</v>
      </c>
      <c r="DA582">
        <v>1.8895478131949599</v>
      </c>
      <c r="DB582">
        <v>1.6684771255483599</v>
      </c>
      <c r="DC582">
        <v>1.2912267928649399</v>
      </c>
      <c r="DD582">
        <v>1.24472315692872</v>
      </c>
      <c r="DE582">
        <v>1.24472315692872</v>
      </c>
      <c r="DF582">
        <v>1.09360009360009</v>
      </c>
      <c r="DG582">
        <v>1.1826067107966201</v>
      </c>
      <c r="DH582">
        <v>1.1826067107966201</v>
      </c>
      <c r="DI582">
        <v>1.26993589022607</v>
      </c>
      <c r="DJ582">
        <v>1.0601956358164</v>
      </c>
      <c r="DK582">
        <v>1.1165331391114299</v>
      </c>
      <c r="DL582">
        <v>1.1727861771058301</v>
      </c>
      <c r="DM582">
        <v>1.2284082798001399</v>
      </c>
      <c r="DN582">
        <v>1.20818547433168</v>
      </c>
      <c r="DO582" s="70">
        <v>1.15792556131715</v>
      </c>
      <c r="DP582">
        <v>1.07722007722008</v>
      </c>
      <c r="DS582">
        <v>1.3479773814702001</v>
      </c>
      <c r="DT582">
        <v>1.8895478131949599</v>
      </c>
      <c r="DU582">
        <v>2.1388394446422199</v>
      </c>
      <c r="DV582">
        <v>1.20460358056266</v>
      </c>
      <c r="DW582">
        <v>1.39920159680639</v>
      </c>
      <c r="DX582">
        <v>1.2863025962399299</v>
      </c>
    </row>
    <row r="583" spans="102:128" ht="15">
      <c r="CX583">
        <v>2.15273775216138</v>
      </c>
      <c r="CY583">
        <v>1.3479773814702001</v>
      </c>
      <c r="CZ583">
        <v>1.65775401069519</v>
      </c>
      <c r="DA583">
        <v>1.8895478131949599</v>
      </c>
      <c r="DB583">
        <v>1.6684771255483599</v>
      </c>
      <c r="DC583">
        <v>1.2912267928649399</v>
      </c>
      <c r="DD583">
        <v>1.24472315692872</v>
      </c>
      <c r="DE583">
        <v>1.24472315692872</v>
      </c>
      <c r="DF583">
        <v>1.09360009360009</v>
      </c>
      <c r="DG583">
        <v>1.1826067107966201</v>
      </c>
      <c r="DH583">
        <v>1.1826067107966201</v>
      </c>
      <c r="DI583">
        <v>1.26993589022607</v>
      </c>
      <c r="DJ583">
        <v>1.0601956358164</v>
      </c>
      <c r="DK583">
        <v>1.1165331391114299</v>
      </c>
      <c r="DL583">
        <v>1.1727861771058301</v>
      </c>
      <c r="DM583">
        <v>1.2284082798001399</v>
      </c>
      <c r="DN583">
        <v>1.20818547433168</v>
      </c>
      <c r="DO583" s="70">
        <v>1.15792556131715</v>
      </c>
      <c r="DP583">
        <v>1.07722007722008</v>
      </c>
      <c r="DS583">
        <v>1.3479773814702001</v>
      </c>
      <c r="DT583">
        <v>1.8895478131949599</v>
      </c>
      <c r="DU583">
        <v>2.1388394446422199</v>
      </c>
      <c r="DV583">
        <v>1.20460358056266</v>
      </c>
      <c r="DW583">
        <v>1.39920159680639</v>
      </c>
      <c r="DX583">
        <v>1.2863025962399299</v>
      </c>
    </row>
    <row r="584" spans="102:128" ht="15">
      <c r="CX584">
        <v>2.15273775216138</v>
      </c>
      <c r="CY584">
        <v>1.3479773814702001</v>
      </c>
      <c r="CZ584">
        <v>1.65775401069519</v>
      </c>
      <c r="DA584">
        <v>1.8895478131949599</v>
      </c>
      <c r="DB584">
        <v>1.6684771255483599</v>
      </c>
      <c r="DC584">
        <v>1.2912267928649399</v>
      </c>
      <c r="DD584">
        <v>1.24472315692872</v>
      </c>
      <c r="DE584">
        <v>1.24472315692872</v>
      </c>
      <c r="DF584">
        <v>1.09360009360009</v>
      </c>
      <c r="DG584">
        <v>1.1826067107966201</v>
      </c>
      <c r="DH584">
        <v>1.1826067107966201</v>
      </c>
      <c r="DI584">
        <v>1.26993589022607</v>
      </c>
      <c r="DJ584">
        <v>1.0601956358164</v>
      </c>
      <c r="DK584">
        <v>1.1165331391114299</v>
      </c>
      <c r="DL584">
        <v>1.1727861771058301</v>
      </c>
      <c r="DM584">
        <v>1.2284082798001399</v>
      </c>
      <c r="DN584">
        <v>1.20818547433168</v>
      </c>
      <c r="DO584" s="70">
        <v>1.15792556131715</v>
      </c>
      <c r="DP584">
        <v>1.07722007722008</v>
      </c>
      <c r="DS584">
        <v>1.3479773814702001</v>
      </c>
      <c r="DT584">
        <v>1.8895478131949599</v>
      </c>
      <c r="DU584">
        <v>2.1388394446422199</v>
      </c>
      <c r="DV584">
        <v>1.20460358056266</v>
      </c>
      <c r="DW584">
        <v>1.39920159680639</v>
      </c>
      <c r="DX584">
        <v>1.2863025962399299</v>
      </c>
    </row>
    <row r="585" spans="102:128" ht="15">
      <c r="CX585">
        <v>2.15273775216138</v>
      </c>
      <c r="CY585">
        <v>1.3479773814702001</v>
      </c>
      <c r="CZ585">
        <v>1.65775401069519</v>
      </c>
      <c r="DA585">
        <v>1.8895478131949599</v>
      </c>
      <c r="DB585">
        <v>1.6684771255483599</v>
      </c>
      <c r="DC585">
        <v>1.2912267928649399</v>
      </c>
      <c r="DD585">
        <v>1.24472315692872</v>
      </c>
      <c r="DE585">
        <v>1.24472315692872</v>
      </c>
      <c r="DF585">
        <v>1.09360009360009</v>
      </c>
      <c r="DG585">
        <v>1.1826067107966201</v>
      </c>
      <c r="DH585">
        <v>1.1826067107966201</v>
      </c>
      <c r="DI585">
        <v>1.26993589022607</v>
      </c>
      <c r="DJ585">
        <v>1.0601956358164</v>
      </c>
      <c r="DK585">
        <v>1.1165331391114299</v>
      </c>
      <c r="DL585">
        <v>1.1727861771058301</v>
      </c>
      <c r="DM585">
        <v>1.2284082798001399</v>
      </c>
      <c r="DN585">
        <v>1.20818547433168</v>
      </c>
      <c r="DO585" s="70">
        <v>1.15792556131715</v>
      </c>
      <c r="DP585">
        <v>1.07722007722008</v>
      </c>
      <c r="DS585">
        <v>1.3479773814702001</v>
      </c>
      <c r="DT585">
        <v>1.8895478131949599</v>
      </c>
      <c r="DU585">
        <v>2.1388394446422199</v>
      </c>
      <c r="DV585">
        <v>1.20460358056266</v>
      </c>
      <c r="DW585">
        <v>1.39920159680639</v>
      </c>
      <c r="DX585">
        <v>1.2863025962399299</v>
      </c>
    </row>
    <row r="586" spans="102:128" ht="15">
      <c r="CX586">
        <v>2.15273775216138</v>
      </c>
      <c r="CY586">
        <v>1.3479773814702001</v>
      </c>
      <c r="CZ586">
        <v>1.65775401069519</v>
      </c>
      <c r="DA586">
        <v>1.8895478131949599</v>
      </c>
      <c r="DB586">
        <v>1.6684771255483599</v>
      </c>
      <c r="DC586">
        <v>1.2912267928649399</v>
      </c>
      <c r="DD586">
        <v>1.24472315692872</v>
      </c>
      <c r="DE586">
        <v>1.24472315692872</v>
      </c>
      <c r="DF586">
        <v>1.09360009360009</v>
      </c>
      <c r="DG586">
        <v>1.1826067107966201</v>
      </c>
      <c r="DH586">
        <v>1.1826067107966201</v>
      </c>
      <c r="DI586">
        <v>1.26993589022607</v>
      </c>
      <c r="DJ586">
        <v>1.0601956358164</v>
      </c>
      <c r="DK586">
        <v>1.1165331391114299</v>
      </c>
      <c r="DL586">
        <v>1.1727861771058301</v>
      </c>
      <c r="DM586">
        <v>1.2284082798001399</v>
      </c>
      <c r="DN586">
        <v>1.20818547433168</v>
      </c>
      <c r="DO586" s="70">
        <v>1.15792556131715</v>
      </c>
      <c r="DP586">
        <v>1.07722007722008</v>
      </c>
      <c r="DS586">
        <v>1.3479773814702001</v>
      </c>
      <c r="DT586">
        <v>1.8895478131949599</v>
      </c>
      <c r="DU586">
        <v>2.1388394446422199</v>
      </c>
      <c r="DV586">
        <v>1.20460358056266</v>
      </c>
      <c r="DW586">
        <v>1.39920159680639</v>
      </c>
      <c r="DX586">
        <v>1.2863025962399299</v>
      </c>
    </row>
    <row r="587" spans="102:128" ht="15">
      <c r="CX587">
        <v>2.15273775216138</v>
      </c>
      <c r="CY587">
        <v>1.3479773814702001</v>
      </c>
      <c r="CZ587">
        <v>1.65775401069519</v>
      </c>
      <c r="DA587">
        <v>1.8895478131949599</v>
      </c>
      <c r="DB587">
        <v>1.6684771255483599</v>
      </c>
      <c r="DC587">
        <v>1.2912267928649399</v>
      </c>
      <c r="DD587">
        <v>1.24472315692872</v>
      </c>
      <c r="DE587">
        <v>1.24472315692872</v>
      </c>
      <c r="DF587">
        <v>1.09360009360009</v>
      </c>
      <c r="DG587">
        <v>1.1826067107966201</v>
      </c>
      <c r="DH587">
        <v>1.1826067107966201</v>
      </c>
      <c r="DI587">
        <v>1.26993589022607</v>
      </c>
      <c r="DJ587">
        <v>1.0601956358164</v>
      </c>
      <c r="DK587">
        <v>1.1165331391114299</v>
      </c>
      <c r="DL587">
        <v>1.1727861771058301</v>
      </c>
      <c r="DM587">
        <v>1.2284082798001399</v>
      </c>
      <c r="DN587">
        <v>1.20818547433168</v>
      </c>
      <c r="DO587" s="70">
        <v>1.15792556131715</v>
      </c>
      <c r="DP587">
        <v>1.07722007722008</v>
      </c>
      <c r="DS587">
        <v>1.3479773814702001</v>
      </c>
      <c r="DT587">
        <v>1.8895478131949599</v>
      </c>
      <c r="DU587">
        <v>2.1388394446422199</v>
      </c>
      <c r="DV587">
        <v>1.20460358056266</v>
      </c>
      <c r="DW587">
        <v>1.39920159680639</v>
      </c>
      <c r="DX587">
        <v>1.2863025962399299</v>
      </c>
    </row>
    <row r="588" spans="102:128" ht="15">
      <c r="CX588">
        <v>2.15273775216138</v>
      </c>
      <c r="CY588">
        <v>1.3479773814702001</v>
      </c>
      <c r="CZ588">
        <v>1.65775401069519</v>
      </c>
      <c r="DA588">
        <v>1.8895478131949599</v>
      </c>
      <c r="DB588">
        <v>1.6684771255483599</v>
      </c>
      <c r="DC588">
        <v>1.2912267928649399</v>
      </c>
      <c r="DD588">
        <v>1.24472315692872</v>
      </c>
      <c r="DE588">
        <v>1.24472315692872</v>
      </c>
      <c r="DF588">
        <v>1.09360009360009</v>
      </c>
      <c r="DG588">
        <v>1.1826067107966201</v>
      </c>
      <c r="DH588">
        <v>1.1826067107966201</v>
      </c>
      <c r="DI588">
        <v>1.26993589022607</v>
      </c>
      <c r="DJ588">
        <v>1.0601956358164</v>
      </c>
      <c r="DK588">
        <v>1.1165331391114299</v>
      </c>
      <c r="DL588">
        <v>1.1727861771058301</v>
      </c>
      <c r="DM588">
        <v>1.2284082798001399</v>
      </c>
      <c r="DN588">
        <v>1.20818547433168</v>
      </c>
      <c r="DO588" s="70">
        <v>1.15792556131715</v>
      </c>
      <c r="DP588">
        <v>1.07722007722008</v>
      </c>
      <c r="DS588">
        <v>1.3479773814702001</v>
      </c>
      <c r="DT588">
        <v>1.8895478131949599</v>
      </c>
      <c r="DU588">
        <v>2.1388394446422199</v>
      </c>
      <c r="DV588">
        <v>1.20460358056266</v>
      </c>
      <c r="DW588">
        <v>1.39920159680639</v>
      </c>
      <c r="DX588">
        <v>1.2863025962399299</v>
      </c>
    </row>
    <row r="589" spans="102:128" ht="15">
      <c r="CX589">
        <v>2.15273775216138</v>
      </c>
      <c r="CY589">
        <v>1.3479773814702001</v>
      </c>
      <c r="CZ589">
        <v>1.65775401069519</v>
      </c>
      <c r="DA589">
        <v>1.8895478131949599</v>
      </c>
      <c r="DB589">
        <v>1.6684771255483599</v>
      </c>
      <c r="DC589">
        <v>1.2912267928649399</v>
      </c>
      <c r="DD589">
        <v>1.24472315692872</v>
      </c>
      <c r="DE589">
        <v>1.24472315692872</v>
      </c>
      <c r="DF589">
        <v>1.09360009360009</v>
      </c>
      <c r="DG589">
        <v>1.1826067107966201</v>
      </c>
      <c r="DH589">
        <v>1.1826067107966201</v>
      </c>
      <c r="DI589">
        <v>1.26993589022607</v>
      </c>
      <c r="DJ589">
        <v>1.0601956358164</v>
      </c>
      <c r="DK589">
        <v>1.1165331391114299</v>
      </c>
      <c r="DL589">
        <v>1.1727861771058301</v>
      </c>
      <c r="DM589">
        <v>1.2284082798001399</v>
      </c>
      <c r="DN589">
        <v>1.20818547433168</v>
      </c>
      <c r="DO589" s="70">
        <v>1.15792556131715</v>
      </c>
      <c r="DP589">
        <v>1.07722007722008</v>
      </c>
      <c r="DS589">
        <v>1.3479773814702001</v>
      </c>
      <c r="DT589">
        <v>1.8895478131949599</v>
      </c>
      <c r="DU589">
        <v>2.1388394446422199</v>
      </c>
      <c r="DV589">
        <v>1.20460358056266</v>
      </c>
      <c r="DW589">
        <v>1.39920159680639</v>
      </c>
      <c r="DX589">
        <v>1.2863025962399299</v>
      </c>
    </row>
    <row r="590" spans="102:128" ht="15">
      <c r="CX590">
        <v>2.15273775216138</v>
      </c>
      <c r="CY590">
        <v>1.3479773814702001</v>
      </c>
      <c r="CZ590">
        <v>1.65775401069519</v>
      </c>
      <c r="DA590">
        <v>1.8895478131949599</v>
      </c>
      <c r="DB590">
        <v>1.6684771255483599</v>
      </c>
      <c r="DC590">
        <v>1.2912267928649399</v>
      </c>
      <c r="DD590">
        <v>1.24472315692872</v>
      </c>
      <c r="DE590">
        <v>1.24472315692872</v>
      </c>
      <c r="DF590">
        <v>1.09360009360009</v>
      </c>
      <c r="DG590">
        <v>1.1826067107966201</v>
      </c>
      <c r="DH590">
        <v>1.1826067107966201</v>
      </c>
      <c r="DI590">
        <v>1.26993589022607</v>
      </c>
      <c r="DJ590">
        <v>1.0601956358164</v>
      </c>
      <c r="DK590">
        <v>1.1165331391114299</v>
      </c>
      <c r="DL590">
        <v>1.1727861771058301</v>
      </c>
      <c r="DM590">
        <v>1.2284082798001399</v>
      </c>
      <c r="DN590">
        <v>1.20818547433168</v>
      </c>
      <c r="DO590" s="70">
        <v>1.15792556131715</v>
      </c>
      <c r="DP590">
        <v>1.07722007722008</v>
      </c>
      <c r="DS590">
        <v>1.3479773814702001</v>
      </c>
      <c r="DT590">
        <v>1.8895478131949599</v>
      </c>
      <c r="DU590">
        <v>2.1388394446422199</v>
      </c>
      <c r="DV590">
        <v>1.20460358056266</v>
      </c>
      <c r="DW590">
        <v>1.39920159680639</v>
      </c>
      <c r="DX590">
        <v>1.2863025962399299</v>
      </c>
    </row>
    <row r="591" spans="102:128" ht="15">
      <c r="CX591">
        <v>2.15273775216138</v>
      </c>
      <c r="CY591">
        <v>1.3479773814702001</v>
      </c>
      <c r="CZ591">
        <v>1.65775401069519</v>
      </c>
      <c r="DA591">
        <v>1.8895478131949599</v>
      </c>
      <c r="DB591">
        <v>1.6684771255483599</v>
      </c>
      <c r="DC591">
        <v>1.2912267928649399</v>
      </c>
      <c r="DD591">
        <v>1.24472315692872</v>
      </c>
      <c r="DE591">
        <v>1.24472315692872</v>
      </c>
      <c r="DF591">
        <v>1.09360009360009</v>
      </c>
      <c r="DG591">
        <v>1.1826067107966201</v>
      </c>
      <c r="DH591">
        <v>1.1826067107966201</v>
      </c>
      <c r="DI591">
        <v>1.26993589022607</v>
      </c>
      <c r="DJ591">
        <v>1.0601956358164</v>
      </c>
      <c r="DK591">
        <v>1.1165331391114299</v>
      </c>
      <c r="DL591">
        <v>1.1727861771058301</v>
      </c>
      <c r="DM591">
        <v>1.2284082798001399</v>
      </c>
      <c r="DN591">
        <v>1.20818547433168</v>
      </c>
      <c r="DO591" s="70">
        <v>1.15792556131715</v>
      </c>
      <c r="DP591">
        <v>1.07722007722008</v>
      </c>
      <c r="DS591">
        <v>1.3479773814702001</v>
      </c>
      <c r="DT591">
        <v>1.8895478131949599</v>
      </c>
      <c r="DU591">
        <v>2.1388394446422199</v>
      </c>
      <c r="DV591">
        <v>1.20460358056266</v>
      </c>
      <c r="DW591">
        <v>1.39920159680639</v>
      </c>
      <c r="DX591">
        <v>1.2863025962399299</v>
      </c>
    </row>
    <row r="592" spans="102:128" ht="15">
      <c r="CX592">
        <v>2.15273775216138</v>
      </c>
      <c r="CY592">
        <v>1.3479773814702001</v>
      </c>
      <c r="CZ592">
        <v>1.65775401069519</v>
      </c>
      <c r="DA592">
        <v>1.8895478131949599</v>
      </c>
      <c r="DB592">
        <v>1.6684771255483599</v>
      </c>
      <c r="DC592">
        <v>1.2912267928649399</v>
      </c>
      <c r="DD592">
        <v>1.24472315692872</v>
      </c>
      <c r="DE592">
        <v>1.24472315692872</v>
      </c>
      <c r="DF592">
        <v>1.09360009360009</v>
      </c>
      <c r="DG592">
        <v>1.1826067107966201</v>
      </c>
      <c r="DH592">
        <v>1.1826067107966201</v>
      </c>
      <c r="DI592">
        <v>1.26993589022607</v>
      </c>
      <c r="DJ592">
        <v>1.0601956358164</v>
      </c>
      <c r="DK592">
        <v>1.1165331391114299</v>
      </c>
      <c r="DL592">
        <v>1.1727861771058301</v>
      </c>
      <c r="DM592">
        <v>1.2284082798001399</v>
      </c>
      <c r="DN592">
        <v>1.20818547433168</v>
      </c>
      <c r="DO592" s="70">
        <v>1.15792556131715</v>
      </c>
      <c r="DP592">
        <v>1.07722007722008</v>
      </c>
      <c r="DS592">
        <v>1.3479773814702001</v>
      </c>
      <c r="DT592">
        <v>1.8895478131949599</v>
      </c>
      <c r="DU592">
        <v>2.1388394446422199</v>
      </c>
      <c r="DV592">
        <v>1.20460358056266</v>
      </c>
      <c r="DW592">
        <v>1.39920159680639</v>
      </c>
      <c r="DX592">
        <v>1.2863025962399299</v>
      </c>
    </row>
    <row r="593" spans="102:128" ht="15">
      <c r="CX593">
        <v>2.15273775216138</v>
      </c>
      <c r="CY593">
        <v>1.3479773814702001</v>
      </c>
      <c r="CZ593">
        <v>1.65775401069519</v>
      </c>
      <c r="DA593">
        <v>1.8895478131949599</v>
      </c>
      <c r="DB593">
        <v>1.6684771255483599</v>
      </c>
      <c r="DC593">
        <v>1.2912267928649399</v>
      </c>
      <c r="DD593">
        <v>1.24472315692872</v>
      </c>
      <c r="DE593">
        <v>1.24472315692872</v>
      </c>
      <c r="DF593">
        <v>1.09360009360009</v>
      </c>
      <c r="DG593">
        <v>1.1826067107966201</v>
      </c>
      <c r="DH593">
        <v>1.1826067107966201</v>
      </c>
      <c r="DI593">
        <v>1.26993589022607</v>
      </c>
      <c r="DJ593">
        <v>1.0601956358164</v>
      </c>
      <c r="DK593">
        <v>1.1165331391114299</v>
      </c>
      <c r="DL593">
        <v>1.1727861771058301</v>
      </c>
      <c r="DM593">
        <v>1.2284082798001399</v>
      </c>
      <c r="DN593">
        <v>1.20818547433168</v>
      </c>
      <c r="DO593" s="70">
        <v>1.15792556131715</v>
      </c>
      <c r="DP593">
        <v>1.07722007722008</v>
      </c>
      <c r="DS593">
        <v>1.3479773814702001</v>
      </c>
      <c r="DT593">
        <v>1.8895478131949599</v>
      </c>
      <c r="DU593">
        <v>2.1388394446422199</v>
      </c>
      <c r="DV593">
        <v>1.20460358056266</v>
      </c>
      <c r="DW593">
        <v>1.39920159680639</v>
      </c>
      <c r="DX593">
        <v>1.2863025962399299</v>
      </c>
    </row>
    <row r="594" spans="102:128" ht="15">
      <c r="CX594">
        <v>2.15273775216138</v>
      </c>
      <c r="CY594">
        <v>1.3479773814702001</v>
      </c>
      <c r="CZ594">
        <v>1.65775401069519</v>
      </c>
      <c r="DA594">
        <v>1.8895478131949599</v>
      </c>
      <c r="DB594">
        <v>1.6684771255483599</v>
      </c>
      <c r="DC594">
        <v>1.2912267928649399</v>
      </c>
      <c r="DD594">
        <v>1.24472315692872</v>
      </c>
      <c r="DE594">
        <v>1.24472315692872</v>
      </c>
      <c r="DF594">
        <v>1.09360009360009</v>
      </c>
      <c r="DG594">
        <v>1.1826067107966201</v>
      </c>
      <c r="DH594">
        <v>1.1826067107966201</v>
      </c>
      <c r="DI594">
        <v>1.26993589022607</v>
      </c>
      <c r="DJ594">
        <v>1.0601956358164</v>
      </c>
      <c r="DK594">
        <v>1.1165331391114299</v>
      </c>
      <c r="DL594">
        <v>1.1727861771058301</v>
      </c>
      <c r="DM594">
        <v>1.2284082798001399</v>
      </c>
      <c r="DN594">
        <v>1.20818547433168</v>
      </c>
      <c r="DO594" s="70">
        <v>1.15792556131715</v>
      </c>
      <c r="DP594">
        <v>1.07722007722008</v>
      </c>
      <c r="DS594">
        <v>1.3479773814702001</v>
      </c>
      <c r="DT594">
        <v>1.8895478131949599</v>
      </c>
      <c r="DU594">
        <v>2.1388394446422199</v>
      </c>
      <c r="DV594">
        <v>1.20460358056266</v>
      </c>
      <c r="DW594">
        <v>1.39920159680639</v>
      </c>
      <c r="DX594">
        <v>1.2863025962399299</v>
      </c>
    </row>
    <row r="595" spans="102:128" ht="15">
      <c r="CX595">
        <v>2.15273775216138</v>
      </c>
      <c r="CY595">
        <v>1.3479773814702001</v>
      </c>
      <c r="CZ595">
        <v>1.65775401069519</v>
      </c>
      <c r="DA595">
        <v>1.8895478131949599</v>
      </c>
      <c r="DB595">
        <v>1.6684771255483599</v>
      </c>
      <c r="DC595">
        <v>1.2912267928649399</v>
      </c>
      <c r="DD595">
        <v>1.24472315692872</v>
      </c>
      <c r="DE595">
        <v>1.24472315692872</v>
      </c>
      <c r="DF595">
        <v>1.09360009360009</v>
      </c>
      <c r="DG595">
        <v>1.1826067107966201</v>
      </c>
      <c r="DH595">
        <v>1.1826067107966201</v>
      </c>
      <c r="DI595">
        <v>1.26993589022607</v>
      </c>
      <c r="DJ595">
        <v>1.0601956358164</v>
      </c>
      <c r="DK595">
        <v>1.1165331391114299</v>
      </c>
      <c r="DL595">
        <v>1.1727861771058301</v>
      </c>
      <c r="DM595">
        <v>1.2284082798001399</v>
      </c>
      <c r="DN595">
        <v>1.20818547433168</v>
      </c>
      <c r="DO595" s="70">
        <v>1.15792556131715</v>
      </c>
      <c r="DP595">
        <v>1.07722007722008</v>
      </c>
      <c r="DS595">
        <v>1.3479773814702001</v>
      </c>
      <c r="DT595">
        <v>1.8895478131949599</v>
      </c>
      <c r="DU595">
        <v>2.1388394446422199</v>
      </c>
      <c r="DV595">
        <v>1.20460358056266</v>
      </c>
      <c r="DW595">
        <v>1.39920159680639</v>
      </c>
      <c r="DX595">
        <v>1.2863025962399299</v>
      </c>
    </row>
    <row r="596" spans="102:128" ht="15">
      <c r="CX596">
        <v>2.15273775216138</v>
      </c>
      <c r="CY596">
        <v>1.3479773814702001</v>
      </c>
      <c r="CZ596">
        <v>1.65775401069519</v>
      </c>
      <c r="DA596">
        <v>1.8895478131949599</v>
      </c>
      <c r="DB596">
        <v>1.6684771255483599</v>
      </c>
      <c r="DC596">
        <v>1.2912267928649399</v>
      </c>
      <c r="DD596">
        <v>1.24472315692872</v>
      </c>
      <c r="DE596">
        <v>1.24472315692872</v>
      </c>
      <c r="DF596">
        <v>1.09360009360009</v>
      </c>
      <c r="DG596">
        <v>1.1826067107966201</v>
      </c>
      <c r="DH596">
        <v>1.1826067107966201</v>
      </c>
      <c r="DI596">
        <v>1.26993589022607</v>
      </c>
      <c r="DJ596">
        <v>1.0601956358164</v>
      </c>
      <c r="DK596">
        <v>1.1165331391114299</v>
      </c>
      <c r="DL596">
        <v>1.1727861771058301</v>
      </c>
      <c r="DM596">
        <v>1.2284082798001399</v>
      </c>
      <c r="DN596">
        <v>1.20818547433168</v>
      </c>
      <c r="DO596" s="70">
        <v>1.15792556131715</v>
      </c>
      <c r="DP596">
        <v>1.07722007722008</v>
      </c>
      <c r="DS596">
        <v>1.3479773814702001</v>
      </c>
      <c r="DT596">
        <v>1.8895478131949599</v>
      </c>
      <c r="DU596">
        <v>2.1388394446422199</v>
      </c>
      <c r="DV596">
        <v>1.20460358056266</v>
      </c>
      <c r="DW596">
        <v>1.39920159680639</v>
      </c>
      <c r="DX596">
        <v>1.2863025962399299</v>
      </c>
    </row>
    <row r="597" spans="102:128" ht="15">
      <c r="CX597">
        <v>2.15273775216138</v>
      </c>
      <c r="CY597">
        <v>1.3479773814702001</v>
      </c>
      <c r="CZ597">
        <v>1.65775401069519</v>
      </c>
      <c r="DA597">
        <v>1.8895478131949599</v>
      </c>
      <c r="DB597">
        <v>1.6684771255483599</v>
      </c>
      <c r="DC597">
        <v>1.2912267928649399</v>
      </c>
      <c r="DD597">
        <v>1.24472315692872</v>
      </c>
      <c r="DE597">
        <v>1.24472315692872</v>
      </c>
      <c r="DF597">
        <v>1.09360009360009</v>
      </c>
      <c r="DG597">
        <v>1.1826067107966201</v>
      </c>
      <c r="DH597">
        <v>1.1826067107966201</v>
      </c>
      <c r="DI597">
        <v>1.26993589022607</v>
      </c>
      <c r="DJ597">
        <v>1.0601956358164</v>
      </c>
      <c r="DK597">
        <v>1.1165331391114299</v>
      </c>
      <c r="DL597">
        <v>1.1727861771058301</v>
      </c>
      <c r="DM597">
        <v>1.2284082798001399</v>
      </c>
      <c r="DN597">
        <v>1.20818547433168</v>
      </c>
      <c r="DO597" s="70">
        <v>1.15792556131715</v>
      </c>
      <c r="DP597">
        <v>1.07722007722008</v>
      </c>
      <c r="DS597">
        <v>1.3479773814702001</v>
      </c>
      <c r="DT597">
        <v>1.8895478131949599</v>
      </c>
      <c r="DU597">
        <v>2.1388394446422199</v>
      </c>
      <c r="DV597">
        <v>1.20460358056266</v>
      </c>
      <c r="DW597">
        <v>1.39920159680639</v>
      </c>
      <c r="DX597">
        <v>1.2863025962399299</v>
      </c>
    </row>
    <row r="598" spans="102:128" ht="15">
      <c r="CX598">
        <v>2.15273775216138</v>
      </c>
      <c r="CY598">
        <v>1.3479773814702001</v>
      </c>
      <c r="CZ598">
        <v>1.65775401069519</v>
      </c>
      <c r="DA598">
        <v>1.8895478131949599</v>
      </c>
      <c r="DB598">
        <v>1.6684771255483599</v>
      </c>
      <c r="DC598">
        <v>1.2912267928649399</v>
      </c>
      <c r="DD598">
        <v>1.24472315692872</v>
      </c>
      <c r="DE598">
        <v>1.24472315692872</v>
      </c>
      <c r="DF598">
        <v>1.09360009360009</v>
      </c>
      <c r="DG598">
        <v>1.1826067107966201</v>
      </c>
      <c r="DH598">
        <v>1.1826067107966201</v>
      </c>
      <c r="DI598">
        <v>1.26993589022607</v>
      </c>
      <c r="DJ598">
        <v>1.0601956358164</v>
      </c>
      <c r="DK598">
        <v>1.1165331391114299</v>
      </c>
      <c r="DL598">
        <v>1.1727861771058301</v>
      </c>
      <c r="DM598">
        <v>1.2284082798001399</v>
      </c>
      <c r="DN598">
        <v>1.20818547433168</v>
      </c>
      <c r="DO598" s="70">
        <v>1.15792556131715</v>
      </c>
      <c r="DP598">
        <v>1.07722007722008</v>
      </c>
      <c r="DS598">
        <v>1.3479773814702001</v>
      </c>
      <c r="DT598">
        <v>1.8895478131949599</v>
      </c>
      <c r="DU598">
        <v>2.1388394446422199</v>
      </c>
      <c r="DV598">
        <v>1.20460358056266</v>
      </c>
      <c r="DW598">
        <v>1.39920159680639</v>
      </c>
      <c r="DX598">
        <v>1.2863025962399299</v>
      </c>
    </row>
    <row r="599" spans="102:128" ht="15">
      <c r="CX599">
        <v>2.15273775216138</v>
      </c>
      <c r="CY599">
        <v>1.3479773814702001</v>
      </c>
      <c r="CZ599">
        <v>1.65775401069519</v>
      </c>
      <c r="DA599">
        <v>1.8895478131949599</v>
      </c>
      <c r="DB599">
        <v>1.6684771255483599</v>
      </c>
      <c r="DC599">
        <v>1.2912267928649399</v>
      </c>
      <c r="DD599">
        <v>1.24472315692872</v>
      </c>
      <c r="DE599">
        <v>1.24472315692872</v>
      </c>
      <c r="DF599">
        <v>1.09360009360009</v>
      </c>
      <c r="DG599">
        <v>1.1826067107966201</v>
      </c>
      <c r="DH599">
        <v>1.1826067107966201</v>
      </c>
      <c r="DI599">
        <v>1.26993589022607</v>
      </c>
      <c r="DJ599">
        <v>1.0601956358164</v>
      </c>
      <c r="DK599">
        <v>1.1165331391114299</v>
      </c>
      <c r="DL599">
        <v>1.1727861771058301</v>
      </c>
      <c r="DM599">
        <v>1.2284082798001399</v>
      </c>
      <c r="DN599">
        <v>1.20818547433168</v>
      </c>
      <c r="DO599" s="70">
        <v>1.15792556131715</v>
      </c>
      <c r="DP599">
        <v>1.07722007722008</v>
      </c>
      <c r="DS599">
        <v>1.3479773814702001</v>
      </c>
      <c r="DT599">
        <v>1.8895478131949599</v>
      </c>
      <c r="DU599">
        <v>2.1388394446422199</v>
      </c>
      <c r="DV599">
        <v>1.20460358056266</v>
      </c>
      <c r="DW599">
        <v>1.39920159680639</v>
      </c>
      <c r="DX599">
        <v>1.2863025962399299</v>
      </c>
    </row>
    <row r="600" spans="102:128" ht="15">
      <c r="CX600">
        <v>2.15273775216138</v>
      </c>
      <c r="CY600">
        <v>1.3479773814702001</v>
      </c>
      <c r="CZ600">
        <v>1.65775401069519</v>
      </c>
      <c r="DA600">
        <v>1.8895478131949599</v>
      </c>
      <c r="DB600">
        <v>1.6684771255483599</v>
      </c>
      <c r="DC600">
        <v>1.2912267928649399</v>
      </c>
      <c r="DD600">
        <v>1.24472315692872</v>
      </c>
      <c r="DE600">
        <v>1.24472315692872</v>
      </c>
      <c r="DF600">
        <v>1.09360009360009</v>
      </c>
      <c r="DG600">
        <v>1.1826067107966201</v>
      </c>
      <c r="DH600">
        <v>1.1826067107966201</v>
      </c>
      <c r="DI600">
        <v>1.26993589022607</v>
      </c>
      <c r="DJ600">
        <v>1.0601956358164</v>
      </c>
      <c r="DK600">
        <v>1.1165331391114299</v>
      </c>
      <c r="DL600">
        <v>1.1727861771058301</v>
      </c>
      <c r="DM600">
        <v>1.2284082798001399</v>
      </c>
      <c r="DN600">
        <v>1.20818547433168</v>
      </c>
      <c r="DO600" s="70">
        <v>1.15792556131715</v>
      </c>
      <c r="DP600">
        <v>1.07722007722008</v>
      </c>
      <c r="DS600">
        <v>1.3479773814702001</v>
      </c>
      <c r="DT600">
        <v>1.8895478131949599</v>
      </c>
      <c r="DU600">
        <v>2.1388394446422199</v>
      </c>
      <c r="DV600">
        <v>1.20460358056266</v>
      </c>
      <c r="DW600">
        <v>1.39920159680639</v>
      </c>
      <c r="DX600">
        <v>1.2863025962399299</v>
      </c>
    </row>
    <row r="601" spans="102:128" ht="15">
      <c r="CX601">
        <v>2.15273775216138</v>
      </c>
      <c r="CY601">
        <v>1.3479773814702001</v>
      </c>
      <c r="CZ601">
        <v>1.65775401069519</v>
      </c>
      <c r="DA601">
        <v>1.8895478131949599</v>
      </c>
      <c r="DB601">
        <v>1.6684771255483599</v>
      </c>
      <c r="DC601">
        <v>1.2912267928649399</v>
      </c>
      <c r="DD601">
        <v>1.24472315692872</v>
      </c>
      <c r="DE601">
        <v>1.24472315692872</v>
      </c>
      <c r="DF601">
        <v>1.09360009360009</v>
      </c>
      <c r="DG601">
        <v>1.1826067107966201</v>
      </c>
      <c r="DH601">
        <v>1.1826067107966201</v>
      </c>
      <c r="DI601">
        <v>1.26993589022607</v>
      </c>
      <c r="DJ601">
        <v>1.0601956358164</v>
      </c>
      <c r="DK601">
        <v>1.1165331391114299</v>
      </c>
      <c r="DL601">
        <v>1.1727861771058301</v>
      </c>
      <c r="DM601">
        <v>1.2284082798001399</v>
      </c>
      <c r="DN601">
        <v>1.20818547433168</v>
      </c>
      <c r="DO601" s="70">
        <v>1.15792556131715</v>
      </c>
      <c r="DP601">
        <v>1.07722007722008</v>
      </c>
      <c r="DS601">
        <v>1.3479773814702001</v>
      </c>
      <c r="DT601">
        <v>1.8895478131949599</v>
      </c>
      <c r="DU601">
        <v>2.1388394446422199</v>
      </c>
      <c r="DV601">
        <v>1.20460358056266</v>
      </c>
      <c r="DW601">
        <v>1.39920159680639</v>
      </c>
      <c r="DX601">
        <v>1.2863025962399299</v>
      </c>
    </row>
    <row r="602" spans="102:128" ht="15">
      <c r="CX602">
        <v>2.15273775216138</v>
      </c>
      <c r="CY602">
        <v>1.3479773814702001</v>
      </c>
      <c r="CZ602">
        <v>1.65775401069519</v>
      </c>
      <c r="DA602">
        <v>1.8895478131949599</v>
      </c>
      <c r="DB602">
        <v>1.6684771255483599</v>
      </c>
      <c r="DC602">
        <v>1.2912267928649399</v>
      </c>
      <c r="DD602">
        <v>1.24472315692872</v>
      </c>
      <c r="DE602">
        <v>1.24472315692872</v>
      </c>
      <c r="DF602">
        <v>1.09360009360009</v>
      </c>
      <c r="DG602">
        <v>1.1826067107966201</v>
      </c>
      <c r="DH602">
        <v>1.1826067107966201</v>
      </c>
      <c r="DI602">
        <v>1.26993589022607</v>
      </c>
      <c r="DJ602">
        <v>1.0601956358164</v>
      </c>
      <c r="DK602">
        <v>1.1165331391114299</v>
      </c>
      <c r="DL602">
        <v>1.1727861771058301</v>
      </c>
      <c r="DM602">
        <v>1.2284082798001399</v>
      </c>
      <c r="DN602">
        <v>1.20818547433168</v>
      </c>
      <c r="DO602" s="70">
        <v>1.15792556131715</v>
      </c>
      <c r="DP602">
        <v>1.07722007722008</v>
      </c>
      <c r="DS602">
        <v>1.3479773814702001</v>
      </c>
      <c r="DT602">
        <v>1.8895478131949599</v>
      </c>
      <c r="DU602">
        <v>2.1388394446422199</v>
      </c>
      <c r="DV602">
        <v>1.20460358056266</v>
      </c>
      <c r="DW602">
        <v>1.39920159680639</v>
      </c>
      <c r="DX602">
        <v>1.2863025962399299</v>
      </c>
    </row>
    <row r="603" spans="102:128" ht="15">
      <c r="CX603">
        <v>2.15273775216138</v>
      </c>
      <c r="CY603">
        <v>1.3479773814702001</v>
      </c>
      <c r="CZ603">
        <v>1.65775401069519</v>
      </c>
      <c r="DA603">
        <v>1.8895478131949599</v>
      </c>
      <c r="DB603">
        <v>1.6684771255483599</v>
      </c>
      <c r="DC603">
        <v>1.2912267928649399</v>
      </c>
      <c r="DD603">
        <v>1.24472315692872</v>
      </c>
      <c r="DE603">
        <v>1.24472315692872</v>
      </c>
      <c r="DF603">
        <v>1.09360009360009</v>
      </c>
      <c r="DG603">
        <v>1.1826067107966201</v>
      </c>
      <c r="DH603">
        <v>1.1826067107966201</v>
      </c>
      <c r="DI603">
        <v>1.26993589022607</v>
      </c>
      <c r="DJ603">
        <v>1.0601956358164</v>
      </c>
      <c r="DK603">
        <v>1.1165331391114299</v>
      </c>
      <c r="DL603">
        <v>1.1727861771058301</v>
      </c>
      <c r="DM603">
        <v>1.2284082798001399</v>
      </c>
      <c r="DN603">
        <v>1.20818547433168</v>
      </c>
      <c r="DO603" s="70">
        <v>1.15792556131715</v>
      </c>
      <c r="DP603">
        <v>1.07722007722008</v>
      </c>
      <c r="DS603">
        <v>1.3479773814702001</v>
      </c>
      <c r="DT603">
        <v>1.8895478131949599</v>
      </c>
      <c r="DU603">
        <v>2.1388394446422199</v>
      </c>
      <c r="DV603">
        <v>1.20460358056266</v>
      </c>
      <c r="DW603">
        <v>1.39920159680639</v>
      </c>
      <c r="DX603">
        <v>1.2863025962399299</v>
      </c>
    </row>
    <row r="604" spans="102:128" ht="15">
      <c r="CX604">
        <v>2.15273775216138</v>
      </c>
      <c r="CY604">
        <v>1.3479773814702001</v>
      </c>
      <c r="CZ604">
        <v>1.65775401069519</v>
      </c>
      <c r="DA604">
        <v>1.8895478131949599</v>
      </c>
      <c r="DB604">
        <v>1.6684771255483599</v>
      </c>
      <c r="DC604">
        <v>1.2912267928649399</v>
      </c>
      <c r="DD604">
        <v>1.24472315692872</v>
      </c>
      <c r="DE604">
        <v>1.24472315692872</v>
      </c>
      <c r="DF604">
        <v>1.09360009360009</v>
      </c>
      <c r="DG604">
        <v>1.1826067107966201</v>
      </c>
      <c r="DH604">
        <v>1.1826067107966201</v>
      </c>
      <c r="DI604">
        <v>1.26993589022607</v>
      </c>
      <c r="DJ604">
        <v>1.0601956358164</v>
      </c>
      <c r="DK604">
        <v>1.1165331391114299</v>
      </c>
      <c r="DL604">
        <v>1.1727861771058301</v>
      </c>
      <c r="DM604">
        <v>1.2284082798001399</v>
      </c>
      <c r="DN604">
        <v>1.20818547433168</v>
      </c>
      <c r="DO604" s="70">
        <v>1.15792556131715</v>
      </c>
      <c r="DP604">
        <v>1.07722007722008</v>
      </c>
      <c r="DS604">
        <v>1.3479773814702001</v>
      </c>
      <c r="DT604">
        <v>1.8895478131949599</v>
      </c>
      <c r="DU604">
        <v>2.1388394446422199</v>
      </c>
      <c r="DV604">
        <v>1.20460358056266</v>
      </c>
      <c r="DW604">
        <v>1.39920159680639</v>
      </c>
      <c r="DX604">
        <v>1.2863025962399299</v>
      </c>
    </row>
    <row r="605" spans="102:128" ht="15">
      <c r="CX605">
        <v>2.15273775216138</v>
      </c>
      <c r="CY605">
        <v>1.3479773814702001</v>
      </c>
      <c r="CZ605">
        <v>1.65775401069519</v>
      </c>
      <c r="DA605">
        <v>1.8895478131949599</v>
      </c>
      <c r="DB605">
        <v>1.6684771255483599</v>
      </c>
      <c r="DC605">
        <v>1.2912267928649399</v>
      </c>
      <c r="DD605">
        <v>1.24472315692872</v>
      </c>
      <c r="DE605">
        <v>1.24472315692872</v>
      </c>
      <c r="DF605">
        <v>1.09360009360009</v>
      </c>
      <c r="DG605">
        <v>1.1826067107966201</v>
      </c>
      <c r="DH605">
        <v>1.1826067107966201</v>
      </c>
      <c r="DI605">
        <v>1.26993589022607</v>
      </c>
      <c r="DJ605">
        <v>1.0601956358164</v>
      </c>
      <c r="DK605">
        <v>1.1165331391114299</v>
      </c>
      <c r="DL605">
        <v>1.1727861771058301</v>
      </c>
      <c r="DM605">
        <v>1.2284082798001399</v>
      </c>
      <c r="DN605">
        <v>1.20818547433168</v>
      </c>
      <c r="DO605" s="70">
        <v>1.15792556131715</v>
      </c>
      <c r="DP605">
        <v>1.07722007722008</v>
      </c>
      <c r="DS605">
        <v>1.3479773814702001</v>
      </c>
      <c r="DT605">
        <v>1.8895478131949599</v>
      </c>
      <c r="DU605">
        <v>2.1388394446422199</v>
      </c>
      <c r="DV605">
        <v>1.20460358056266</v>
      </c>
      <c r="DW605">
        <v>1.39920159680639</v>
      </c>
      <c r="DX605">
        <v>1.2863025962399299</v>
      </c>
    </row>
    <row r="606" spans="102:128" ht="15">
      <c r="CX606">
        <v>2.15273775216138</v>
      </c>
      <c r="CY606">
        <v>1.3479773814702001</v>
      </c>
      <c r="CZ606">
        <v>1.65775401069519</v>
      </c>
      <c r="DA606">
        <v>1.8895478131949599</v>
      </c>
      <c r="DB606">
        <v>1.6684771255483599</v>
      </c>
      <c r="DC606">
        <v>1.2912267928649399</v>
      </c>
      <c r="DD606">
        <v>1.24472315692872</v>
      </c>
      <c r="DE606">
        <v>1.24472315692872</v>
      </c>
      <c r="DF606">
        <v>1.09360009360009</v>
      </c>
      <c r="DG606">
        <v>1.1826067107966201</v>
      </c>
      <c r="DH606">
        <v>1.1826067107966201</v>
      </c>
      <c r="DI606">
        <v>1.26993589022607</v>
      </c>
      <c r="DJ606">
        <v>1.0601956358164</v>
      </c>
      <c r="DK606">
        <v>1.1165331391114299</v>
      </c>
      <c r="DL606">
        <v>1.1727861771058301</v>
      </c>
      <c r="DM606">
        <v>1.2284082798001399</v>
      </c>
      <c r="DN606">
        <v>1.20818547433168</v>
      </c>
      <c r="DO606" s="70">
        <v>1.15792556131715</v>
      </c>
      <c r="DP606">
        <v>1.07722007722008</v>
      </c>
      <c r="DS606">
        <v>1.3479773814702001</v>
      </c>
      <c r="DT606">
        <v>1.8895478131949599</v>
      </c>
      <c r="DU606">
        <v>2.1388394446422199</v>
      </c>
      <c r="DV606">
        <v>1.20460358056266</v>
      </c>
      <c r="DW606">
        <v>1.39920159680639</v>
      </c>
      <c r="DX606">
        <v>1.2863025962399299</v>
      </c>
    </row>
    <row r="607" spans="102:128" ht="15">
      <c r="CX607">
        <v>2.15273775216138</v>
      </c>
      <c r="CY607">
        <v>1.3479773814702001</v>
      </c>
      <c r="CZ607">
        <v>1.65775401069519</v>
      </c>
      <c r="DA607">
        <v>1.8895478131949599</v>
      </c>
      <c r="DB607">
        <v>1.6684771255483599</v>
      </c>
      <c r="DC607">
        <v>1.2912267928649399</v>
      </c>
      <c r="DD607">
        <v>1.24472315692872</v>
      </c>
      <c r="DE607">
        <v>1.24472315692872</v>
      </c>
      <c r="DF607">
        <v>1.09360009360009</v>
      </c>
      <c r="DG607">
        <v>1.1826067107966201</v>
      </c>
      <c r="DH607">
        <v>1.1826067107966201</v>
      </c>
      <c r="DI607">
        <v>1.26993589022607</v>
      </c>
      <c r="DJ607">
        <v>1.0601956358164</v>
      </c>
      <c r="DK607">
        <v>1.1165331391114299</v>
      </c>
      <c r="DL607">
        <v>1.1727861771058301</v>
      </c>
      <c r="DM607">
        <v>1.2284082798001399</v>
      </c>
      <c r="DN607">
        <v>1.20818547433168</v>
      </c>
      <c r="DO607" s="70">
        <v>1.15792556131715</v>
      </c>
      <c r="DP607">
        <v>1.07722007722008</v>
      </c>
      <c r="DS607">
        <v>1.3479773814702001</v>
      </c>
      <c r="DT607">
        <v>1.8895478131949599</v>
      </c>
      <c r="DU607">
        <v>2.1388394446422199</v>
      </c>
      <c r="DV607">
        <v>1.20460358056266</v>
      </c>
      <c r="DW607">
        <v>1.39920159680639</v>
      </c>
      <c r="DX607">
        <v>1.2863025962399299</v>
      </c>
    </row>
    <row r="608" spans="102:128" ht="15">
      <c r="CX608">
        <v>2.15273775216138</v>
      </c>
      <c r="CY608">
        <v>1.3479773814702001</v>
      </c>
      <c r="CZ608">
        <v>1.65775401069519</v>
      </c>
      <c r="DA608">
        <v>1.8895478131949599</v>
      </c>
      <c r="DB608">
        <v>1.6684771255483599</v>
      </c>
      <c r="DC608">
        <v>1.2912267928649399</v>
      </c>
      <c r="DD608">
        <v>1.24472315692872</v>
      </c>
      <c r="DE608">
        <v>1.24472315692872</v>
      </c>
      <c r="DF608">
        <v>1.09360009360009</v>
      </c>
      <c r="DG608">
        <v>1.1826067107966201</v>
      </c>
      <c r="DH608">
        <v>1.1826067107966201</v>
      </c>
      <c r="DI608">
        <v>1.26993589022607</v>
      </c>
      <c r="DJ608">
        <v>1.0601956358164</v>
      </c>
      <c r="DK608">
        <v>1.1165331391114299</v>
      </c>
      <c r="DL608">
        <v>1.1727861771058301</v>
      </c>
      <c r="DM608">
        <v>1.2284082798001399</v>
      </c>
      <c r="DN608">
        <v>1.20818547433168</v>
      </c>
      <c r="DO608" s="70">
        <v>1.15792556131715</v>
      </c>
      <c r="DP608">
        <v>1.07722007722008</v>
      </c>
      <c r="DS608">
        <v>1.3479773814702001</v>
      </c>
      <c r="DT608">
        <v>1.8895478131949599</v>
      </c>
      <c r="DU608">
        <v>2.1388394446422199</v>
      </c>
      <c r="DV608">
        <v>1.20460358056266</v>
      </c>
      <c r="DW608">
        <v>1.39920159680639</v>
      </c>
      <c r="DX608">
        <v>1.2863025962399299</v>
      </c>
    </row>
    <row r="609" spans="102:128" ht="15">
      <c r="CX609">
        <v>2.15273775216138</v>
      </c>
      <c r="CY609">
        <v>1.3479773814702001</v>
      </c>
      <c r="CZ609">
        <v>1.65775401069519</v>
      </c>
      <c r="DA609">
        <v>1.8895478131949599</v>
      </c>
      <c r="DB609">
        <v>1.6684771255483599</v>
      </c>
      <c r="DC609">
        <v>1.2912267928649399</v>
      </c>
      <c r="DD609">
        <v>1.24472315692872</v>
      </c>
      <c r="DE609">
        <v>1.24472315692872</v>
      </c>
      <c r="DF609">
        <v>1.09360009360009</v>
      </c>
      <c r="DG609">
        <v>1.1826067107966201</v>
      </c>
      <c r="DH609">
        <v>1.1826067107966201</v>
      </c>
      <c r="DI609">
        <v>1.26993589022607</v>
      </c>
      <c r="DJ609">
        <v>1.0601956358164</v>
      </c>
      <c r="DK609">
        <v>1.1165331391114299</v>
      </c>
      <c r="DL609">
        <v>1.1727861771058301</v>
      </c>
      <c r="DM609">
        <v>1.2284082798001399</v>
      </c>
      <c r="DN609">
        <v>1.20818547433168</v>
      </c>
      <c r="DO609" s="70">
        <v>1.15792556131715</v>
      </c>
      <c r="DP609">
        <v>1.07722007722008</v>
      </c>
      <c r="DS609">
        <v>1.3479773814702001</v>
      </c>
      <c r="DT609">
        <v>1.8895478131949599</v>
      </c>
      <c r="DU609">
        <v>2.1388394446422199</v>
      </c>
      <c r="DV609">
        <v>1.20460358056266</v>
      </c>
      <c r="DW609">
        <v>1.39920159680639</v>
      </c>
      <c r="DX609">
        <v>1.2863025962399299</v>
      </c>
    </row>
    <row r="610" spans="102:128" ht="15">
      <c r="CX610">
        <v>2.15273775216138</v>
      </c>
      <c r="CY610">
        <v>1.3479773814702001</v>
      </c>
      <c r="CZ610">
        <v>1.65775401069519</v>
      </c>
      <c r="DA610">
        <v>1.8895478131949599</v>
      </c>
      <c r="DB610">
        <v>1.6684771255483599</v>
      </c>
      <c r="DC610">
        <v>1.2912267928649399</v>
      </c>
      <c r="DD610">
        <v>1.24472315692872</v>
      </c>
      <c r="DE610">
        <v>1.24472315692872</v>
      </c>
      <c r="DF610">
        <v>1.09360009360009</v>
      </c>
      <c r="DG610">
        <v>1.1826067107966201</v>
      </c>
      <c r="DH610">
        <v>1.1826067107966201</v>
      </c>
      <c r="DI610">
        <v>1.26993589022607</v>
      </c>
      <c r="DJ610">
        <v>1.0601956358164</v>
      </c>
      <c r="DK610">
        <v>1.1165331391114299</v>
      </c>
      <c r="DL610">
        <v>1.1727861771058301</v>
      </c>
      <c r="DM610">
        <v>1.2284082798001399</v>
      </c>
      <c r="DN610">
        <v>1.20818547433168</v>
      </c>
      <c r="DO610" s="70">
        <v>1.15792556131715</v>
      </c>
      <c r="DP610">
        <v>1.07722007722008</v>
      </c>
      <c r="DS610">
        <v>1.3479773814702001</v>
      </c>
      <c r="DT610">
        <v>1.8895478131949599</v>
      </c>
      <c r="DU610">
        <v>2.1388394446422199</v>
      </c>
      <c r="DV610">
        <v>1.20460358056266</v>
      </c>
      <c r="DW610">
        <v>1.39920159680639</v>
      </c>
      <c r="DX610">
        <v>1.2863025962399299</v>
      </c>
    </row>
    <row r="611" spans="102:128" ht="15">
      <c r="CX611">
        <v>2.15273775216138</v>
      </c>
      <c r="CY611">
        <v>1.3479773814702001</v>
      </c>
      <c r="CZ611">
        <v>1.65775401069519</v>
      </c>
      <c r="DA611">
        <v>1.8895478131949599</v>
      </c>
      <c r="DB611">
        <v>1.6684771255483599</v>
      </c>
      <c r="DC611">
        <v>1.2912267928649399</v>
      </c>
      <c r="DD611">
        <v>1.24472315692872</v>
      </c>
      <c r="DE611">
        <v>1.24472315692872</v>
      </c>
      <c r="DF611">
        <v>1.09360009360009</v>
      </c>
      <c r="DG611">
        <v>1.1826067107966201</v>
      </c>
      <c r="DH611">
        <v>1.1826067107966201</v>
      </c>
      <c r="DI611">
        <v>1.26993589022607</v>
      </c>
      <c r="DJ611">
        <v>1.0601956358164</v>
      </c>
      <c r="DK611">
        <v>1.1165331391114299</v>
      </c>
      <c r="DL611">
        <v>1.1727861771058301</v>
      </c>
      <c r="DM611">
        <v>1.2284082798001399</v>
      </c>
      <c r="DN611">
        <v>1.20818547433168</v>
      </c>
      <c r="DO611" s="70">
        <v>1.15792556131715</v>
      </c>
      <c r="DP611">
        <v>1.07722007722008</v>
      </c>
      <c r="DS611">
        <v>1.3479773814702001</v>
      </c>
      <c r="DT611">
        <v>1.8895478131949599</v>
      </c>
      <c r="DU611">
        <v>2.1388394446422199</v>
      </c>
      <c r="DV611">
        <v>1.20460358056266</v>
      </c>
      <c r="DW611">
        <v>1.39920159680639</v>
      </c>
      <c r="DX611">
        <v>1.2863025962399299</v>
      </c>
    </row>
    <row r="612" spans="102:128" ht="15">
      <c r="CX612">
        <v>2.15273775216138</v>
      </c>
      <c r="CY612">
        <v>1.3479773814702001</v>
      </c>
      <c r="CZ612">
        <v>1.65775401069519</v>
      </c>
      <c r="DA612">
        <v>1.8895478131949599</v>
      </c>
      <c r="DB612">
        <v>1.6684771255483599</v>
      </c>
      <c r="DC612">
        <v>1.2912267928649399</v>
      </c>
      <c r="DD612">
        <v>1.24472315692872</v>
      </c>
      <c r="DE612">
        <v>1.24472315692872</v>
      </c>
      <c r="DF612">
        <v>1.09360009360009</v>
      </c>
      <c r="DG612">
        <v>1.1826067107966201</v>
      </c>
      <c r="DH612">
        <v>1.1826067107966201</v>
      </c>
      <c r="DI612">
        <v>1.26993589022607</v>
      </c>
      <c r="DJ612">
        <v>1.0601956358164</v>
      </c>
      <c r="DK612">
        <v>1.1165331391114299</v>
      </c>
      <c r="DL612">
        <v>1.1727861771058301</v>
      </c>
      <c r="DM612">
        <v>1.2284082798001399</v>
      </c>
      <c r="DN612">
        <v>1.20818547433168</v>
      </c>
      <c r="DO612" s="70">
        <v>1.15792556131715</v>
      </c>
      <c r="DP612">
        <v>1.07722007722008</v>
      </c>
      <c r="DS612">
        <v>1.3479773814702001</v>
      </c>
      <c r="DT612">
        <v>1.8895478131949599</v>
      </c>
      <c r="DU612">
        <v>2.1388394446422199</v>
      </c>
      <c r="DV612">
        <v>1.20460358056266</v>
      </c>
      <c r="DW612">
        <v>1.39920159680639</v>
      </c>
      <c r="DX612">
        <v>1.2863025962399299</v>
      </c>
    </row>
    <row r="613" spans="102:128" ht="15">
      <c r="CX613">
        <v>2.15273775216138</v>
      </c>
      <c r="CY613">
        <v>1.3479773814702001</v>
      </c>
      <c r="CZ613">
        <v>1.65775401069519</v>
      </c>
      <c r="DA613">
        <v>1.8895478131949599</v>
      </c>
      <c r="DB613">
        <v>1.6684771255483599</v>
      </c>
      <c r="DC613">
        <v>1.2912267928649399</v>
      </c>
      <c r="DD613">
        <v>1.24472315692872</v>
      </c>
      <c r="DE613">
        <v>1.24472315692872</v>
      </c>
      <c r="DF613">
        <v>1.09360009360009</v>
      </c>
      <c r="DG613">
        <v>1.1826067107966201</v>
      </c>
      <c r="DH613">
        <v>1.1826067107966201</v>
      </c>
      <c r="DI613">
        <v>1.26993589022607</v>
      </c>
      <c r="DJ613">
        <v>1.0601956358164</v>
      </c>
      <c r="DK613">
        <v>1.1165331391114299</v>
      </c>
      <c r="DL613">
        <v>1.1727861771058301</v>
      </c>
      <c r="DM613">
        <v>1.2284082798001399</v>
      </c>
      <c r="DN613">
        <v>1.20818547433168</v>
      </c>
      <c r="DO613" s="70">
        <v>1.15792556131715</v>
      </c>
      <c r="DP613">
        <v>1.07722007722008</v>
      </c>
      <c r="DS613">
        <v>1.3479773814702001</v>
      </c>
      <c r="DT613">
        <v>1.8895478131949599</v>
      </c>
      <c r="DU613">
        <v>2.1388394446422199</v>
      </c>
      <c r="DV613">
        <v>1.20460358056266</v>
      </c>
      <c r="DW613">
        <v>1.39920159680639</v>
      </c>
      <c r="DX613">
        <v>1.2863025962399299</v>
      </c>
    </row>
    <row r="614" spans="102:128" ht="15">
      <c r="CX614">
        <v>2.15273775216138</v>
      </c>
      <c r="CY614">
        <v>1.3479773814702001</v>
      </c>
      <c r="CZ614">
        <v>1.65775401069519</v>
      </c>
      <c r="DA614">
        <v>1.8895478131949599</v>
      </c>
      <c r="DB614">
        <v>1.6684771255483599</v>
      </c>
      <c r="DC614">
        <v>1.2912267928649399</v>
      </c>
      <c r="DD614">
        <v>1.24472315692872</v>
      </c>
      <c r="DE614">
        <v>1.24472315692872</v>
      </c>
      <c r="DF614">
        <v>1.09360009360009</v>
      </c>
      <c r="DG614">
        <v>1.1826067107966201</v>
      </c>
      <c r="DH614">
        <v>1.1826067107966201</v>
      </c>
      <c r="DI614">
        <v>1.26993589022607</v>
      </c>
      <c r="DJ614">
        <v>1.0601956358164</v>
      </c>
      <c r="DK614">
        <v>1.1165331391114299</v>
      </c>
      <c r="DL614">
        <v>1.1727861771058301</v>
      </c>
      <c r="DM614">
        <v>1.2284082798001399</v>
      </c>
      <c r="DN614">
        <v>1.20818547433168</v>
      </c>
      <c r="DO614" s="70">
        <v>1.15792556131715</v>
      </c>
      <c r="DP614">
        <v>1.07722007722008</v>
      </c>
      <c r="DS614">
        <v>1.3479773814702001</v>
      </c>
      <c r="DT614">
        <v>1.8895478131949599</v>
      </c>
      <c r="DU614">
        <v>2.1388394446422199</v>
      </c>
      <c r="DV614">
        <v>1.20460358056266</v>
      </c>
      <c r="DW614">
        <v>1.39920159680639</v>
      </c>
      <c r="DX614">
        <v>1.2863025962399299</v>
      </c>
    </row>
    <row r="615" spans="102:128" ht="15">
      <c r="CX615">
        <v>2.15273775216138</v>
      </c>
      <c r="CY615">
        <v>1.3479773814702001</v>
      </c>
      <c r="CZ615">
        <v>1.65775401069519</v>
      </c>
      <c r="DA615">
        <v>1.8895478131949599</v>
      </c>
      <c r="DB615">
        <v>1.6684771255483599</v>
      </c>
      <c r="DC615">
        <v>1.2912267928649399</v>
      </c>
      <c r="DD615">
        <v>1.24472315692872</v>
      </c>
      <c r="DE615">
        <v>1.24472315692872</v>
      </c>
      <c r="DF615">
        <v>1.09360009360009</v>
      </c>
      <c r="DG615">
        <v>1.1826067107966201</v>
      </c>
      <c r="DH615">
        <v>1.1826067107966201</v>
      </c>
      <c r="DI615">
        <v>1.26993589022607</v>
      </c>
      <c r="DJ615">
        <v>1.0601956358164</v>
      </c>
      <c r="DK615">
        <v>1.1165331391114299</v>
      </c>
      <c r="DL615">
        <v>1.1727861771058301</v>
      </c>
      <c r="DM615">
        <v>1.2284082798001399</v>
      </c>
      <c r="DN615">
        <v>1.20818547433168</v>
      </c>
      <c r="DO615" s="70">
        <v>1.15792556131715</v>
      </c>
      <c r="DP615">
        <v>1.07722007722008</v>
      </c>
      <c r="DS615">
        <v>1.3479773814702001</v>
      </c>
      <c r="DT615">
        <v>1.8895478131949599</v>
      </c>
      <c r="DU615">
        <v>2.1388394446422199</v>
      </c>
      <c r="DV615">
        <v>1.20460358056266</v>
      </c>
      <c r="DW615">
        <v>1.39920159680639</v>
      </c>
      <c r="DX615">
        <v>1.2863025962399299</v>
      </c>
    </row>
    <row r="616" spans="102:128" ht="15">
      <c r="CX616">
        <v>2.15273775216138</v>
      </c>
      <c r="CY616">
        <v>1.3479773814702001</v>
      </c>
      <c r="CZ616">
        <v>1.65775401069519</v>
      </c>
      <c r="DA616">
        <v>1.8895478131949599</v>
      </c>
      <c r="DB616">
        <v>1.6684771255483599</v>
      </c>
      <c r="DC616">
        <v>1.2912267928649399</v>
      </c>
      <c r="DD616">
        <v>1.24472315692872</v>
      </c>
      <c r="DE616">
        <v>1.24472315692872</v>
      </c>
      <c r="DF616">
        <v>1.09360009360009</v>
      </c>
      <c r="DG616">
        <v>1.1826067107966201</v>
      </c>
      <c r="DH616">
        <v>1.1826067107966201</v>
      </c>
      <c r="DI616">
        <v>1.26993589022607</v>
      </c>
      <c r="DJ616">
        <v>1.0601956358164</v>
      </c>
      <c r="DK616">
        <v>1.1165331391114299</v>
      </c>
      <c r="DL616">
        <v>1.1727861771058301</v>
      </c>
      <c r="DM616">
        <v>1.2284082798001399</v>
      </c>
      <c r="DN616">
        <v>1.20818547433168</v>
      </c>
      <c r="DO616" s="70">
        <v>1.15792556131715</v>
      </c>
      <c r="DP616">
        <v>1.07722007722008</v>
      </c>
      <c r="DS616">
        <v>1.3479773814702001</v>
      </c>
      <c r="DT616">
        <v>1.8895478131949599</v>
      </c>
      <c r="DU616">
        <v>2.1388394446422199</v>
      </c>
      <c r="DV616">
        <v>1.20460358056266</v>
      </c>
      <c r="DW616">
        <v>1.39920159680639</v>
      </c>
      <c r="DX616">
        <v>1.2863025962399299</v>
      </c>
    </row>
    <row r="617" spans="102:128" ht="15">
      <c r="CX617">
        <v>2.15273775216138</v>
      </c>
      <c r="CY617">
        <v>1.3479773814702001</v>
      </c>
      <c r="CZ617">
        <v>1.65775401069519</v>
      </c>
      <c r="DA617">
        <v>1.8895478131949599</v>
      </c>
      <c r="DB617">
        <v>1.6684771255483599</v>
      </c>
      <c r="DC617">
        <v>1.2912267928649399</v>
      </c>
      <c r="DD617">
        <v>1.24472315692872</v>
      </c>
      <c r="DE617">
        <v>1.24472315692872</v>
      </c>
      <c r="DF617">
        <v>1.09360009360009</v>
      </c>
      <c r="DG617">
        <v>1.1826067107966201</v>
      </c>
      <c r="DH617">
        <v>1.1826067107966201</v>
      </c>
      <c r="DI617">
        <v>1.26993589022607</v>
      </c>
      <c r="DJ617">
        <v>1.0601956358164</v>
      </c>
      <c r="DK617">
        <v>1.1165331391114299</v>
      </c>
      <c r="DL617">
        <v>1.1727861771058301</v>
      </c>
      <c r="DM617">
        <v>1.2284082798001399</v>
      </c>
      <c r="DN617">
        <v>1.20818547433168</v>
      </c>
      <c r="DO617" s="70">
        <v>1.15792556131715</v>
      </c>
      <c r="DP617">
        <v>1.07722007722008</v>
      </c>
      <c r="DS617">
        <v>1.3479773814702001</v>
      </c>
      <c r="DT617">
        <v>1.8895478131949599</v>
      </c>
      <c r="DU617">
        <v>2.1388394446422199</v>
      </c>
      <c r="DV617">
        <v>1.20460358056266</v>
      </c>
      <c r="DW617">
        <v>1.39920159680639</v>
      </c>
      <c r="DX617">
        <v>1.2863025962399299</v>
      </c>
    </row>
    <row r="618" spans="102:128" ht="15">
      <c r="CX618">
        <v>2.15273775216138</v>
      </c>
      <c r="CY618">
        <v>1.3479773814702001</v>
      </c>
      <c r="CZ618">
        <v>1.65775401069519</v>
      </c>
      <c r="DA618">
        <v>1.8895478131949599</v>
      </c>
      <c r="DB618">
        <v>1.6684771255483599</v>
      </c>
      <c r="DC618">
        <v>1.2912267928649399</v>
      </c>
      <c r="DD618">
        <v>1.24472315692872</v>
      </c>
      <c r="DE618">
        <v>1.24472315692872</v>
      </c>
      <c r="DF618">
        <v>1.09360009360009</v>
      </c>
      <c r="DG618">
        <v>1.1826067107966201</v>
      </c>
      <c r="DH618">
        <v>1.1826067107966201</v>
      </c>
      <c r="DI618">
        <v>1.26993589022607</v>
      </c>
      <c r="DJ618">
        <v>1.0601956358164</v>
      </c>
      <c r="DK618">
        <v>1.1165331391114299</v>
      </c>
      <c r="DL618">
        <v>1.1727861771058301</v>
      </c>
      <c r="DM618">
        <v>1.2284082798001399</v>
      </c>
      <c r="DN618">
        <v>1.20818547433168</v>
      </c>
      <c r="DO618" s="70">
        <v>1.15792556131715</v>
      </c>
      <c r="DP618">
        <v>1.07722007722008</v>
      </c>
      <c r="DS618">
        <v>1.3479773814702001</v>
      </c>
      <c r="DT618">
        <v>1.8895478131949599</v>
      </c>
      <c r="DU618">
        <v>2.1388394446422199</v>
      </c>
      <c r="DV618">
        <v>1.20460358056266</v>
      </c>
      <c r="DW618">
        <v>1.39920159680639</v>
      </c>
      <c r="DX618">
        <v>1.2863025962399299</v>
      </c>
    </row>
    <row r="619" spans="102:128" ht="15">
      <c r="CX619">
        <v>2.15273775216138</v>
      </c>
      <c r="CY619">
        <v>1.3479773814702001</v>
      </c>
      <c r="CZ619">
        <v>1.65775401069519</v>
      </c>
      <c r="DA619">
        <v>1.8895478131949599</v>
      </c>
      <c r="DB619">
        <v>1.6684771255483599</v>
      </c>
      <c r="DC619">
        <v>1.2912267928649399</v>
      </c>
      <c r="DD619">
        <v>1.24472315692872</v>
      </c>
      <c r="DE619">
        <v>1.24472315692872</v>
      </c>
      <c r="DF619">
        <v>1.09360009360009</v>
      </c>
      <c r="DG619">
        <v>1.1826067107966201</v>
      </c>
      <c r="DH619">
        <v>1.1826067107966201</v>
      </c>
      <c r="DI619">
        <v>1.26993589022607</v>
      </c>
      <c r="DJ619">
        <v>1.0601956358164</v>
      </c>
      <c r="DK619">
        <v>1.1165331391114299</v>
      </c>
      <c r="DL619">
        <v>1.1727861771058301</v>
      </c>
      <c r="DM619">
        <v>1.2284082798001399</v>
      </c>
      <c r="DN619">
        <v>1.20818547433168</v>
      </c>
      <c r="DO619" s="70">
        <v>1.15792556131715</v>
      </c>
      <c r="DP619">
        <v>1.07722007722008</v>
      </c>
      <c r="DS619">
        <v>1.3479773814702001</v>
      </c>
      <c r="DT619">
        <v>1.8895478131949599</v>
      </c>
      <c r="DU619">
        <v>2.1388394446422199</v>
      </c>
      <c r="DV619">
        <v>1.20460358056266</v>
      </c>
      <c r="DW619">
        <v>1.39920159680639</v>
      </c>
      <c r="DX619">
        <v>1.2863025962399299</v>
      </c>
    </row>
    <row r="620" spans="102:128" ht="15">
      <c r="CX620">
        <v>2.15273775216138</v>
      </c>
      <c r="CY620">
        <v>1.3479773814702001</v>
      </c>
      <c r="CZ620">
        <v>1.65775401069519</v>
      </c>
      <c r="DA620">
        <v>1.8895478131949599</v>
      </c>
      <c r="DB620">
        <v>1.6684771255483599</v>
      </c>
      <c r="DC620">
        <v>1.2912267928649399</v>
      </c>
      <c r="DD620">
        <v>1.24472315692872</v>
      </c>
      <c r="DE620">
        <v>1.24472315692872</v>
      </c>
      <c r="DF620">
        <v>1.09360009360009</v>
      </c>
      <c r="DG620">
        <v>1.1826067107966201</v>
      </c>
      <c r="DH620">
        <v>1.1826067107966201</v>
      </c>
      <c r="DI620">
        <v>1.26993589022607</v>
      </c>
      <c r="DJ620">
        <v>1.0601956358164</v>
      </c>
      <c r="DK620">
        <v>1.1165331391114299</v>
      </c>
      <c r="DL620">
        <v>1.1727861771058301</v>
      </c>
      <c r="DM620">
        <v>1.2284082798001399</v>
      </c>
      <c r="DN620">
        <v>1.20818547433168</v>
      </c>
      <c r="DO620" s="70">
        <v>1.15792556131715</v>
      </c>
      <c r="DP620">
        <v>1.07722007722008</v>
      </c>
      <c r="DS620">
        <v>1.3479773814702001</v>
      </c>
      <c r="DT620">
        <v>1.8895478131949599</v>
      </c>
      <c r="DU620">
        <v>2.1388394446422199</v>
      </c>
      <c r="DV620">
        <v>1.20460358056266</v>
      </c>
      <c r="DW620">
        <v>1.39920159680639</v>
      </c>
      <c r="DX620">
        <v>1.2863025962399299</v>
      </c>
    </row>
    <row r="621" spans="102:128" ht="15">
      <c r="CX621">
        <v>2.15273775216138</v>
      </c>
      <c r="CY621">
        <v>1.3479773814702001</v>
      </c>
      <c r="CZ621">
        <v>1.65775401069519</v>
      </c>
      <c r="DA621">
        <v>1.8895478131949599</v>
      </c>
      <c r="DB621">
        <v>1.6684771255483599</v>
      </c>
      <c r="DC621">
        <v>1.2912267928649399</v>
      </c>
      <c r="DD621">
        <v>1.24472315692872</v>
      </c>
      <c r="DE621">
        <v>1.24472315692872</v>
      </c>
      <c r="DF621">
        <v>1.09360009360009</v>
      </c>
      <c r="DG621">
        <v>1.1826067107966201</v>
      </c>
      <c r="DH621">
        <v>1.1826067107966201</v>
      </c>
      <c r="DI621">
        <v>1.26993589022607</v>
      </c>
      <c r="DJ621">
        <v>1.0601956358164</v>
      </c>
      <c r="DK621">
        <v>1.1165331391114299</v>
      </c>
      <c r="DL621">
        <v>1.1727861771058301</v>
      </c>
      <c r="DM621">
        <v>1.2284082798001399</v>
      </c>
      <c r="DN621">
        <v>1.20818547433168</v>
      </c>
      <c r="DO621" s="70">
        <v>1.15792556131715</v>
      </c>
      <c r="DP621">
        <v>1.07722007722008</v>
      </c>
      <c r="DS621">
        <v>1.3479773814702001</v>
      </c>
      <c r="DT621">
        <v>1.8895478131949599</v>
      </c>
      <c r="DU621">
        <v>2.1388394446422199</v>
      </c>
      <c r="DV621">
        <v>1.20460358056266</v>
      </c>
      <c r="DW621">
        <v>1.39920159680639</v>
      </c>
      <c r="DX621">
        <v>1.2863025962399299</v>
      </c>
    </row>
    <row r="622" spans="102:128" ht="15">
      <c r="CX622">
        <v>2.15273775216138</v>
      </c>
      <c r="CY622">
        <v>1.3479773814702001</v>
      </c>
      <c r="CZ622">
        <v>1.65775401069519</v>
      </c>
      <c r="DA622">
        <v>1.8895478131949599</v>
      </c>
      <c r="DB622">
        <v>1.6684771255483599</v>
      </c>
      <c r="DC622">
        <v>1.2912267928649399</v>
      </c>
      <c r="DD622">
        <v>1.24472315692872</v>
      </c>
      <c r="DE622">
        <v>1.24472315692872</v>
      </c>
      <c r="DF622">
        <v>1.09360009360009</v>
      </c>
      <c r="DG622">
        <v>1.1826067107966201</v>
      </c>
      <c r="DH622">
        <v>1.1826067107966201</v>
      </c>
      <c r="DI622">
        <v>1.26993589022607</v>
      </c>
      <c r="DJ622">
        <v>1.0601956358164</v>
      </c>
      <c r="DK622">
        <v>1.1165331391114299</v>
      </c>
      <c r="DL622">
        <v>1.1727861771058301</v>
      </c>
      <c r="DM622">
        <v>1.2284082798001399</v>
      </c>
      <c r="DN622">
        <v>1.20818547433168</v>
      </c>
      <c r="DO622" s="70">
        <v>1.15792556131715</v>
      </c>
      <c r="DP622">
        <v>1.07722007722008</v>
      </c>
      <c r="DS622">
        <v>1.3479773814702001</v>
      </c>
      <c r="DT622">
        <v>1.8895478131949599</v>
      </c>
      <c r="DU622">
        <v>2.1388394446422199</v>
      </c>
      <c r="DV622">
        <v>1.20460358056266</v>
      </c>
      <c r="DW622">
        <v>1.39920159680639</v>
      </c>
      <c r="DX622">
        <v>1.2863025962399299</v>
      </c>
    </row>
    <row r="623" spans="102:128" ht="15">
      <c r="CX623">
        <v>2.15273775216138</v>
      </c>
      <c r="CY623">
        <v>1.3479773814702001</v>
      </c>
      <c r="CZ623">
        <v>1.65775401069519</v>
      </c>
      <c r="DA623">
        <v>1.8895478131949599</v>
      </c>
      <c r="DB623">
        <v>1.6684771255483599</v>
      </c>
      <c r="DC623">
        <v>1.2912267928649399</v>
      </c>
      <c r="DD623">
        <v>1.24472315692872</v>
      </c>
      <c r="DE623">
        <v>1.24472315692872</v>
      </c>
      <c r="DF623">
        <v>1.09360009360009</v>
      </c>
      <c r="DG623">
        <v>1.1826067107966201</v>
      </c>
      <c r="DH623">
        <v>1.1826067107966201</v>
      </c>
      <c r="DI623">
        <v>1.26993589022607</v>
      </c>
      <c r="DJ623">
        <v>1.0601956358164</v>
      </c>
      <c r="DK623">
        <v>1.1165331391114299</v>
      </c>
      <c r="DL623">
        <v>1.1727861771058301</v>
      </c>
      <c r="DM623">
        <v>1.2284082798001399</v>
      </c>
      <c r="DN623">
        <v>1.20818547433168</v>
      </c>
      <c r="DO623" s="70">
        <v>1.15792556131715</v>
      </c>
      <c r="DP623">
        <v>1.07722007722008</v>
      </c>
      <c r="DS623">
        <v>1.3479773814702001</v>
      </c>
      <c r="DT623">
        <v>1.8895478131949599</v>
      </c>
      <c r="DU623">
        <v>2.1388394446422199</v>
      </c>
      <c r="DV623">
        <v>1.20460358056266</v>
      </c>
      <c r="DW623">
        <v>1.39920159680639</v>
      </c>
      <c r="DX623">
        <v>1.2863025962399299</v>
      </c>
    </row>
    <row r="624" spans="102:128" ht="15">
      <c r="CX624">
        <v>2.15273775216138</v>
      </c>
      <c r="CY624">
        <v>1.3479773814702001</v>
      </c>
      <c r="CZ624">
        <v>1.65775401069519</v>
      </c>
      <c r="DA624">
        <v>1.8895478131949599</v>
      </c>
      <c r="DB624">
        <v>1.6684771255483599</v>
      </c>
      <c r="DC624">
        <v>1.2912267928649399</v>
      </c>
      <c r="DD624">
        <v>1.24472315692872</v>
      </c>
      <c r="DE624">
        <v>1.24472315692872</v>
      </c>
      <c r="DF624">
        <v>1.09360009360009</v>
      </c>
      <c r="DG624">
        <v>1.1826067107966201</v>
      </c>
      <c r="DH624">
        <v>1.1826067107966201</v>
      </c>
      <c r="DI624">
        <v>1.26993589022607</v>
      </c>
      <c r="DJ624">
        <v>1.0601956358164</v>
      </c>
      <c r="DK624">
        <v>1.1165331391114299</v>
      </c>
      <c r="DL624">
        <v>1.1727861771058301</v>
      </c>
      <c r="DM624">
        <v>1.2284082798001399</v>
      </c>
      <c r="DN624">
        <v>1.20818547433168</v>
      </c>
      <c r="DO624" s="70">
        <v>1.15792556131715</v>
      </c>
      <c r="DP624">
        <v>1.07722007722008</v>
      </c>
      <c r="DS624">
        <v>1.3479773814702001</v>
      </c>
      <c r="DT624">
        <v>1.8895478131949599</v>
      </c>
      <c r="DU624">
        <v>2.1388394446422199</v>
      </c>
      <c r="DV624">
        <v>1.20460358056266</v>
      </c>
      <c r="DW624">
        <v>1.39920159680639</v>
      </c>
      <c r="DX624">
        <v>1.2863025962399299</v>
      </c>
    </row>
    <row r="625" spans="102:128" ht="15">
      <c r="CX625">
        <v>2.15273775216138</v>
      </c>
      <c r="CY625">
        <v>1.3479773814702001</v>
      </c>
      <c r="CZ625">
        <v>1.65775401069519</v>
      </c>
      <c r="DA625">
        <v>1.8895478131949599</v>
      </c>
      <c r="DB625">
        <v>1.6684771255483599</v>
      </c>
      <c r="DC625">
        <v>1.2912267928649399</v>
      </c>
      <c r="DD625">
        <v>1.24472315692872</v>
      </c>
      <c r="DE625">
        <v>1.24472315692872</v>
      </c>
      <c r="DF625">
        <v>1.09360009360009</v>
      </c>
      <c r="DG625">
        <v>1.1826067107966201</v>
      </c>
      <c r="DH625">
        <v>1.1826067107966201</v>
      </c>
      <c r="DI625">
        <v>1.26993589022607</v>
      </c>
      <c r="DJ625">
        <v>1.0601956358164</v>
      </c>
      <c r="DK625">
        <v>1.1165331391114299</v>
      </c>
      <c r="DL625">
        <v>1.1727861771058301</v>
      </c>
      <c r="DM625">
        <v>1.2284082798001399</v>
      </c>
      <c r="DN625">
        <v>1.20818547433168</v>
      </c>
      <c r="DO625" s="70">
        <v>1.15792556131715</v>
      </c>
      <c r="DP625">
        <v>1.07722007722008</v>
      </c>
      <c r="DS625">
        <v>1.3479773814702001</v>
      </c>
      <c r="DT625">
        <v>1.8895478131949599</v>
      </c>
      <c r="DU625">
        <v>2.1388394446422199</v>
      </c>
      <c r="DV625">
        <v>1.20460358056266</v>
      </c>
      <c r="DW625">
        <v>1.39920159680639</v>
      </c>
      <c r="DX625">
        <v>1.2863025962399299</v>
      </c>
    </row>
    <row r="626" spans="102:128" ht="15">
      <c r="CX626">
        <v>2.15273775216138</v>
      </c>
      <c r="CY626">
        <v>1.3479773814702001</v>
      </c>
      <c r="CZ626">
        <v>1.65775401069519</v>
      </c>
      <c r="DA626">
        <v>1.8895478131949599</v>
      </c>
      <c r="DB626">
        <v>1.6684771255483599</v>
      </c>
      <c r="DC626">
        <v>1.2912267928649399</v>
      </c>
      <c r="DD626">
        <v>1.24472315692872</v>
      </c>
      <c r="DE626">
        <v>1.24472315692872</v>
      </c>
      <c r="DF626">
        <v>1.09360009360009</v>
      </c>
      <c r="DG626">
        <v>1.1826067107966201</v>
      </c>
      <c r="DH626">
        <v>1.1826067107966201</v>
      </c>
      <c r="DI626">
        <v>1.26993589022607</v>
      </c>
      <c r="DJ626">
        <v>1.0601956358164</v>
      </c>
      <c r="DK626">
        <v>1.1165331391114299</v>
      </c>
      <c r="DL626">
        <v>1.1727861771058301</v>
      </c>
      <c r="DM626">
        <v>1.2284082798001399</v>
      </c>
      <c r="DN626">
        <v>1.20818547433168</v>
      </c>
      <c r="DO626" s="70">
        <v>1.15792556131715</v>
      </c>
      <c r="DP626">
        <v>1.07722007722008</v>
      </c>
      <c r="DS626">
        <v>1.3479773814702001</v>
      </c>
      <c r="DT626">
        <v>1.8895478131949599</v>
      </c>
      <c r="DU626">
        <v>2.1388394446422199</v>
      </c>
      <c r="DV626">
        <v>1.20460358056266</v>
      </c>
      <c r="DW626">
        <v>1.39920159680639</v>
      </c>
      <c r="DX626">
        <v>1.2863025962399299</v>
      </c>
    </row>
    <row r="627" spans="102:128" ht="15">
      <c r="CX627">
        <v>2.15273775216138</v>
      </c>
      <c r="CY627">
        <v>1.3479773814702001</v>
      </c>
      <c r="CZ627">
        <v>1.65775401069519</v>
      </c>
      <c r="DA627">
        <v>1.8895478131949599</v>
      </c>
      <c r="DB627">
        <v>1.6684771255483599</v>
      </c>
      <c r="DC627">
        <v>1.2912267928649399</v>
      </c>
      <c r="DD627">
        <v>1.24472315692872</v>
      </c>
      <c r="DE627">
        <v>1.24472315692872</v>
      </c>
      <c r="DF627">
        <v>1.09360009360009</v>
      </c>
      <c r="DG627">
        <v>1.1826067107966201</v>
      </c>
      <c r="DH627">
        <v>1.1826067107966201</v>
      </c>
      <c r="DI627">
        <v>1.26993589022607</v>
      </c>
      <c r="DJ627">
        <v>1.0601956358164</v>
      </c>
      <c r="DK627">
        <v>1.1165331391114299</v>
      </c>
      <c r="DL627">
        <v>1.1727861771058301</v>
      </c>
      <c r="DM627">
        <v>1.2284082798001399</v>
      </c>
      <c r="DN627">
        <v>1.20818547433168</v>
      </c>
      <c r="DO627" s="70">
        <v>1.15792556131715</v>
      </c>
      <c r="DP627">
        <v>1.07722007722008</v>
      </c>
      <c r="DS627">
        <v>1.3479773814702001</v>
      </c>
      <c r="DT627">
        <v>1.8895478131949599</v>
      </c>
      <c r="DU627">
        <v>2.1388394446422199</v>
      </c>
      <c r="DV627">
        <v>1.20460358056266</v>
      </c>
      <c r="DW627">
        <v>1.39920159680639</v>
      </c>
      <c r="DX627">
        <v>1.2863025962399299</v>
      </c>
    </row>
    <row r="628" spans="102:128" ht="15">
      <c r="CX628">
        <v>2.15273775216138</v>
      </c>
      <c r="CY628">
        <v>1.3479773814702001</v>
      </c>
      <c r="CZ628">
        <v>1.65775401069519</v>
      </c>
      <c r="DA628">
        <v>1.8895478131949599</v>
      </c>
      <c r="DB628">
        <v>1.6684771255483599</v>
      </c>
      <c r="DC628">
        <v>1.2912267928649399</v>
      </c>
      <c r="DD628">
        <v>1.24472315692872</v>
      </c>
      <c r="DE628">
        <v>1.24472315692872</v>
      </c>
      <c r="DF628">
        <v>1.09360009360009</v>
      </c>
      <c r="DG628">
        <v>1.1826067107966201</v>
      </c>
      <c r="DH628">
        <v>1.1826067107966201</v>
      </c>
      <c r="DI628">
        <v>1.26993589022607</v>
      </c>
      <c r="DJ628">
        <v>1.0601956358164</v>
      </c>
      <c r="DK628">
        <v>1.1165331391114299</v>
      </c>
      <c r="DL628">
        <v>1.1727861771058301</v>
      </c>
      <c r="DM628">
        <v>1.2284082798001399</v>
      </c>
      <c r="DN628">
        <v>1.20818547433168</v>
      </c>
      <c r="DO628" s="70">
        <v>1.15792556131715</v>
      </c>
      <c r="DP628">
        <v>1.07722007722008</v>
      </c>
      <c r="DS628">
        <v>1.3479773814702001</v>
      </c>
      <c r="DT628">
        <v>1.8895478131949599</v>
      </c>
      <c r="DU628">
        <v>2.1388394446422199</v>
      </c>
      <c r="DV628">
        <v>1.20460358056266</v>
      </c>
      <c r="DW628">
        <v>1.39920159680639</v>
      </c>
      <c r="DX628">
        <v>1.2863025962399299</v>
      </c>
    </row>
    <row r="629" spans="102:128" ht="15">
      <c r="CX629">
        <v>2.15273775216138</v>
      </c>
      <c r="CY629">
        <v>1.3479773814702001</v>
      </c>
      <c r="CZ629">
        <v>1.65775401069519</v>
      </c>
      <c r="DA629">
        <v>1.8895478131949599</v>
      </c>
      <c r="DB629">
        <v>1.6684771255483599</v>
      </c>
      <c r="DC629">
        <v>1.2912267928649399</v>
      </c>
      <c r="DD629">
        <v>1.24472315692872</v>
      </c>
      <c r="DE629">
        <v>1.24472315692872</v>
      </c>
      <c r="DF629">
        <v>1.09360009360009</v>
      </c>
      <c r="DG629">
        <v>1.1826067107966201</v>
      </c>
      <c r="DH629">
        <v>1.1826067107966201</v>
      </c>
      <c r="DI629">
        <v>1.26993589022607</v>
      </c>
      <c r="DJ629">
        <v>1.0601956358164</v>
      </c>
      <c r="DK629">
        <v>1.1165331391114299</v>
      </c>
      <c r="DL629">
        <v>1.1727861771058301</v>
      </c>
      <c r="DM629">
        <v>1.2284082798001399</v>
      </c>
      <c r="DN629">
        <v>1.20818547433168</v>
      </c>
      <c r="DO629" s="70">
        <v>1.15792556131715</v>
      </c>
      <c r="DP629">
        <v>1.07722007722008</v>
      </c>
      <c r="DS629">
        <v>1.3479773814702001</v>
      </c>
      <c r="DT629">
        <v>1.8895478131949599</v>
      </c>
      <c r="DU629">
        <v>2.1388394446422199</v>
      </c>
      <c r="DV629">
        <v>1.20460358056266</v>
      </c>
      <c r="DW629">
        <v>1.39920159680639</v>
      </c>
      <c r="DX629">
        <v>1.2863025962399299</v>
      </c>
    </row>
    <row r="630" spans="102:128" ht="15">
      <c r="CX630">
        <v>2.15273775216138</v>
      </c>
      <c r="CY630">
        <v>1.3479773814702001</v>
      </c>
      <c r="CZ630">
        <v>1.65775401069519</v>
      </c>
      <c r="DA630">
        <v>1.8895478131949599</v>
      </c>
      <c r="DB630">
        <v>1.6684771255483599</v>
      </c>
      <c r="DC630">
        <v>1.2912267928649399</v>
      </c>
      <c r="DD630">
        <v>1.24472315692872</v>
      </c>
      <c r="DE630">
        <v>1.24472315692872</v>
      </c>
      <c r="DF630">
        <v>1.09360009360009</v>
      </c>
      <c r="DG630">
        <v>1.1826067107966201</v>
      </c>
      <c r="DH630">
        <v>1.1826067107966201</v>
      </c>
      <c r="DI630">
        <v>1.26993589022607</v>
      </c>
      <c r="DJ630">
        <v>1.0601956358164</v>
      </c>
      <c r="DK630">
        <v>1.1165331391114299</v>
      </c>
      <c r="DL630">
        <v>1.1727861771058301</v>
      </c>
      <c r="DM630">
        <v>1.2284082798001399</v>
      </c>
      <c r="DN630">
        <v>1.20818547433168</v>
      </c>
      <c r="DO630" s="70">
        <v>1.15792556131715</v>
      </c>
      <c r="DP630">
        <v>1.07722007722008</v>
      </c>
      <c r="DS630">
        <v>1.3479773814702001</v>
      </c>
      <c r="DT630">
        <v>1.8895478131949599</v>
      </c>
      <c r="DU630">
        <v>2.1388394446422199</v>
      </c>
      <c r="DV630">
        <v>1.20460358056266</v>
      </c>
      <c r="DW630">
        <v>1.39920159680639</v>
      </c>
      <c r="DX630">
        <v>1.2863025962399299</v>
      </c>
    </row>
    <row r="631" spans="102:128" ht="15">
      <c r="CX631">
        <v>2.15273775216138</v>
      </c>
      <c r="CY631">
        <v>1.3479773814702001</v>
      </c>
      <c r="CZ631">
        <v>1.65775401069519</v>
      </c>
      <c r="DA631">
        <v>1.8895478131949599</v>
      </c>
      <c r="DB631">
        <v>1.6684771255483599</v>
      </c>
      <c r="DC631">
        <v>1.2912267928649399</v>
      </c>
      <c r="DD631">
        <v>1.24472315692872</v>
      </c>
      <c r="DE631">
        <v>1.24472315692872</v>
      </c>
      <c r="DF631">
        <v>1.09360009360009</v>
      </c>
      <c r="DG631">
        <v>1.1826067107966201</v>
      </c>
      <c r="DH631">
        <v>1.1826067107966201</v>
      </c>
      <c r="DI631">
        <v>1.26993589022607</v>
      </c>
      <c r="DJ631">
        <v>1.0601956358164</v>
      </c>
      <c r="DK631">
        <v>1.1165331391114299</v>
      </c>
      <c r="DL631">
        <v>1.1727861771058301</v>
      </c>
      <c r="DM631">
        <v>1.2284082798001399</v>
      </c>
      <c r="DN631">
        <v>1.20818547433168</v>
      </c>
      <c r="DO631" s="70">
        <v>1.15792556131715</v>
      </c>
      <c r="DP631">
        <v>1.07722007722008</v>
      </c>
      <c r="DS631">
        <v>1.3479773814702001</v>
      </c>
      <c r="DT631">
        <v>1.8895478131949599</v>
      </c>
      <c r="DU631">
        <v>2.1388394446422199</v>
      </c>
      <c r="DV631">
        <v>1.20460358056266</v>
      </c>
      <c r="DW631">
        <v>1.39920159680639</v>
      </c>
      <c r="DX631">
        <v>1.2863025962399299</v>
      </c>
    </row>
    <row r="632" spans="102:128" ht="15">
      <c r="CX632">
        <v>2.15273775216138</v>
      </c>
      <c r="CY632">
        <v>1.3479773814702001</v>
      </c>
      <c r="CZ632">
        <v>1.65775401069519</v>
      </c>
      <c r="DA632">
        <v>1.8895478131949599</v>
      </c>
      <c r="DB632">
        <v>1.6684771255483599</v>
      </c>
      <c r="DC632">
        <v>1.2912267928649399</v>
      </c>
      <c r="DD632">
        <v>1.24472315692872</v>
      </c>
      <c r="DE632">
        <v>1.24472315692872</v>
      </c>
      <c r="DF632">
        <v>1.09360009360009</v>
      </c>
      <c r="DG632">
        <v>1.1826067107966201</v>
      </c>
      <c r="DH632">
        <v>1.1826067107966201</v>
      </c>
      <c r="DI632">
        <v>1.26993589022607</v>
      </c>
      <c r="DJ632">
        <v>1.0601956358164</v>
      </c>
      <c r="DK632">
        <v>1.1165331391114299</v>
      </c>
      <c r="DL632">
        <v>1.1727861771058301</v>
      </c>
      <c r="DM632">
        <v>1.2284082798001399</v>
      </c>
      <c r="DN632">
        <v>1.20818547433168</v>
      </c>
      <c r="DO632" s="70">
        <v>1.15792556131715</v>
      </c>
      <c r="DP632">
        <v>1.07722007722008</v>
      </c>
      <c r="DS632">
        <v>1.3479773814702001</v>
      </c>
      <c r="DT632">
        <v>1.8895478131949599</v>
      </c>
      <c r="DU632">
        <v>2.1388394446422199</v>
      </c>
      <c r="DV632">
        <v>1.20460358056266</v>
      </c>
      <c r="DW632">
        <v>1.39920159680639</v>
      </c>
      <c r="DX632">
        <v>1.2863025962399299</v>
      </c>
    </row>
    <row r="633" spans="102:128" ht="15">
      <c r="CX633">
        <v>2.15273775216138</v>
      </c>
      <c r="CY633">
        <v>1.3479773814702001</v>
      </c>
      <c r="CZ633">
        <v>1.65775401069519</v>
      </c>
      <c r="DA633">
        <v>1.8895478131949599</v>
      </c>
      <c r="DB633">
        <v>1.6684771255483599</v>
      </c>
      <c r="DC633">
        <v>1.2912267928649399</v>
      </c>
      <c r="DD633">
        <v>1.24472315692872</v>
      </c>
      <c r="DE633">
        <v>1.24472315692872</v>
      </c>
      <c r="DF633">
        <v>1.09360009360009</v>
      </c>
      <c r="DG633">
        <v>1.1826067107966201</v>
      </c>
      <c r="DH633">
        <v>1.1826067107966201</v>
      </c>
      <c r="DI633">
        <v>1.26993589022607</v>
      </c>
      <c r="DJ633">
        <v>1.0601956358164</v>
      </c>
      <c r="DK633">
        <v>1.1165331391114299</v>
      </c>
      <c r="DL633">
        <v>1.1727861771058301</v>
      </c>
      <c r="DM633">
        <v>1.2284082798001399</v>
      </c>
      <c r="DN633">
        <v>1.20818547433168</v>
      </c>
      <c r="DO633" s="70">
        <v>1.15792556131715</v>
      </c>
      <c r="DP633">
        <v>1.07722007722008</v>
      </c>
      <c r="DS633">
        <v>1.3479773814702001</v>
      </c>
      <c r="DT633">
        <v>1.8895478131949599</v>
      </c>
      <c r="DU633">
        <v>2.1388394446422199</v>
      </c>
      <c r="DV633">
        <v>1.20460358056266</v>
      </c>
      <c r="DW633">
        <v>1.39920159680639</v>
      </c>
      <c r="DX633">
        <v>1.2863025962399299</v>
      </c>
    </row>
    <row r="634" spans="102:128" ht="15">
      <c r="CX634">
        <v>2.15273775216138</v>
      </c>
      <c r="CY634">
        <v>1.3479773814702001</v>
      </c>
      <c r="CZ634">
        <v>1.65775401069519</v>
      </c>
      <c r="DA634">
        <v>1.8895478131949599</v>
      </c>
      <c r="DB634">
        <v>1.6684771255483599</v>
      </c>
      <c r="DC634">
        <v>1.2912267928649399</v>
      </c>
      <c r="DD634">
        <v>1.24472315692872</v>
      </c>
      <c r="DE634">
        <v>1.24472315692872</v>
      </c>
      <c r="DF634">
        <v>1.09360009360009</v>
      </c>
      <c r="DG634">
        <v>1.1826067107966201</v>
      </c>
      <c r="DH634">
        <v>1.1826067107966201</v>
      </c>
      <c r="DI634">
        <v>1.26993589022607</v>
      </c>
      <c r="DJ634">
        <v>1.0601956358164</v>
      </c>
      <c r="DK634">
        <v>1.1165331391114299</v>
      </c>
      <c r="DL634">
        <v>1.1727861771058301</v>
      </c>
      <c r="DM634">
        <v>1.2284082798001399</v>
      </c>
      <c r="DN634">
        <v>1.20818547433168</v>
      </c>
      <c r="DO634" s="70">
        <v>1.15792556131715</v>
      </c>
      <c r="DP634">
        <v>1.07722007722008</v>
      </c>
      <c r="DS634">
        <v>1.3479773814702001</v>
      </c>
      <c r="DT634">
        <v>1.8895478131949599</v>
      </c>
      <c r="DU634">
        <v>2.1388394446422199</v>
      </c>
      <c r="DV634">
        <v>1.20460358056266</v>
      </c>
      <c r="DW634">
        <v>1.39920159680639</v>
      </c>
      <c r="DX634">
        <v>1.2863025962399299</v>
      </c>
    </row>
    <row r="635" spans="102:128" ht="15">
      <c r="CX635">
        <v>2.15273775216138</v>
      </c>
      <c r="CY635">
        <v>1.3479773814702001</v>
      </c>
      <c r="CZ635">
        <v>1.65775401069519</v>
      </c>
      <c r="DA635">
        <v>1.8895478131949599</v>
      </c>
      <c r="DB635">
        <v>1.6684771255483599</v>
      </c>
      <c r="DC635">
        <v>1.2912267928649399</v>
      </c>
      <c r="DD635">
        <v>1.24472315692872</v>
      </c>
      <c r="DE635">
        <v>1.24472315692872</v>
      </c>
      <c r="DF635">
        <v>1.09360009360009</v>
      </c>
      <c r="DG635">
        <v>1.1826067107966201</v>
      </c>
      <c r="DH635">
        <v>1.1826067107966201</v>
      </c>
      <c r="DI635">
        <v>1.26993589022607</v>
      </c>
      <c r="DJ635">
        <v>1.0601956358164</v>
      </c>
      <c r="DK635">
        <v>1.1165331391114299</v>
      </c>
      <c r="DL635">
        <v>1.1727861771058301</v>
      </c>
      <c r="DM635">
        <v>1.2284082798001399</v>
      </c>
      <c r="DN635">
        <v>1.20818547433168</v>
      </c>
      <c r="DO635" s="70">
        <v>1.15792556131715</v>
      </c>
      <c r="DP635">
        <v>1.07722007722008</v>
      </c>
      <c r="DS635">
        <v>1.3479773814702001</v>
      </c>
      <c r="DT635">
        <v>1.8895478131949599</v>
      </c>
      <c r="DU635">
        <v>2.1388394446422199</v>
      </c>
      <c r="DV635">
        <v>1.20460358056266</v>
      </c>
      <c r="DW635">
        <v>1.39920159680639</v>
      </c>
      <c r="DX635">
        <v>1.2863025962399299</v>
      </c>
    </row>
    <row r="636" spans="102:128" ht="15">
      <c r="CX636">
        <v>2.15273775216138</v>
      </c>
      <c r="CY636">
        <v>1.3479773814702001</v>
      </c>
      <c r="CZ636">
        <v>1.65775401069519</v>
      </c>
      <c r="DA636">
        <v>1.8895478131949599</v>
      </c>
      <c r="DB636">
        <v>1.6684771255483599</v>
      </c>
      <c r="DC636">
        <v>1.2912267928649399</v>
      </c>
      <c r="DD636">
        <v>1.24472315692872</v>
      </c>
      <c r="DE636">
        <v>1.24472315692872</v>
      </c>
      <c r="DF636">
        <v>1.09360009360009</v>
      </c>
      <c r="DG636">
        <v>1.1826067107966201</v>
      </c>
      <c r="DH636">
        <v>1.1826067107966201</v>
      </c>
      <c r="DI636">
        <v>1.26993589022607</v>
      </c>
      <c r="DJ636">
        <v>1.0601956358164</v>
      </c>
      <c r="DK636">
        <v>1.1165331391114299</v>
      </c>
      <c r="DL636">
        <v>1.1727861771058301</v>
      </c>
      <c r="DM636">
        <v>1.2284082798001399</v>
      </c>
      <c r="DN636">
        <v>1.20818547433168</v>
      </c>
      <c r="DO636" s="70">
        <v>1.15792556131715</v>
      </c>
      <c r="DP636">
        <v>1.07722007722008</v>
      </c>
      <c r="DS636">
        <v>1.3479773814702001</v>
      </c>
      <c r="DT636">
        <v>1.8895478131949599</v>
      </c>
      <c r="DU636">
        <v>2.1388394446422199</v>
      </c>
      <c r="DV636">
        <v>1.20460358056266</v>
      </c>
      <c r="DW636">
        <v>1.39920159680639</v>
      </c>
      <c r="DX636">
        <v>1.2863025962399299</v>
      </c>
    </row>
    <row r="637" spans="102:128" ht="15">
      <c r="CX637">
        <v>2.15273775216138</v>
      </c>
      <c r="CY637">
        <v>1.3479773814702001</v>
      </c>
      <c r="CZ637">
        <v>1.65775401069519</v>
      </c>
      <c r="DA637">
        <v>1.8895478131949599</v>
      </c>
      <c r="DB637">
        <v>1.6684771255483599</v>
      </c>
      <c r="DC637">
        <v>1.2912267928649399</v>
      </c>
      <c r="DD637">
        <v>1.24472315692872</v>
      </c>
      <c r="DE637">
        <v>1.24472315692872</v>
      </c>
      <c r="DF637">
        <v>1.09360009360009</v>
      </c>
      <c r="DG637">
        <v>1.1826067107966201</v>
      </c>
      <c r="DH637">
        <v>1.1826067107966201</v>
      </c>
      <c r="DI637">
        <v>1.26993589022607</v>
      </c>
      <c r="DJ637">
        <v>1.0601956358164</v>
      </c>
      <c r="DK637">
        <v>1.1165331391114299</v>
      </c>
      <c r="DL637">
        <v>1.1727861771058301</v>
      </c>
      <c r="DM637">
        <v>1.2284082798001399</v>
      </c>
      <c r="DN637">
        <v>1.20818547433168</v>
      </c>
      <c r="DO637" s="70">
        <v>1.15792556131715</v>
      </c>
      <c r="DP637">
        <v>1.07722007722008</v>
      </c>
      <c r="DS637">
        <v>1.3479773814702001</v>
      </c>
      <c r="DT637">
        <v>1.8895478131949599</v>
      </c>
      <c r="DU637">
        <v>2.1388394446422199</v>
      </c>
      <c r="DV637">
        <v>1.20460358056266</v>
      </c>
      <c r="DW637">
        <v>1.39920159680639</v>
      </c>
      <c r="DX637">
        <v>1.2863025962399299</v>
      </c>
    </row>
    <row r="638" spans="102:128" ht="15">
      <c r="CX638">
        <v>2.15273775216138</v>
      </c>
      <c r="CY638">
        <v>1.3479773814702001</v>
      </c>
      <c r="CZ638">
        <v>1.65775401069519</v>
      </c>
      <c r="DA638">
        <v>1.8895478131949599</v>
      </c>
      <c r="DB638">
        <v>1.6684771255483599</v>
      </c>
      <c r="DC638">
        <v>1.2912267928649399</v>
      </c>
      <c r="DD638">
        <v>1.24472315692872</v>
      </c>
      <c r="DE638">
        <v>1.24472315692872</v>
      </c>
      <c r="DF638">
        <v>1.09360009360009</v>
      </c>
      <c r="DG638">
        <v>1.1826067107966201</v>
      </c>
      <c r="DH638">
        <v>1.1826067107966201</v>
      </c>
      <c r="DI638">
        <v>1.26993589022607</v>
      </c>
      <c r="DJ638">
        <v>1.0601956358164</v>
      </c>
      <c r="DK638">
        <v>1.1165331391114299</v>
      </c>
      <c r="DL638">
        <v>1.1727861771058301</v>
      </c>
      <c r="DM638">
        <v>1.2284082798001399</v>
      </c>
      <c r="DN638">
        <v>1.20818547433168</v>
      </c>
      <c r="DO638" s="70">
        <v>1.15792556131715</v>
      </c>
      <c r="DP638">
        <v>1.07722007722008</v>
      </c>
      <c r="DS638">
        <v>1.3479773814702001</v>
      </c>
      <c r="DT638">
        <v>1.8895478131949599</v>
      </c>
      <c r="DU638">
        <v>2.1388394446422199</v>
      </c>
      <c r="DV638">
        <v>1.20460358056266</v>
      </c>
      <c r="DW638">
        <v>1.39920159680639</v>
      </c>
      <c r="DX638">
        <v>1.2863025962399299</v>
      </c>
    </row>
    <row r="639" spans="102:128" ht="15">
      <c r="CX639">
        <v>2.15273775216138</v>
      </c>
      <c r="CY639">
        <v>1.3479773814702001</v>
      </c>
      <c r="CZ639">
        <v>1.65775401069519</v>
      </c>
      <c r="DA639">
        <v>1.8895478131949599</v>
      </c>
      <c r="DB639">
        <v>1.6684771255483599</v>
      </c>
      <c r="DC639">
        <v>1.2912267928649399</v>
      </c>
      <c r="DD639">
        <v>1.24472315692872</v>
      </c>
      <c r="DE639">
        <v>1.24472315692872</v>
      </c>
      <c r="DF639">
        <v>1.09360009360009</v>
      </c>
      <c r="DG639">
        <v>1.1826067107966201</v>
      </c>
      <c r="DH639">
        <v>1.1826067107966201</v>
      </c>
      <c r="DI639">
        <v>1.26993589022607</v>
      </c>
      <c r="DJ639">
        <v>1.0601956358164</v>
      </c>
      <c r="DK639">
        <v>1.1165331391114299</v>
      </c>
      <c r="DL639">
        <v>1.1727861771058301</v>
      </c>
      <c r="DM639">
        <v>1.2284082798001399</v>
      </c>
      <c r="DN639">
        <v>1.20818547433168</v>
      </c>
      <c r="DO639" s="70">
        <v>1.15792556131715</v>
      </c>
      <c r="DP639">
        <v>1.07722007722008</v>
      </c>
      <c r="DS639">
        <v>1.3479773814702001</v>
      </c>
      <c r="DT639">
        <v>1.8895478131949599</v>
      </c>
      <c r="DU639">
        <v>2.1388394446422199</v>
      </c>
      <c r="DV639">
        <v>1.20460358056266</v>
      </c>
      <c r="DW639">
        <v>1.39920159680639</v>
      </c>
      <c r="DX639">
        <v>1.2863025962399299</v>
      </c>
    </row>
    <row r="640" spans="102:128" ht="15">
      <c r="CX640">
        <v>2.15273775216138</v>
      </c>
      <c r="CY640">
        <v>1.3479773814702001</v>
      </c>
      <c r="CZ640">
        <v>1.65775401069519</v>
      </c>
      <c r="DA640">
        <v>1.8895478131949599</v>
      </c>
      <c r="DB640">
        <v>1.6684771255483599</v>
      </c>
      <c r="DC640">
        <v>1.2912267928649399</v>
      </c>
      <c r="DD640">
        <v>1.24472315692872</v>
      </c>
      <c r="DE640">
        <v>1.24472315692872</v>
      </c>
      <c r="DF640">
        <v>1.09360009360009</v>
      </c>
      <c r="DG640">
        <v>1.1826067107966201</v>
      </c>
      <c r="DH640">
        <v>1.1826067107966201</v>
      </c>
      <c r="DI640">
        <v>1.26993589022607</v>
      </c>
      <c r="DJ640">
        <v>1.0601956358164</v>
      </c>
      <c r="DK640">
        <v>1.1165331391114299</v>
      </c>
      <c r="DL640">
        <v>1.1727861771058301</v>
      </c>
      <c r="DM640">
        <v>1.2284082798001399</v>
      </c>
      <c r="DN640">
        <v>1.20818547433168</v>
      </c>
      <c r="DO640" s="70">
        <v>1.15792556131715</v>
      </c>
      <c r="DP640">
        <v>1.07722007722008</v>
      </c>
      <c r="DS640">
        <v>1.3479773814702001</v>
      </c>
      <c r="DT640">
        <v>1.8895478131949599</v>
      </c>
      <c r="DU640">
        <v>2.1388394446422199</v>
      </c>
      <c r="DV640">
        <v>1.20460358056266</v>
      </c>
      <c r="DW640">
        <v>1.39920159680639</v>
      </c>
      <c r="DX640">
        <v>1.2863025962399299</v>
      </c>
    </row>
    <row r="641" spans="102:128" ht="15">
      <c r="CX641">
        <v>2.15273775216138</v>
      </c>
      <c r="CY641">
        <v>1.3479773814702001</v>
      </c>
      <c r="CZ641">
        <v>1.65775401069519</v>
      </c>
      <c r="DA641">
        <v>1.8895478131949599</v>
      </c>
      <c r="DB641">
        <v>1.6684771255483599</v>
      </c>
      <c r="DC641">
        <v>1.2912267928649399</v>
      </c>
      <c r="DD641">
        <v>1.24472315692872</v>
      </c>
      <c r="DE641">
        <v>1.24472315692872</v>
      </c>
      <c r="DF641">
        <v>1.09360009360009</v>
      </c>
      <c r="DG641">
        <v>1.1826067107966201</v>
      </c>
      <c r="DH641">
        <v>1.1826067107966201</v>
      </c>
      <c r="DI641">
        <v>1.26993589022607</v>
      </c>
      <c r="DJ641">
        <v>1.0601956358164</v>
      </c>
      <c r="DK641">
        <v>1.1165331391114299</v>
      </c>
      <c r="DL641">
        <v>1.1727861771058301</v>
      </c>
      <c r="DM641">
        <v>1.2284082798001399</v>
      </c>
      <c r="DN641">
        <v>1.20818547433168</v>
      </c>
      <c r="DO641" s="70">
        <v>1.15792556131715</v>
      </c>
      <c r="DP641">
        <v>1.07722007722008</v>
      </c>
      <c r="DS641">
        <v>1.3479773814702001</v>
      </c>
      <c r="DT641">
        <v>1.8895478131949599</v>
      </c>
      <c r="DU641">
        <v>2.1388394446422199</v>
      </c>
      <c r="DV641">
        <v>1.20460358056266</v>
      </c>
      <c r="DW641">
        <v>1.39920159680639</v>
      </c>
      <c r="DX641">
        <v>1.2863025962399299</v>
      </c>
    </row>
    <row r="642" spans="102:128" ht="15">
      <c r="CX642">
        <v>2.15273775216138</v>
      </c>
      <c r="CY642">
        <v>1.3479773814702001</v>
      </c>
      <c r="CZ642">
        <v>1.65775401069519</v>
      </c>
      <c r="DA642">
        <v>1.8895478131949599</v>
      </c>
      <c r="DB642">
        <v>1.6684771255483599</v>
      </c>
      <c r="DC642">
        <v>1.2912267928649399</v>
      </c>
      <c r="DD642">
        <v>1.24472315692872</v>
      </c>
      <c r="DE642">
        <v>1.24472315692872</v>
      </c>
      <c r="DF642">
        <v>1.09360009360009</v>
      </c>
      <c r="DG642">
        <v>1.1826067107966201</v>
      </c>
      <c r="DH642">
        <v>1.1826067107966201</v>
      </c>
      <c r="DI642">
        <v>1.26993589022607</v>
      </c>
      <c r="DJ642">
        <v>1.0601956358164</v>
      </c>
      <c r="DK642">
        <v>1.1165331391114299</v>
      </c>
      <c r="DL642">
        <v>1.1727861771058301</v>
      </c>
      <c r="DM642">
        <v>1.2284082798001399</v>
      </c>
      <c r="DN642">
        <v>1.20818547433168</v>
      </c>
      <c r="DO642" s="70">
        <v>1.15792556131715</v>
      </c>
      <c r="DP642">
        <v>1.07722007722008</v>
      </c>
      <c r="DS642">
        <v>1.3479773814702001</v>
      </c>
      <c r="DT642">
        <v>1.8895478131949599</v>
      </c>
      <c r="DU642">
        <v>2.1388394446422199</v>
      </c>
      <c r="DV642">
        <v>1.20460358056266</v>
      </c>
      <c r="DW642">
        <v>1.39920159680639</v>
      </c>
      <c r="DX642">
        <v>1.2863025962399299</v>
      </c>
    </row>
    <row r="643" spans="102:128" ht="15">
      <c r="CX643">
        <v>2.15273775216138</v>
      </c>
      <c r="CY643">
        <v>1.3479773814702001</v>
      </c>
      <c r="CZ643">
        <v>1.65775401069519</v>
      </c>
      <c r="DA643">
        <v>1.8895478131949599</v>
      </c>
      <c r="DB643">
        <v>1.6684771255483599</v>
      </c>
      <c r="DC643">
        <v>1.2912267928649399</v>
      </c>
      <c r="DD643">
        <v>1.24472315692872</v>
      </c>
      <c r="DE643">
        <v>1.24472315692872</v>
      </c>
      <c r="DF643">
        <v>1.09360009360009</v>
      </c>
      <c r="DG643">
        <v>1.1826067107966201</v>
      </c>
      <c r="DH643">
        <v>1.1826067107966201</v>
      </c>
      <c r="DI643">
        <v>1.26993589022607</v>
      </c>
      <c r="DJ643">
        <v>1.0601956358164</v>
      </c>
      <c r="DK643">
        <v>1.1165331391114299</v>
      </c>
      <c r="DL643">
        <v>1.1727861771058301</v>
      </c>
      <c r="DM643">
        <v>1.2284082798001399</v>
      </c>
      <c r="DN643">
        <v>1.20818547433168</v>
      </c>
      <c r="DO643" s="70">
        <v>1.15792556131715</v>
      </c>
      <c r="DP643">
        <v>1.07722007722008</v>
      </c>
      <c r="DS643">
        <v>1.3479773814702001</v>
      </c>
      <c r="DT643">
        <v>1.8895478131949599</v>
      </c>
      <c r="DU643">
        <v>2.1388394446422199</v>
      </c>
      <c r="DV643">
        <v>1.20460358056266</v>
      </c>
      <c r="DW643">
        <v>1.39920159680639</v>
      </c>
      <c r="DX643">
        <v>1.2863025962399299</v>
      </c>
    </row>
    <row r="644" spans="102:128" ht="15">
      <c r="CX644">
        <v>2.15273775216138</v>
      </c>
      <c r="CY644">
        <v>1.3479773814702001</v>
      </c>
      <c r="CZ644">
        <v>1.65775401069519</v>
      </c>
      <c r="DA644">
        <v>1.8895478131949599</v>
      </c>
      <c r="DB644">
        <v>1.6684771255483599</v>
      </c>
      <c r="DC644">
        <v>1.2912267928649399</v>
      </c>
      <c r="DD644">
        <v>1.24472315692872</v>
      </c>
      <c r="DE644">
        <v>1.24472315692872</v>
      </c>
      <c r="DF644">
        <v>1.09360009360009</v>
      </c>
      <c r="DG644">
        <v>1.1826067107966201</v>
      </c>
      <c r="DH644">
        <v>1.1826067107966201</v>
      </c>
      <c r="DI644">
        <v>1.26993589022607</v>
      </c>
      <c r="DJ644">
        <v>1.0601956358164</v>
      </c>
      <c r="DK644">
        <v>1.1165331391114299</v>
      </c>
      <c r="DL644">
        <v>1.1727861771058301</v>
      </c>
      <c r="DM644">
        <v>1.2284082798001399</v>
      </c>
      <c r="DN644">
        <v>1.20818547433168</v>
      </c>
      <c r="DO644" s="70">
        <v>1.15792556131715</v>
      </c>
      <c r="DP644">
        <v>1.07722007722008</v>
      </c>
      <c r="DS644">
        <v>1.3479773814702001</v>
      </c>
      <c r="DT644">
        <v>1.8895478131949599</v>
      </c>
      <c r="DU644">
        <v>2.1388394446422199</v>
      </c>
      <c r="DV644">
        <v>1.20460358056266</v>
      </c>
      <c r="DW644">
        <v>1.39920159680639</v>
      </c>
      <c r="DX644">
        <v>1.2863025962399299</v>
      </c>
    </row>
    <row r="645" spans="102:128" ht="15">
      <c r="CX645">
        <v>2.15273775216138</v>
      </c>
      <c r="CY645">
        <v>1.3479773814702001</v>
      </c>
      <c r="CZ645">
        <v>1.65775401069519</v>
      </c>
      <c r="DA645">
        <v>1.8895478131949599</v>
      </c>
      <c r="DB645">
        <v>1.6684771255483599</v>
      </c>
      <c r="DC645">
        <v>1.2912267928649399</v>
      </c>
      <c r="DD645">
        <v>1.24472315692872</v>
      </c>
      <c r="DE645">
        <v>1.24472315692872</v>
      </c>
      <c r="DF645">
        <v>1.09360009360009</v>
      </c>
      <c r="DG645">
        <v>1.1826067107966201</v>
      </c>
      <c r="DH645">
        <v>1.1826067107966201</v>
      </c>
      <c r="DI645">
        <v>1.26993589022607</v>
      </c>
      <c r="DJ645">
        <v>1.0601956358164</v>
      </c>
      <c r="DK645">
        <v>1.1165331391114299</v>
      </c>
      <c r="DL645">
        <v>1.1727861771058301</v>
      </c>
      <c r="DM645">
        <v>1.2284082798001399</v>
      </c>
      <c r="DN645">
        <v>1.20818547433168</v>
      </c>
      <c r="DO645" s="70">
        <v>1.15792556131715</v>
      </c>
      <c r="DP645">
        <v>1.07722007722008</v>
      </c>
      <c r="DS645">
        <v>1.3479773814702001</v>
      </c>
      <c r="DT645">
        <v>1.8895478131949599</v>
      </c>
      <c r="DU645">
        <v>2.1388394446422199</v>
      </c>
      <c r="DV645">
        <v>1.20460358056266</v>
      </c>
      <c r="DW645">
        <v>1.39920159680639</v>
      </c>
      <c r="DX645">
        <v>1.2863025962399299</v>
      </c>
    </row>
    <row r="646" spans="102:128" ht="15">
      <c r="CX646">
        <v>2.15273775216138</v>
      </c>
      <c r="CY646">
        <v>1.3479773814702001</v>
      </c>
      <c r="CZ646">
        <v>1.65775401069519</v>
      </c>
      <c r="DA646">
        <v>1.8895478131949599</v>
      </c>
      <c r="DB646">
        <v>1.6684771255483599</v>
      </c>
      <c r="DC646">
        <v>1.2912267928649399</v>
      </c>
      <c r="DD646">
        <v>1.24472315692872</v>
      </c>
      <c r="DE646">
        <v>1.24472315692872</v>
      </c>
      <c r="DF646">
        <v>1.09360009360009</v>
      </c>
      <c r="DG646">
        <v>1.1826067107966201</v>
      </c>
      <c r="DH646">
        <v>1.1826067107966201</v>
      </c>
      <c r="DI646">
        <v>1.26993589022607</v>
      </c>
      <c r="DJ646">
        <v>1.0601956358164</v>
      </c>
      <c r="DK646">
        <v>1.1165331391114299</v>
      </c>
      <c r="DL646">
        <v>1.1727861771058301</v>
      </c>
      <c r="DM646">
        <v>1.2284082798001399</v>
      </c>
      <c r="DN646">
        <v>1.20818547433168</v>
      </c>
      <c r="DO646" s="70">
        <v>1.15792556131715</v>
      </c>
      <c r="DP646">
        <v>1.07722007722008</v>
      </c>
      <c r="DS646">
        <v>1.3479773814702001</v>
      </c>
      <c r="DT646">
        <v>1.8895478131949599</v>
      </c>
      <c r="DU646">
        <v>2.1388394446422199</v>
      </c>
      <c r="DV646">
        <v>1.20460358056266</v>
      </c>
      <c r="DW646">
        <v>1.39920159680639</v>
      </c>
      <c r="DX646">
        <v>1.2863025962399299</v>
      </c>
    </row>
    <row r="647" spans="102:128" ht="15">
      <c r="CX647">
        <v>2.15273775216138</v>
      </c>
      <c r="CY647">
        <v>1.3479773814702001</v>
      </c>
      <c r="CZ647">
        <v>1.65775401069519</v>
      </c>
      <c r="DA647">
        <v>1.8895478131949599</v>
      </c>
      <c r="DB647">
        <v>1.6684771255483599</v>
      </c>
      <c r="DC647">
        <v>1.2912267928649399</v>
      </c>
      <c r="DD647">
        <v>1.24472315692872</v>
      </c>
      <c r="DE647">
        <v>1.24472315692872</v>
      </c>
      <c r="DF647">
        <v>1.09360009360009</v>
      </c>
      <c r="DG647">
        <v>1.1826067107966201</v>
      </c>
      <c r="DH647">
        <v>1.1826067107966201</v>
      </c>
      <c r="DI647">
        <v>1.26993589022607</v>
      </c>
      <c r="DJ647">
        <v>1.0601956358164</v>
      </c>
      <c r="DK647">
        <v>1.1165331391114299</v>
      </c>
      <c r="DL647">
        <v>1.1727861771058301</v>
      </c>
      <c r="DM647">
        <v>1.2284082798001399</v>
      </c>
      <c r="DN647">
        <v>1.20818547433168</v>
      </c>
      <c r="DO647" s="70">
        <v>1.15792556131715</v>
      </c>
      <c r="DP647">
        <v>1.07722007722008</v>
      </c>
      <c r="DS647">
        <v>1.3479773814702001</v>
      </c>
      <c r="DT647">
        <v>1.8895478131949599</v>
      </c>
      <c r="DU647">
        <v>2.1388394446422199</v>
      </c>
      <c r="DV647">
        <v>1.20460358056266</v>
      </c>
      <c r="DW647">
        <v>1.39920159680639</v>
      </c>
      <c r="DX647">
        <v>1.2863025962399299</v>
      </c>
    </row>
    <row r="648" spans="102:128" ht="15">
      <c r="CX648">
        <v>2.15273775216138</v>
      </c>
      <c r="CY648">
        <v>1.3479773814702001</v>
      </c>
      <c r="CZ648">
        <v>1.65775401069519</v>
      </c>
      <c r="DA648">
        <v>1.8895478131949599</v>
      </c>
      <c r="DB648">
        <v>1.6684771255483599</v>
      </c>
      <c r="DC648">
        <v>1.2912267928649399</v>
      </c>
      <c r="DD648">
        <v>1.24472315692872</v>
      </c>
      <c r="DE648">
        <v>1.24472315692872</v>
      </c>
      <c r="DF648">
        <v>1.09360009360009</v>
      </c>
      <c r="DG648">
        <v>1.1826067107966201</v>
      </c>
      <c r="DH648">
        <v>1.1826067107966201</v>
      </c>
      <c r="DI648">
        <v>1.26993589022607</v>
      </c>
      <c r="DJ648">
        <v>1.0601956358164</v>
      </c>
      <c r="DK648">
        <v>1.1165331391114299</v>
      </c>
      <c r="DL648">
        <v>1.1727861771058301</v>
      </c>
      <c r="DM648">
        <v>1.2284082798001399</v>
      </c>
      <c r="DN648">
        <v>1.20818547433168</v>
      </c>
      <c r="DO648" s="70">
        <v>1.15792556131715</v>
      </c>
      <c r="DP648">
        <v>1.07722007722008</v>
      </c>
      <c r="DS648">
        <v>1.3479773814702001</v>
      </c>
      <c r="DT648">
        <v>1.8895478131949599</v>
      </c>
      <c r="DU648">
        <v>2.1388394446422199</v>
      </c>
      <c r="DV648">
        <v>1.20460358056266</v>
      </c>
      <c r="DW648">
        <v>1.39920159680639</v>
      </c>
      <c r="DX648">
        <v>1.2863025962399299</v>
      </c>
    </row>
    <row r="649" spans="102:128" ht="15">
      <c r="CX649">
        <v>2.15273775216138</v>
      </c>
      <c r="CY649">
        <v>1.3479773814702001</v>
      </c>
      <c r="CZ649">
        <v>1.65775401069519</v>
      </c>
      <c r="DA649">
        <v>1.8895478131949599</v>
      </c>
      <c r="DB649">
        <v>1.6684771255483599</v>
      </c>
      <c r="DC649">
        <v>1.2912267928649399</v>
      </c>
      <c r="DD649">
        <v>1.24472315692872</v>
      </c>
      <c r="DE649">
        <v>1.24472315692872</v>
      </c>
      <c r="DF649">
        <v>1.09360009360009</v>
      </c>
      <c r="DG649">
        <v>1.1826067107966201</v>
      </c>
      <c r="DH649">
        <v>1.1826067107966201</v>
      </c>
      <c r="DI649">
        <v>1.26993589022607</v>
      </c>
      <c r="DJ649">
        <v>1.0601956358164</v>
      </c>
      <c r="DK649">
        <v>1.1165331391114299</v>
      </c>
      <c r="DL649">
        <v>1.1727861771058301</v>
      </c>
      <c r="DM649">
        <v>1.2284082798001399</v>
      </c>
      <c r="DN649">
        <v>1.20818547433168</v>
      </c>
      <c r="DO649" s="70">
        <v>1.15792556131715</v>
      </c>
      <c r="DP649">
        <v>1.07722007722008</v>
      </c>
      <c r="DS649">
        <v>1.3479773814702001</v>
      </c>
      <c r="DT649">
        <v>1.8895478131949599</v>
      </c>
      <c r="DU649">
        <v>2.1388394446422199</v>
      </c>
      <c r="DV649">
        <v>1.20460358056266</v>
      </c>
      <c r="DW649">
        <v>1.39920159680639</v>
      </c>
      <c r="DX649">
        <v>1.2863025962399299</v>
      </c>
    </row>
    <row r="650" spans="102:128" ht="15">
      <c r="CX650">
        <v>2.15273775216138</v>
      </c>
      <c r="CY650">
        <v>1.3479773814702001</v>
      </c>
      <c r="CZ650">
        <v>1.65775401069519</v>
      </c>
      <c r="DA650">
        <v>1.8895478131949599</v>
      </c>
      <c r="DB650">
        <v>1.6684771255483599</v>
      </c>
      <c r="DC650">
        <v>1.2912267928649399</v>
      </c>
      <c r="DD650">
        <v>1.24472315692872</v>
      </c>
      <c r="DE650">
        <v>1.24472315692872</v>
      </c>
      <c r="DF650">
        <v>1.09360009360009</v>
      </c>
      <c r="DG650">
        <v>1.1826067107966201</v>
      </c>
      <c r="DH650">
        <v>1.1826067107966201</v>
      </c>
      <c r="DI650">
        <v>1.26993589022607</v>
      </c>
      <c r="DJ650">
        <v>1.0601956358164</v>
      </c>
      <c r="DK650">
        <v>1.1165331391114299</v>
      </c>
      <c r="DL650">
        <v>1.1727861771058301</v>
      </c>
      <c r="DM650">
        <v>1.2284082798001399</v>
      </c>
      <c r="DN650">
        <v>1.20818547433168</v>
      </c>
      <c r="DO650" s="70">
        <v>1.15792556131715</v>
      </c>
      <c r="DP650">
        <v>1.07722007722008</v>
      </c>
      <c r="DS650">
        <v>1.3479773814702001</v>
      </c>
      <c r="DT650">
        <v>1.8895478131949599</v>
      </c>
      <c r="DU650">
        <v>2.1388394446422199</v>
      </c>
      <c r="DV650">
        <v>1.20460358056266</v>
      </c>
      <c r="DW650">
        <v>1.39920159680639</v>
      </c>
      <c r="DX650">
        <v>1.2863025962399299</v>
      </c>
    </row>
    <row r="651" spans="102:128" ht="15">
      <c r="CX651">
        <v>2.15273775216138</v>
      </c>
      <c r="CY651">
        <v>1.3479773814702001</v>
      </c>
      <c r="CZ651">
        <v>1.65775401069519</v>
      </c>
      <c r="DA651">
        <v>1.8895478131949599</v>
      </c>
      <c r="DB651">
        <v>1.6684771255483599</v>
      </c>
      <c r="DC651">
        <v>1.2912267928649399</v>
      </c>
      <c r="DD651">
        <v>1.24472315692872</v>
      </c>
      <c r="DE651">
        <v>1.24472315692872</v>
      </c>
      <c r="DF651">
        <v>1.09360009360009</v>
      </c>
      <c r="DG651">
        <v>1.1826067107966201</v>
      </c>
      <c r="DH651">
        <v>1.1826067107966201</v>
      </c>
      <c r="DI651">
        <v>1.26993589022607</v>
      </c>
      <c r="DJ651">
        <v>1.0601956358164</v>
      </c>
      <c r="DK651">
        <v>1.1165331391114299</v>
      </c>
      <c r="DL651">
        <v>1.1727861771058301</v>
      </c>
      <c r="DM651">
        <v>1.2284082798001399</v>
      </c>
      <c r="DN651">
        <v>1.20818547433168</v>
      </c>
      <c r="DO651" s="70">
        <v>1.15792556131715</v>
      </c>
      <c r="DP651">
        <v>1.07722007722008</v>
      </c>
      <c r="DS651">
        <v>1.3479773814702001</v>
      </c>
      <c r="DT651">
        <v>1.8895478131949599</v>
      </c>
      <c r="DU651">
        <v>2.1388394446422199</v>
      </c>
      <c r="DV651">
        <v>1.20460358056266</v>
      </c>
      <c r="DW651">
        <v>1.39920159680639</v>
      </c>
      <c r="DX651">
        <v>1.2863025962399299</v>
      </c>
    </row>
    <row r="652" spans="102:128" ht="15">
      <c r="CX652">
        <v>2.15273775216138</v>
      </c>
      <c r="CY652">
        <v>1.3479773814702001</v>
      </c>
      <c r="CZ652">
        <v>1.65775401069519</v>
      </c>
      <c r="DA652">
        <v>1.8895478131949599</v>
      </c>
      <c r="DB652">
        <v>1.6684771255483599</v>
      </c>
      <c r="DC652">
        <v>1.2912267928649399</v>
      </c>
      <c r="DD652">
        <v>1.24472315692872</v>
      </c>
      <c r="DE652">
        <v>1.24472315692872</v>
      </c>
      <c r="DF652">
        <v>1.09360009360009</v>
      </c>
      <c r="DG652">
        <v>1.1826067107966201</v>
      </c>
      <c r="DH652">
        <v>1.1826067107966201</v>
      </c>
      <c r="DI652">
        <v>1.26993589022607</v>
      </c>
      <c r="DJ652">
        <v>1.0601956358164</v>
      </c>
      <c r="DK652">
        <v>1.1165331391114299</v>
      </c>
      <c r="DL652">
        <v>1.1727861771058301</v>
      </c>
      <c r="DM652">
        <v>1.2284082798001399</v>
      </c>
      <c r="DN652">
        <v>1.20818547433168</v>
      </c>
      <c r="DO652" s="70">
        <v>1.15792556131715</v>
      </c>
      <c r="DP652">
        <v>1.07722007722008</v>
      </c>
      <c r="DS652">
        <v>1.3479773814702001</v>
      </c>
      <c r="DT652">
        <v>1.8895478131949599</v>
      </c>
      <c r="DU652">
        <v>2.1388394446422199</v>
      </c>
      <c r="DV652">
        <v>1.20460358056266</v>
      </c>
      <c r="DW652">
        <v>1.39920159680639</v>
      </c>
      <c r="DX652">
        <v>1.2863025962399299</v>
      </c>
    </row>
    <row r="653" spans="102:128" ht="15">
      <c r="CX653">
        <v>2.15273775216138</v>
      </c>
      <c r="CY653">
        <v>1.3479773814702001</v>
      </c>
      <c r="CZ653">
        <v>1.65775401069519</v>
      </c>
      <c r="DA653">
        <v>1.8895478131949599</v>
      </c>
      <c r="DB653">
        <v>1.6684771255483599</v>
      </c>
      <c r="DC653">
        <v>1.2912267928649399</v>
      </c>
      <c r="DD653">
        <v>1.24472315692872</v>
      </c>
      <c r="DE653">
        <v>1.24472315692872</v>
      </c>
      <c r="DF653">
        <v>1.09360009360009</v>
      </c>
      <c r="DG653">
        <v>1.1826067107966201</v>
      </c>
      <c r="DH653">
        <v>1.1826067107966201</v>
      </c>
      <c r="DI653">
        <v>1.26993589022607</v>
      </c>
      <c r="DJ653">
        <v>1.0601956358164</v>
      </c>
      <c r="DK653">
        <v>1.1165331391114299</v>
      </c>
      <c r="DL653">
        <v>1.1727861771058301</v>
      </c>
      <c r="DM653">
        <v>1.2284082798001399</v>
      </c>
      <c r="DN653">
        <v>1.20818547433168</v>
      </c>
      <c r="DO653" s="70">
        <v>1.15792556131715</v>
      </c>
      <c r="DP653">
        <v>1.07722007722008</v>
      </c>
      <c r="DS653">
        <v>1.3479773814702001</v>
      </c>
      <c r="DT653">
        <v>1.8895478131949599</v>
      </c>
      <c r="DU653">
        <v>2.1388394446422199</v>
      </c>
      <c r="DV653">
        <v>1.20460358056266</v>
      </c>
      <c r="DW653">
        <v>1.39920159680639</v>
      </c>
      <c r="DX653">
        <v>1.2863025962399299</v>
      </c>
    </row>
    <row r="654" spans="102:128" ht="15">
      <c r="CX654">
        <v>2.15273775216138</v>
      </c>
      <c r="CY654">
        <v>1.3479773814702001</v>
      </c>
      <c r="CZ654">
        <v>1.65775401069519</v>
      </c>
      <c r="DA654">
        <v>1.8895478131949599</v>
      </c>
      <c r="DB654">
        <v>1.6684771255483599</v>
      </c>
      <c r="DC654">
        <v>1.2912267928649399</v>
      </c>
      <c r="DD654">
        <v>1.24472315692872</v>
      </c>
      <c r="DE654">
        <v>1.24472315692872</v>
      </c>
      <c r="DF654">
        <v>1.09360009360009</v>
      </c>
      <c r="DG654">
        <v>1.1826067107966201</v>
      </c>
      <c r="DH654">
        <v>1.1826067107966201</v>
      </c>
      <c r="DI654">
        <v>1.26993589022607</v>
      </c>
      <c r="DJ654">
        <v>1.0601956358164</v>
      </c>
      <c r="DK654">
        <v>1.1165331391114299</v>
      </c>
      <c r="DL654">
        <v>1.1727861771058301</v>
      </c>
      <c r="DM654">
        <v>1.2284082798001399</v>
      </c>
      <c r="DN654">
        <v>1.20818547433168</v>
      </c>
      <c r="DO654" s="70">
        <v>1.15792556131715</v>
      </c>
      <c r="DP654">
        <v>1.07722007722008</v>
      </c>
      <c r="DS654">
        <v>1.3479773814702001</v>
      </c>
      <c r="DT654">
        <v>1.8895478131949599</v>
      </c>
      <c r="DU654">
        <v>2.1388394446422199</v>
      </c>
      <c r="DV654">
        <v>1.20460358056266</v>
      </c>
      <c r="DW654">
        <v>1.39920159680639</v>
      </c>
      <c r="DX654">
        <v>1.2863025962399299</v>
      </c>
    </row>
    <row r="655" spans="102:128" ht="15">
      <c r="CX655">
        <v>2.15273775216138</v>
      </c>
      <c r="CY655">
        <v>1.3479773814702001</v>
      </c>
      <c r="CZ655">
        <v>1.65775401069519</v>
      </c>
      <c r="DA655">
        <v>1.8895478131949599</v>
      </c>
      <c r="DB655">
        <v>1.6684771255483599</v>
      </c>
      <c r="DC655">
        <v>1.2912267928649399</v>
      </c>
      <c r="DD655">
        <v>1.24472315692872</v>
      </c>
      <c r="DE655">
        <v>1.24472315692872</v>
      </c>
      <c r="DF655">
        <v>1.09360009360009</v>
      </c>
      <c r="DG655">
        <v>1.1826067107966201</v>
      </c>
      <c r="DH655">
        <v>1.1826067107966201</v>
      </c>
      <c r="DI655">
        <v>1.26993589022607</v>
      </c>
      <c r="DJ655">
        <v>1.0601956358164</v>
      </c>
      <c r="DK655">
        <v>1.1165331391114299</v>
      </c>
      <c r="DL655">
        <v>1.1727861771058301</v>
      </c>
      <c r="DM655">
        <v>1.2284082798001399</v>
      </c>
      <c r="DN655">
        <v>1.20818547433168</v>
      </c>
      <c r="DO655" s="70">
        <v>1.15792556131715</v>
      </c>
      <c r="DP655">
        <v>1.07722007722008</v>
      </c>
      <c r="DS655">
        <v>1.3479773814702001</v>
      </c>
      <c r="DT655">
        <v>1.8895478131949599</v>
      </c>
      <c r="DU655">
        <v>2.1388394446422199</v>
      </c>
      <c r="DV655">
        <v>1.20460358056266</v>
      </c>
      <c r="DW655">
        <v>1.39920159680639</v>
      </c>
      <c r="DX655">
        <v>1.2863025962399299</v>
      </c>
    </row>
    <row r="656" spans="102:128" ht="15">
      <c r="CX656">
        <v>2.15273775216138</v>
      </c>
      <c r="CY656">
        <v>1.3479773814702001</v>
      </c>
      <c r="CZ656">
        <v>1.65775401069519</v>
      </c>
      <c r="DA656">
        <v>1.8895478131949599</v>
      </c>
      <c r="DB656">
        <v>1.6684771255483599</v>
      </c>
      <c r="DC656">
        <v>1.2912267928649399</v>
      </c>
      <c r="DD656">
        <v>1.24472315692872</v>
      </c>
      <c r="DE656">
        <v>1.24472315692872</v>
      </c>
      <c r="DF656">
        <v>1.09360009360009</v>
      </c>
      <c r="DG656">
        <v>1.1826067107966201</v>
      </c>
      <c r="DH656">
        <v>1.1826067107966201</v>
      </c>
      <c r="DI656">
        <v>1.26993589022607</v>
      </c>
      <c r="DJ656">
        <v>1.0601956358164</v>
      </c>
      <c r="DK656">
        <v>1.1165331391114299</v>
      </c>
      <c r="DL656">
        <v>1.1727861771058301</v>
      </c>
      <c r="DM656">
        <v>1.2284082798001399</v>
      </c>
      <c r="DN656">
        <v>1.20818547433168</v>
      </c>
      <c r="DO656" s="70">
        <v>1.15792556131715</v>
      </c>
      <c r="DP656">
        <v>1.07722007722008</v>
      </c>
      <c r="DS656">
        <v>1.3479773814702001</v>
      </c>
      <c r="DT656">
        <v>1.8895478131949599</v>
      </c>
      <c r="DU656">
        <v>2.1388394446422199</v>
      </c>
      <c r="DV656">
        <v>1.20460358056266</v>
      </c>
      <c r="DW656">
        <v>1.39920159680639</v>
      </c>
      <c r="DX656">
        <v>1.2863025962399299</v>
      </c>
    </row>
    <row r="657" spans="102:128" ht="15">
      <c r="CX657">
        <v>2.15273775216138</v>
      </c>
      <c r="CY657">
        <v>1.3479773814702001</v>
      </c>
      <c r="CZ657">
        <v>1.65775401069519</v>
      </c>
      <c r="DA657">
        <v>1.8895478131949599</v>
      </c>
      <c r="DB657">
        <v>1.6684771255483599</v>
      </c>
      <c r="DC657">
        <v>1.2912267928649399</v>
      </c>
      <c r="DD657">
        <v>1.24472315692872</v>
      </c>
      <c r="DE657">
        <v>1.24472315692872</v>
      </c>
      <c r="DF657">
        <v>1.09360009360009</v>
      </c>
      <c r="DG657">
        <v>1.1826067107966201</v>
      </c>
      <c r="DH657">
        <v>1.1826067107966201</v>
      </c>
      <c r="DI657">
        <v>1.26993589022607</v>
      </c>
      <c r="DJ657">
        <v>1.0601956358164</v>
      </c>
      <c r="DK657">
        <v>1.1165331391114299</v>
      </c>
      <c r="DL657">
        <v>1.1727861771058301</v>
      </c>
      <c r="DM657">
        <v>1.2284082798001399</v>
      </c>
      <c r="DN657">
        <v>1.20818547433168</v>
      </c>
      <c r="DO657" s="70">
        <v>1.15792556131715</v>
      </c>
      <c r="DP657">
        <v>1.07722007722008</v>
      </c>
      <c r="DS657">
        <v>1.3479773814702001</v>
      </c>
      <c r="DT657">
        <v>1.8895478131949599</v>
      </c>
      <c r="DU657">
        <v>2.1388394446422199</v>
      </c>
      <c r="DV657">
        <v>1.20460358056266</v>
      </c>
      <c r="DW657">
        <v>1.39920159680639</v>
      </c>
      <c r="DX657">
        <v>1.2863025962399299</v>
      </c>
    </row>
    <row r="658" spans="102:128" ht="15">
      <c r="CX658">
        <v>2.15273775216138</v>
      </c>
      <c r="CY658">
        <v>1.3479773814702001</v>
      </c>
      <c r="CZ658">
        <v>1.65775401069519</v>
      </c>
      <c r="DA658">
        <v>1.8895478131949599</v>
      </c>
      <c r="DB658">
        <v>1.6684771255483599</v>
      </c>
      <c r="DC658">
        <v>1.2912267928649399</v>
      </c>
      <c r="DD658">
        <v>1.24472315692872</v>
      </c>
      <c r="DE658">
        <v>1.24472315692872</v>
      </c>
      <c r="DF658">
        <v>1.09360009360009</v>
      </c>
      <c r="DG658">
        <v>1.1826067107966201</v>
      </c>
      <c r="DH658">
        <v>1.1826067107966201</v>
      </c>
      <c r="DI658">
        <v>1.26993589022607</v>
      </c>
      <c r="DJ658">
        <v>1.0601956358164</v>
      </c>
      <c r="DK658">
        <v>1.1165331391114299</v>
      </c>
      <c r="DL658">
        <v>1.1727861771058301</v>
      </c>
      <c r="DM658">
        <v>1.2284082798001399</v>
      </c>
      <c r="DN658">
        <v>1.20818547433168</v>
      </c>
      <c r="DO658" s="70">
        <v>1.15792556131715</v>
      </c>
      <c r="DP658">
        <v>1.07722007722008</v>
      </c>
      <c r="DS658">
        <v>1.3479773814702001</v>
      </c>
      <c r="DT658">
        <v>1.8895478131949599</v>
      </c>
      <c r="DU658">
        <v>2.1388394446422199</v>
      </c>
      <c r="DV658">
        <v>1.20460358056266</v>
      </c>
      <c r="DW658">
        <v>1.39920159680639</v>
      </c>
      <c r="DX658">
        <v>1.2863025962399299</v>
      </c>
    </row>
    <row r="659" spans="102:128" ht="15">
      <c r="CX659">
        <v>2.15273775216138</v>
      </c>
      <c r="CY659">
        <v>1.3479773814702001</v>
      </c>
      <c r="CZ659">
        <v>1.65775401069519</v>
      </c>
      <c r="DA659">
        <v>1.8895478131949599</v>
      </c>
      <c r="DB659">
        <v>1.6684771255483599</v>
      </c>
      <c r="DC659">
        <v>1.2912267928649399</v>
      </c>
      <c r="DD659">
        <v>1.24472315692872</v>
      </c>
      <c r="DE659">
        <v>1.24472315692872</v>
      </c>
      <c r="DF659">
        <v>1.09360009360009</v>
      </c>
      <c r="DG659">
        <v>1.1826067107966201</v>
      </c>
      <c r="DH659">
        <v>1.1826067107966201</v>
      </c>
      <c r="DI659">
        <v>1.26993589022607</v>
      </c>
      <c r="DJ659">
        <v>1.0601956358164</v>
      </c>
      <c r="DK659">
        <v>1.1165331391114299</v>
      </c>
      <c r="DL659">
        <v>1.1727861771058301</v>
      </c>
      <c r="DM659">
        <v>1.2284082798001399</v>
      </c>
      <c r="DN659">
        <v>1.20818547433168</v>
      </c>
      <c r="DO659" s="70">
        <v>1.15792556131715</v>
      </c>
      <c r="DP659">
        <v>1.07722007722008</v>
      </c>
      <c r="DS659">
        <v>1.3479773814702001</v>
      </c>
      <c r="DT659">
        <v>1.8895478131949599</v>
      </c>
      <c r="DU659">
        <v>2.1388394446422199</v>
      </c>
      <c r="DV659">
        <v>1.20460358056266</v>
      </c>
      <c r="DW659">
        <v>1.39920159680639</v>
      </c>
      <c r="DX659">
        <v>1.2863025962399299</v>
      </c>
    </row>
    <row r="660" spans="102:128" ht="15">
      <c r="CX660">
        <v>2.15273775216138</v>
      </c>
      <c r="CY660">
        <v>1.3479773814702001</v>
      </c>
      <c r="CZ660">
        <v>1.65775401069519</v>
      </c>
      <c r="DA660">
        <v>1.8895478131949599</v>
      </c>
      <c r="DB660">
        <v>1.6684771255483599</v>
      </c>
      <c r="DC660">
        <v>1.2912267928649399</v>
      </c>
      <c r="DD660">
        <v>1.24472315692872</v>
      </c>
      <c r="DE660">
        <v>1.24472315692872</v>
      </c>
      <c r="DF660">
        <v>1.09360009360009</v>
      </c>
      <c r="DG660">
        <v>1.1826067107966201</v>
      </c>
      <c r="DH660">
        <v>1.1826067107966201</v>
      </c>
      <c r="DI660">
        <v>1.26993589022607</v>
      </c>
      <c r="DJ660">
        <v>1.0601956358164</v>
      </c>
      <c r="DK660">
        <v>1.1165331391114299</v>
      </c>
      <c r="DL660">
        <v>1.1727861771058301</v>
      </c>
      <c r="DM660">
        <v>1.2284082798001399</v>
      </c>
      <c r="DN660">
        <v>1.20818547433168</v>
      </c>
      <c r="DO660" s="70">
        <v>1.15792556131715</v>
      </c>
      <c r="DP660">
        <v>1.07722007722008</v>
      </c>
      <c r="DS660">
        <v>1.3479773814702001</v>
      </c>
      <c r="DT660">
        <v>1.8895478131949599</v>
      </c>
      <c r="DU660">
        <v>2.1388394446422199</v>
      </c>
      <c r="DV660">
        <v>1.20460358056266</v>
      </c>
      <c r="DW660">
        <v>1.39920159680639</v>
      </c>
      <c r="DX660">
        <v>1.2863025962399299</v>
      </c>
    </row>
    <row r="661" spans="102:128" ht="15">
      <c r="CX661">
        <v>2.15273775216138</v>
      </c>
      <c r="CY661">
        <v>1.3479773814702001</v>
      </c>
      <c r="CZ661">
        <v>1.65775401069519</v>
      </c>
      <c r="DA661">
        <v>1.8895478131949599</v>
      </c>
      <c r="DB661">
        <v>1.6684771255483599</v>
      </c>
      <c r="DC661">
        <v>1.2912267928649399</v>
      </c>
      <c r="DD661">
        <v>1.24472315692872</v>
      </c>
      <c r="DE661">
        <v>1.24472315692872</v>
      </c>
      <c r="DF661">
        <v>1.09360009360009</v>
      </c>
      <c r="DG661">
        <v>1.1826067107966201</v>
      </c>
      <c r="DH661">
        <v>1.1826067107966201</v>
      </c>
      <c r="DI661">
        <v>1.26993589022607</v>
      </c>
      <c r="DJ661">
        <v>1.0601956358164</v>
      </c>
      <c r="DK661">
        <v>1.1165331391114299</v>
      </c>
      <c r="DL661">
        <v>1.1727861771058301</v>
      </c>
      <c r="DM661">
        <v>1.2284082798001399</v>
      </c>
      <c r="DN661">
        <v>1.20818547433168</v>
      </c>
      <c r="DO661" s="70">
        <v>1.15792556131715</v>
      </c>
      <c r="DP661">
        <v>1.07722007722008</v>
      </c>
      <c r="DS661">
        <v>1.3479773814702001</v>
      </c>
      <c r="DT661">
        <v>1.8895478131949599</v>
      </c>
      <c r="DU661">
        <v>2.1388394446422199</v>
      </c>
      <c r="DV661">
        <v>1.20460358056266</v>
      </c>
      <c r="DW661">
        <v>1.39920159680639</v>
      </c>
      <c r="DX661">
        <v>1.2863025962399299</v>
      </c>
    </row>
    <row r="662" spans="102:128" ht="15">
      <c r="CX662">
        <v>2.15273775216138</v>
      </c>
      <c r="CY662">
        <v>1.3479773814702001</v>
      </c>
      <c r="CZ662">
        <v>1.65775401069519</v>
      </c>
      <c r="DA662">
        <v>1.8895478131949599</v>
      </c>
      <c r="DB662">
        <v>1.6684771255483599</v>
      </c>
      <c r="DC662">
        <v>1.2912267928649399</v>
      </c>
      <c r="DD662">
        <v>1.24472315692872</v>
      </c>
      <c r="DE662">
        <v>1.24472315692872</v>
      </c>
      <c r="DF662">
        <v>1.09360009360009</v>
      </c>
      <c r="DG662">
        <v>1.1826067107966201</v>
      </c>
      <c r="DH662">
        <v>1.1826067107966201</v>
      </c>
      <c r="DI662">
        <v>1.26993589022607</v>
      </c>
      <c r="DJ662">
        <v>1.0601956358164</v>
      </c>
      <c r="DK662">
        <v>1.1165331391114299</v>
      </c>
      <c r="DL662">
        <v>1.1727861771058301</v>
      </c>
      <c r="DM662">
        <v>1.2284082798001399</v>
      </c>
      <c r="DN662">
        <v>1.20818547433168</v>
      </c>
      <c r="DO662" s="70">
        <v>1.15792556131715</v>
      </c>
      <c r="DP662">
        <v>1.07722007722008</v>
      </c>
      <c r="DS662">
        <v>1.3479773814702001</v>
      </c>
      <c r="DT662">
        <v>1.8895478131949599</v>
      </c>
      <c r="DU662">
        <v>2.1388394446422199</v>
      </c>
      <c r="DV662">
        <v>1.20460358056266</v>
      </c>
      <c r="DW662">
        <v>1.39920159680639</v>
      </c>
      <c r="DX662">
        <v>1.2863025962399299</v>
      </c>
    </row>
    <row r="663" spans="102:128" ht="15">
      <c r="CX663">
        <v>2.15273775216138</v>
      </c>
      <c r="CY663">
        <v>1.3479773814702001</v>
      </c>
      <c r="CZ663">
        <v>1.65775401069519</v>
      </c>
      <c r="DA663">
        <v>1.8895478131949599</v>
      </c>
      <c r="DB663">
        <v>1.6684771255483599</v>
      </c>
      <c r="DC663">
        <v>1.2912267928649399</v>
      </c>
      <c r="DD663">
        <v>1.24472315692872</v>
      </c>
      <c r="DE663">
        <v>1.24472315692872</v>
      </c>
      <c r="DF663">
        <v>1.09360009360009</v>
      </c>
      <c r="DG663">
        <v>1.1826067107966201</v>
      </c>
      <c r="DH663">
        <v>1.1826067107966201</v>
      </c>
      <c r="DI663">
        <v>1.26993589022607</v>
      </c>
      <c r="DJ663">
        <v>1.0601956358164</v>
      </c>
      <c r="DK663">
        <v>1.1165331391114299</v>
      </c>
      <c r="DL663">
        <v>1.1727861771058301</v>
      </c>
      <c r="DM663">
        <v>1.2284082798001399</v>
      </c>
      <c r="DN663">
        <v>1.20818547433168</v>
      </c>
      <c r="DO663" s="70">
        <v>1.15792556131715</v>
      </c>
      <c r="DP663">
        <v>1.07722007722008</v>
      </c>
      <c r="DS663">
        <v>1.3479773814702001</v>
      </c>
      <c r="DT663">
        <v>1.8895478131949599</v>
      </c>
      <c r="DU663">
        <v>2.1388394446422199</v>
      </c>
      <c r="DV663">
        <v>1.20460358056266</v>
      </c>
      <c r="DW663">
        <v>1.39920159680639</v>
      </c>
      <c r="DX663">
        <v>1.2863025962399299</v>
      </c>
    </row>
    <row r="664" spans="102:128" ht="15">
      <c r="CX664">
        <v>2.15273775216138</v>
      </c>
      <c r="CY664">
        <v>1.3479773814702001</v>
      </c>
      <c r="CZ664">
        <v>1.65775401069519</v>
      </c>
      <c r="DA664">
        <v>1.8895478131949599</v>
      </c>
      <c r="DB664">
        <v>1.6684771255483599</v>
      </c>
      <c r="DC664">
        <v>1.2912267928649399</v>
      </c>
      <c r="DD664">
        <v>1.24472315692872</v>
      </c>
      <c r="DE664">
        <v>1.24472315692872</v>
      </c>
      <c r="DF664">
        <v>1.09360009360009</v>
      </c>
      <c r="DG664">
        <v>1.1826067107966201</v>
      </c>
      <c r="DH664">
        <v>1.1826067107966201</v>
      </c>
      <c r="DI664">
        <v>1.26993589022607</v>
      </c>
      <c r="DJ664">
        <v>1.0601956358164</v>
      </c>
      <c r="DK664">
        <v>1.1165331391114299</v>
      </c>
      <c r="DL664">
        <v>1.1727861771058301</v>
      </c>
      <c r="DM664">
        <v>1.2284082798001399</v>
      </c>
      <c r="DN664">
        <v>1.20818547433168</v>
      </c>
      <c r="DO664" s="70">
        <v>1.15792556131715</v>
      </c>
      <c r="DP664">
        <v>1.07722007722008</v>
      </c>
      <c r="DS664">
        <v>1.3479773814702001</v>
      </c>
      <c r="DT664">
        <v>1.8895478131949599</v>
      </c>
      <c r="DU664">
        <v>2.1388394446422199</v>
      </c>
      <c r="DV664">
        <v>1.20460358056266</v>
      </c>
      <c r="DW664">
        <v>1.39920159680639</v>
      </c>
      <c r="DX664">
        <v>1.2863025962399299</v>
      </c>
    </row>
    <row r="665" spans="102:128" ht="15">
      <c r="CX665">
        <v>2.15273775216138</v>
      </c>
      <c r="CY665">
        <v>1.3479773814702001</v>
      </c>
      <c r="CZ665">
        <v>1.65775401069519</v>
      </c>
      <c r="DA665">
        <v>1.8895478131949599</v>
      </c>
      <c r="DB665">
        <v>1.6684771255483599</v>
      </c>
      <c r="DC665">
        <v>1.2912267928649399</v>
      </c>
      <c r="DD665">
        <v>1.24472315692872</v>
      </c>
      <c r="DE665">
        <v>1.24472315692872</v>
      </c>
      <c r="DF665">
        <v>1.09360009360009</v>
      </c>
      <c r="DG665">
        <v>1.1826067107966201</v>
      </c>
      <c r="DH665">
        <v>1.1826067107966201</v>
      </c>
      <c r="DI665">
        <v>1.26993589022607</v>
      </c>
      <c r="DJ665">
        <v>1.0601956358164</v>
      </c>
      <c r="DK665">
        <v>1.1165331391114299</v>
      </c>
      <c r="DL665">
        <v>1.1727861771058301</v>
      </c>
      <c r="DM665">
        <v>1.2284082798001399</v>
      </c>
      <c r="DN665">
        <v>1.20818547433168</v>
      </c>
      <c r="DO665" s="70">
        <v>1.15792556131715</v>
      </c>
      <c r="DP665">
        <v>1.07722007722008</v>
      </c>
      <c r="DS665">
        <v>1.3479773814702001</v>
      </c>
      <c r="DT665">
        <v>1.8895478131949599</v>
      </c>
      <c r="DU665">
        <v>2.1388394446422199</v>
      </c>
      <c r="DV665">
        <v>1.20460358056266</v>
      </c>
      <c r="DW665">
        <v>1.39920159680639</v>
      </c>
      <c r="DX665">
        <v>1.2863025962399299</v>
      </c>
    </row>
    <row r="666" spans="102:128" ht="15">
      <c r="CX666">
        <v>2.15273775216138</v>
      </c>
      <c r="CY666">
        <v>1.3479773814702001</v>
      </c>
      <c r="CZ666">
        <v>1.65775401069519</v>
      </c>
      <c r="DA666">
        <v>1.8895478131949599</v>
      </c>
      <c r="DB666">
        <v>1.6684771255483599</v>
      </c>
      <c r="DC666">
        <v>1.2912267928649399</v>
      </c>
      <c r="DD666">
        <v>1.24472315692872</v>
      </c>
      <c r="DE666">
        <v>1.24472315692872</v>
      </c>
      <c r="DF666">
        <v>1.09360009360009</v>
      </c>
      <c r="DG666">
        <v>1.1826067107966201</v>
      </c>
      <c r="DH666">
        <v>1.1826067107966201</v>
      </c>
      <c r="DI666">
        <v>1.26993589022607</v>
      </c>
      <c r="DJ666">
        <v>1.0601956358164</v>
      </c>
      <c r="DK666">
        <v>1.1165331391114299</v>
      </c>
      <c r="DL666">
        <v>1.1727861771058301</v>
      </c>
      <c r="DM666">
        <v>1.2284082798001399</v>
      </c>
      <c r="DN666">
        <v>1.20818547433168</v>
      </c>
      <c r="DO666" s="70">
        <v>1.15792556131715</v>
      </c>
      <c r="DP666">
        <v>1.07722007722008</v>
      </c>
      <c r="DS666">
        <v>1.3479773814702001</v>
      </c>
      <c r="DT666">
        <v>1.8895478131949599</v>
      </c>
      <c r="DU666">
        <v>2.1388394446422199</v>
      </c>
      <c r="DV666">
        <v>1.20460358056266</v>
      </c>
      <c r="DW666">
        <v>1.39920159680639</v>
      </c>
      <c r="DX666">
        <v>1.2863025962399299</v>
      </c>
    </row>
    <row r="667" spans="102:128" ht="15">
      <c r="CX667">
        <v>2.15273775216138</v>
      </c>
      <c r="CY667">
        <v>1.3479773814702001</v>
      </c>
      <c r="CZ667">
        <v>1.65775401069519</v>
      </c>
      <c r="DA667">
        <v>1.8895478131949599</v>
      </c>
      <c r="DB667">
        <v>1.6684771255483599</v>
      </c>
      <c r="DC667">
        <v>1.2912267928649399</v>
      </c>
      <c r="DD667">
        <v>1.24472315692872</v>
      </c>
      <c r="DE667">
        <v>1.24472315692872</v>
      </c>
      <c r="DF667">
        <v>1.09360009360009</v>
      </c>
      <c r="DG667">
        <v>1.1826067107966201</v>
      </c>
      <c r="DH667">
        <v>1.1826067107966201</v>
      </c>
      <c r="DI667">
        <v>1.26993589022607</v>
      </c>
      <c r="DJ667">
        <v>1.0601956358164</v>
      </c>
      <c r="DK667">
        <v>1.1165331391114299</v>
      </c>
      <c r="DL667">
        <v>1.1727861771058301</v>
      </c>
      <c r="DM667">
        <v>1.2284082798001399</v>
      </c>
      <c r="DN667">
        <v>1.20818547433168</v>
      </c>
      <c r="DO667" s="70">
        <v>1.15792556131715</v>
      </c>
      <c r="DP667">
        <v>1.07722007722008</v>
      </c>
      <c r="DS667">
        <v>1.3479773814702001</v>
      </c>
      <c r="DT667">
        <v>1.8895478131949599</v>
      </c>
      <c r="DU667">
        <v>2.1388394446422199</v>
      </c>
      <c r="DV667">
        <v>1.20460358056266</v>
      </c>
      <c r="DW667">
        <v>1.39920159680639</v>
      </c>
      <c r="DX667">
        <v>1.2863025962399299</v>
      </c>
    </row>
    <row r="668" spans="102:128" ht="15">
      <c r="CX668">
        <v>2.15273775216138</v>
      </c>
      <c r="CY668">
        <v>1.3479773814702001</v>
      </c>
      <c r="CZ668">
        <v>1.65775401069519</v>
      </c>
      <c r="DA668">
        <v>1.8895478131949599</v>
      </c>
      <c r="DB668">
        <v>1.6684771255483599</v>
      </c>
      <c r="DC668">
        <v>1.2912267928649399</v>
      </c>
      <c r="DD668">
        <v>1.24472315692872</v>
      </c>
      <c r="DE668">
        <v>1.24472315692872</v>
      </c>
      <c r="DF668">
        <v>1.09360009360009</v>
      </c>
      <c r="DG668">
        <v>1.1826067107966201</v>
      </c>
      <c r="DH668">
        <v>1.1826067107966201</v>
      </c>
      <c r="DI668">
        <v>1.26993589022607</v>
      </c>
      <c r="DJ668">
        <v>1.0601956358164</v>
      </c>
      <c r="DK668">
        <v>1.1165331391114299</v>
      </c>
      <c r="DL668">
        <v>1.1727861771058301</v>
      </c>
      <c r="DM668">
        <v>1.2284082798001399</v>
      </c>
      <c r="DN668">
        <v>1.20818547433168</v>
      </c>
      <c r="DO668" s="70">
        <v>1.15792556131715</v>
      </c>
      <c r="DP668">
        <v>1.07722007722008</v>
      </c>
      <c r="DS668">
        <v>1.3479773814702001</v>
      </c>
      <c r="DT668">
        <v>1.8895478131949599</v>
      </c>
      <c r="DU668">
        <v>2.1388394446422199</v>
      </c>
      <c r="DV668">
        <v>1.20460358056266</v>
      </c>
      <c r="DW668">
        <v>1.39920159680639</v>
      </c>
      <c r="DX668">
        <v>1.2863025962399299</v>
      </c>
    </row>
    <row r="669" spans="102:128" ht="15">
      <c r="CX669">
        <v>2.15273775216138</v>
      </c>
      <c r="CY669">
        <v>1.3479773814702001</v>
      </c>
      <c r="CZ669">
        <v>1.65775401069519</v>
      </c>
      <c r="DA669">
        <v>1.8895478131949599</v>
      </c>
      <c r="DB669">
        <v>1.6684771255483599</v>
      </c>
      <c r="DC669">
        <v>1.2912267928649399</v>
      </c>
      <c r="DD669">
        <v>1.24472315692872</v>
      </c>
      <c r="DE669">
        <v>1.24472315692872</v>
      </c>
      <c r="DF669">
        <v>1.09360009360009</v>
      </c>
      <c r="DG669">
        <v>1.1826067107966201</v>
      </c>
      <c r="DH669">
        <v>1.1826067107966201</v>
      </c>
      <c r="DI669">
        <v>1.26993589022607</v>
      </c>
      <c r="DJ669">
        <v>1.0601956358164</v>
      </c>
      <c r="DK669">
        <v>1.1165331391114299</v>
      </c>
      <c r="DL669">
        <v>1.1727861771058301</v>
      </c>
      <c r="DM669">
        <v>1.2284082798001399</v>
      </c>
      <c r="DN669">
        <v>1.20818547433168</v>
      </c>
      <c r="DO669" s="70">
        <v>1.15792556131715</v>
      </c>
      <c r="DP669">
        <v>1.07722007722008</v>
      </c>
      <c r="DS669">
        <v>1.3479773814702001</v>
      </c>
      <c r="DT669">
        <v>1.8895478131949599</v>
      </c>
      <c r="DU669">
        <v>2.1388394446422199</v>
      </c>
      <c r="DV669">
        <v>1.20460358056266</v>
      </c>
      <c r="DW669">
        <v>1.39920159680639</v>
      </c>
      <c r="DX669">
        <v>1.2863025962399299</v>
      </c>
    </row>
    <row r="670" spans="102:128" ht="15">
      <c r="CX670">
        <v>2.15273775216138</v>
      </c>
      <c r="CY670">
        <v>1.3479773814702001</v>
      </c>
      <c r="CZ670">
        <v>1.65775401069519</v>
      </c>
      <c r="DA670">
        <v>1.8895478131949599</v>
      </c>
      <c r="DB670">
        <v>1.6684771255483599</v>
      </c>
      <c r="DC670">
        <v>1.2912267928649399</v>
      </c>
      <c r="DD670">
        <v>1.24472315692872</v>
      </c>
      <c r="DE670">
        <v>1.24472315692872</v>
      </c>
      <c r="DF670">
        <v>1.09360009360009</v>
      </c>
      <c r="DG670">
        <v>1.1826067107966201</v>
      </c>
      <c r="DH670">
        <v>1.1826067107966201</v>
      </c>
      <c r="DI670">
        <v>1.26993589022607</v>
      </c>
      <c r="DJ670">
        <v>1.0601956358164</v>
      </c>
      <c r="DK670">
        <v>1.1165331391114299</v>
      </c>
      <c r="DL670">
        <v>1.1727861771058301</v>
      </c>
      <c r="DM670">
        <v>1.2284082798001399</v>
      </c>
      <c r="DN670">
        <v>1.20818547433168</v>
      </c>
      <c r="DO670" s="70">
        <v>1.15792556131715</v>
      </c>
      <c r="DP670">
        <v>1.07722007722008</v>
      </c>
      <c r="DS670">
        <v>1.3479773814702001</v>
      </c>
      <c r="DT670">
        <v>1.8895478131949599</v>
      </c>
      <c r="DU670">
        <v>2.1388394446422199</v>
      </c>
      <c r="DV670">
        <v>1.20460358056266</v>
      </c>
      <c r="DW670">
        <v>1.39920159680639</v>
      </c>
      <c r="DX670">
        <v>1.2863025962399299</v>
      </c>
    </row>
    <row r="671" spans="102:128" ht="15">
      <c r="CX671">
        <v>2.15273775216138</v>
      </c>
      <c r="CY671">
        <v>1.3479773814702001</v>
      </c>
      <c r="CZ671">
        <v>1.65775401069519</v>
      </c>
      <c r="DA671">
        <v>1.8895478131949599</v>
      </c>
      <c r="DB671">
        <v>1.6684771255483599</v>
      </c>
      <c r="DC671">
        <v>1.2912267928649399</v>
      </c>
      <c r="DD671">
        <v>1.24472315692872</v>
      </c>
      <c r="DE671">
        <v>1.24472315692872</v>
      </c>
      <c r="DF671">
        <v>1.09360009360009</v>
      </c>
      <c r="DG671">
        <v>1.1826067107966201</v>
      </c>
      <c r="DH671">
        <v>1.1826067107966201</v>
      </c>
      <c r="DI671">
        <v>1.26993589022607</v>
      </c>
      <c r="DJ671">
        <v>1.0601956358164</v>
      </c>
      <c r="DK671">
        <v>1.1165331391114299</v>
      </c>
      <c r="DL671">
        <v>1.1727861771058301</v>
      </c>
      <c r="DM671">
        <v>1.2284082798001399</v>
      </c>
      <c r="DN671">
        <v>1.20818547433168</v>
      </c>
      <c r="DO671" s="70">
        <v>1.15792556131715</v>
      </c>
      <c r="DP671">
        <v>1.07722007722008</v>
      </c>
      <c r="DS671">
        <v>1.3479773814702001</v>
      </c>
      <c r="DT671">
        <v>1.8895478131949599</v>
      </c>
      <c r="DU671">
        <v>2.1388394446422199</v>
      </c>
      <c r="DV671">
        <v>1.20460358056266</v>
      </c>
      <c r="DW671">
        <v>1.39920159680639</v>
      </c>
      <c r="DX671">
        <v>1.2863025962399299</v>
      </c>
    </row>
    <row r="672" spans="102:128" ht="15">
      <c r="CX672">
        <v>2.15273775216138</v>
      </c>
      <c r="CY672">
        <v>1.3479773814702001</v>
      </c>
      <c r="CZ672">
        <v>1.65775401069519</v>
      </c>
      <c r="DA672">
        <v>1.8895478131949599</v>
      </c>
      <c r="DB672">
        <v>1.6684771255483599</v>
      </c>
      <c r="DC672">
        <v>1.2912267928649399</v>
      </c>
      <c r="DD672">
        <v>1.24472315692872</v>
      </c>
      <c r="DE672">
        <v>1.24472315692872</v>
      </c>
      <c r="DF672">
        <v>1.09360009360009</v>
      </c>
      <c r="DG672">
        <v>1.1826067107966201</v>
      </c>
      <c r="DH672">
        <v>1.1826067107966201</v>
      </c>
      <c r="DI672">
        <v>1.26993589022607</v>
      </c>
      <c r="DJ672">
        <v>1.0601956358164</v>
      </c>
      <c r="DK672">
        <v>1.1165331391114299</v>
      </c>
      <c r="DL672">
        <v>1.1727861771058301</v>
      </c>
      <c r="DM672">
        <v>1.2284082798001399</v>
      </c>
      <c r="DN672">
        <v>1.20818547433168</v>
      </c>
      <c r="DO672" s="70">
        <v>1.15792556131715</v>
      </c>
      <c r="DP672">
        <v>1.07722007722008</v>
      </c>
      <c r="DS672">
        <v>1.3479773814702001</v>
      </c>
      <c r="DT672">
        <v>1.8895478131949599</v>
      </c>
      <c r="DU672">
        <v>2.1388394446422199</v>
      </c>
      <c r="DV672">
        <v>1.20460358056266</v>
      </c>
      <c r="DW672">
        <v>1.39920159680639</v>
      </c>
      <c r="DX672">
        <v>1.2863025962399299</v>
      </c>
    </row>
    <row r="673" spans="102:128" ht="15">
      <c r="CX673">
        <v>2.15273775216138</v>
      </c>
      <c r="CY673">
        <v>1.3479773814702001</v>
      </c>
      <c r="CZ673">
        <v>1.65775401069519</v>
      </c>
      <c r="DA673">
        <v>1.8895478131949599</v>
      </c>
      <c r="DB673">
        <v>1.6684771255483599</v>
      </c>
      <c r="DC673">
        <v>1.2912267928649399</v>
      </c>
      <c r="DD673">
        <v>1.24472315692872</v>
      </c>
      <c r="DE673">
        <v>1.24472315692872</v>
      </c>
      <c r="DF673">
        <v>1.09360009360009</v>
      </c>
      <c r="DG673">
        <v>1.1826067107966201</v>
      </c>
      <c r="DH673">
        <v>1.1826067107966201</v>
      </c>
      <c r="DI673">
        <v>1.26993589022607</v>
      </c>
      <c r="DJ673">
        <v>1.0601956358164</v>
      </c>
      <c r="DK673">
        <v>1.1165331391114299</v>
      </c>
      <c r="DL673">
        <v>1.1727861771058301</v>
      </c>
      <c r="DM673">
        <v>1.2284082798001399</v>
      </c>
      <c r="DN673">
        <v>1.20818547433168</v>
      </c>
      <c r="DO673" s="70">
        <v>1.15792556131715</v>
      </c>
      <c r="DP673">
        <v>1.07722007722008</v>
      </c>
      <c r="DS673">
        <v>1.3479773814702001</v>
      </c>
      <c r="DT673">
        <v>1.8895478131949599</v>
      </c>
      <c r="DU673">
        <v>2.1388394446422199</v>
      </c>
      <c r="DV673">
        <v>1.20460358056266</v>
      </c>
      <c r="DW673">
        <v>1.39920159680639</v>
      </c>
      <c r="DX673">
        <v>1.2863025962399299</v>
      </c>
    </row>
    <row r="674" spans="102:128" ht="15">
      <c r="CX674">
        <v>2.15273775216138</v>
      </c>
      <c r="CY674">
        <v>1.3479773814702001</v>
      </c>
      <c r="CZ674">
        <v>1.65775401069519</v>
      </c>
      <c r="DA674">
        <v>1.8895478131949599</v>
      </c>
      <c r="DB674">
        <v>1.6684771255483599</v>
      </c>
      <c r="DC674">
        <v>1.2912267928649399</v>
      </c>
      <c r="DD674">
        <v>1.24472315692872</v>
      </c>
      <c r="DE674">
        <v>1.24472315692872</v>
      </c>
      <c r="DF674">
        <v>1.09360009360009</v>
      </c>
      <c r="DG674">
        <v>1.1826067107966201</v>
      </c>
      <c r="DH674">
        <v>1.1826067107966201</v>
      </c>
      <c r="DI674">
        <v>1.26993589022607</v>
      </c>
      <c r="DJ674">
        <v>1.0601956358164</v>
      </c>
      <c r="DK674">
        <v>1.1165331391114299</v>
      </c>
      <c r="DL674">
        <v>1.1727861771058301</v>
      </c>
      <c r="DM674">
        <v>1.2284082798001399</v>
      </c>
      <c r="DN674">
        <v>1.20818547433168</v>
      </c>
      <c r="DO674" s="70">
        <v>1.15792556131715</v>
      </c>
      <c r="DP674">
        <v>1.07722007722008</v>
      </c>
      <c r="DS674">
        <v>1.3479773814702001</v>
      </c>
      <c r="DT674">
        <v>1.8895478131949599</v>
      </c>
      <c r="DU674">
        <v>2.1388394446422199</v>
      </c>
      <c r="DV674">
        <v>1.20460358056266</v>
      </c>
      <c r="DW674">
        <v>1.39920159680639</v>
      </c>
      <c r="DX674">
        <v>1.2863025962399299</v>
      </c>
    </row>
    <row r="675" spans="102:128" ht="15">
      <c r="CX675">
        <v>2.15273775216138</v>
      </c>
      <c r="CY675">
        <v>1.3479773814702001</v>
      </c>
      <c r="CZ675">
        <v>1.65775401069519</v>
      </c>
      <c r="DA675">
        <v>1.8895478131949599</v>
      </c>
      <c r="DB675">
        <v>1.6684771255483599</v>
      </c>
      <c r="DC675">
        <v>1.2912267928649399</v>
      </c>
      <c r="DD675">
        <v>1.24472315692872</v>
      </c>
      <c r="DE675">
        <v>1.24472315692872</v>
      </c>
      <c r="DF675">
        <v>1.09360009360009</v>
      </c>
      <c r="DG675">
        <v>1.1826067107966201</v>
      </c>
      <c r="DH675">
        <v>1.1826067107966201</v>
      </c>
      <c r="DI675">
        <v>1.26993589022607</v>
      </c>
      <c r="DJ675">
        <v>1.0601956358164</v>
      </c>
      <c r="DK675">
        <v>1.1165331391114299</v>
      </c>
      <c r="DL675">
        <v>1.1727861771058301</v>
      </c>
      <c r="DM675">
        <v>1.2284082798001399</v>
      </c>
      <c r="DN675">
        <v>1.20818547433168</v>
      </c>
      <c r="DO675" s="70">
        <v>1.15792556131715</v>
      </c>
      <c r="DP675">
        <v>1.07722007722008</v>
      </c>
      <c r="DS675">
        <v>1.3479773814702001</v>
      </c>
      <c r="DT675">
        <v>1.8895478131949599</v>
      </c>
      <c r="DU675">
        <v>2.1388394446422199</v>
      </c>
      <c r="DV675">
        <v>1.20460358056266</v>
      </c>
      <c r="DW675">
        <v>1.39920159680639</v>
      </c>
      <c r="DX675">
        <v>1.2863025962399299</v>
      </c>
    </row>
    <row r="676" spans="102:128" ht="15">
      <c r="CX676">
        <v>2.15273775216138</v>
      </c>
      <c r="CY676">
        <v>1.3479773814702001</v>
      </c>
      <c r="CZ676">
        <v>1.65775401069519</v>
      </c>
      <c r="DA676">
        <v>1.8895478131949599</v>
      </c>
      <c r="DB676">
        <v>1.6684771255483599</v>
      </c>
      <c r="DC676">
        <v>1.2912267928649399</v>
      </c>
      <c r="DD676">
        <v>1.24472315692872</v>
      </c>
      <c r="DE676">
        <v>1.24472315692872</v>
      </c>
      <c r="DF676">
        <v>1.09360009360009</v>
      </c>
      <c r="DG676">
        <v>1.1826067107966201</v>
      </c>
      <c r="DH676">
        <v>1.1826067107966201</v>
      </c>
      <c r="DI676">
        <v>1.26993589022607</v>
      </c>
      <c r="DJ676">
        <v>1.0601956358164</v>
      </c>
      <c r="DK676">
        <v>1.1165331391114299</v>
      </c>
      <c r="DL676">
        <v>1.1727861771058301</v>
      </c>
      <c r="DM676">
        <v>1.2284082798001399</v>
      </c>
      <c r="DN676">
        <v>1.20818547433168</v>
      </c>
      <c r="DO676" s="70">
        <v>1.15792556131715</v>
      </c>
      <c r="DP676">
        <v>1.07722007722008</v>
      </c>
      <c r="DS676">
        <v>1.3479773814702001</v>
      </c>
      <c r="DT676">
        <v>1.8895478131949599</v>
      </c>
      <c r="DU676">
        <v>2.1388394446422199</v>
      </c>
      <c r="DV676">
        <v>1.20460358056266</v>
      </c>
      <c r="DW676">
        <v>1.39920159680639</v>
      </c>
      <c r="DX676">
        <v>1.2863025962399299</v>
      </c>
    </row>
    <row r="677" spans="102:128" ht="15">
      <c r="CX677">
        <v>2.15273775216138</v>
      </c>
      <c r="CY677">
        <v>1.3479773814702001</v>
      </c>
      <c r="CZ677">
        <v>1.65775401069519</v>
      </c>
      <c r="DA677">
        <v>1.8895478131949599</v>
      </c>
      <c r="DB677">
        <v>1.6684771255483599</v>
      </c>
      <c r="DC677">
        <v>1.2912267928649399</v>
      </c>
      <c r="DD677">
        <v>1.24472315692872</v>
      </c>
      <c r="DE677">
        <v>1.24472315692872</v>
      </c>
      <c r="DF677">
        <v>1.09360009360009</v>
      </c>
      <c r="DG677">
        <v>1.1826067107966201</v>
      </c>
      <c r="DH677">
        <v>1.1826067107966201</v>
      </c>
      <c r="DI677">
        <v>1.26993589022607</v>
      </c>
      <c r="DJ677">
        <v>1.0601956358164</v>
      </c>
      <c r="DK677">
        <v>1.1165331391114299</v>
      </c>
      <c r="DL677">
        <v>1.1727861771058301</v>
      </c>
      <c r="DM677">
        <v>1.2284082798001399</v>
      </c>
      <c r="DN677">
        <v>1.20818547433168</v>
      </c>
      <c r="DO677" s="70">
        <v>1.15792556131715</v>
      </c>
      <c r="DP677">
        <v>1.07722007722008</v>
      </c>
      <c r="DS677">
        <v>1.3479773814702001</v>
      </c>
      <c r="DT677">
        <v>1.8895478131949599</v>
      </c>
      <c r="DU677">
        <v>2.1388394446422199</v>
      </c>
      <c r="DV677">
        <v>1.20460358056266</v>
      </c>
      <c r="DW677">
        <v>1.39920159680639</v>
      </c>
      <c r="DX677">
        <v>1.2863025962399299</v>
      </c>
    </row>
    <row r="678" spans="102:128" ht="15">
      <c r="CX678">
        <v>2.15273775216138</v>
      </c>
      <c r="CY678">
        <v>1.3479773814702001</v>
      </c>
      <c r="CZ678">
        <v>1.65775401069519</v>
      </c>
      <c r="DA678">
        <v>1.8895478131949599</v>
      </c>
      <c r="DB678">
        <v>1.6684771255483599</v>
      </c>
      <c r="DC678">
        <v>1.2912267928649399</v>
      </c>
      <c r="DD678">
        <v>1.24472315692872</v>
      </c>
      <c r="DE678">
        <v>1.24472315692872</v>
      </c>
      <c r="DF678">
        <v>1.09360009360009</v>
      </c>
      <c r="DG678">
        <v>1.1826067107966201</v>
      </c>
      <c r="DH678">
        <v>1.1826067107966201</v>
      </c>
      <c r="DI678">
        <v>1.26993589022607</v>
      </c>
      <c r="DJ678">
        <v>1.0601956358164</v>
      </c>
      <c r="DK678">
        <v>1.1165331391114299</v>
      </c>
      <c r="DL678">
        <v>1.1727861771058301</v>
      </c>
      <c r="DM678">
        <v>1.2284082798001399</v>
      </c>
      <c r="DN678">
        <v>1.20818547433168</v>
      </c>
      <c r="DO678" s="70">
        <v>1.15792556131715</v>
      </c>
      <c r="DP678">
        <v>1.07722007722008</v>
      </c>
      <c r="DS678">
        <v>1.3479773814702001</v>
      </c>
      <c r="DT678">
        <v>1.8895478131949599</v>
      </c>
      <c r="DU678">
        <v>2.1388394446422199</v>
      </c>
      <c r="DV678">
        <v>1.20460358056266</v>
      </c>
      <c r="DW678">
        <v>1.39920159680639</v>
      </c>
      <c r="DX678">
        <v>1.2863025962399299</v>
      </c>
    </row>
    <row r="679" spans="102:128" ht="15">
      <c r="CX679">
        <v>2.15273775216138</v>
      </c>
      <c r="CY679">
        <v>1.3479773814702001</v>
      </c>
      <c r="CZ679">
        <v>1.65775401069519</v>
      </c>
      <c r="DA679">
        <v>1.8895478131949599</v>
      </c>
      <c r="DB679">
        <v>1.6684771255483599</v>
      </c>
      <c r="DC679">
        <v>1.2912267928649399</v>
      </c>
      <c r="DD679">
        <v>1.24472315692872</v>
      </c>
      <c r="DE679">
        <v>1.24472315692872</v>
      </c>
      <c r="DF679">
        <v>1.09360009360009</v>
      </c>
      <c r="DG679">
        <v>1.1826067107966201</v>
      </c>
      <c r="DH679">
        <v>1.1826067107966201</v>
      </c>
      <c r="DI679">
        <v>1.26993589022607</v>
      </c>
      <c r="DJ679">
        <v>1.0601956358164</v>
      </c>
      <c r="DK679">
        <v>1.1165331391114299</v>
      </c>
      <c r="DL679">
        <v>1.1727861771058301</v>
      </c>
      <c r="DM679">
        <v>1.2284082798001399</v>
      </c>
      <c r="DN679">
        <v>1.20818547433168</v>
      </c>
      <c r="DO679" s="70">
        <v>1.15792556131715</v>
      </c>
      <c r="DP679">
        <v>1.07722007722008</v>
      </c>
      <c r="DS679">
        <v>1.3479773814702001</v>
      </c>
      <c r="DT679">
        <v>1.8895478131949599</v>
      </c>
      <c r="DU679">
        <v>2.1388394446422199</v>
      </c>
      <c r="DV679">
        <v>1.20460358056266</v>
      </c>
      <c r="DW679">
        <v>1.39920159680639</v>
      </c>
      <c r="DX679">
        <v>1.2863025962399299</v>
      </c>
    </row>
    <row r="680" spans="102:128" ht="15">
      <c r="CX680">
        <v>2.15273775216138</v>
      </c>
      <c r="CY680">
        <v>1.3479773814702001</v>
      </c>
      <c r="CZ680">
        <v>1.65775401069519</v>
      </c>
      <c r="DA680">
        <v>1.8895478131949599</v>
      </c>
      <c r="DB680">
        <v>1.6684771255483599</v>
      </c>
      <c r="DC680">
        <v>1.2912267928649399</v>
      </c>
      <c r="DD680">
        <v>1.24472315692872</v>
      </c>
      <c r="DE680">
        <v>1.24472315692872</v>
      </c>
      <c r="DF680">
        <v>1.09360009360009</v>
      </c>
      <c r="DG680">
        <v>1.1826067107966201</v>
      </c>
      <c r="DH680">
        <v>1.1826067107966201</v>
      </c>
      <c r="DI680">
        <v>1.26993589022607</v>
      </c>
      <c r="DJ680">
        <v>1.0601956358164</v>
      </c>
      <c r="DK680">
        <v>1.1165331391114299</v>
      </c>
      <c r="DL680">
        <v>1.1727861771058301</v>
      </c>
      <c r="DM680">
        <v>1.2284082798001399</v>
      </c>
      <c r="DN680">
        <v>1.20818547433168</v>
      </c>
      <c r="DO680" s="70">
        <v>1.15792556131715</v>
      </c>
      <c r="DP680">
        <v>1.07722007722008</v>
      </c>
      <c r="DS680">
        <v>1.3479773814702001</v>
      </c>
      <c r="DT680">
        <v>1.8895478131949599</v>
      </c>
      <c r="DU680">
        <v>2.1388394446422199</v>
      </c>
      <c r="DV680">
        <v>1.20460358056266</v>
      </c>
      <c r="DW680">
        <v>1.39920159680639</v>
      </c>
      <c r="DX680">
        <v>1.2863025962399299</v>
      </c>
    </row>
    <row r="681" spans="102:128" ht="15">
      <c r="CX681">
        <v>2.15273775216138</v>
      </c>
      <c r="CY681">
        <v>1.3479773814702001</v>
      </c>
      <c r="CZ681">
        <v>1.65775401069519</v>
      </c>
      <c r="DA681">
        <v>1.8895478131949599</v>
      </c>
      <c r="DB681">
        <v>1.6684771255483599</v>
      </c>
      <c r="DC681">
        <v>1.2912267928649399</v>
      </c>
      <c r="DD681">
        <v>1.24472315692872</v>
      </c>
      <c r="DE681">
        <v>1.24472315692872</v>
      </c>
      <c r="DF681">
        <v>1.09360009360009</v>
      </c>
      <c r="DG681">
        <v>1.1826067107966201</v>
      </c>
      <c r="DH681">
        <v>1.1826067107966201</v>
      </c>
      <c r="DI681">
        <v>1.26993589022607</v>
      </c>
      <c r="DJ681">
        <v>1.0601956358164</v>
      </c>
      <c r="DK681">
        <v>1.1165331391114299</v>
      </c>
      <c r="DL681">
        <v>1.1727861771058301</v>
      </c>
      <c r="DM681">
        <v>1.2284082798001399</v>
      </c>
      <c r="DN681">
        <v>1.20818547433168</v>
      </c>
      <c r="DO681" s="70">
        <v>1.15792556131715</v>
      </c>
      <c r="DP681">
        <v>1.07722007722008</v>
      </c>
      <c r="DS681">
        <v>1.3479773814702001</v>
      </c>
      <c r="DT681">
        <v>1.8895478131949599</v>
      </c>
      <c r="DU681">
        <v>2.1388394446422199</v>
      </c>
      <c r="DV681">
        <v>1.20460358056266</v>
      </c>
      <c r="DW681">
        <v>1.39920159680639</v>
      </c>
      <c r="DX681">
        <v>1.2863025962399299</v>
      </c>
    </row>
    <row r="682" spans="102:128" ht="15">
      <c r="CX682">
        <v>2.15273775216138</v>
      </c>
      <c r="CY682">
        <v>1.3479773814702001</v>
      </c>
      <c r="CZ682">
        <v>1.65775401069519</v>
      </c>
      <c r="DA682">
        <v>1.8895478131949599</v>
      </c>
      <c r="DB682">
        <v>1.6684771255483599</v>
      </c>
      <c r="DC682">
        <v>1.2912267928649399</v>
      </c>
      <c r="DD682">
        <v>1.24472315692872</v>
      </c>
      <c r="DE682">
        <v>1.24472315692872</v>
      </c>
      <c r="DF682">
        <v>1.09360009360009</v>
      </c>
      <c r="DG682">
        <v>1.1826067107966201</v>
      </c>
      <c r="DH682">
        <v>1.1826067107966201</v>
      </c>
      <c r="DI682">
        <v>1.26993589022607</v>
      </c>
      <c r="DJ682">
        <v>1.0601956358164</v>
      </c>
      <c r="DK682">
        <v>1.1165331391114299</v>
      </c>
      <c r="DL682">
        <v>1.1727861771058301</v>
      </c>
      <c r="DM682">
        <v>1.2284082798001399</v>
      </c>
      <c r="DN682">
        <v>1.20818547433168</v>
      </c>
      <c r="DO682" s="70">
        <v>1.15792556131715</v>
      </c>
      <c r="DP682">
        <v>1.07722007722008</v>
      </c>
      <c r="DS682">
        <v>1.3479773814702001</v>
      </c>
      <c r="DT682">
        <v>1.8895478131949599</v>
      </c>
      <c r="DU682">
        <v>2.1388394446422199</v>
      </c>
      <c r="DV682">
        <v>1.20460358056266</v>
      </c>
      <c r="DW682">
        <v>1.39920159680639</v>
      </c>
      <c r="DX682">
        <v>1.2863025962399299</v>
      </c>
    </row>
    <row r="683" spans="102:128" ht="15">
      <c r="CX683">
        <v>2.15273775216138</v>
      </c>
      <c r="CY683">
        <v>1.3479773814702001</v>
      </c>
      <c r="CZ683">
        <v>1.65775401069519</v>
      </c>
      <c r="DA683">
        <v>1.8895478131949599</v>
      </c>
      <c r="DB683">
        <v>1.6684771255483599</v>
      </c>
      <c r="DC683">
        <v>1.2912267928649399</v>
      </c>
      <c r="DD683">
        <v>1.24472315692872</v>
      </c>
      <c r="DE683">
        <v>1.24472315692872</v>
      </c>
      <c r="DF683">
        <v>1.09360009360009</v>
      </c>
      <c r="DG683">
        <v>1.1826067107966201</v>
      </c>
      <c r="DH683">
        <v>1.1826067107966201</v>
      </c>
      <c r="DI683">
        <v>1.26993589022607</v>
      </c>
      <c r="DJ683">
        <v>1.0601956358164</v>
      </c>
      <c r="DK683">
        <v>1.1165331391114299</v>
      </c>
      <c r="DL683">
        <v>1.1727861771058301</v>
      </c>
      <c r="DM683">
        <v>1.2284082798001399</v>
      </c>
      <c r="DN683">
        <v>1.20818547433168</v>
      </c>
      <c r="DO683" s="70">
        <v>1.15792556131715</v>
      </c>
      <c r="DP683">
        <v>1.07722007722008</v>
      </c>
      <c r="DS683">
        <v>1.3479773814702001</v>
      </c>
      <c r="DT683">
        <v>1.8895478131949599</v>
      </c>
      <c r="DU683">
        <v>2.1388394446422199</v>
      </c>
      <c r="DV683">
        <v>1.20460358056266</v>
      </c>
      <c r="DW683">
        <v>1.39920159680639</v>
      </c>
      <c r="DX683">
        <v>1.2863025962399299</v>
      </c>
    </row>
    <row r="684" spans="102:128" ht="15">
      <c r="CX684">
        <v>2.15273775216138</v>
      </c>
      <c r="CY684">
        <v>1.3479773814702001</v>
      </c>
      <c r="CZ684">
        <v>1.65775401069519</v>
      </c>
      <c r="DA684">
        <v>1.8895478131949599</v>
      </c>
      <c r="DB684">
        <v>1.6684771255483599</v>
      </c>
      <c r="DC684">
        <v>1.2912267928649399</v>
      </c>
      <c r="DD684">
        <v>1.24472315692872</v>
      </c>
      <c r="DE684">
        <v>1.24472315692872</v>
      </c>
      <c r="DF684">
        <v>1.09360009360009</v>
      </c>
      <c r="DG684">
        <v>1.1826067107966201</v>
      </c>
      <c r="DH684">
        <v>1.1826067107966201</v>
      </c>
      <c r="DI684">
        <v>1.26993589022607</v>
      </c>
      <c r="DJ684">
        <v>1.0601956358164</v>
      </c>
      <c r="DK684">
        <v>1.1165331391114299</v>
      </c>
      <c r="DL684">
        <v>1.1727861771058301</v>
      </c>
      <c r="DM684">
        <v>1.2284082798001399</v>
      </c>
      <c r="DN684">
        <v>1.20818547433168</v>
      </c>
      <c r="DO684" s="70">
        <v>1.15792556131715</v>
      </c>
      <c r="DP684">
        <v>1.07722007722008</v>
      </c>
      <c r="DS684">
        <v>1.3479773814702001</v>
      </c>
      <c r="DT684">
        <v>1.8895478131949599</v>
      </c>
      <c r="DU684">
        <v>2.1388394446422199</v>
      </c>
      <c r="DV684">
        <v>1.20460358056266</v>
      </c>
      <c r="DW684">
        <v>1.39920159680639</v>
      </c>
      <c r="DX684">
        <v>1.2863025962399299</v>
      </c>
    </row>
    <row r="685" spans="102:128" ht="15">
      <c r="CX685">
        <v>2.15273775216138</v>
      </c>
      <c r="CY685">
        <v>1.3479773814702001</v>
      </c>
      <c r="CZ685">
        <v>1.65775401069519</v>
      </c>
      <c r="DA685">
        <v>1.8895478131949599</v>
      </c>
      <c r="DB685">
        <v>1.6684771255483599</v>
      </c>
      <c r="DC685">
        <v>1.2912267928649399</v>
      </c>
      <c r="DD685">
        <v>1.24472315692872</v>
      </c>
      <c r="DE685">
        <v>1.24472315692872</v>
      </c>
      <c r="DF685">
        <v>1.09360009360009</v>
      </c>
      <c r="DG685">
        <v>1.1826067107966201</v>
      </c>
      <c r="DH685">
        <v>1.1826067107966201</v>
      </c>
      <c r="DI685">
        <v>1.26993589022607</v>
      </c>
      <c r="DJ685">
        <v>1.0601956358164</v>
      </c>
      <c r="DK685">
        <v>1.1165331391114299</v>
      </c>
      <c r="DL685">
        <v>1.1727861771058301</v>
      </c>
      <c r="DM685">
        <v>1.2284082798001399</v>
      </c>
      <c r="DN685">
        <v>1.20818547433168</v>
      </c>
      <c r="DO685" s="70">
        <v>1.15792556131715</v>
      </c>
      <c r="DP685">
        <v>1.07722007722008</v>
      </c>
      <c r="DS685">
        <v>1.3479773814702001</v>
      </c>
      <c r="DT685">
        <v>1.8895478131949599</v>
      </c>
      <c r="DU685">
        <v>2.1388394446422199</v>
      </c>
      <c r="DV685">
        <v>1.20460358056266</v>
      </c>
      <c r="DW685">
        <v>1.39920159680639</v>
      </c>
      <c r="DX685">
        <v>1.2863025962399299</v>
      </c>
    </row>
    <row r="686" spans="102:128" ht="15">
      <c r="CX686">
        <v>2.15273775216138</v>
      </c>
      <c r="CY686">
        <v>1.3479773814702001</v>
      </c>
      <c r="CZ686">
        <v>1.65775401069519</v>
      </c>
      <c r="DA686">
        <v>1.8895478131949599</v>
      </c>
      <c r="DB686">
        <v>1.6684771255483599</v>
      </c>
      <c r="DC686">
        <v>1.2912267928649399</v>
      </c>
      <c r="DD686">
        <v>1.24472315692872</v>
      </c>
      <c r="DE686">
        <v>1.24472315692872</v>
      </c>
      <c r="DF686">
        <v>1.09360009360009</v>
      </c>
      <c r="DG686">
        <v>1.1826067107966201</v>
      </c>
      <c r="DH686">
        <v>1.1826067107966201</v>
      </c>
      <c r="DI686">
        <v>1.26993589022607</v>
      </c>
      <c r="DJ686">
        <v>1.0601956358164</v>
      </c>
      <c r="DK686">
        <v>1.1165331391114299</v>
      </c>
      <c r="DL686">
        <v>1.1727861771058301</v>
      </c>
      <c r="DM686">
        <v>1.2284082798001399</v>
      </c>
      <c r="DN686">
        <v>1.20818547433168</v>
      </c>
      <c r="DO686" s="70">
        <v>1.15792556131715</v>
      </c>
      <c r="DP686">
        <v>1.07722007722008</v>
      </c>
      <c r="DS686">
        <v>1.3479773814702001</v>
      </c>
      <c r="DT686">
        <v>1.8895478131949599</v>
      </c>
      <c r="DU686">
        <v>2.1388394446422199</v>
      </c>
      <c r="DV686">
        <v>1.20460358056266</v>
      </c>
      <c r="DW686">
        <v>1.39920159680639</v>
      </c>
      <c r="DX686">
        <v>1.2863025962399299</v>
      </c>
    </row>
    <row r="687" spans="102:128" ht="15">
      <c r="CX687">
        <v>2.15273775216138</v>
      </c>
      <c r="CY687">
        <v>1.3479773814702001</v>
      </c>
      <c r="CZ687">
        <v>1.65775401069519</v>
      </c>
      <c r="DA687">
        <v>1.8895478131949599</v>
      </c>
      <c r="DB687">
        <v>1.6684771255483599</v>
      </c>
      <c r="DC687">
        <v>1.2912267928649399</v>
      </c>
      <c r="DD687">
        <v>1.24472315692872</v>
      </c>
      <c r="DE687">
        <v>1.24472315692872</v>
      </c>
      <c r="DF687">
        <v>1.09360009360009</v>
      </c>
      <c r="DG687">
        <v>1.1826067107966201</v>
      </c>
      <c r="DH687">
        <v>1.1826067107966201</v>
      </c>
      <c r="DI687">
        <v>1.26993589022607</v>
      </c>
      <c r="DJ687">
        <v>1.0601956358164</v>
      </c>
      <c r="DK687">
        <v>1.1165331391114299</v>
      </c>
      <c r="DL687">
        <v>1.1727861771058301</v>
      </c>
      <c r="DM687">
        <v>1.2284082798001399</v>
      </c>
      <c r="DN687">
        <v>1.20818547433168</v>
      </c>
      <c r="DO687" s="70">
        <v>1.15792556131715</v>
      </c>
      <c r="DP687">
        <v>1.07722007722008</v>
      </c>
      <c r="DS687">
        <v>1.3479773814702001</v>
      </c>
      <c r="DT687">
        <v>1.8895478131949599</v>
      </c>
      <c r="DU687">
        <v>2.1388394446422199</v>
      </c>
      <c r="DV687">
        <v>1.20460358056266</v>
      </c>
      <c r="DW687">
        <v>1.39920159680639</v>
      </c>
      <c r="DX687">
        <v>1.2863025962399299</v>
      </c>
    </row>
    <row r="688" spans="102:128" ht="15">
      <c r="CX688">
        <v>2.15273775216138</v>
      </c>
      <c r="CY688">
        <v>1.3479773814702001</v>
      </c>
      <c r="CZ688">
        <v>1.65775401069519</v>
      </c>
      <c r="DA688">
        <v>1.8895478131949599</v>
      </c>
      <c r="DB688">
        <v>1.6684771255483599</v>
      </c>
      <c r="DC688">
        <v>1.2912267928649399</v>
      </c>
      <c r="DD688">
        <v>1.24472315692872</v>
      </c>
      <c r="DE688">
        <v>1.24472315692872</v>
      </c>
      <c r="DF688">
        <v>1.09360009360009</v>
      </c>
      <c r="DG688">
        <v>1.1826067107966201</v>
      </c>
      <c r="DH688">
        <v>1.1826067107966201</v>
      </c>
      <c r="DI688">
        <v>1.26993589022607</v>
      </c>
      <c r="DJ688">
        <v>1.0601956358164</v>
      </c>
      <c r="DK688">
        <v>1.1165331391114299</v>
      </c>
      <c r="DL688">
        <v>1.1727861771058301</v>
      </c>
      <c r="DM688">
        <v>1.2284082798001399</v>
      </c>
      <c r="DN688">
        <v>1.20818547433168</v>
      </c>
      <c r="DO688" s="70">
        <v>1.15792556131715</v>
      </c>
      <c r="DP688">
        <v>1.07722007722008</v>
      </c>
      <c r="DS688">
        <v>1.3479773814702001</v>
      </c>
      <c r="DT688">
        <v>1.8895478131949599</v>
      </c>
      <c r="DU688">
        <v>2.1388394446422199</v>
      </c>
      <c r="DV688">
        <v>1.20460358056266</v>
      </c>
      <c r="DW688">
        <v>1.39920159680639</v>
      </c>
      <c r="DX688">
        <v>1.2863025962399299</v>
      </c>
    </row>
    <row r="689" spans="102:128" ht="15">
      <c r="CX689">
        <v>2.15273775216138</v>
      </c>
      <c r="CY689">
        <v>1.3479773814702001</v>
      </c>
      <c r="CZ689">
        <v>1.65775401069519</v>
      </c>
      <c r="DA689">
        <v>1.8895478131949599</v>
      </c>
      <c r="DB689">
        <v>1.6684771255483599</v>
      </c>
      <c r="DC689">
        <v>1.2912267928649399</v>
      </c>
      <c r="DD689">
        <v>1.24472315692872</v>
      </c>
      <c r="DE689">
        <v>1.24472315692872</v>
      </c>
      <c r="DF689">
        <v>1.09360009360009</v>
      </c>
      <c r="DG689">
        <v>1.1826067107966201</v>
      </c>
      <c r="DH689">
        <v>1.1826067107966201</v>
      </c>
      <c r="DI689">
        <v>1.26993589022607</v>
      </c>
      <c r="DJ689">
        <v>1.0601956358164</v>
      </c>
      <c r="DK689">
        <v>1.1165331391114299</v>
      </c>
      <c r="DL689">
        <v>1.1727861771058301</v>
      </c>
      <c r="DM689">
        <v>1.2284082798001399</v>
      </c>
      <c r="DN689">
        <v>1.20818547433168</v>
      </c>
      <c r="DO689" s="70">
        <v>1.15792556131715</v>
      </c>
      <c r="DP689">
        <v>1.07722007722008</v>
      </c>
      <c r="DS689">
        <v>1.3479773814702001</v>
      </c>
      <c r="DT689">
        <v>1.8895478131949599</v>
      </c>
      <c r="DU689">
        <v>2.1388394446422199</v>
      </c>
      <c r="DV689">
        <v>1.20460358056266</v>
      </c>
      <c r="DW689">
        <v>1.39920159680639</v>
      </c>
      <c r="DX689">
        <v>1.2863025962399299</v>
      </c>
    </row>
    <row r="690" spans="102:128" ht="15">
      <c r="CX690">
        <v>2.15273775216138</v>
      </c>
      <c r="CY690">
        <v>1.3479773814702001</v>
      </c>
      <c r="CZ690">
        <v>1.65775401069519</v>
      </c>
      <c r="DA690">
        <v>1.8895478131949599</v>
      </c>
      <c r="DB690">
        <v>1.6684771255483599</v>
      </c>
      <c r="DC690">
        <v>1.2912267928649399</v>
      </c>
      <c r="DD690">
        <v>1.24472315692872</v>
      </c>
      <c r="DE690">
        <v>1.24472315692872</v>
      </c>
      <c r="DF690">
        <v>1.09360009360009</v>
      </c>
      <c r="DG690">
        <v>1.1826067107966201</v>
      </c>
      <c r="DH690">
        <v>1.1826067107966201</v>
      </c>
      <c r="DI690">
        <v>1.26993589022607</v>
      </c>
      <c r="DJ690">
        <v>1.0601956358164</v>
      </c>
      <c r="DK690">
        <v>1.1165331391114299</v>
      </c>
      <c r="DL690">
        <v>1.1727861771058301</v>
      </c>
      <c r="DM690">
        <v>1.2284082798001399</v>
      </c>
      <c r="DN690">
        <v>1.20818547433168</v>
      </c>
      <c r="DO690" s="70">
        <v>1.15792556131715</v>
      </c>
      <c r="DP690">
        <v>1.07722007722008</v>
      </c>
      <c r="DS690">
        <v>1.3479773814702001</v>
      </c>
      <c r="DT690">
        <v>1.8895478131949599</v>
      </c>
      <c r="DU690">
        <v>2.1388394446422199</v>
      </c>
      <c r="DV690">
        <v>1.20460358056266</v>
      </c>
      <c r="DW690">
        <v>1.39920159680639</v>
      </c>
      <c r="DX690">
        <v>1.2863025962399299</v>
      </c>
    </row>
    <row r="691" spans="102:128" ht="15">
      <c r="CX691">
        <v>2.15273775216138</v>
      </c>
      <c r="CY691">
        <v>1.3479773814702001</v>
      </c>
      <c r="CZ691">
        <v>1.65775401069519</v>
      </c>
      <c r="DA691">
        <v>1.8895478131949599</v>
      </c>
      <c r="DB691">
        <v>1.6684771255483599</v>
      </c>
      <c r="DC691">
        <v>1.2912267928649399</v>
      </c>
      <c r="DD691">
        <v>1.24472315692872</v>
      </c>
      <c r="DE691">
        <v>1.24472315692872</v>
      </c>
      <c r="DF691">
        <v>1.09360009360009</v>
      </c>
      <c r="DG691">
        <v>1.1826067107966201</v>
      </c>
      <c r="DH691">
        <v>1.1826067107966201</v>
      </c>
      <c r="DI691">
        <v>1.26993589022607</v>
      </c>
      <c r="DJ691">
        <v>1.0601956358164</v>
      </c>
      <c r="DK691">
        <v>1.1165331391114299</v>
      </c>
      <c r="DL691">
        <v>1.1727861771058301</v>
      </c>
      <c r="DM691">
        <v>1.2284082798001399</v>
      </c>
      <c r="DN691">
        <v>1.20818547433168</v>
      </c>
      <c r="DO691" s="70">
        <v>1.15792556131715</v>
      </c>
      <c r="DP691">
        <v>1.07722007722008</v>
      </c>
      <c r="DS691">
        <v>1.3479773814702001</v>
      </c>
      <c r="DT691">
        <v>1.8895478131949599</v>
      </c>
      <c r="DU691">
        <v>2.1388394446422199</v>
      </c>
      <c r="DV691">
        <v>1.20460358056266</v>
      </c>
      <c r="DW691">
        <v>1.39920159680639</v>
      </c>
      <c r="DX691">
        <v>1.2863025962399299</v>
      </c>
    </row>
    <row r="692" spans="102:128" ht="15">
      <c r="CX692">
        <v>2.15273775216138</v>
      </c>
      <c r="CY692">
        <v>1.3479773814702001</v>
      </c>
      <c r="CZ692">
        <v>1.65775401069519</v>
      </c>
      <c r="DA692">
        <v>1.8895478131949599</v>
      </c>
      <c r="DB692">
        <v>1.6684771255483599</v>
      </c>
      <c r="DC692">
        <v>1.2912267928649399</v>
      </c>
      <c r="DD692">
        <v>1.24472315692872</v>
      </c>
      <c r="DE692">
        <v>1.24472315692872</v>
      </c>
      <c r="DF692">
        <v>1.09360009360009</v>
      </c>
      <c r="DG692">
        <v>1.1826067107966201</v>
      </c>
      <c r="DH692">
        <v>1.1826067107966201</v>
      </c>
      <c r="DI692">
        <v>1.26993589022607</v>
      </c>
      <c r="DJ692">
        <v>1.0601956358164</v>
      </c>
      <c r="DK692">
        <v>1.1165331391114299</v>
      </c>
      <c r="DL692">
        <v>1.1727861771058301</v>
      </c>
      <c r="DM692">
        <v>1.2284082798001399</v>
      </c>
      <c r="DN692">
        <v>1.20818547433168</v>
      </c>
      <c r="DO692" s="70">
        <v>1.15792556131715</v>
      </c>
      <c r="DP692">
        <v>1.07722007722008</v>
      </c>
      <c r="DS692">
        <v>1.3479773814702001</v>
      </c>
      <c r="DT692">
        <v>1.8895478131949599</v>
      </c>
      <c r="DU692">
        <v>2.1388394446422199</v>
      </c>
      <c r="DV692">
        <v>1.20460358056266</v>
      </c>
      <c r="DW692">
        <v>1.39920159680639</v>
      </c>
      <c r="DX692">
        <v>1.2863025962399299</v>
      </c>
    </row>
    <row r="693" spans="102:128" ht="15">
      <c r="CX693">
        <v>2.15273775216138</v>
      </c>
      <c r="CY693">
        <v>1.3479773814702001</v>
      </c>
      <c r="CZ693">
        <v>1.65775401069519</v>
      </c>
      <c r="DA693">
        <v>1.8895478131949599</v>
      </c>
      <c r="DB693">
        <v>1.6684771255483599</v>
      </c>
      <c r="DC693">
        <v>1.2912267928649399</v>
      </c>
      <c r="DD693">
        <v>1.24472315692872</v>
      </c>
      <c r="DE693">
        <v>1.24472315692872</v>
      </c>
      <c r="DF693">
        <v>1.09360009360009</v>
      </c>
      <c r="DG693">
        <v>1.1826067107966201</v>
      </c>
      <c r="DH693">
        <v>1.1826067107966201</v>
      </c>
      <c r="DI693">
        <v>1.26993589022607</v>
      </c>
      <c r="DJ693">
        <v>1.0601956358164</v>
      </c>
      <c r="DK693">
        <v>1.1165331391114299</v>
      </c>
      <c r="DL693">
        <v>1.1727861771058301</v>
      </c>
      <c r="DM693">
        <v>1.2284082798001399</v>
      </c>
      <c r="DN693">
        <v>1.20818547433168</v>
      </c>
      <c r="DO693" s="70">
        <v>1.15792556131715</v>
      </c>
      <c r="DP693">
        <v>1.07722007722008</v>
      </c>
      <c r="DS693">
        <v>1.3479773814702001</v>
      </c>
      <c r="DT693">
        <v>1.8895478131949599</v>
      </c>
      <c r="DU693">
        <v>2.1388394446422199</v>
      </c>
      <c r="DV693">
        <v>1.20460358056266</v>
      </c>
      <c r="DW693">
        <v>1.39920159680639</v>
      </c>
      <c r="DX693">
        <v>1.2863025962399299</v>
      </c>
    </row>
    <row r="694" spans="102:128" ht="15">
      <c r="CX694">
        <v>2.15273775216138</v>
      </c>
      <c r="CY694">
        <v>1.3479773814702001</v>
      </c>
      <c r="CZ694">
        <v>1.65775401069519</v>
      </c>
      <c r="DA694">
        <v>1.8895478131949599</v>
      </c>
      <c r="DB694">
        <v>1.6684771255483599</v>
      </c>
      <c r="DC694">
        <v>1.2912267928649399</v>
      </c>
      <c r="DD694">
        <v>1.24472315692872</v>
      </c>
      <c r="DE694">
        <v>1.24472315692872</v>
      </c>
      <c r="DF694">
        <v>1.09360009360009</v>
      </c>
      <c r="DG694">
        <v>1.1826067107966201</v>
      </c>
      <c r="DH694">
        <v>1.1826067107966201</v>
      </c>
      <c r="DI694">
        <v>1.26993589022607</v>
      </c>
      <c r="DJ694">
        <v>1.0601956358164</v>
      </c>
      <c r="DK694">
        <v>1.1165331391114299</v>
      </c>
      <c r="DL694">
        <v>1.1727861771058301</v>
      </c>
      <c r="DM694">
        <v>1.2284082798001399</v>
      </c>
      <c r="DN694">
        <v>1.20818547433168</v>
      </c>
      <c r="DO694" s="70">
        <v>1.15792556131715</v>
      </c>
      <c r="DP694">
        <v>1.07722007722008</v>
      </c>
      <c r="DS694">
        <v>1.3479773814702001</v>
      </c>
      <c r="DT694">
        <v>1.8895478131949599</v>
      </c>
      <c r="DU694">
        <v>2.1388394446422199</v>
      </c>
      <c r="DV694">
        <v>1.20460358056266</v>
      </c>
      <c r="DW694">
        <v>1.39920159680639</v>
      </c>
      <c r="DX694">
        <v>1.2863025962399299</v>
      </c>
    </row>
    <row r="695" spans="102:128" ht="15">
      <c r="CX695">
        <v>2.15273775216138</v>
      </c>
      <c r="CY695">
        <v>1.3479773814702001</v>
      </c>
      <c r="CZ695">
        <v>1.65775401069519</v>
      </c>
      <c r="DA695">
        <v>1.8895478131949599</v>
      </c>
      <c r="DB695">
        <v>1.6684771255483599</v>
      </c>
      <c r="DC695">
        <v>1.2912267928649399</v>
      </c>
      <c r="DD695">
        <v>1.24472315692872</v>
      </c>
      <c r="DE695">
        <v>1.24472315692872</v>
      </c>
      <c r="DF695">
        <v>1.09360009360009</v>
      </c>
      <c r="DG695">
        <v>1.1826067107966201</v>
      </c>
      <c r="DH695">
        <v>1.1826067107966201</v>
      </c>
      <c r="DI695">
        <v>1.26993589022607</v>
      </c>
      <c r="DJ695">
        <v>1.0601956358164</v>
      </c>
      <c r="DK695">
        <v>1.1165331391114299</v>
      </c>
      <c r="DL695">
        <v>1.1727861771058301</v>
      </c>
      <c r="DM695">
        <v>1.2284082798001399</v>
      </c>
      <c r="DN695">
        <v>1.20818547433168</v>
      </c>
      <c r="DO695" s="70">
        <v>1.15792556131715</v>
      </c>
      <c r="DP695">
        <v>1.07722007722008</v>
      </c>
      <c r="DS695">
        <v>1.3479773814702001</v>
      </c>
      <c r="DT695">
        <v>1.8895478131949599</v>
      </c>
      <c r="DU695">
        <v>2.1388394446422199</v>
      </c>
      <c r="DV695">
        <v>1.20460358056266</v>
      </c>
      <c r="DW695">
        <v>1.39920159680639</v>
      </c>
      <c r="DX695">
        <v>1.2863025962399299</v>
      </c>
    </row>
    <row r="696" spans="102:128" ht="15">
      <c r="CX696">
        <v>2.15273775216138</v>
      </c>
      <c r="CY696">
        <v>1.3479773814702001</v>
      </c>
      <c r="CZ696">
        <v>1.65775401069519</v>
      </c>
      <c r="DA696">
        <v>1.8895478131949599</v>
      </c>
      <c r="DB696">
        <v>1.6684771255483599</v>
      </c>
      <c r="DC696">
        <v>1.2912267928649399</v>
      </c>
      <c r="DD696">
        <v>1.24472315692872</v>
      </c>
      <c r="DE696">
        <v>1.24472315692872</v>
      </c>
      <c r="DF696">
        <v>1.09360009360009</v>
      </c>
      <c r="DG696">
        <v>1.1826067107966201</v>
      </c>
      <c r="DH696">
        <v>1.1826067107966201</v>
      </c>
      <c r="DI696">
        <v>1.26993589022607</v>
      </c>
      <c r="DJ696">
        <v>1.0601956358164</v>
      </c>
      <c r="DK696">
        <v>1.1165331391114299</v>
      </c>
      <c r="DL696">
        <v>1.1727861771058301</v>
      </c>
      <c r="DM696">
        <v>1.2284082798001399</v>
      </c>
      <c r="DN696">
        <v>1.20818547433168</v>
      </c>
      <c r="DO696" s="70">
        <v>1.15792556131715</v>
      </c>
      <c r="DP696">
        <v>1.07722007722008</v>
      </c>
      <c r="DS696">
        <v>1.3479773814702001</v>
      </c>
      <c r="DT696">
        <v>1.8895478131949599</v>
      </c>
      <c r="DU696">
        <v>2.1388394446422199</v>
      </c>
      <c r="DV696">
        <v>1.20460358056266</v>
      </c>
      <c r="DW696">
        <v>1.39920159680639</v>
      </c>
      <c r="DX696">
        <v>1.2863025962399299</v>
      </c>
    </row>
    <row r="697" spans="102:128" ht="15">
      <c r="CX697">
        <v>2.15273775216138</v>
      </c>
      <c r="CY697">
        <v>1.3479773814702001</v>
      </c>
      <c r="CZ697">
        <v>1.65775401069519</v>
      </c>
      <c r="DA697">
        <v>1.8895478131949599</v>
      </c>
      <c r="DB697">
        <v>1.6684771255483599</v>
      </c>
      <c r="DC697">
        <v>1.2912267928649399</v>
      </c>
      <c r="DD697">
        <v>1.24472315692872</v>
      </c>
      <c r="DE697">
        <v>1.24472315692872</v>
      </c>
      <c r="DF697">
        <v>1.09360009360009</v>
      </c>
      <c r="DG697">
        <v>1.1826067107966201</v>
      </c>
      <c r="DH697">
        <v>1.1826067107966201</v>
      </c>
      <c r="DI697">
        <v>1.26993589022607</v>
      </c>
      <c r="DJ697">
        <v>1.0601956358164</v>
      </c>
      <c r="DK697">
        <v>1.1165331391114299</v>
      </c>
      <c r="DL697">
        <v>1.1727861771058301</v>
      </c>
      <c r="DM697">
        <v>1.2284082798001399</v>
      </c>
      <c r="DN697">
        <v>1.20818547433168</v>
      </c>
      <c r="DO697" s="70">
        <v>1.15792556131715</v>
      </c>
      <c r="DP697">
        <v>1.07722007722008</v>
      </c>
      <c r="DS697">
        <v>1.3479773814702001</v>
      </c>
      <c r="DT697">
        <v>1.8895478131949599</v>
      </c>
      <c r="DU697">
        <v>2.1388394446422199</v>
      </c>
      <c r="DV697">
        <v>1.20460358056266</v>
      </c>
      <c r="DW697">
        <v>1.39920159680639</v>
      </c>
      <c r="DX697">
        <v>1.2863025962399299</v>
      </c>
    </row>
    <row r="698" spans="102:128" ht="15">
      <c r="CX698">
        <v>2.15273775216138</v>
      </c>
      <c r="CY698">
        <v>1.3479773814702001</v>
      </c>
      <c r="CZ698">
        <v>1.65775401069519</v>
      </c>
      <c r="DA698">
        <v>1.8895478131949599</v>
      </c>
      <c r="DB698">
        <v>1.6684771255483599</v>
      </c>
      <c r="DC698">
        <v>1.2912267928649399</v>
      </c>
      <c r="DD698">
        <v>1.24472315692872</v>
      </c>
      <c r="DE698">
        <v>1.24472315692872</v>
      </c>
      <c r="DF698">
        <v>1.09360009360009</v>
      </c>
      <c r="DG698">
        <v>1.1826067107966201</v>
      </c>
      <c r="DH698">
        <v>1.1826067107966201</v>
      </c>
      <c r="DI698">
        <v>1.26993589022607</v>
      </c>
      <c r="DJ698">
        <v>1.0601956358164</v>
      </c>
      <c r="DK698">
        <v>1.1165331391114299</v>
      </c>
      <c r="DL698">
        <v>1.1727861771058301</v>
      </c>
      <c r="DM698">
        <v>1.2284082798001399</v>
      </c>
      <c r="DN698">
        <v>1.20818547433168</v>
      </c>
      <c r="DO698" s="70">
        <v>1.15792556131715</v>
      </c>
      <c r="DP698">
        <v>1.07722007722008</v>
      </c>
      <c r="DS698">
        <v>1.3479773814702001</v>
      </c>
      <c r="DT698">
        <v>1.8895478131949599</v>
      </c>
      <c r="DU698">
        <v>2.1388394446422199</v>
      </c>
      <c r="DV698">
        <v>1.20460358056266</v>
      </c>
      <c r="DW698">
        <v>1.39920159680639</v>
      </c>
      <c r="DX698">
        <v>1.2863025962399299</v>
      </c>
    </row>
    <row r="699" spans="102:128" ht="15">
      <c r="CX699">
        <v>2.15273775216138</v>
      </c>
      <c r="CY699">
        <v>1.3479773814702001</v>
      </c>
      <c r="CZ699">
        <v>1.65775401069519</v>
      </c>
      <c r="DA699">
        <v>1.8895478131949599</v>
      </c>
      <c r="DB699">
        <v>1.6684771255483599</v>
      </c>
      <c r="DC699">
        <v>1.2912267928649399</v>
      </c>
      <c r="DD699">
        <v>1.24472315692872</v>
      </c>
      <c r="DE699">
        <v>1.24472315692872</v>
      </c>
      <c r="DF699">
        <v>1.09360009360009</v>
      </c>
      <c r="DG699">
        <v>1.1826067107966201</v>
      </c>
      <c r="DH699">
        <v>1.1826067107966201</v>
      </c>
      <c r="DI699">
        <v>1.26993589022607</v>
      </c>
      <c r="DJ699">
        <v>1.0601956358164</v>
      </c>
      <c r="DK699">
        <v>1.1165331391114299</v>
      </c>
      <c r="DL699">
        <v>1.1727861771058301</v>
      </c>
      <c r="DM699">
        <v>1.2284082798001399</v>
      </c>
      <c r="DN699">
        <v>1.20818547433168</v>
      </c>
      <c r="DO699" s="70">
        <v>1.15792556131715</v>
      </c>
      <c r="DP699">
        <v>1.07722007722008</v>
      </c>
      <c r="DS699">
        <v>1.3479773814702001</v>
      </c>
      <c r="DT699">
        <v>1.8895478131949599</v>
      </c>
      <c r="DU699">
        <v>2.1388394446422199</v>
      </c>
      <c r="DV699">
        <v>1.20460358056266</v>
      </c>
      <c r="DW699">
        <v>1.39920159680639</v>
      </c>
      <c r="DX699">
        <v>1.2863025962399299</v>
      </c>
    </row>
    <row r="700" spans="102:128" ht="15">
      <c r="CX700">
        <v>2.15273775216138</v>
      </c>
      <c r="CY700">
        <v>1.3479773814702001</v>
      </c>
      <c r="CZ700">
        <v>1.65775401069519</v>
      </c>
      <c r="DA700">
        <v>1.8895478131949599</v>
      </c>
      <c r="DB700">
        <v>1.6684771255483599</v>
      </c>
      <c r="DC700">
        <v>1.2912267928649399</v>
      </c>
      <c r="DD700">
        <v>1.24472315692872</v>
      </c>
      <c r="DE700">
        <v>1.24472315692872</v>
      </c>
      <c r="DF700">
        <v>1.09360009360009</v>
      </c>
      <c r="DG700">
        <v>1.1826067107966201</v>
      </c>
      <c r="DH700">
        <v>1.1826067107966201</v>
      </c>
      <c r="DI700">
        <v>1.26993589022607</v>
      </c>
      <c r="DJ700">
        <v>1.0601956358164</v>
      </c>
      <c r="DK700">
        <v>1.1165331391114299</v>
      </c>
      <c r="DL700">
        <v>1.1727861771058301</v>
      </c>
      <c r="DM700">
        <v>1.2284082798001399</v>
      </c>
      <c r="DN700">
        <v>1.20818547433168</v>
      </c>
      <c r="DO700" s="70">
        <v>1.15792556131715</v>
      </c>
      <c r="DP700">
        <v>1.07722007722008</v>
      </c>
      <c r="DS700">
        <v>1.3479773814702001</v>
      </c>
      <c r="DT700">
        <v>1.8895478131949599</v>
      </c>
      <c r="DU700">
        <v>2.1388394446422199</v>
      </c>
      <c r="DV700">
        <v>1.20460358056266</v>
      </c>
      <c r="DW700">
        <v>1.39920159680639</v>
      </c>
      <c r="DX700">
        <v>1.2863025962399299</v>
      </c>
    </row>
    <row r="701" spans="102:128" ht="15">
      <c r="CX701">
        <v>2.15273775216138</v>
      </c>
      <c r="CY701">
        <v>1.3479773814702001</v>
      </c>
      <c r="CZ701">
        <v>1.65775401069519</v>
      </c>
      <c r="DA701">
        <v>1.8895478131949599</v>
      </c>
      <c r="DB701">
        <v>1.6684771255483599</v>
      </c>
      <c r="DC701">
        <v>1.2912267928649399</v>
      </c>
      <c r="DD701">
        <v>1.24472315692872</v>
      </c>
      <c r="DE701">
        <v>1.24472315692872</v>
      </c>
      <c r="DF701">
        <v>1.09360009360009</v>
      </c>
      <c r="DG701">
        <v>1.1826067107966201</v>
      </c>
      <c r="DH701">
        <v>1.1826067107966201</v>
      </c>
      <c r="DI701">
        <v>1.26993589022607</v>
      </c>
      <c r="DJ701">
        <v>1.0601956358164</v>
      </c>
      <c r="DK701">
        <v>1.1165331391114299</v>
      </c>
      <c r="DL701">
        <v>1.1727861771058301</v>
      </c>
      <c r="DM701">
        <v>1.2284082798001399</v>
      </c>
      <c r="DN701">
        <v>1.20818547433168</v>
      </c>
      <c r="DO701" s="70">
        <v>1.15792556131715</v>
      </c>
      <c r="DP701">
        <v>1.07722007722008</v>
      </c>
      <c r="DS701">
        <v>1.3479773814702001</v>
      </c>
      <c r="DT701">
        <v>1.8895478131949599</v>
      </c>
      <c r="DU701">
        <v>2.1388394446422199</v>
      </c>
      <c r="DV701">
        <v>1.20460358056266</v>
      </c>
      <c r="DW701">
        <v>1.39920159680639</v>
      </c>
      <c r="DX701">
        <v>1.2863025962399299</v>
      </c>
    </row>
    <row r="702" spans="102:128" ht="15">
      <c r="CX702">
        <v>2.15273775216138</v>
      </c>
      <c r="CY702">
        <v>1.3479773814702001</v>
      </c>
      <c r="CZ702">
        <v>1.65775401069519</v>
      </c>
      <c r="DA702">
        <v>1.8895478131949599</v>
      </c>
      <c r="DB702">
        <v>1.6684771255483599</v>
      </c>
      <c r="DC702">
        <v>1.2912267928649399</v>
      </c>
      <c r="DD702">
        <v>1.24472315692872</v>
      </c>
      <c r="DE702">
        <v>1.24472315692872</v>
      </c>
      <c r="DF702">
        <v>1.09360009360009</v>
      </c>
      <c r="DG702">
        <v>1.1826067107966201</v>
      </c>
      <c r="DH702">
        <v>1.1826067107966201</v>
      </c>
      <c r="DI702">
        <v>1.26993589022607</v>
      </c>
      <c r="DJ702">
        <v>1.0601956358164</v>
      </c>
      <c r="DK702">
        <v>1.1165331391114299</v>
      </c>
      <c r="DL702">
        <v>1.1727861771058301</v>
      </c>
      <c r="DM702">
        <v>1.2284082798001399</v>
      </c>
      <c r="DN702">
        <v>1.20818547433168</v>
      </c>
      <c r="DO702" s="70">
        <v>1.15792556131715</v>
      </c>
      <c r="DP702">
        <v>1.07722007722008</v>
      </c>
      <c r="DS702">
        <v>1.3479773814702001</v>
      </c>
      <c r="DT702">
        <v>1.8895478131949599</v>
      </c>
      <c r="DU702">
        <v>2.1388394446422199</v>
      </c>
      <c r="DV702">
        <v>1.20460358056266</v>
      </c>
      <c r="DW702">
        <v>1.39920159680639</v>
      </c>
      <c r="DX702">
        <v>1.2863025962399299</v>
      </c>
    </row>
    <row r="703" spans="102:128" ht="15">
      <c r="CX703">
        <v>2.15273775216138</v>
      </c>
      <c r="CY703">
        <v>1.3479773814702001</v>
      </c>
      <c r="CZ703">
        <v>1.65775401069519</v>
      </c>
      <c r="DA703">
        <v>1.8895478131949599</v>
      </c>
      <c r="DB703">
        <v>1.6684771255483599</v>
      </c>
      <c r="DC703">
        <v>1.2912267928649399</v>
      </c>
      <c r="DD703">
        <v>1.24472315692872</v>
      </c>
      <c r="DE703">
        <v>1.24472315692872</v>
      </c>
      <c r="DF703">
        <v>1.09360009360009</v>
      </c>
      <c r="DG703">
        <v>1.1826067107966201</v>
      </c>
      <c r="DH703">
        <v>1.1826067107966201</v>
      </c>
      <c r="DI703">
        <v>1.26993589022607</v>
      </c>
      <c r="DJ703">
        <v>1.0601956358164</v>
      </c>
      <c r="DK703">
        <v>1.1165331391114299</v>
      </c>
      <c r="DL703">
        <v>1.1727861771058301</v>
      </c>
      <c r="DM703">
        <v>1.2284082798001399</v>
      </c>
      <c r="DN703">
        <v>1.20818547433168</v>
      </c>
      <c r="DO703" s="70">
        <v>1.15792556131715</v>
      </c>
      <c r="DP703">
        <v>1.07722007722008</v>
      </c>
      <c r="DS703">
        <v>1.3479773814702001</v>
      </c>
      <c r="DT703">
        <v>1.8895478131949599</v>
      </c>
      <c r="DU703">
        <v>2.1388394446422199</v>
      </c>
      <c r="DV703">
        <v>1.20460358056266</v>
      </c>
      <c r="DW703">
        <v>1.39920159680639</v>
      </c>
      <c r="DX703">
        <v>1.2863025962399299</v>
      </c>
    </row>
    <row r="704" spans="102:128" ht="15">
      <c r="CX704">
        <v>2.15273775216138</v>
      </c>
      <c r="CY704">
        <v>1.3479773814702001</v>
      </c>
      <c r="CZ704">
        <v>1.65775401069519</v>
      </c>
      <c r="DA704">
        <v>1.8895478131949599</v>
      </c>
      <c r="DB704">
        <v>1.6684771255483599</v>
      </c>
      <c r="DC704">
        <v>1.2912267928649399</v>
      </c>
      <c r="DD704">
        <v>1.24472315692872</v>
      </c>
      <c r="DE704">
        <v>1.24472315692872</v>
      </c>
      <c r="DF704">
        <v>1.09360009360009</v>
      </c>
      <c r="DG704">
        <v>1.1826067107966201</v>
      </c>
      <c r="DH704">
        <v>1.1826067107966201</v>
      </c>
      <c r="DI704">
        <v>1.26993589022607</v>
      </c>
      <c r="DJ704">
        <v>1.0601956358164</v>
      </c>
      <c r="DK704">
        <v>1.1165331391114299</v>
      </c>
      <c r="DL704">
        <v>1.1727861771058301</v>
      </c>
      <c r="DM704">
        <v>1.2284082798001399</v>
      </c>
      <c r="DN704">
        <v>1.20818547433168</v>
      </c>
      <c r="DO704" s="70">
        <v>1.15792556131715</v>
      </c>
      <c r="DP704">
        <v>1.07722007722008</v>
      </c>
      <c r="DS704">
        <v>1.3479773814702001</v>
      </c>
      <c r="DT704">
        <v>1.8895478131949599</v>
      </c>
      <c r="DU704">
        <v>2.1388394446422199</v>
      </c>
      <c r="DV704">
        <v>1.20460358056266</v>
      </c>
      <c r="DW704">
        <v>1.39920159680639</v>
      </c>
      <c r="DX704">
        <v>1.2863025962399299</v>
      </c>
    </row>
    <row r="705" spans="102:128" ht="15">
      <c r="CX705">
        <v>2.15273775216138</v>
      </c>
      <c r="CY705">
        <v>1.3479773814702001</v>
      </c>
      <c r="CZ705">
        <v>1.65775401069519</v>
      </c>
      <c r="DA705">
        <v>1.8895478131949599</v>
      </c>
      <c r="DB705">
        <v>1.6684771255483599</v>
      </c>
      <c r="DC705">
        <v>1.2912267928649399</v>
      </c>
      <c r="DD705">
        <v>1.24472315692872</v>
      </c>
      <c r="DE705">
        <v>1.24472315692872</v>
      </c>
      <c r="DF705">
        <v>1.09360009360009</v>
      </c>
      <c r="DG705">
        <v>1.1826067107966201</v>
      </c>
      <c r="DH705">
        <v>1.1826067107966201</v>
      </c>
      <c r="DI705">
        <v>1.26993589022607</v>
      </c>
      <c r="DJ705">
        <v>1.0601956358164</v>
      </c>
      <c r="DK705">
        <v>1.1165331391114299</v>
      </c>
      <c r="DL705">
        <v>1.1727861771058301</v>
      </c>
      <c r="DM705">
        <v>1.2284082798001399</v>
      </c>
      <c r="DN705">
        <v>1.20818547433168</v>
      </c>
      <c r="DO705" s="70">
        <v>1.15792556131715</v>
      </c>
      <c r="DP705">
        <v>1.07722007722008</v>
      </c>
      <c r="DS705">
        <v>1.3479773814702001</v>
      </c>
      <c r="DT705">
        <v>1.8895478131949599</v>
      </c>
      <c r="DU705">
        <v>2.1388394446422199</v>
      </c>
      <c r="DV705">
        <v>1.20460358056266</v>
      </c>
      <c r="DW705">
        <v>1.39920159680639</v>
      </c>
      <c r="DX705">
        <v>1.2863025962399299</v>
      </c>
    </row>
    <row r="706" spans="102:128" ht="15">
      <c r="CX706">
        <v>2.15273775216138</v>
      </c>
      <c r="CY706">
        <v>1.3479773814702001</v>
      </c>
      <c r="CZ706">
        <v>1.65775401069519</v>
      </c>
      <c r="DA706">
        <v>1.8895478131949599</v>
      </c>
      <c r="DB706">
        <v>1.6684771255483599</v>
      </c>
      <c r="DC706">
        <v>1.2912267928649399</v>
      </c>
      <c r="DD706">
        <v>1.24472315692872</v>
      </c>
      <c r="DE706">
        <v>1.24472315692872</v>
      </c>
      <c r="DF706">
        <v>1.09360009360009</v>
      </c>
      <c r="DG706">
        <v>1.1826067107966201</v>
      </c>
      <c r="DH706">
        <v>1.1826067107966201</v>
      </c>
      <c r="DI706">
        <v>1.26993589022607</v>
      </c>
      <c r="DJ706">
        <v>1.0601956358164</v>
      </c>
      <c r="DK706">
        <v>1.1165331391114299</v>
      </c>
      <c r="DL706">
        <v>1.1727861771058301</v>
      </c>
      <c r="DM706">
        <v>1.2284082798001399</v>
      </c>
      <c r="DN706">
        <v>1.20818547433168</v>
      </c>
      <c r="DO706" s="70">
        <v>1.15792556131715</v>
      </c>
      <c r="DP706">
        <v>1.07722007722008</v>
      </c>
      <c r="DS706">
        <v>1.3479773814702001</v>
      </c>
      <c r="DT706">
        <v>1.8895478131949599</v>
      </c>
      <c r="DU706">
        <v>2.1388394446422199</v>
      </c>
      <c r="DV706">
        <v>1.20460358056266</v>
      </c>
      <c r="DW706">
        <v>1.39920159680639</v>
      </c>
      <c r="DX706">
        <v>1.2863025962399299</v>
      </c>
    </row>
    <row r="707" spans="102:128" ht="15">
      <c r="CX707">
        <v>2.15273775216138</v>
      </c>
      <c r="CY707">
        <v>1.3479773814702001</v>
      </c>
      <c r="CZ707">
        <v>1.65775401069519</v>
      </c>
      <c r="DA707">
        <v>1.8895478131949599</v>
      </c>
      <c r="DB707">
        <v>1.6684771255483599</v>
      </c>
      <c r="DC707">
        <v>1.2912267928649399</v>
      </c>
      <c r="DD707">
        <v>1.24472315692872</v>
      </c>
      <c r="DE707">
        <v>1.24472315692872</v>
      </c>
      <c r="DF707">
        <v>1.09360009360009</v>
      </c>
      <c r="DG707">
        <v>1.1826067107966201</v>
      </c>
      <c r="DH707">
        <v>1.1826067107966201</v>
      </c>
      <c r="DI707">
        <v>1.26993589022607</v>
      </c>
      <c r="DJ707">
        <v>1.0601956358164</v>
      </c>
      <c r="DK707">
        <v>1.1165331391114299</v>
      </c>
      <c r="DL707">
        <v>1.1727861771058301</v>
      </c>
      <c r="DM707">
        <v>1.2284082798001399</v>
      </c>
      <c r="DN707">
        <v>1.20818547433168</v>
      </c>
      <c r="DO707" s="70">
        <v>1.15792556131715</v>
      </c>
      <c r="DP707">
        <v>1.07722007722008</v>
      </c>
      <c r="DS707">
        <v>1.3479773814702001</v>
      </c>
      <c r="DT707">
        <v>1.8895478131949599</v>
      </c>
      <c r="DU707">
        <v>2.1388394446422199</v>
      </c>
      <c r="DV707">
        <v>1.20460358056266</v>
      </c>
      <c r="DW707">
        <v>1.39920159680639</v>
      </c>
      <c r="DX707">
        <v>1.2863025962399299</v>
      </c>
    </row>
    <row r="708" spans="102:128" ht="15">
      <c r="CX708">
        <v>2.15273775216138</v>
      </c>
      <c r="CY708">
        <v>1.3479773814702001</v>
      </c>
      <c r="CZ708">
        <v>1.65775401069519</v>
      </c>
      <c r="DA708">
        <v>1.8895478131949599</v>
      </c>
      <c r="DB708">
        <v>1.6684771255483599</v>
      </c>
      <c r="DC708">
        <v>1.2912267928649399</v>
      </c>
      <c r="DD708">
        <v>1.24472315692872</v>
      </c>
      <c r="DE708">
        <v>1.24472315692872</v>
      </c>
      <c r="DF708">
        <v>1.09360009360009</v>
      </c>
      <c r="DG708">
        <v>1.1826067107966201</v>
      </c>
      <c r="DH708">
        <v>1.1826067107966201</v>
      </c>
      <c r="DI708">
        <v>1.26993589022607</v>
      </c>
      <c r="DJ708">
        <v>1.0601956358164</v>
      </c>
      <c r="DK708">
        <v>1.1165331391114299</v>
      </c>
      <c r="DL708">
        <v>1.1727861771058301</v>
      </c>
      <c r="DM708">
        <v>1.2284082798001399</v>
      </c>
      <c r="DN708">
        <v>1.20818547433168</v>
      </c>
      <c r="DO708" s="70">
        <v>1.15792556131715</v>
      </c>
      <c r="DP708">
        <v>1.07722007722008</v>
      </c>
      <c r="DS708">
        <v>1.3479773814702001</v>
      </c>
      <c r="DT708">
        <v>1.8895478131949599</v>
      </c>
      <c r="DU708">
        <v>2.1388394446422199</v>
      </c>
      <c r="DV708">
        <v>1.20460358056266</v>
      </c>
      <c r="DW708">
        <v>1.39920159680639</v>
      </c>
      <c r="DX708">
        <v>1.2863025962399299</v>
      </c>
    </row>
    <row r="709" spans="102:128" ht="15">
      <c r="CX709">
        <v>2.15273775216138</v>
      </c>
      <c r="CY709">
        <v>1.3479773814702001</v>
      </c>
      <c r="CZ709">
        <v>1.65775401069519</v>
      </c>
      <c r="DA709">
        <v>1.8895478131949599</v>
      </c>
      <c r="DB709">
        <v>1.6684771255483599</v>
      </c>
      <c r="DC709">
        <v>1.2912267928649399</v>
      </c>
      <c r="DD709">
        <v>1.24472315692872</v>
      </c>
      <c r="DE709">
        <v>1.24472315692872</v>
      </c>
      <c r="DF709">
        <v>1.09360009360009</v>
      </c>
      <c r="DG709">
        <v>1.1826067107966201</v>
      </c>
      <c r="DH709">
        <v>1.1826067107966201</v>
      </c>
      <c r="DI709">
        <v>1.26993589022607</v>
      </c>
      <c r="DJ709">
        <v>1.0601956358164</v>
      </c>
      <c r="DK709">
        <v>1.1165331391114299</v>
      </c>
      <c r="DL709">
        <v>1.1727861771058301</v>
      </c>
      <c r="DM709">
        <v>1.2284082798001399</v>
      </c>
      <c r="DN709">
        <v>1.20818547433168</v>
      </c>
      <c r="DO709" s="70">
        <v>1.15792556131715</v>
      </c>
      <c r="DP709">
        <v>1.07722007722008</v>
      </c>
      <c r="DS709">
        <v>1.3479773814702001</v>
      </c>
      <c r="DT709">
        <v>1.8895478131949599</v>
      </c>
      <c r="DU709">
        <v>2.1388394446422199</v>
      </c>
      <c r="DV709">
        <v>1.20460358056266</v>
      </c>
      <c r="DW709">
        <v>1.39920159680639</v>
      </c>
      <c r="DX709">
        <v>1.2863025962399299</v>
      </c>
    </row>
    <row r="710" spans="102:128" ht="15">
      <c r="CX710">
        <v>2.15273775216138</v>
      </c>
      <c r="CY710">
        <v>1.3479773814702001</v>
      </c>
      <c r="CZ710">
        <v>1.65775401069519</v>
      </c>
      <c r="DA710">
        <v>1.8895478131949599</v>
      </c>
      <c r="DB710">
        <v>1.6684771255483599</v>
      </c>
      <c r="DC710">
        <v>1.2912267928649399</v>
      </c>
      <c r="DD710">
        <v>1.24472315692872</v>
      </c>
      <c r="DE710">
        <v>1.24472315692872</v>
      </c>
      <c r="DF710">
        <v>1.09360009360009</v>
      </c>
      <c r="DG710">
        <v>1.1826067107966201</v>
      </c>
      <c r="DH710">
        <v>1.1826067107966201</v>
      </c>
      <c r="DI710">
        <v>1.26993589022607</v>
      </c>
      <c r="DJ710">
        <v>1.0601956358164</v>
      </c>
      <c r="DK710">
        <v>1.1165331391114299</v>
      </c>
      <c r="DL710">
        <v>1.1727861771058301</v>
      </c>
      <c r="DM710">
        <v>1.2284082798001399</v>
      </c>
      <c r="DN710">
        <v>1.20818547433168</v>
      </c>
      <c r="DO710" s="70">
        <v>1.15792556131715</v>
      </c>
      <c r="DP710">
        <v>1.07722007722008</v>
      </c>
      <c r="DS710">
        <v>1.3479773814702001</v>
      </c>
      <c r="DT710">
        <v>1.8895478131949599</v>
      </c>
      <c r="DU710">
        <v>2.1388394446422199</v>
      </c>
      <c r="DV710">
        <v>1.20460358056266</v>
      </c>
      <c r="DW710">
        <v>1.39920159680639</v>
      </c>
      <c r="DX710">
        <v>1.2863025962399299</v>
      </c>
    </row>
    <row r="711" spans="102:128" ht="15">
      <c r="CX711">
        <v>2.15273775216138</v>
      </c>
      <c r="CY711">
        <v>1.3479773814702001</v>
      </c>
      <c r="CZ711">
        <v>1.65775401069519</v>
      </c>
      <c r="DA711">
        <v>1.8895478131949599</v>
      </c>
      <c r="DB711">
        <v>1.6684771255483599</v>
      </c>
      <c r="DC711">
        <v>1.2912267928649399</v>
      </c>
      <c r="DD711">
        <v>1.24472315692872</v>
      </c>
      <c r="DE711">
        <v>1.24472315692872</v>
      </c>
      <c r="DF711">
        <v>1.09360009360009</v>
      </c>
      <c r="DG711">
        <v>1.1826067107966201</v>
      </c>
      <c r="DH711">
        <v>1.1826067107966201</v>
      </c>
      <c r="DI711">
        <v>1.26993589022607</v>
      </c>
      <c r="DJ711">
        <v>1.0601956358164</v>
      </c>
      <c r="DK711">
        <v>1.1165331391114299</v>
      </c>
      <c r="DL711">
        <v>1.1727861771058301</v>
      </c>
      <c r="DM711">
        <v>1.2284082798001399</v>
      </c>
      <c r="DN711">
        <v>1.20818547433168</v>
      </c>
      <c r="DO711" s="70">
        <v>1.15792556131715</v>
      </c>
      <c r="DP711">
        <v>1.07722007722008</v>
      </c>
      <c r="DS711">
        <v>1.3479773814702001</v>
      </c>
      <c r="DT711">
        <v>1.8895478131949599</v>
      </c>
      <c r="DU711">
        <v>2.1388394446422199</v>
      </c>
      <c r="DV711">
        <v>1.20460358056266</v>
      </c>
      <c r="DW711">
        <v>1.39920159680639</v>
      </c>
      <c r="DX711">
        <v>1.2863025962399299</v>
      </c>
    </row>
    <row r="712" spans="102:128" ht="15">
      <c r="CX712">
        <v>2.15273775216138</v>
      </c>
      <c r="CY712">
        <v>1.3479773814702001</v>
      </c>
      <c r="CZ712">
        <v>1.65775401069519</v>
      </c>
      <c r="DA712">
        <v>1.8895478131949599</v>
      </c>
      <c r="DB712">
        <v>1.6684771255483599</v>
      </c>
      <c r="DC712">
        <v>1.2912267928649399</v>
      </c>
      <c r="DD712">
        <v>1.24472315692872</v>
      </c>
      <c r="DE712">
        <v>1.24472315692872</v>
      </c>
      <c r="DF712">
        <v>1.09360009360009</v>
      </c>
      <c r="DG712">
        <v>1.1826067107966201</v>
      </c>
      <c r="DH712">
        <v>1.1826067107966201</v>
      </c>
      <c r="DI712">
        <v>1.26993589022607</v>
      </c>
      <c r="DJ712">
        <v>1.0601956358164</v>
      </c>
      <c r="DK712">
        <v>1.1165331391114299</v>
      </c>
      <c r="DL712">
        <v>1.1727861771058301</v>
      </c>
      <c r="DM712">
        <v>1.2284082798001399</v>
      </c>
      <c r="DN712">
        <v>1.20818547433168</v>
      </c>
      <c r="DO712" s="70">
        <v>1.15792556131715</v>
      </c>
      <c r="DP712">
        <v>1.07722007722008</v>
      </c>
      <c r="DS712">
        <v>1.3479773814702001</v>
      </c>
      <c r="DT712">
        <v>1.8895478131949599</v>
      </c>
      <c r="DU712">
        <v>2.1388394446422199</v>
      </c>
      <c r="DV712">
        <v>1.20460358056266</v>
      </c>
      <c r="DW712">
        <v>1.39920159680639</v>
      </c>
      <c r="DX712">
        <v>1.2863025962399299</v>
      </c>
    </row>
    <row r="713" spans="102:128" ht="15">
      <c r="CX713">
        <v>2.15273775216138</v>
      </c>
      <c r="CY713">
        <v>1.3479773814702001</v>
      </c>
      <c r="CZ713">
        <v>1.65775401069519</v>
      </c>
      <c r="DA713">
        <v>1.8895478131949599</v>
      </c>
      <c r="DB713">
        <v>1.6684771255483599</v>
      </c>
      <c r="DC713">
        <v>1.2912267928649399</v>
      </c>
      <c r="DD713">
        <v>1.24472315692872</v>
      </c>
      <c r="DE713">
        <v>1.24472315692872</v>
      </c>
      <c r="DF713">
        <v>1.09360009360009</v>
      </c>
      <c r="DG713">
        <v>1.1826067107966201</v>
      </c>
      <c r="DH713">
        <v>1.1826067107966201</v>
      </c>
      <c r="DI713">
        <v>1.26993589022607</v>
      </c>
      <c r="DJ713">
        <v>1.0601956358164</v>
      </c>
      <c r="DK713">
        <v>1.1165331391114299</v>
      </c>
      <c r="DL713">
        <v>1.1727861771058301</v>
      </c>
      <c r="DM713">
        <v>1.2284082798001399</v>
      </c>
      <c r="DN713">
        <v>1.20818547433168</v>
      </c>
      <c r="DO713" s="70">
        <v>1.15792556131715</v>
      </c>
      <c r="DP713">
        <v>1.07722007722008</v>
      </c>
      <c r="DS713">
        <v>1.3479773814702001</v>
      </c>
      <c r="DT713">
        <v>1.8895478131949599</v>
      </c>
      <c r="DU713">
        <v>2.1388394446422199</v>
      </c>
      <c r="DV713">
        <v>1.20460358056266</v>
      </c>
      <c r="DW713">
        <v>1.39920159680639</v>
      </c>
      <c r="DX713">
        <v>1.2863025962399299</v>
      </c>
    </row>
    <row r="714" spans="102:128" ht="15">
      <c r="CX714">
        <v>2.15273775216138</v>
      </c>
      <c r="CY714">
        <v>1.3479773814702001</v>
      </c>
      <c r="CZ714">
        <v>1.65775401069519</v>
      </c>
      <c r="DA714">
        <v>1.8895478131949599</v>
      </c>
      <c r="DB714">
        <v>1.6684771255483599</v>
      </c>
      <c r="DC714">
        <v>1.2912267928649399</v>
      </c>
      <c r="DD714">
        <v>1.24472315692872</v>
      </c>
      <c r="DE714">
        <v>1.24472315692872</v>
      </c>
      <c r="DF714">
        <v>1.09360009360009</v>
      </c>
      <c r="DG714">
        <v>1.1826067107966201</v>
      </c>
      <c r="DH714">
        <v>1.1826067107966201</v>
      </c>
      <c r="DI714">
        <v>1.26993589022607</v>
      </c>
      <c r="DJ714">
        <v>1.0601956358164</v>
      </c>
      <c r="DK714">
        <v>1.1165331391114299</v>
      </c>
      <c r="DL714">
        <v>1.1727861771058301</v>
      </c>
      <c r="DM714">
        <v>1.2284082798001399</v>
      </c>
      <c r="DN714">
        <v>1.20818547433168</v>
      </c>
      <c r="DO714" s="70">
        <v>1.15792556131715</v>
      </c>
      <c r="DP714">
        <v>1.07722007722008</v>
      </c>
      <c r="DS714">
        <v>1.3479773814702001</v>
      </c>
      <c r="DT714">
        <v>1.8895478131949599</v>
      </c>
      <c r="DU714">
        <v>2.1388394446422199</v>
      </c>
      <c r="DV714">
        <v>1.20460358056266</v>
      </c>
      <c r="DW714">
        <v>1.39920159680639</v>
      </c>
      <c r="DX714">
        <v>1.2863025962399299</v>
      </c>
    </row>
    <row r="715" spans="102:128" ht="15">
      <c r="CX715">
        <v>2.15273775216138</v>
      </c>
      <c r="CY715">
        <v>1.3479773814702001</v>
      </c>
      <c r="CZ715">
        <v>1.65775401069519</v>
      </c>
      <c r="DA715">
        <v>1.8895478131949599</v>
      </c>
      <c r="DB715">
        <v>1.6684771255483599</v>
      </c>
      <c r="DC715">
        <v>1.2912267928649399</v>
      </c>
      <c r="DD715">
        <v>1.24472315692872</v>
      </c>
      <c r="DE715">
        <v>1.24472315692872</v>
      </c>
      <c r="DF715">
        <v>1.09360009360009</v>
      </c>
      <c r="DG715">
        <v>1.1826067107966201</v>
      </c>
      <c r="DH715">
        <v>1.1826067107966201</v>
      </c>
      <c r="DI715">
        <v>1.26993589022607</v>
      </c>
      <c r="DJ715">
        <v>1.0601956358164</v>
      </c>
      <c r="DK715">
        <v>1.1165331391114299</v>
      </c>
      <c r="DL715">
        <v>1.1727861771058301</v>
      </c>
      <c r="DM715">
        <v>1.2284082798001399</v>
      </c>
      <c r="DN715">
        <v>1.20818547433168</v>
      </c>
      <c r="DO715" s="70">
        <v>1.15792556131715</v>
      </c>
      <c r="DP715">
        <v>1.07722007722008</v>
      </c>
      <c r="DS715">
        <v>1.3479773814702001</v>
      </c>
      <c r="DT715">
        <v>1.8895478131949599</v>
      </c>
      <c r="DU715">
        <v>2.1388394446422199</v>
      </c>
      <c r="DV715">
        <v>1.20460358056266</v>
      </c>
      <c r="DW715">
        <v>1.39920159680639</v>
      </c>
      <c r="DX715">
        <v>1.2863025962399299</v>
      </c>
    </row>
    <row r="716" spans="102:128" ht="15">
      <c r="CX716">
        <v>2.15273775216138</v>
      </c>
      <c r="CY716">
        <v>1.3479773814702001</v>
      </c>
      <c r="CZ716">
        <v>1.65775401069519</v>
      </c>
      <c r="DA716">
        <v>1.8895478131949599</v>
      </c>
      <c r="DB716">
        <v>1.6684771255483599</v>
      </c>
      <c r="DC716">
        <v>1.2912267928649399</v>
      </c>
      <c r="DD716">
        <v>1.24472315692872</v>
      </c>
      <c r="DE716">
        <v>1.24472315692872</v>
      </c>
      <c r="DF716">
        <v>1.09360009360009</v>
      </c>
      <c r="DG716">
        <v>1.1826067107966201</v>
      </c>
      <c r="DH716">
        <v>1.1826067107966201</v>
      </c>
      <c r="DI716">
        <v>1.26993589022607</v>
      </c>
      <c r="DJ716">
        <v>1.0601956358164</v>
      </c>
      <c r="DK716">
        <v>1.1165331391114299</v>
      </c>
      <c r="DL716">
        <v>1.1727861771058301</v>
      </c>
      <c r="DM716">
        <v>1.2284082798001399</v>
      </c>
      <c r="DN716">
        <v>1.20818547433168</v>
      </c>
      <c r="DO716" s="70">
        <v>1.15792556131715</v>
      </c>
      <c r="DP716">
        <v>1.07722007722008</v>
      </c>
      <c r="DS716">
        <v>1.3479773814702001</v>
      </c>
      <c r="DT716">
        <v>1.8895478131949599</v>
      </c>
      <c r="DU716">
        <v>2.1388394446422199</v>
      </c>
      <c r="DV716">
        <v>1.20460358056266</v>
      </c>
      <c r="DW716">
        <v>1.39920159680639</v>
      </c>
      <c r="DX716">
        <v>1.2863025962399299</v>
      </c>
    </row>
    <row r="717" spans="102:128" ht="15">
      <c r="CX717">
        <v>2.15273775216138</v>
      </c>
      <c r="CY717">
        <v>1.3479773814702001</v>
      </c>
      <c r="CZ717">
        <v>1.65775401069519</v>
      </c>
      <c r="DA717">
        <v>1.8895478131949599</v>
      </c>
      <c r="DB717">
        <v>1.6684771255483599</v>
      </c>
      <c r="DC717">
        <v>1.2912267928649399</v>
      </c>
      <c r="DD717">
        <v>1.24472315692872</v>
      </c>
      <c r="DE717">
        <v>1.24472315692872</v>
      </c>
      <c r="DF717">
        <v>1.09360009360009</v>
      </c>
      <c r="DG717">
        <v>1.1826067107966201</v>
      </c>
      <c r="DH717">
        <v>1.1826067107966201</v>
      </c>
      <c r="DI717">
        <v>1.26993589022607</v>
      </c>
      <c r="DJ717">
        <v>1.0601956358164</v>
      </c>
      <c r="DK717">
        <v>1.1165331391114299</v>
      </c>
      <c r="DL717">
        <v>1.1727861771058301</v>
      </c>
      <c r="DM717">
        <v>1.2284082798001399</v>
      </c>
      <c r="DN717">
        <v>1.20818547433168</v>
      </c>
      <c r="DO717" s="70">
        <v>1.15792556131715</v>
      </c>
      <c r="DP717">
        <v>1.07722007722008</v>
      </c>
      <c r="DS717">
        <v>1.3479773814702001</v>
      </c>
      <c r="DT717">
        <v>1.8895478131949599</v>
      </c>
      <c r="DU717">
        <v>2.1388394446422199</v>
      </c>
      <c r="DV717">
        <v>1.20460358056266</v>
      </c>
      <c r="DW717">
        <v>1.39920159680639</v>
      </c>
      <c r="DX717">
        <v>1.2863025962399299</v>
      </c>
    </row>
    <row r="718" spans="102:128" ht="15">
      <c r="CX718">
        <v>2.15273775216138</v>
      </c>
      <c r="CY718">
        <v>1.3479773814702001</v>
      </c>
      <c r="CZ718">
        <v>1.65775401069519</v>
      </c>
      <c r="DA718">
        <v>1.8895478131949599</v>
      </c>
      <c r="DB718">
        <v>1.6684771255483599</v>
      </c>
      <c r="DC718">
        <v>1.2912267928649399</v>
      </c>
      <c r="DD718">
        <v>1.24472315692872</v>
      </c>
      <c r="DE718">
        <v>1.24472315692872</v>
      </c>
      <c r="DF718">
        <v>1.09360009360009</v>
      </c>
      <c r="DG718">
        <v>1.1826067107966201</v>
      </c>
      <c r="DH718">
        <v>1.1826067107966201</v>
      </c>
      <c r="DI718">
        <v>1.26993589022607</v>
      </c>
      <c r="DJ718">
        <v>1.0601956358164</v>
      </c>
      <c r="DK718">
        <v>1.1165331391114299</v>
      </c>
      <c r="DL718">
        <v>1.1727861771058301</v>
      </c>
      <c r="DM718">
        <v>1.2284082798001399</v>
      </c>
      <c r="DN718">
        <v>1.20818547433168</v>
      </c>
      <c r="DO718" s="70">
        <v>1.15792556131715</v>
      </c>
      <c r="DP718">
        <v>1.07722007722008</v>
      </c>
      <c r="DS718">
        <v>1.3479773814702001</v>
      </c>
      <c r="DT718">
        <v>1.8895478131949599</v>
      </c>
      <c r="DU718">
        <v>2.1388394446422199</v>
      </c>
      <c r="DV718">
        <v>1.20460358056266</v>
      </c>
      <c r="DW718">
        <v>1.39920159680639</v>
      </c>
      <c r="DX718">
        <v>1.2863025962399299</v>
      </c>
    </row>
    <row r="719" spans="102:128" ht="15">
      <c r="CX719">
        <v>2.15273775216138</v>
      </c>
      <c r="CY719">
        <v>1.3479773814702001</v>
      </c>
      <c r="CZ719">
        <v>1.65775401069519</v>
      </c>
      <c r="DA719">
        <v>1.8895478131949599</v>
      </c>
      <c r="DB719">
        <v>1.6684771255483599</v>
      </c>
      <c r="DC719">
        <v>1.2912267928649399</v>
      </c>
      <c r="DD719">
        <v>1.24472315692872</v>
      </c>
      <c r="DE719">
        <v>1.24472315692872</v>
      </c>
      <c r="DF719">
        <v>1.09360009360009</v>
      </c>
      <c r="DG719">
        <v>1.1826067107966201</v>
      </c>
      <c r="DH719">
        <v>1.1826067107966201</v>
      </c>
      <c r="DI719">
        <v>1.26993589022607</v>
      </c>
      <c r="DJ719">
        <v>1.0601956358164</v>
      </c>
      <c r="DK719">
        <v>1.1165331391114299</v>
      </c>
      <c r="DL719">
        <v>1.1727861771058301</v>
      </c>
      <c r="DM719">
        <v>1.2284082798001399</v>
      </c>
      <c r="DN719">
        <v>1.20818547433168</v>
      </c>
      <c r="DO719" s="70">
        <v>1.15792556131715</v>
      </c>
      <c r="DP719">
        <v>1.07722007722008</v>
      </c>
      <c r="DS719">
        <v>1.3479773814702001</v>
      </c>
      <c r="DT719">
        <v>1.8895478131949599</v>
      </c>
      <c r="DU719">
        <v>2.1388394446422199</v>
      </c>
      <c r="DV719">
        <v>1.20460358056266</v>
      </c>
      <c r="DW719">
        <v>1.39920159680639</v>
      </c>
      <c r="DX719">
        <v>1.2863025962399299</v>
      </c>
    </row>
    <row r="720" spans="102:128" ht="15">
      <c r="CX720">
        <v>2.15273775216138</v>
      </c>
      <c r="CY720">
        <v>1.3479773814702001</v>
      </c>
      <c r="CZ720">
        <v>1.65775401069519</v>
      </c>
      <c r="DA720">
        <v>1.8895478131949599</v>
      </c>
      <c r="DB720">
        <v>1.6684771255483599</v>
      </c>
      <c r="DC720">
        <v>1.2912267928649399</v>
      </c>
      <c r="DD720">
        <v>1.24472315692872</v>
      </c>
      <c r="DE720">
        <v>1.24472315692872</v>
      </c>
      <c r="DF720">
        <v>1.09360009360009</v>
      </c>
      <c r="DG720">
        <v>1.1826067107966201</v>
      </c>
      <c r="DH720">
        <v>1.1826067107966201</v>
      </c>
      <c r="DI720">
        <v>1.26993589022607</v>
      </c>
      <c r="DJ720">
        <v>1.0601956358164</v>
      </c>
      <c r="DK720">
        <v>1.1165331391114299</v>
      </c>
      <c r="DL720">
        <v>1.1727861771058301</v>
      </c>
      <c r="DM720">
        <v>1.2284082798001399</v>
      </c>
      <c r="DN720">
        <v>1.20818547433168</v>
      </c>
      <c r="DO720" s="70">
        <v>1.15792556131715</v>
      </c>
      <c r="DP720">
        <v>1.07722007722008</v>
      </c>
      <c r="DS720">
        <v>1.3479773814702001</v>
      </c>
      <c r="DT720">
        <v>1.8895478131949599</v>
      </c>
      <c r="DU720">
        <v>2.1388394446422199</v>
      </c>
      <c r="DV720">
        <v>1.20460358056266</v>
      </c>
      <c r="DW720">
        <v>1.39920159680639</v>
      </c>
      <c r="DX720">
        <v>1.2863025962399299</v>
      </c>
    </row>
    <row r="721" spans="102:128" ht="15">
      <c r="CX721">
        <v>2.15273775216138</v>
      </c>
      <c r="CY721">
        <v>1.3479773814702001</v>
      </c>
      <c r="CZ721">
        <v>1.65775401069519</v>
      </c>
      <c r="DA721">
        <v>1.8895478131949599</v>
      </c>
      <c r="DB721">
        <v>1.6684771255483599</v>
      </c>
      <c r="DC721">
        <v>1.2912267928649399</v>
      </c>
      <c r="DD721">
        <v>1.24472315692872</v>
      </c>
      <c r="DE721">
        <v>1.24472315692872</v>
      </c>
      <c r="DF721">
        <v>1.09360009360009</v>
      </c>
      <c r="DG721">
        <v>1.1826067107966201</v>
      </c>
      <c r="DH721">
        <v>1.1826067107966201</v>
      </c>
      <c r="DI721">
        <v>1.26993589022607</v>
      </c>
      <c r="DJ721">
        <v>1.0601956358164</v>
      </c>
      <c r="DK721">
        <v>1.1165331391114299</v>
      </c>
      <c r="DL721">
        <v>1.1727861771058301</v>
      </c>
      <c r="DM721">
        <v>1.2284082798001399</v>
      </c>
      <c r="DN721">
        <v>1.20818547433168</v>
      </c>
      <c r="DO721" s="70">
        <v>1.15792556131715</v>
      </c>
      <c r="DP721">
        <v>1.07722007722008</v>
      </c>
      <c r="DS721">
        <v>1.3479773814702001</v>
      </c>
      <c r="DT721">
        <v>1.8895478131949599</v>
      </c>
      <c r="DU721">
        <v>2.1388394446422199</v>
      </c>
      <c r="DV721">
        <v>1.20460358056266</v>
      </c>
      <c r="DW721">
        <v>1.39920159680639</v>
      </c>
      <c r="DX721">
        <v>1.2863025962399299</v>
      </c>
    </row>
    <row r="722" spans="102:128" ht="15">
      <c r="CX722">
        <v>2.15273775216138</v>
      </c>
      <c r="CY722">
        <v>1.3479773814702001</v>
      </c>
      <c r="CZ722">
        <v>1.65775401069519</v>
      </c>
      <c r="DA722">
        <v>1.8895478131949599</v>
      </c>
      <c r="DB722">
        <v>1.6684771255483599</v>
      </c>
      <c r="DC722">
        <v>1.2912267928649399</v>
      </c>
      <c r="DD722">
        <v>1.24472315692872</v>
      </c>
      <c r="DE722">
        <v>1.24472315692872</v>
      </c>
      <c r="DF722">
        <v>1.09360009360009</v>
      </c>
      <c r="DG722">
        <v>1.1826067107966201</v>
      </c>
      <c r="DH722">
        <v>1.1826067107966201</v>
      </c>
      <c r="DI722">
        <v>1.26993589022607</v>
      </c>
      <c r="DJ722">
        <v>1.0601956358164</v>
      </c>
      <c r="DK722">
        <v>1.1165331391114299</v>
      </c>
      <c r="DL722">
        <v>1.1727861771058301</v>
      </c>
      <c r="DM722">
        <v>1.2284082798001399</v>
      </c>
      <c r="DN722">
        <v>1.20818547433168</v>
      </c>
      <c r="DO722" s="70">
        <v>1.15792556131715</v>
      </c>
      <c r="DP722">
        <v>1.07722007722008</v>
      </c>
      <c r="DS722">
        <v>1.3479773814702001</v>
      </c>
      <c r="DT722">
        <v>1.8895478131949599</v>
      </c>
      <c r="DU722">
        <v>2.1388394446422199</v>
      </c>
      <c r="DV722">
        <v>1.20460358056266</v>
      </c>
      <c r="DW722">
        <v>1.39920159680639</v>
      </c>
      <c r="DX722">
        <v>1.2863025962399299</v>
      </c>
    </row>
    <row r="723" spans="102:128" ht="15">
      <c r="CX723">
        <v>2.15273775216138</v>
      </c>
      <c r="CY723">
        <v>1.3479773814702001</v>
      </c>
      <c r="CZ723">
        <v>1.65775401069519</v>
      </c>
      <c r="DA723">
        <v>1.8895478131949599</v>
      </c>
      <c r="DB723">
        <v>1.6684771255483599</v>
      </c>
      <c r="DC723">
        <v>1.2912267928649399</v>
      </c>
      <c r="DD723">
        <v>1.24472315692872</v>
      </c>
      <c r="DE723">
        <v>1.24472315692872</v>
      </c>
      <c r="DF723">
        <v>1.09360009360009</v>
      </c>
      <c r="DG723">
        <v>1.1826067107966201</v>
      </c>
      <c r="DH723">
        <v>1.1826067107966201</v>
      </c>
      <c r="DI723">
        <v>1.26993589022607</v>
      </c>
      <c r="DJ723">
        <v>1.0601956358164</v>
      </c>
      <c r="DK723">
        <v>1.1165331391114299</v>
      </c>
      <c r="DL723">
        <v>1.1727861771058301</v>
      </c>
      <c r="DM723">
        <v>1.2284082798001399</v>
      </c>
      <c r="DN723">
        <v>1.20818547433168</v>
      </c>
      <c r="DO723" s="70">
        <v>1.15792556131715</v>
      </c>
      <c r="DP723">
        <v>1.07722007722008</v>
      </c>
      <c r="DS723">
        <v>1.3479773814702001</v>
      </c>
      <c r="DT723">
        <v>1.8895478131949599</v>
      </c>
      <c r="DU723">
        <v>2.1388394446422199</v>
      </c>
      <c r="DV723">
        <v>1.20460358056266</v>
      </c>
      <c r="DW723">
        <v>1.39920159680639</v>
      </c>
      <c r="DX723">
        <v>1.2863025962399299</v>
      </c>
    </row>
    <row r="724" spans="102:128" ht="15">
      <c r="CX724">
        <v>2.15273775216138</v>
      </c>
      <c r="CY724">
        <v>1.3479773814702001</v>
      </c>
      <c r="CZ724">
        <v>1.65775401069519</v>
      </c>
      <c r="DA724">
        <v>1.8895478131949599</v>
      </c>
      <c r="DB724">
        <v>1.6684771255483599</v>
      </c>
      <c r="DC724">
        <v>1.2912267928649399</v>
      </c>
      <c r="DD724">
        <v>1.24472315692872</v>
      </c>
      <c r="DE724">
        <v>1.24472315692872</v>
      </c>
      <c r="DF724">
        <v>1.09360009360009</v>
      </c>
      <c r="DG724">
        <v>1.1826067107966201</v>
      </c>
      <c r="DH724">
        <v>1.1826067107966201</v>
      </c>
      <c r="DI724">
        <v>1.26993589022607</v>
      </c>
      <c r="DJ724">
        <v>1.0601956358164</v>
      </c>
      <c r="DK724">
        <v>1.1165331391114299</v>
      </c>
      <c r="DL724">
        <v>1.1727861771058301</v>
      </c>
      <c r="DM724">
        <v>1.2284082798001399</v>
      </c>
      <c r="DN724">
        <v>1.20818547433168</v>
      </c>
      <c r="DO724" s="70">
        <v>1.15792556131715</v>
      </c>
      <c r="DP724">
        <v>1.07722007722008</v>
      </c>
      <c r="DS724">
        <v>1.3479773814702001</v>
      </c>
      <c r="DT724">
        <v>1.8895478131949599</v>
      </c>
      <c r="DU724">
        <v>2.1388394446422199</v>
      </c>
      <c r="DV724">
        <v>1.20460358056266</v>
      </c>
      <c r="DW724">
        <v>1.39920159680639</v>
      </c>
      <c r="DX724">
        <v>1.2863025962399299</v>
      </c>
    </row>
    <row r="725" spans="102:128" ht="15">
      <c r="CX725">
        <v>2.15273775216138</v>
      </c>
      <c r="CY725">
        <v>1.3479773814702001</v>
      </c>
      <c r="CZ725">
        <v>1.65775401069519</v>
      </c>
      <c r="DA725">
        <v>1.8895478131949599</v>
      </c>
      <c r="DB725">
        <v>1.6684771255483599</v>
      </c>
      <c r="DC725">
        <v>1.2912267928649399</v>
      </c>
      <c r="DD725">
        <v>1.24472315692872</v>
      </c>
      <c r="DE725">
        <v>1.24472315692872</v>
      </c>
      <c r="DF725">
        <v>1.09360009360009</v>
      </c>
      <c r="DG725">
        <v>1.1826067107966201</v>
      </c>
      <c r="DH725">
        <v>1.1826067107966201</v>
      </c>
      <c r="DI725">
        <v>1.26993589022607</v>
      </c>
      <c r="DJ725">
        <v>1.0601956358164</v>
      </c>
      <c r="DK725">
        <v>1.1165331391114299</v>
      </c>
      <c r="DL725">
        <v>1.1727861771058301</v>
      </c>
      <c r="DM725">
        <v>1.2284082798001399</v>
      </c>
      <c r="DN725">
        <v>1.20818547433168</v>
      </c>
      <c r="DO725" s="70">
        <v>1.15792556131715</v>
      </c>
      <c r="DP725">
        <v>1.07722007722008</v>
      </c>
      <c r="DS725">
        <v>1.3479773814702001</v>
      </c>
      <c r="DT725">
        <v>1.8895478131949599</v>
      </c>
      <c r="DU725">
        <v>2.1388394446422199</v>
      </c>
      <c r="DV725">
        <v>1.20460358056266</v>
      </c>
      <c r="DW725">
        <v>1.39920159680639</v>
      </c>
      <c r="DX725">
        <v>1.2863025962399299</v>
      </c>
    </row>
    <row r="726" spans="102:128" ht="15">
      <c r="CX726">
        <v>2.15273775216138</v>
      </c>
      <c r="CY726">
        <v>1.3479773814702001</v>
      </c>
      <c r="CZ726">
        <v>1.65775401069519</v>
      </c>
      <c r="DA726">
        <v>1.8895478131949599</v>
      </c>
      <c r="DB726">
        <v>1.6684771255483599</v>
      </c>
      <c r="DC726">
        <v>1.2912267928649399</v>
      </c>
      <c r="DD726">
        <v>1.24472315692872</v>
      </c>
      <c r="DE726">
        <v>1.24472315692872</v>
      </c>
      <c r="DF726">
        <v>1.09360009360009</v>
      </c>
      <c r="DG726">
        <v>1.1826067107966201</v>
      </c>
      <c r="DH726">
        <v>1.1826067107966201</v>
      </c>
      <c r="DI726">
        <v>1.26993589022607</v>
      </c>
      <c r="DJ726">
        <v>1.0601956358164</v>
      </c>
      <c r="DK726">
        <v>1.1165331391114299</v>
      </c>
      <c r="DL726">
        <v>1.1727861771058301</v>
      </c>
      <c r="DM726">
        <v>1.2284082798001399</v>
      </c>
      <c r="DN726">
        <v>1.20818547433168</v>
      </c>
      <c r="DO726" s="70">
        <v>1.15792556131715</v>
      </c>
      <c r="DP726">
        <v>1.07722007722008</v>
      </c>
      <c r="DS726">
        <v>1.3479773814702001</v>
      </c>
      <c r="DT726">
        <v>1.8895478131949599</v>
      </c>
      <c r="DU726">
        <v>2.1388394446422199</v>
      </c>
      <c r="DV726">
        <v>1.20460358056266</v>
      </c>
      <c r="DW726">
        <v>1.39920159680639</v>
      </c>
      <c r="DX726">
        <v>1.2863025962399299</v>
      </c>
    </row>
    <row r="727" spans="102:128" ht="15">
      <c r="CX727">
        <v>2.15273775216138</v>
      </c>
      <c r="CY727">
        <v>1.3479773814702001</v>
      </c>
      <c r="CZ727">
        <v>1.65775401069519</v>
      </c>
      <c r="DA727">
        <v>1.8895478131949599</v>
      </c>
      <c r="DB727">
        <v>1.6684771255483599</v>
      </c>
      <c r="DC727">
        <v>1.2912267928649399</v>
      </c>
      <c r="DD727">
        <v>1.24472315692872</v>
      </c>
      <c r="DE727">
        <v>1.24472315692872</v>
      </c>
      <c r="DF727">
        <v>1.09360009360009</v>
      </c>
      <c r="DG727">
        <v>1.1826067107966201</v>
      </c>
      <c r="DH727">
        <v>1.1826067107966201</v>
      </c>
      <c r="DI727">
        <v>1.26993589022607</v>
      </c>
      <c r="DJ727">
        <v>1.0601956358164</v>
      </c>
      <c r="DK727">
        <v>1.1165331391114299</v>
      </c>
      <c r="DL727">
        <v>1.1727861771058301</v>
      </c>
      <c r="DM727">
        <v>1.2284082798001399</v>
      </c>
      <c r="DN727">
        <v>1.20818547433168</v>
      </c>
      <c r="DO727" s="70">
        <v>1.15792556131715</v>
      </c>
      <c r="DP727">
        <v>1.07722007722008</v>
      </c>
      <c r="DS727">
        <v>1.3479773814702001</v>
      </c>
      <c r="DT727">
        <v>1.8895478131949599</v>
      </c>
      <c r="DU727">
        <v>2.1388394446422199</v>
      </c>
      <c r="DV727">
        <v>1.20460358056266</v>
      </c>
      <c r="DW727">
        <v>1.39920159680639</v>
      </c>
      <c r="DX727">
        <v>1.2863025962399299</v>
      </c>
    </row>
    <row r="728" spans="102:128" ht="15">
      <c r="CX728">
        <v>2.15273775216138</v>
      </c>
      <c r="CY728">
        <v>1.3479773814702001</v>
      </c>
      <c r="CZ728">
        <v>1.65775401069519</v>
      </c>
      <c r="DA728">
        <v>1.8895478131949599</v>
      </c>
      <c r="DB728">
        <v>1.6684771255483599</v>
      </c>
      <c r="DC728">
        <v>1.2912267928649399</v>
      </c>
      <c r="DD728">
        <v>1.24472315692872</v>
      </c>
      <c r="DE728">
        <v>1.24472315692872</v>
      </c>
      <c r="DF728">
        <v>1.09360009360009</v>
      </c>
      <c r="DG728">
        <v>1.1826067107966201</v>
      </c>
      <c r="DH728">
        <v>1.1826067107966201</v>
      </c>
      <c r="DI728">
        <v>1.26993589022607</v>
      </c>
      <c r="DJ728">
        <v>1.0601956358164</v>
      </c>
      <c r="DK728">
        <v>1.1165331391114299</v>
      </c>
      <c r="DL728">
        <v>1.1727861771058301</v>
      </c>
      <c r="DM728">
        <v>1.2284082798001399</v>
      </c>
      <c r="DN728">
        <v>1.20818547433168</v>
      </c>
      <c r="DO728" s="70">
        <v>1.15792556131715</v>
      </c>
      <c r="DP728">
        <v>1.07722007722008</v>
      </c>
      <c r="DS728">
        <v>1.3479773814702001</v>
      </c>
      <c r="DT728">
        <v>1.8895478131949599</v>
      </c>
      <c r="DU728">
        <v>2.1388394446422199</v>
      </c>
      <c r="DV728">
        <v>1.20460358056266</v>
      </c>
      <c r="DW728">
        <v>1.39920159680639</v>
      </c>
      <c r="DX728">
        <v>1.2863025962399299</v>
      </c>
    </row>
    <row r="729" spans="102:128" ht="15">
      <c r="CX729">
        <v>2.15273775216138</v>
      </c>
      <c r="CY729">
        <v>1.3479773814702001</v>
      </c>
      <c r="CZ729">
        <v>1.65775401069519</v>
      </c>
      <c r="DA729">
        <v>1.8895478131949599</v>
      </c>
      <c r="DB729">
        <v>1.6684771255483599</v>
      </c>
      <c r="DC729">
        <v>1.2912267928649399</v>
      </c>
      <c r="DD729">
        <v>1.24472315692872</v>
      </c>
      <c r="DE729">
        <v>1.24472315692872</v>
      </c>
      <c r="DF729">
        <v>1.09360009360009</v>
      </c>
      <c r="DG729">
        <v>1.1826067107966201</v>
      </c>
      <c r="DH729">
        <v>1.1826067107966201</v>
      </c>
      <c r="DI729">
        <v>1.26993589022607</v>
      </c>
      <c r="DJ729">
        <v>1.0601956358164</v>
      </c>
      <c r="DK729">
        <v>1.1165331391114299</v>
      </c>
      <c r="DL729">
        <v>1.1727861771058301</v>
      </c>
      <c r="DM729">
        <v>1.2284082798001399</v>
      </c>
      <c r="DN729">
        <v>1.20818547433168</v>
      </c>
      <c r="DO729" s="70">
        <v>1.15792556131715</v>
      </c>
      <c r="DP729">
        <v>1.07722007722008</v>
      </c>
      <c r="DS729">
        <v>1.3479773814702001</v>
      </c>
      <c r="DT729">
        <v>1.8895478131949599</v>
      </c>
      <c r="DU729">
        <v>2.1388394446422199</v>
      </c>
      <c r="DV729">
        <v>1.20460358056266</v>
      </c>
      <c r="DW729">
        <v>1.39920159680639</v>
      </c>
      <c r="DX729">
        <v>1.2863025962399299</v>
      </c>
    </row>
    <row r="730" spans="102:128" ht="15">
      <c r="CX730">
        <v>2.15273775216138</v>
      </c>
      <c r="CY730">
        <v>1.3479773814702001</v>
      </c>
      <c r="CZ730">
        <v>1.65775401069519</v>
      </c>
      <c r="DA730">
        <v>1.8895478131949599</v>
      </c>
      <c r="DB730">
        <v>1.6684771255483599</v>
      </c>
      <c r="DC730">
        <v>1.2912267928649399</v>
      </c>
      <c r="DD730">
        <v>1.24472315692872</v>
      </c>
      <c r="DE730">
        <v>1.24472315692872</v>
      </c>
      <c r="DF730">
        <v>1.09360009360009</v>
      </c>
      <c r="DG730">
        <v>1.1826067107966201</v>
      </c>
      <c r="DH730">
        <v>1.1826067107966201</v>
      </c>
      <c r="DI730">
        <v>1.26993589022607</v>
      </c>
      <c r="DJ730">
        <v>1.0601956358164</v>
      </c>
      <c r="DK730">
        <v>1.1165331391114299</v>
      </c>
      <c r="DL730">
        <v>1.1727861771058301</v>
      </c>
      <c r="DM730">
        <v>1.2284082798001399</v>
      </c>
      <c r="DN730">
        <v>1.20818547433168</v>
      </c>
      <c r="DO730" s="70">
        <v>1.15792556131715</v>
      </c>
      <c r="DP730">
        <v>1.07722007722008</v>
      </c>
      <c r="DS730">
        <v>1.3479773814702001</v>
      </c>
      <c r="DT730">
        <v>1.8895478131949599</v>
      </c>
      <c r="DU730">
        <v>2.1388394446422199</v>
      </c>
      <c r="DV730">
        <v>1.20460358056266</v>
      </c>
      <c r="DW730">
        <v>1.39920159680639</v>
      </c>
      <c r="DX730">
        <v>1.2863025962399299</v>
      </c>
    </row>
    <row r="731" spans="102:128" ht="15">
      <c r="CX731">
        <v>2.15273775216138</v>
      </c>
      <c r="CY731">
        <v>1.3479773814702001</v>
      </c>
      <c r="CZ731">
        <v>1.65775401069519</v>
      </c>
      <c r="DA731">
        <v>1.8895478131949599</v>
      </c>
      <c r="DB731">
        <v>1.6684771255483599</v>
      </c>
      <c r="DC731">
        <v>1.2912267928649399</v>
      </c>
      <c r="DD731">
        <v>1.24472315692872</v>
      </c>
      <c r="DE731">
        <v>1.24472315692872</v>
      </c>
      <c r="DF731">
        <v>1.09360009360009</v>
      </c>
      <c r="DG731">
        <v>1.1826067107966201</v>
      </c>
      <c r="DH731">
        <v>1.1826067107966201</v>
      </c>
      <c r="DI731">
        <v>1.26993589022607</v>
      </c>
      <c r="DJ731">
        <v>1.0601956358164</v>
      </c>
      <c r="DK731">
        <v>1.1165331391114299</v>
      </c>
      <c r="DL731">
        <v>1.1727861771058301</v>
      </c>
      <c r="DM731">
        <v>1.2284082798001399</v>
      </c>
      <c r="DN731">
        <v>1.20818547433168</v>
      </c>
      <c r="DO731" s="70">
        <v>1.15792556131715</v>
      </c>
      <c r="DP731">
        <v>1.07722007722008</v>
      </c>
      <c r="DS731">
        <v>1.3479773814702001</v>
      </c>
      <c r="DT731">
        <v>1.8895478131949599</v>
      </c>
      <c r="DU731">
        <v>2.1388394446422199</v>
      </c>
      <c r="DV731">
        <v>1.20460358056266</v>
      </c>
      <c r="DW731">
        <v>1.39920159680639</v>
      </c>
      <c r="DX731">
        <v>1.2863025962399299</v>
      </c>
    </row>
    <row r="732" spans="102:128" ht="15">
      <c r="CX732">
        <v>2.15273775216138</v>
      </c>
      <c r="CY732">
        <v>1.3479773814702001</v>
      </c>
      <c r="CZ732">
        <v>1.65775401069519</v>
      </c>
      <c r="DA732">
        <v>1.8895478131949599</v>
      </c>
      <c r="DB732">
        <v>1.6684771255483599</v>
      </c>
      <c r="DC732">
        <v>1.2912267928649399</v>
      </c>
      <c r="DD732">
        <v>1.24472315692872</v>
      </c>
      <c r="DE732">
        <v>1.24472315692872</v>
      </c>
      <c r="DF732">
        <v>1.09360009360009</v>
      </c>
      <c r="DG732">
        <v>1.1826067107966201</v>
      </c>
      <c r="DH732">
        <v>1.1826067107966201</v>
      </c>
      <c r="DI732">
        <v>1.26993589022607</v>
      </c>
      <c r="DJ732">
        <v>1.0601956358164</v>
      </c>
      <c r="DK732">
        <v>1.1165331391114299</v>
      </c>
      <c r="DL732">
        <v>1.1727861771058301</v>
      </c>
      <c r="DM732">
        <v>1.2284082798001399</v>
      </c>
      <c r="DN732">
        <v>1.20818547433168</v>
      </c>
      <c r="DO732" s="70">
        <v>1.15792556131715</v>
      </c>
      <c r="DP732">
        <v>1.07722007722008</v>
      </c>
      <c r="DS732">
        <v>1.3479773814702001</v>
      </c>
      <c r="DT732">
        <v>1.8895478131949599</v>
      </c>
      <c r="DU732">
        <v>2.1388394446422199</v>
      </c>
      <c r="DV732">
        <v>1.20460358056266</v>
      </c>
      <c r="DW732">
        <v>1.39920159680639</v>
      </c>
      <c r="DX732">
        <v>1.2863025962399299</v>
      </c>
    </row>
    <row r="733" spans="102:128" ht="15">
      <c r="CX733">
        <v>2.15273775216138</v>
      </c>
      <c r="CY733">
        <v>1.3479773814702001</v>
      </c>
      <c r="CZ733">
        <v>1.65775401069519</v>
      </c>
      <c r="DA733">
        <v>1.8895478131949599</v>
      </c>
      <c r="DB733">
        <v>1.6684771255483599</v>
      </c>
      <c r="DC733">
        <v>1.2912267928649399</v>
      </c>
      <c r="DD733">
        <v>1.24472315692872</v>
      </c>
      <c r="DE733">
        <v>1.24472315692872</v>
      </c>
      <c r="DF733">
        <v>1.09360009360009</v>
      </c>
      <c r="DG733">
        <v>1.1826067107966201</v>
      </c>
      <c r="DH733">
        <v>1.1826067107966201</v>
      </c>
      <c r="DI733">
        <v>1.26993589022607</v>
      </c>
      <c r="DJ733">
        <v>1.0601956358164</v>
      </c>
      <c r="DK733">
        <v>1.1165331391114299</v>
      </c>
      <c r="DL733">
        <v>1.1727861771058301</v>
      </c>
      <c r="DM733">
        <v>1.2284082798001399</v>
      </c>
      <c r="DN733">
        <v>1.20818547433168</v>
      </c>
      <c r="DO733" s="70">
        <v>1.15792556131715</v>
      </c>
      <c r="DP733">
        <v>1.07722007722008</v>
      </c>
      <c r="DS733">
        <v>1.3479773814702001</v>
      </c>
      <c r="DT733">
        <v>1.8895478131949599</v>
      </c>
      <c r="DU733">
        <v>2.1388394446422199</v>
      </c>
      <c r="DV733">
        <v>1.20460358056266</v>
      </c>
      <c r="DW733">
        <v>1.39920159680639</v>
      </c>
      <c r="DX733">
        <v>1.2863025962399299</v>
      </c>
    </row>
    <row r="734" spans="102:128" ht="15">
      <c r="CX734">
        <v>2.15273775216138</v>
      </c>
      <c r="CY734">
        <v>1.3479773814702001</v>
      </c>
      <c r="CZ734">
        <v>1.65775401069519</v>
      </c>
      <c r="DA734">
        <v>1.8895478131949599</v>
      </c>
      <c r="DB734">
        <v>1.6684771255483599</v>
      </c>
      <c r="DC734">
        <v>1.2912267928649399</v>
      </c>
      <c r="DD734">
        <v>1.24472315692872</v>
      </c>
      <c r="DE734">
        <v>1.24472315692872</v>
      </c>
      <c r="DF734">
        <v>1.09360009360009</v>
      </c>
      <c r="DG734">
        <v>1.1826067107966201</v>
      </c>
      <c r="DH734">
        <v>1.1826067107966201</v>
      </c>
      <c r="DI734">
        <v>1.26993589022607</v>
      </c>
      <c r="DJ734">
        <v>1.0601956358164</v>
      </c>
      <c r="DK734">
        <v>1.1165331391114299</v>
      </c>
      <c r="DL734">
        <v>1.1727861771058301</v>
      </c>
      <c r="DM734">
        <v>1.2284082798001399</v>
      </c>
      <c r="DN734">
        <v>1.20818547433168</v>
      </c>
      <c r="DO734" s="70">
        <v>1.15792556131715</v>
      </c>
      <c r="DP734">
        <v>1.07722007722008</v>
      </c>
      <c r="DS734">
        <v>1.3479773814702001</v>
      </c>
      <c r="DT734">
        <v>1.8895478131949599</v>
      </c>
      <c r="DU734">
        <v>2.1388394446422199</v>
      </c>
      <c r="DV734">
        <v>1.20460358056266</v>
      </c>
      <c r="DW734">
        <v>1.39920159680639</v>
      </c>
      <c r="DX734">
        <v>1.2863025962399299</v>
      </c>
    </row>
    <row r="735" spans="102:128" ht="15">
      <c r="CX735">
        <v>2.15273775216138</v>
      </c>
      <c r="CY735">
        <v>1.3479773814702001</v>
      </c>
      <c r="CZ735">
        <v>1.65775401069519</v>
      </c>
      <c r="DA735">
        <v>1.8895478131949599</v>
      </c>
      <c r="DB735">
        <v>1.6684771255483599</v>
      </c>
      <c r="DC735">
        <v>1.2912267928649399</v>
      </c>
      <c r="DD735">
        <v>1.24472315692872</v>
      </c>
      <c r="DE735">
        <v>1.24472315692872</v>
      </c>
      <c r="DF735">
        <v>1.09360009360009</v>
      </c>
      <c r="DG735">
        <v>1.1826067107966201</v>
      </c>
      <c r="DH735">
        <v>1.1826067107966201</v>
      </c>
      <c r="DI735">
        <v>1.26993589022607</v>
      </c>
      <c r="DJ735">
        <v>1.0601956358164</v>
      </c>
      <c r="DK735">
        <v>1.1165331391114299</v>
      </c>
      <c r="DL735">
        <v>1.1727861771058301</v>
      </c>
      <c r="DM735">
        <v>1.2284082798001399</v>
      </c>
      <c r="DN735">
        <v>1.20818547433168</v>
      </c>
      <c r="DO735" s="70">
        <v>1.15792556131715</v>
      </c>
      <c r="DP735">
        <v>1.07722007722008</v>
      </c>
      <c r="DS735">
        <v>1.3479773814702001</v>
      </c>
      <c r="DT735">
        <v>1.8895478131949599</v>
      </c>
      <c r="DU735">
        <v>2.1388394446422199</v>
      </c>
      <c r="DV735">
        <v>1.20460358056266</v>
      </c>
      <c r="DW735">
        <v>1.39920159680639</v>
      </c>
      <c r="DX735">
        <v>1.2863025962399299</v>
      </c>
    </row>
    <row r="736" spans="102:128" ht="15">
      <c r="CX736">
        <v>2.15273775216138</v>
      </c>
      <c r="CY736">
        <v>1.3479773814702001</v>
      </c>
      <c r="CZ736">
        <v>1.65775401069519</v>
      </c>
      <c r="DA736">
        <v>1.8895478131949599</v>
      </c>
      <c r="DB736">
        <v>1.6684771255483599</v>
      </c>
      <c r="DC736">
        <v>1.2912267928649399</v>
      </c>
      <c r="DD736">
        <v>1.24472315692872</v>
      </c>
      <c r="DE736">
        <v>1.24472315692872</v>
      </c>
      <c r="DF736">
        <v>1.09360009360009</v>
      </c>
      <c r="DG736">
        <v>1.1826067107966201</v>
      </c>
      <c r="DH736">
        <v>1.1826067107966201</v>
      </c>
      <c r="DI736">
        <v>1.26993589022607</v>
      </c>
      <c r="DJ736">
        <v>1.0601956358164</v>
      </c>
      <c r="DK736">
        <v>1.1165331391114299</v>
      </c>
      <c r="DL736">
        <v>1.1727861771058301</v>
      </c>
      <c r="DM736">
        <v>1.2284082798001399</v>
      </c>
      <c r="DN736">
        <v>1.20818547433168</v>
      </c>
      <c r="DO736" s="70">
        <v>1.15792556131715</v>
      </c>
      <c r="DP736">
        <v>1.07722007722008</v>
      </c>
      <c r="DS736">
        <v>1.3479773814702001</v>
      </c>
      <c r="DT736">
        <v>1.8895478131949599</v>
      </c>
      <c r="DU736">
        <v>2.1388394446422199</v>
      </c>
      <c r="DV736">
        <v>1.20460358056266</v>
      </c>
      <c r="DW736">
        <v>1.39920159680639</v>
      </c>
      <c r="DX736">
        <v>1.2863025962399299</v>
      </c>
    </row>
    <row r="737" spans="102:128" ht="15">
      <c r="CX737">
        <v>2.15273775216138</v>
      </c>
      <c r="CY737">
        <v>1.3479773814702001</v>
      </c>
      <c r="CZ737">
        <v>1.65775401069519</v>
      </c>
      <c r="DA737">
        <v>1.8895478131949599</v>
      </c>
      <c r="DB737">
        <v>1.6684771255483599</v>
      </c>
      <c r="DC737">
        <v>1.2912267928649399</v>
      </c>
      <c r="DD737">
        <v>1.24472315692872</v>
      </c>
      <c r="DE737">
        <v>1.24472315692872</v>
      </c>
      <c r="DF737">
        <v>1.09360009360009</v>
      </c>
      <c r="DG737">
        <v>1.1826067107966201</v>
      </c>
      <c r="DH737">
        <v>1.1826067107966201</v>
      </c>
      <c r="DI737">
        <v>1.26993589022607</v>
      </c>
      <c r="DJ737">
        <v>1.0601956358164</v>
      </c>
      <c r="DK737">
        <v>1.1165331391114299</v>
      </c>
      <c r="DL737">
        <v>1.1727861771058301</v>
      </c>
      <c r="DM737">
        <v>1.2284082798001399</v>
      </c>
      <c r="DN737">
        <v>1.20818547433168</v>
      </c>
      <c r="DO737" s="70">
        <v>1.15792556131715</v>
      </c>
      <c r="DP737">
        <v>1.07722007722008</v>
      </c>
      <c r="DS737">
        <v>1.3479773814702001</v>
      </c>
      <c r="DT737">
        <v>1.8895478131949599</v>
      </c>
      <c r="DU737">
        <v>2.1388394446422199</v>
      </c>
      <c r="DV737">
        <v>1.20460358056266</v>
      </c>
      <c r="DW737">
        <v>1.39920159680639</v>
      </c>
      <c r="DX737">
        <v>1.2863025962399299</v>
      </c>
    </row>
    <row r="738" spans="102:128" ht="15">
      <c r="CX738">
        <v>2.15273775216138</v>
      </c>
      <c r="CY738">
        <v>1.3479773814702001</v>
      </c>
      <c r="CZ738">
        <v>1.65775401069519</v>
      </c>
      <c r="DA738">
        <v>1.8895478131949599</v>
      </c>
      <c r="DB738">
        <v>1.6684771255483599</v>
      </c>
      <c r="DC738">
        <v>1.2912267928649399</v>
      </c>
      <c r="DD738">
        <v>1.24472315692872</v>
      </c>
      <c r="DE738">
        <v>1.24472315692872</v>
      </c>
      <c r="DF738">
        <v>1.09360009360009</v>
      </c>
      <c r="DG738">
        <v>1.1826067107966201</v>
      </c>
      <c r="DH738">
        <v>1.1826067107966201</v>
      </c>
      <c r="DI738">
        <v>1.26993589022607</v>
      </c>
      <c r="DJ738">
        <v>1.0601956358164</v>
      </c>
      <c r="DK738">
        <v>1.1165331391114299</v>
      </c>
      <c r="DL738">
        <v>1.1727861771058301</v>
      </c>
      <c r="DM738">
        <v>1.2284082798001399</v>
      </c>
      <c r="DN738">
        <v>1.20818547433168</v>
      </c>
      <c r="DO738" s="70">
        <v>1.15792556131715</v>
      </c>
      <c r="DP738">
        <v>1.07722007722008</v>
      </c>
      <c r="DS738">
        <v>1.3479773814702001</v>
      </c>
      <c r="DT738">
        <v>1.8895478131949599</v>
      </c>
      <c r="DU738">
        <v>2.1388394446422199</v>
      </c>
      <c r="DV738">
        <v>1.20460358056266</v>
      </c>
      <c r="DW738">
        <v>1.39920159680639</v>
      </c>
      <c r="DX738">
        <v>1.2863025962399299</v>
      </c>
    </row>
    <row r="739" spans="102:128" ht="15">
      <c r="CX739">
        <v>2.15273775216138</v>
      </c>
      <c r="CY739">
        <v>1.3479773814702001</v>
      </c>
      <c r="CZ739">
        <v>1.65775401069519</v>
      </c>
      <c r="DA739">
        <v>1.8895478131949599</v>
      </c>
      <c r="DB739">
        <v>1.6684771255483599</v>
      </c>
      <c r="DC739">
        <v>1.2912267928649399</v>
      </c>
      <c r="DD739">
        <v>1.24472315692872</v>
      </c>
      <c r="DE739">
        <v>1.24472315692872</v>
      </c>
      <c r="DF739">
        <v>1.09360009360009</v>
      </c>
      <c r="DG739">
        <v>1.1826067107966201</v>
      </c>
      <c r="DH739">
        <v>1.1826067107966201</v>
      </c>
      <c r="DI739">
        <v>1.26993589022607</v>
      </c>
      <c r="DJ739">
        <v>1.0601956358164</v>
      </c>
      <c r="DK739">
        <v>1.1165331391114299</v>
      </c>
      <c r="DL739">
        <v>1.1727861771058301</v>
      </c>
      <c r="DM739">
        <v>1.2284082798001399</v>
      </c>
      <c r="DN739">
        <v>1.20818547433168</v>
      </c>
      <c r="DO739" s="70">
        <v>1.15792556131715</v>
      </c>
      <c r="DP739">
        <v>1.07722007722008</v>
      </c>
      <c r="DS739">
        <v>1.3479773814702001</v>
      </c>
      <c r="DT739">
        <v>1.8895478131949599</v>
      </c>
      <c r="DU739">
        <v>2.1388394446422199</v>
      </c>
      <c r="DV739">
        <v>1.20460358056266</v>
      </c>
      <c r="DW739">
        <v>1.39920159680639</v>
      </c>
      <c r="DX739">
        <v>1.2863025962399299</v>
      </c>
    </row>
    <row r="740" spans="102:128" ht="15">
      <c r="CX740">
        <v>2.15273775216138</v>
      </c>
      <c r="CY740">
        <v>1.3479773814702001</v>
      </c>
      <c r="CZ740">
        <v>1.65775401069519</v>
      </c>
      <c r="DA740">
        <v>1.8895478131949599</v>
      </c>
      <c r="DB740">
        <v>1.6684771255483599</v>
      </c>
      <c r="DC740">
        <v>1.2912267928649399</v>
      </c>
      <c r="DD740">
        <v>1.24472315692872</v>
      </c>
      <c r="DE740">
        <v>1.24472315692872</v>
      </c>
      <c r="DF740">
        <v>1.09360009360009</v>
      </c>
      <c r="DG740">
        <v>1.1826067107966201</v>
      </c>
      <c r="DH740">
        <v>1.1826067107966201</v>
      </c>
      <c r="DI740">
        <v>1.26993589022607</v>
      </c>
      <c r="DJ740">
        <v>1.0601956358164</v>
      </c>
      <c r="DK740">
        <v>1.1165331391114299</v>
      </c>
      <c r="DL740">
        <v>1.1727861771058301</v>
      </c>
      <c r="DM740">
        <v>1.2284082798001399</v>
      </c>
      <c r="DN740">
        <v>1.20818547433168</v>
      </c>
      <c r="DO740" s="70">
        <v>1.15792556131715</v>
      </c>
      <c r="DP740">
        <v>1.07722007722008</v>
      </c>
      <c r="DS740">
        <v>1.3479773814702001</v>
      </c>
      <c r="DT740">
        <v>1.8895478131949599</v>
      </c>
      <c r="DU740">
        <v>2.1388394446422199</v>
      </c>
      <c r="DV740">
        <v>1.20460358056266</v>
      </c>
      <c r="DW740">
        <v>1.39920159680639</v>
      </c>
      <c r="DX740">
        <v>1.2863025962399299</v>
      </c>
    </row>
    <row r="741" spans="102:128" ht="15">
      <c r="CX741">
        <v>2.15273775216138</v>
      </c>
      <c r="CY741">
        <v>1.3479773814702001</v>
      </c>
      <c r="CZ741">
        <v>1.65775401069519</v>
      </c>
      <c r="DA741">
        <v>1.8895478131949599</v>
      </c>
      <c r="DB741">
        <v>1.6684771255483599</v>
      </c>
      <c r="DC741">
        <v>1.2912267928649399</v>
      </c>
      <c r="DD741">
        <v>1.24472315692872</v>
      </c>
      <c r="DE741">
        <v>1.24472315692872</v>
      </c>
      <c r="DF741">
        <v>1.09360009360009</v>
      </c>
      <c r="DG741">
        <v>1.1826067107966201</v>
      </c>
      <c r="DH741">
        <v>1.1826067107966201</v>
      </c>
      <c r="DI741">
        <v>1.26993589022607</v>
      </c>
      <c r="DJ741">
        <v>1.0601956358164</v>
      </c>
      <c r="DK741">
        <v>1.1165331391114299</v>
      </c>
      <c r="DL741">
        <v>1.1727861771058301</v>
      </c>
      <c r="DM741">
        <v>1.2284082798001399</v>
      </c>
      <c r="DN741">
        <v>1.20818547433168</v>
      </c>
      <c r="DO741" s="70">
        <v>1.15792556131715</v>
      </c>
      <c r="DP741">
        <v>1.07722007722008</v>
      </c>
      <c r="DS741">
        <v>1.3479773814702001</v>
      </c>
      <c r="DT741">
        <v>1.8895478131949599</v>
      </c>
      <c r="DU741">
        <v>2.1388394446422199</v>
      </c>
      <c r="DV741">
        <v>1.20460358056266</v>
      </c>
      <c r="DW741">
        <v>1.39920159680639</v>
      </c>
      <c r="DX741">
        <v>1.2863025962399299</v>
      </c>
    </row>
    <row r="742" spans="102:128" ht="15">
      <c r="CX742">
        <v>2.15273775216138</v>
      </c>
      <c r="CY742">
        <v>1.3479773814702001</v>
      </c>
      <c r="CZ742">
        <v>1.65775401069519</v>
      </c>
      <c r="DA742">
        <v>1.8895478131949599</v>
      </c>
      <c r="DB742">
        <v>1.6684771255483599</v>
      </c>
      <c r="DC742">
        <v>1.2912267928649399</v>
      </c>
      <c r="DD742">
        <v>1.24472315692872</v>
      </c>
      <c r="DE742">
        <v>1.24472315692872</v>
      </c>
      <c r="DF742">
        <v>1.09360009360009</v>
      </c>
      <c r="DG742">
        <v>1.1826067107966201</v>
      </c>
      <c r="DH742">
        <v>1.1826067107966201</v>
      </c>
      <c r="DI742">
        <v>1.26993589022607</v>
      </c>
      <c r="DJ742">
        <v>1.0601956358164</v>
      </c>
      <c r="DK742">
        <v>1.1165331391114299</v>
      </c>
      <c r="DL742">
        <v>1.1727861771058301</v>
      </c>
      <c r="DM742">
        <v>1.2284082798001399</v>
      </c>
      <c r="DN742">
        <v>1.20818547433168</v>
      </c>
      <c r="DO742" s="70">
        <v>1.15792556131715</v>
      </c>
      <c r="DP742">
        <v>1.07722007722008</v>
      </c>
      <c r="DS742">
        <v>1.3479773814702001</v>
      </c>
      <c r="DT742">
        <v>1.8895478131949599</v>
      </c>
      <c r="DU742">
        <v>2.1388394446422199</v>
      </c>
      <c r="DV742">
        <v>1.20460358056266</v>
      </c>
      <c r="DW742">
        <v>1.39920159680639</v>
      </c>
      <c r="DX742">
        <v>1.2863025962399299</v>
      </c>
    </row>
    <row r="743" spans="102:128" ht="15">
      <c r="CX743">
        <v>2.15273775216138</v>
      </c>
      <c r="CY743">
        <v>1.3479773814702001</v>
      </c>
      <c r="CZ743">
        <v>1.65775401069519</v>
      </c>
      <c r="DA743">
        <v>1.8895478131949599</v>
      </c>
      <c r="DB743">
        <v>1.6684771255483599</v>
      </c>
      <c r="DC743">
        <v>1.2912267928649399</v>
      </c>
      <c r="DD743">
        <v>1.24472315692872</v>
      </c>
      <c r="DE743">
        <v>1.24472315692872</v>
      </c>
      <c r="DF743">
        <v>1.09360009360009</v>
      </c>
      <c r="DG743">
        <v>1.1826067107966201</v>
      </c>
      <c r="DH743">
        <v>1.1826067107966201</v>
      </c>
      <c r="DI743">
        <v>1.26993589022607</v>
      </c>
      <c r="DJ743">
        <v>1.0601956358164</v>
      </c>
      <c r="DK743">
        <v>1.1165331391114299</v>
      </c>
      <c r="DL743">
        <v>1.1727861771058301</v>
      </c>
      <c r="DM743">
        <v>1.2284082798001399</v>
      </c>
      <c r="DN743">
        <v>1.20818547433168</v>
      </c>
      <c r="DO743" s="70">
        <v>1.15792556131715</v>
      </c>
      <c r="DP743">
        <v>1.07722007722008</v>
      </c>
      <c r="DS743">
        <v>1.3479773814702001</v>
      </c>
      <c r="DT743">
        <v>1.8895478131949599</v>
      </c>
      <c r="DU743">
        <v>2.1388394446422199</v>
      </c>
      <c r="DV743">
        <v>1.20460358056266</v>
      </c>
      <c r="DW743">
        <v>1.39920159680639</v>
      </c>
      <c r="DX743">
        <v>1.2863025962399299</v>
      </c>
    </row>
    <row r="744" spans="102:128" ht="15">
      <c r="CX744">
        <v>2.15273775216138</v>
      </c>
      <c r="CY744">
        <v>1.3479773814702001</v>
      </c>
      <c r="CZ744">
        <v>1.65775401069519</v>
      </c>
      <c r="DA744">
        <v>1.8895478131949599</v>
      </c>
      <c r="DB744">
        <v>1.6684771255483599</v>
      </c>
      <c r="DC744">
        <v>1.2912267928649399</v>
      </c>
      <c r="DD744">
        <v>1.24472315692872</v>
      </c>
      <c r="DE744">
        <v>1.24472315692872</v>
      </c>
      <c r="DF744">
        <v>1.09360009360009</v>
      </c>
      <c r="DG744">
        <v>1.1826067107966201</v>
      </c>
      <c r="DH744">
        <v>1.1826067107966201</v>
      </c>
      <c r="DI744">
        <v>1.26993589022607</v>
      </c>
      <c r="DJ744">
        <v>1.0601956358164</v>
      </c>
      <c r="DK744">
        <v>1.1165331391114299</v>
      </c>
      <c r="DL744">
        <v>1.1727861771058301</v>
      </c>
      <c r="DM744">
        <v>1.2284082798001399</v>
      </c>
      <c r="DN744">
        <v>1.20818547433168</v>
      </c>
      <c r="DO744" s="70">
        <v>1.15792556131715</v>
      </c>
      <c r="DP744">
        <v>1.07722007722008</v>
      </c>
      <c r="DS744">
        <v>1.3479773814702001</v>
      </c>
      <c r="DT744">
        <v>1.8895478131949599</v>
      </c>
      <c r="DU744">
        <v>2.1388394446422199</v>
      </c>
      <c r="DV744">
        <v>1.20460358056266</v>
      </c>
      <c r="DW744">
        <v>1.39920159680639</v>
      </c>
      <c r="DX744">
        <v>1.2863025962399299</v>
      </c>
    </row>
    <row r="745" spans="102:128" ht="15">
      <c r="CX745">
        <v>2.15273775216138</v>
      </c>
      <c r="CY745">
        <v>1.3479773814702001</v>
      </c>
      <c r="CZ745">
        <v>1.65775401069519</v>
      </c>
      <c r="DA745">
        <v>1.8895478131949599</v>
      </c>
      <c r="DB745">
        <v>1.6684771255483599</v>
      </c>
      <c r="DC745">
        <v>1.2912267928649399</v>
      </c>
      <c r="DD745">
        <v>1.24472315692872</v>
      </c>
      <c r="DE745">
        <v>1.24472315692872</v>
      </c>
      <c r="DF745">
        <v>1.09360009360009</v>
      </c>
      <c r="DG745">
        <v>1.1826067107966201</v>
      </c>
      <c r="DH745">
        <v>1.1826067107966201</v>
      </c>
      <c r="DI745">
        <v>1.26993589022607</v>
      </c>
      <c r="DJ745">
        <v>1.0601956358164</v>
      </c>
      <c r="DK745">
        <v>1.1165331391114299</v>
      </c>
      <c r="DL745">
        <v>1.1727861771058301</v>
      </c>
      <c r="DM745">
        <v>1.2284082798001399</v>
      </c>
      <c r="DN745">
        <v>1.20818547433168</v>
      </c>
      <c r="DO745" s="70">
        <v>1.15792556131715</v>
      </c>
      <c r="DP745">
        <v>1.07722007722008</v>
      </c>
      <c r="DS745">
        <v>1.3479773814702001</v>
      </c>
      <c r="DT745">
        <v>1.8895478131949599</v>
      </c>
      <c r="DU745">
        <v>2.1388394446422199</v>
      </c>
      <c r="DV745">
        <v>1.20460358056266</v>
      </c>
      <c r="DW745">
        <v>1.39920159680639</v>
      </c>
      <c r="DX745">
        <v>1.2863025962399299</v>
      </c>
    </row>
    <row r="746" spans="102:128" ht="15">
      <c r="CX746">
        <v>2.15273775216138</v>
      </c>
      <c r="CY746">
        <v>1.3479773814702001</v>
      </c>
      <c r="CZ746">
        <v>1.65775401069519</v>
      </c>
      <c r="DA746">
        <v>1.8895478131949599</v>
      </c>
      <c r="DB746">
        <v>1.6684771255483599</v>
      </c>
      <c r="DC746">
        <v>1.2912267928649399</v>
      </c>
      <c r="DD746">
        <v>1.24472315692872</v>
      </c>
      <c r="DE746">
        <v>1.24472315692872</v>
      </c>
      <c r="DF746">
        <v>1.09360009360009</v>
      </c>
      <c r="DG746">
        <v>1.1826067107966201</v>
      </c>
      <c r="DH746">
        <v>1.1826067107966201</v>
      </c>
      <c r="DI746">
        <v>1.26993589022607</v>
      </c>
      <c r="DJ746">
        <v>1.0601956358164</v>
      </c>
      <c r="DK746">
        <v>1.1165331391114299</v>
      </c>
      <c r="DL746">
        <v>1.1727861771058301</v>
      </c>
      <c r="DM746">
        <v>1.2284082798001399</v>
      </c>
      <c r="DN746">
        <v>1.20818547433168</v>
      </c>
      <c r="DO746" s="70">
        <v>1.15792556131715</v>
      </c>
      <c r="DP746">
        <v>1.07722007722008</v>
      </c>
      <c r="DS746">
        <v>1.3479773814702001</v>
      </c>
      <c r="DT746">
        <v>1.8895478131949599</v>
      </c>
      <c r="DU746">
        <v>2.1388394446422199</v>
      </c>
      <c r="DV746">
        <v>1.20460358056266</v>
      </c>
      <c r="DW746">
        <v>1.39920159680639</v>
      </c>
      <c r="DX746">
        <v>1.2863025962399299</v>
      </c>
    </row>
    <row r="747" spans="102:128" ht="15">
      <c r="CX747">
        <v>2.15273775216138</v>
      </c>
      <c r="CY747">
        <v>1.3479773814702001</v>
      </c>
      <c r="CZ747">
        <v>1.65775401069519</v>
      </c>
      <c r="DA747">
        <v>1.8895478131949599</v>
      </c>
      <c r="DB747">
        <v>1.6684771255483599</v>
      </c>
      <c r="DC747">
        <v>1.2912267928649399</v>
      </c>
      <c r="DD747">
        <v>1.24472315692872</v>
      </c>
      <c r="DE747">
        <v>1.24472315692872</v>
      </c>
      <c r="DF747">
        <v>1.09360009360009</v>
      </c>
      <c r="DG747">
        <v>1.1826067107966201</v>
      </c>
      <c r="DH747">
        <v>1.1826067107966201</v>
      </c>
      <c r="DI747">
        <v>1.26993589022607</v>
      </c>
      <c r="DJ747">
        <v>1.0601956358164</v>
      </c>
      <c r="DK747">
        <v>1.1165331391114299</v>
      </c>
      <c r="DL747">
        <v>1.1727861771058301</v>
      </c>
      <c r="DM747">
        <v>1.2284082798001399</v>
      </c>
      <c r="DN747">
        <v>1.20818547433168</v>
      </c>
      <c r="DO747" s="70">
        <v>1.15792556131715</v>
      </c>
      <c r="DP747">
        <v>1.07722007722008</v>
      </c>
      <c r="DS747">
        <v>1.3479773814702001</v>
      </c>
      <c r="DT747">
        <v>1.8895478131949599</v>
      </c>
      <c r="DU747">
        <v>2.1388394446422199</v>
      </c>
      <c r="DV747">
        <v>1.20460358056266</v>
      </c>
      <c r="DW747">
        <v>1.39920159680639</v>
      </c>
      <c r="DX747">
        <v>1.2863025962399299</v>
      </c>
    </row>
    <row r="748" spans="102:128" ht="15">
      <c r="CX748">
        <v>2.15273775216138</v>
      </c>
      <c r="CY748">
        <v>1.3479773814702001</v>
      </c>
      <c r="CZ748">
        <v>1.65775401069519</v>
      </c>
      <c r="DA748">
        <v>1.8895478131949599</v>
      </c>
      <c r="DB748">
        <v>1.6684771255483599</v>
      </c>
      <c r="DC748">
        <v>1.2912267928649399</v>
      </c>
      <c r="DD748">
        <v>1.24472315692872</v>
      </c>
      <c r="DE748">
        <v>1.24472315692872</v>
      </c>
      <c r="DF748">
        <v>1.09360009360009</v>
      </c>
      <c r="DG748">
        <v>1.1826067107966201</v>
      </c>
      <c r="DH748">
        <v>1.1826067107966201</v>
      </c>
      <c r="DI748">
        <v>1.26993589022607</v>
      </c>
      <c r="DJ748">
        <v>1.0601956358164</v>
      </c>
      <c r="DK748">
        <v>1.1165331391114299</v>
      </c>
      <c r="DL748">
        <v>1.1727861771058301</v>
      </c>
      <c r="DM748">
        <v>1.2284082798001399</v>
      </c>
      <c r="DN748">
        <v>1.20818547433168</v>
      </c>
      <c r="DO748" s="70">
        <v>1.15792556131715</v>
      </c>
      <c r="DP748">
        <v>1.07722007722008</v>
      </c>
      <c r="DS748">
        <v>1.3479773814702001</v>
      </c>
      <c r="DT748">
        <v>1.8895478131949599</v>
      </c>
      <c r="DU748">
        <v>2.1388394446422199</v>
      </c>
      <c r="DV748">
        <v>1.20460358056266</v>
      </c>
      <c r="DW748">
        <v>1.39920159680639</v>
      </c>
      <c r="DX748">
        <v>1.2863025962399299</v>
      </c>
    </row>
    <row r="749" spans="102:128" ht="15">
      <c r="CX749">
        <v>2.15273775216138</v>
      </c>
      <c r="CY749">
        <v>1.3479773814702001</v>
      </c>
      <c r="CZ749">
        <v>1.65775401069519</v>
      </c>
      <c r="DA749">
        <v>1.8895478131949599</v>
      </c>
      <c r="DB749">
        <v>1.6684771255483599</v>
      </c>
      <c r="DC749">
        <v>1.2912267928649399</v>
      </c>
      <c r="DD749">
        <v>1.24472315692872</v>
      </c>
      <c r="DE749">
        <v>1.24472315692872</v>
      </c>
      <c r="DF749">
        <v>1.09360009360009</v>
      </c>
      <c r="DG749">
        <v>1.1826067107966201</v>
      </c>
      <c r="DH749">
        <v>1.1826067107966201</v>
      </c>
      <c r="DI749">
        <v>1.26993589022607</v>
      </c>
      <c r="DJ749">
        <v>1.0601956358164</v>
      </c>
      <c r="DK749">
        <v>1.1165331391114299</v>
      </c>
      <c r="DL749">
        <v>1.1727861771058301</v>
      </c>
      <c r="DM749">
        <v>1.2284082798001399</v>
      </c>
      <c r="DN749">
        <v>1.20818547433168</v>
      </c>
      <c r="DO749" s="70">
        <v>1.15792556131715</v>
      </c>
      <c r="DP749">
        <v>1.07722007722008</v>
      </c>
      <c r="DS749">
        <v>1.3479773814702001</v>
      </c>
      <c r="DT749">
        <v>1.8895478131949599</v>
      </c>
      <c r="DU749">
        <v>2.1388394446422199</v>
      </c>
      <c r="DV749">
        <v>1.20460358056266</v>
      </c>
      <c r="DW749">
        <v>1.39920159680639</v>
      </c>
      <c r="DX749">
        <v>1.2863025962399299</v>
      </c>
    </row>
    <row r="750" spans="102:128" ht="15">
      <c r="CX750">
        <v>2.15273775216138</v>
      </c>
      <c r="CY750">
        <v>1.3479773814702001</v>
      </c>
      <c r="CZ750">
        <v>1.65775401069519</v>
      </c>
      <c r="DA750">
        <v>1.8895478131949599</v>
      </c>
      <c r="DB750">
        <v>1.6684771255483599</v>
      </c>
      <c r="DC750">
        <v>1.2912267928649399</v>
      </c>
      <c r="DD750">
        <v>1.24472315692872</v>
      </c>
      <c r="DE750">
        <v>1.24472315692872</v>
      </c>
      <c r="DF750">
        <v>1.09360009360009</v>
      </c>
      <c r="DG750">
        <v>1.1826067107966201</v>
      </c>
      <c r="DH750">
        <v>1.1826067107966201</v>
      </c>
      <c r="DI750">
        <v>1.26993589022607</v>
      </c>
      <c r="DJ750">
        <v>1.0601956358164</v>
      </c>
      <c r="DK750">
        <v>1.1165331391114299</v>
      </c>
      <c r="DL750">
        <v>1.1727861771058301</v>
      </c>
      <c r="DM750">
        <v>1.2284082798001399</v>
      </c>
      <c r="DN750">
        <v>1.20818547433168</v>
      </c>
      <c r="DO750" s="70">
        <v>1.15792556131715</v>
      </c>
      <c r="DP750">
        <v>1.07722007722008</v>
      </c>
      <c r="DS750">
        <v>1.3479773814702001</v>
      </c>
      <c r="DT750">
        <v>1.8895478131949599</v>
      </c>
      <c r="DU750">
        <v>2.1388394446422199</v>
      </c>
      <c r="DV750">
        <v>1.20460358056266</v>
      </c>
      <c r="DW750">
        <v>1.39920159680639</v>
      </c>
      <c r="DX750">
        <v>1.2863025962399299</v>
      </c>
    </row>
    <row r="751" spans="102:128" ht="15">
      <c r="CX751">
        <v>2.15273775216138</v>
      </c>
      <c r="CY751">
        <v>1.3479773814702001</v>
      </c>
      <c r="CZ751">
        <v>1.65775401069519</v>
      </c>
      <c r="DA751">
        <v>1.8895478131949599</v>
      </c>
      <c r="DB751">
        <v>1.6684771255483599</v>
      </c>
      <c r="DC751">
        <v>1.2912267928649399</v>
      </c>
      <c r="DD751">
        <v>1.24472315692872</v>
      </c>
      <c r="DE751">
        <v>1.24472315692872</v>
      </c>
      <c r="DF751">
        <v>1.09360009360009</v>
      </c>
      <c r="DG751">
        <v>1.1826067107966201</v>
      </c>
      <c r="DH751">
        <v>1.1826067107966201</v>
      </c>
      <c r="DI751">
        <v>1.26993589022607</v>
      </c>
      <c r="DJ751">
        <v>1.0601956358164</v>
      </c>
      <c r="DK751">
        <v>1.1165331391114299</v>
      </c>
      <c r="DL751">
        <v>1.1727861771058301</v>
      </c>
      <c r="DM751">
        <v>1.2284082798001399</v>
      </c>
      <c r="DN751">
        <v>1.20818547433168</v>
      </c>
      <c r="DO751" s="70">
        <v>1.15792556131715</v>
      </c>
      <c r="DP751">
        <v>1.07722007722008</v>
      </c>
      <c r="DS751">
        <v>1.3479773814702001</v>
      </c>
      <c r="DT751">
        <v>1.8895478131949599</v>
      </c>
      <c r="DU751">
        <v>2.1388394446422199</v>
      </c>
      <c r="DV751">
        <v>1.20460358056266</v>
      </c>
      <c r="DW751">
        <v>1.39920159680639</v>
      </c>
      <c r="DX751">
        <v>1.2863025962399299</v>
      </c>
    </row>
    <row r="752" spans="102:128" ht="15">
      <c r="CX752">
        <v>2.15273775216138</v>
      </c>
      <c r="CY752">
        <v>1.3479773814702001</v>
      </c>
      <c r="CZ752">
        <v>1.65775401069519</v>
      </c>
      <c r="DA752">
        <v>1.8895478131949599</v>
      </c>
      <c r="DB752">
        <v>1.6684771255483599</v>
      </c>
      <c r="DC752">
        <v>1.2912267928649399</v>
      </c>
      <c r="DD752">
        <v>1.24472315692872</v>
      </c>
      <c r="DE752">
        <v>1.24472315692872</v>
      </c>
      <c r="DF752">
        <v>1.09360009360009</v>
      </c>
      <c r="DG752">
        <v>1.1826067107966201</v>
      </c>
      <c r="DH752">
        <v>1.1826067107966201</v>
      </c>
      <c r="DI752">
        <v>1.26993589022607</v>
      </c>
      <c r="DJ752">
        <v>1.0601956358164</v>
      </c>
      <c r="DK752">
        <v>1.1165331391114299</v>
      </c>
      <c r="DL752">
        <v>1.1727861771058301</v>
      </c>
      <c r="DM752">
        <v>1.2284082798001399</v>
      </c>
      <c r="DN752">
        <v>1.20818547433168</v>
      </c>
      <c r="DO752" s="70">
        <v>1.15792556131715</v>
      </c>
      <c r="DP752">
        <v>1.07722007722008</v>
      </c>
      <c r="DS752">
        <v>1.3479773814702001</v>
      </c>
      <c r="DT752">
        <v>1.8895478131949599</v>
      </c>
      <c r="DU752">
        <v>2.1388394446422199</v>
      </c>
      <c r="DV752">
        <v>1.20460358056266</v>
      </c>
      <c r="DW752">
        <v>1.39920159680639</v>
      </c>
      <c r="DX752">
        <v>1.2863025962399299</v>
      </c>
    </row>
    <row r="753" spans="102:128" ht="15">
      <c r="CX753">
        <v>2.15273775216138</v>
      </c>
      <c r="CY753">
        <v>1.3479773814702001</v>
      </c>
      <c r="CZ753">
        <v>1.65775401069519</v>
      </c>
      <c r="DA753">
        <v>1.8895478131949599</v>
      </c>
      <c r="DB753">
        <v>1.6684771255483599</v>
      </c>
      <c r="DC753">
        <v>1.2912267928649399</v>
      </c>
      <c r="DD753">
        <v>1.24472315692872</v>
      </c>
      <c r="DE753">
        <v>1.24472315692872</v>
      </c>
      <c r="DF753">
        <v>1.09360009360009</v>
      </c>
      <c r="DG753">
        <v>1.1826067107966201</v>
      </c>
      <c r="DH753">
        <v>1.1826067107966201</v>
      </c>
      <c r="DI753">
        <v>1.26993589022607</v>
      </c>
      <c r="DJ753">
        <v>1.0601956358164</v>
      </c>
      <c r="DK753">
        <v>1.1165331391114299</v>
      </c>
      <c r="DL753">
        <v>1.1727861771058301</v>
      </c>
      <c r="DM753">
        <v>1.2284082798001399</v>
      </c>
      <c r="DN753">
        <v>1.20818547433168</v>
      </c>
      <c r="DO753" s="70">
        <v>1.15792556131715</v>
      </c>
      <c r="DP753">
        <v>1.07722007722008</v>
      </c>
      <c r="DS753">
        <v>1.3479773814702001</v>
      </c>
      <c r="DT753">
        <v>1.8895478131949599</v>
      </c>
      <c r="DU753">
        <v>2.1388394446422199</v>
      </c>
      <c r="DV753">
        <v>1.20460358056266</v>
      </c>
      <c r="DW753">
        <v>1.39920159680639</v>
      </c>
      <c r="DX753">
        <v>1.2863025962399299</v>
      </c>
    </row>
    <row r="754" spans="102:128" ht="15">
      <c r="CX754">
        <v>2.15273775216138</v>
      </c>
      <c r="CY754">
        <v>1.3479773814702001</v>
      </c>
      <c r="CZ754">
        <v>1.65775401069519</v>
      </c>
      <c r="DA754">
        <v>1.8895478131949599</v>
      </c>
      <c r="DB754">
        <v>1.6684771255483599</v>
      </c>
      <c r="DC754">
        <v>1.2912267928649399</v>
      </c>
      <c r="DD754">
        <v>1.24472315692872</v>
      </c>
      <c r="DE754">
        <v>1.24472315692872</v>
      </c>
      <c r="DF754">
        <v>1.09360009360009</v>
      </c>
      <c r="DG754">
        <v>1.1826067107966201</v>
      </c>
      <c r="DH754">
        <v>1.1826067107966201</v>
      </c>
      <c r="DI754">
        <v>1.26993589022607</v>
      </c>
      <c r="DJ754">
        <v>1.0601956358164</v>
      </c>
      <c r="DK754">
        <v>1.1165331391114299</v>
      </c>
      <c r="DL754">
        <v>1.1727861771058301</v>
      </c>
      <c r="DM754">
        <v>1.2284082798001399</v>
      </c>
      <c r="DN754">
        <v>1.20818547433168</v>
      </c>
      <c r="DO754" s="70">
        <v>1.15792556131715</v>
      </c>
      <c r="DP754">
        <v>1.07722007722008</v>
      </c>
      <c r="DS754">
        <v>1.3479773814702001</v>
      </c>
      <c r="DT754">
        <v>1.8895478131949599</v>
      </c>
      <c r="DU754">
        <v>2.1388394446422199</v>
      </c>
      <c r="DV754">
        <v>1.20460358056266</v>
      </c>
      <c r="DW754">
        <v>1.39920159680639</v>
      </c>
      <c r="DX754">
        <v>1.2863025962399299</v>
      </c>
    </row>
    <row r="755" spans="102:128" ht="15">
      <c r="CX755">
        <v>2.15273775216138</v>
      </c>
      <c r="CY755">
        <v>1.3479773814702001</v>
      </c>
      <c r="CZ755">
        <v>1.65775401069519</v>
      </c>
      <c r="DA755">
        <v>1.8895478131949599</v>
      </c>
      <c r="DB755">
        <v>1.6684771255483599</v>
      </c>
      <c r="DC755">
        <v>1.2912267928649399</v>
      </c>
      <c r="DD755">
        <v>1.24472315692872</v>
      </c>
      <c r="DE755">
        <v>1.24472315692872</v>
      </c>
      <c r="DF755">
        <v>1.09360009360009</v>
      </c>
      <c r="DG755">
        <v>1.1826067107966201</v>
      </c>
      <c r="DH755">
        <v>1.1826067107966201</v>
      </c>
      <c r="DI755">
        <v>1.26993589022607</v>
      </c>
      <c r="DJ755">
        <v>1.0601956358164</v>
      </c>
      <c r="DK755">
        <v>1.1165331391114299</v>
      </c>
      <c r="DL755">
        <v>1.1727861771058301</v>
      </c>
      <c r="DM755">
        <v>1.2284082798001399</v>
      </c>
      <c r="DN755">
        <v>1.20818547433168</v>
      </c>
      <c r="DO755" s="70">
        <v>1.15792556131715</v>
      </c>
      <c r="DP755">
        <v>1.07722007722008</v>
      </c>
      <c r="DS755">
        <v>1.3479773814702001</v>
      </c>
      <c r="DT755">
        <v>1.8895478131949599</v>
      </c>
      <c r="DU755">
        <v>2.1388394446422199</v>
      </c>
      <c r="DV755">
        <v>1.20460358056266</v>
      </c>
      <c r="DW755">
        <v>1.39920159680639</v>
      </c>
      <c r="DX755">
        <v>1.2863025962399299</v>
      </c>
    </row>
    <row r="756" spans="102:128" ht="15">
      <c r="CX756">
        <v>2.15273775216138</v>
      </c>
      <c r="CY756">
        <v>1.3479773814702001</v>
      </c>
      <c r="CZ756">
        <v>1.65775401069519</v>
      </c>
      <c r="DA756">
        <v>1.8895478131949599</v>
      </c>
      <c r="DB756">
        <v>1.6684771255483599</v>
      </c>
      <c r="DC756">
        <v>1.2912267928649399</v>
      </c>
      <c r="DD756">
        <v>1.24472315692872</v>
      </c>
      <c r="DE756">
        <v>1.24472315692872</v>
      </c>
      <c r="DF756">
        <v>1.09360009360009</v>
      </c>
      <c r="DG756">
        <v>1.1826067107966201</v>
      </c>
      <c r="DH756">
        <v>1.1826067107966201</v>
      </c>
      <c r="DI756">
        <v>1.26993589022607</v>
      </c>
      <c r="DJ756">
        <v>1.0601956358164</v>
      </c>
      <c r="DK756">
        <v>1.1165331391114299</v>
      </c>
      <c r="DL756">
        <v>1.1727861771058301</v>
      </c>
      <c r="DM756">
        <v>1.2284082798001399</v>
      </c>
      <c r="DN756">
        <v>1.20818547433168</v>
      </c>
      <c r="DO756" s="70">
        <v>1.15792556131715</v>
      </c>
      <c r="DP756">
        <v>1.07722007722008</v>
      </c>
      <c r="DS756">
        <v>1.3479773814702001</v>
      </c>
      <c r="DT756">
        <v>1.8895478131949599</v>
      </c>
      <c r="DU756">
        <v>2.1388394446422199</v>
      </c>
      <c r="DV756">
        <v>1.20460358056266</v>
      </c>
      <c r="DW756">
        <v>1.39920159680639</v>
      </c>
      <c r="DX756">
        <v>1.2863025962399299</v>
      </c>
    </row>
    <row r="757" spans="102:128" ht="15">
      <c r="CX757">
        <v>2.15273775216138</v>
      </c>
      <c r="CY757">
        <v>1.3479773814702001</v>
      </c>
      <c r="CZ757">
        <v>1.65775401069519</v>
      </c>
      <c r="DA757">
        <v>1.8895478131949599</v>
      </c>
      <c r="DB757">
        <v>1.6684771255483599</v>
      </c>
      <c r="DC757">
        <v>1.2912267928649399</v>
      </c>
      <c r="DD757">
        <v>1.24472315692872</v>
      </c>
      <c r="DE757">
        <v>1.24472315692872</v>
      </c>
      <c r="DF757">
        <v>1.09360009360009</v>
      </c>
      <c r="DG757">
        <v>1.1826067107966201</v>
      </c>
      <c r="DH757">
        <v>1.1826067107966201</v>
      </c>
      <c r="DI757">
        <v>1.26993589022607</v>
      </c>
      <c r="DJ757">
        <v>1.0601956358164</v>
      </c>
      <c r="DK757">
        <v>1.1165331391114299</v>
      </c>
      <c r="DL757">
        <v>1.1727861771058301</v>
      </c>
      <c r="DM757">
        <v>1.2284082798001399</v>
      </c>
      <c r="DN757">
        <v>1.20818547433168</v>
      </c>
      <c r="DO757" s="70">
        <v>1.15792556131715</v>
      </c>
      <c r="DP757">
        <v>1.07722007722008</v>
      </c>
      <c r="DS757">
        <v>1.3479773814702001</v>
      </c>
      <c r="DT757">
        <v>1.8895478131949599</v>
      </c>
      <c r="DU757">
        <v>2.1388394446422199</v>
      </c>
      <c r="DV757">
        <v>1.20460358056266</v>
      </c>
      <c r="DW757">
        <v>1.39920159680639</v>
      </c>
      <c r="DX757">
        <v>1.2863025962399299</v>
      </c>
    </row>
    <row r="758" spans="102:128" ht="15">
      <c r="CX758">
        <v>2.15273775216138</v>
      </c>
      <c r="CY758">
        <v>1.3479773814702001</v>
      </c>
      <c r="CZ758">
        <v>1.65775401069519</v>
      </c>
      <c r="DA758">
        <v>1.8895478131949599</v>
      </c>
      <c r="DB758">
        <v>1.6684771255483599</v>
      </c>
      <c r="DC758">
        <v>1.2912267928649399</v>
      </c>
      <c r="DD758">
        <v>1.24472315692872</v>
      </c>
      <c r="DE758">
        <v>1.24472315692872</v>
      </c>
      <c r="DF758">
        <v>1.09360009360009</v>
      </c>
      <c r="DG758">
        <v>1.1826067107966201</v>
      </c>
      <c r="DH758">
        <v>1.1826067107966201</v>
      </c>
      <c r="DI758">
        <v>1.26993589022607</v>
      </c>
      <c r="DJ758">
        <v>1.0601956358164</v>
      </c>
      <c r="DK758">
        <v>1.1165331391114299</v>
      </c>
      <c r="DL758">
        <v>1.1727861771058301</v>
      </c>
      <c r="DM758">
        <v>1.2284082798001399</v>
      </c>
      <c r="DN758">
        <v>1.20818547433168</v>
      </c>
      <c r="DO758" s="70">
        <v>1.15792556131715</v>
      </c>
      <c r="DP758">
        <v>1.07722007722008</v>
      </c>
      <c r="DS758">
        <v>1.3479773814702001</v>
      </c>
      <c r="DT758">
        <v>1.8895478131949599</v>
      </c>
      <c r="DU758">
        <v>2.1388394446422199</v>
      </c>
      <c r="DV758">
        <v>1.20460358056266</v>
      </c>
      <c r="DW758">
        <v>1.39920159680639</v>
      </c>
      <c r="DX758">
        <v>1.2863025962399299</v>
      </c>
    </row>
    <row r="759" spans="102:128" ht="15">
      <c r="CX759">
        <v>2.15273775216138</v>
      </c>
      <c r="CY759">
        <v>1.3479773814702001</v>
      </c>
      <c r="CZ759">
        <v>1.65775401069519</v>
      </c>
      <c r="DA759">
        <v>1.8895478131949599</v>
      </c>
      <c r="DB759">
        <v>1.6684771255483599</v>
      </c>
      <c r="DC759">
        <v>1.2912267928649399</v>
      </c>
      <c r="DD759">
        <v>1.24472315692872</v>
      </c>
      <c r="DE759">
        <v>1.24472315692872</v>
      </c>
      <c r="DF759">
        <v>1.09360009360009</v>
      </c>
      <c r="DG759">
        <v>1.1826067107966201</v>
      </c>
      <c r="DH759">
        <v>1.1826067107966201</v>
      </c>
      <c r="DI759">
        <v>1.26993589022607</v>
      </c>
      <c r="DJ759">
        <v>1.0601956358164</v>
      </c>
      <c r="DK759">
        <v>1.1165331391114299</v>
      </c>
      <c r="DL759">
        <v>1.1727861771058301</v>
      </c>
      <c r="DM759">
        <v>1.2284082798001399</v>
      </c>
      <c r="DN759">
        <v>1.20818547433168</v>
      </c>
      <c r="DO759" s="70">
        <v>1.15792556131715</v>
      </c>
      <c r="DP759">
        <v>1.07722007722008</v>
      </c>
      <c r="DS759">
        <v>1.3479773814702001</v>
      </c>
      <c r="DT759">
        <v>1.8895478131949599</v>
      </c>
      <c r="DU759">
        <v>2.1388394446422199</v>
      </c>
      <c r="DV759">
        <v>1.20460358056266</v>
      </c>
      <c r="DW759">
        <v>1.39920159680639</v>
      </c>
      <c r="DX759">
        <v>1.2863025962399299</v>
      </c>
    </row>
    <row r="760" spans="102:128" ht="15">
      <c r="CX760">
        <v>2.15273775216138</v>
      </c>
      <c r="CY760">
        <v>1.3479773814702001</v>
      </c>
      <c r="CZ760">
        <v>1.65775401069519</v>
      </c>
      <c r="DA760">
        <v>1.8895478131949599</v>
      </c>
      <c r="DB760">
        <v>1.6684771255483599</v>
      </c>
      <c r="DC760">
        <v>1.2912267928649399</v>
      </c>
      <c r="DD760">
        <v>1.24472315692872</v>
      </c>
      <c r="DE760">
        <v>1.24472315692872</v>
      </c>
      <c r="DF760">
        <v>1.09360009360009</v>
      </c>
      <c r="DG760">
        <v>1.1826067107966201</v>
      </c>
      <c r="DH760">
        <v>1.1826067107966201</v>
      </c>
      <c r="DI760">
        <v>1.26993589022607</v>
      </c>
      <c r="DJ760">
        <v>1.0601956358164</v>
      </c>
      <c r="DK760">
        <v>1.1165331391114299</v>
      </c>
      <c r="DL760">
        <v>1.1727861771058301</v>
      </c>
      <c r="DM760">
        <v>1.2284082798001399</v>
      </c>
      <c r="DN760">
        <v>1.20818547433168</v>
      </c>
      <c r="DO760" s="70">
        <v>1.15792556131715</v>
      </c>
      <c r="DP760">
        <v>1.07722007722008</v>
      </c>
      <c r="DS760">
        <v>1.3479773814702001</v>
      </c>
      <c r="DT760">
        <v>1.8895478131949599</v>
      </c>
      <c r="DU760">
        <v>2.1388394446422199</v>
      </c>
      <c r="DV760">
        <v>1.20460358056266</v>
      </c>
      <c r="DW760">
        <v>1.39920159680639</v>
      </c>
      <c r="DX760">
        <v>1.2863025962399299</v>
      </c>
    </row>
    <row r="761" spans="102:128" ht="15">
      <c r="CX761">
        <v>2.15273775216138</v>
      </c>
      <c r="CY761">
        <v>1.3479773814702001</v>
      </c>
      <c r="CZ761">
        <v>1.65775401069519</v>
      </c>
      <c r="DA761">
        <v>1.8895478131949599</v>
      </c>
      <c r="DB761">
        <v>1.6684771255483599</v>
      </c>
      <c r="DC761">
        <v>1.2912267928649399</v>
      </c>
      <c r="DD761">
        <v>1.24472315692872</v>
      </c>
      <c r="DE761">
        <v>1.24472315692872</v>
      </c>
      <c r="DF761">
        <v>1.09360009360009</v>
      </c>
      <c r="DG761">
        <v>1.1826067107966201</v>
      </c>
      <c r="DH761">
        <v>1.1826067107966201</v>
      </c>
      <c r="DI761">
        <v>1.26993589022607</v>
      </c>
      <c r="DJ761">
        <v>1.0601956358164</v>
      </c>
      <c r="DK761">
        <v>1.1165331391114299</v>
      </c>
      <c r="DL761">
        <v>1.1727861771058301</v>
      </c>
      <c r="DM761">
        <v>1.2284082798001399</v>
      </c>
      <c r="DN761">
        <v>1.20818547433168</v>
      </c>
      <c r="DO761" s="70">
        <v>1.15792556131715</v>
      </c>
      <c r="DP761">
        <v>1.07722007722008</v>
      </c>
      <c r="DS761">
        <v>1.3479773814702001</v>
      </c>
      <c r="DT761">
        <v>1.8895478131949599</v>
      </c>
      <c r="DU761">
        <v>2.1388394446422199</v>
      </c>
      <c r="DV761">
        <v>1.20460358056266</v>
      </c>
      <c r="DW761">
        <v>1.39920159680639</v>
      </c>
      <c r="DX761">
        <v>1.2863025962399299</v>
      </c>
    </row>
    <row r="762" spans="102:128" ht="15">
      <c r="CX762">
        <v>2.15273775216138</v>
      </c>
      <c r="CY762">
        <v>1.3479773814702001</v>
      </c>
      <c r="CZ762">
        <v>1.65775401069519</v>
      </c>
      <c r="DA762">
        <v>1.8895478131949599</v>
      </c>
      <c r="DB762">
        <v>1.6684771255483599</v>
      </c>
      <c r="DC762">
        <v>1.2912267928649399</v>
      </c>
      <c r="DD762">
        <v>1.24472315692872</v>
      </c>
      <c r="DE762">
        <v>1.24472315692872</v>
      </c>
      <c r="DF762">
        <v>1.09360009360009</v>
      </c>
      <c r="DG762">
        <v>1.1826067107966201</v>
      </c>
      <c r="DH762">
        <v>1.1826067107966201</v>
      </c>
      <c r="DI762">
        <v>1.26993589022607</v>
      </c>
      <c r="DJ762">
        <v>1.0601956358164</v>
      </c>
      <c r="DK762">
        <v>1.1165331391114299</v>
      </c>
      <c r="DL762">
        <v>1.1727861771058301</v>
      </c>
      <c r="DM762">
        <v>1.2284082798001399</v>
      </c>
      <c r="DN762">
        <v>1.20818547433168</v>
      </c>
      <c r="DO762" s="70">
        <v>1.15792556131715</v>
      </c>
      <c r="DP762">
        <v>1.07722007722008</v>
      </c>
      <c r="DS762">
        <v>1.3479773814702001</v>
      </c>
      <c r="DT762">
        <v>1.8895478131949599</v>
      </c>
      <c r="DU762">
        <v>2.1388394446422199</v>
      </c>
      <c r="DV762">
        <v>1.20460358056266</v>
      </c>
      <c r="DW762">
        <v>1.39920159680639</v>
      </c>
      <c r="DX762">
        <v>1.2863025962399299</v>
      </c>
    </row>
    <row r="763" spans="102:128" ht="15">
      <c r="CX763">
        <v>2.15273775216138</v>
      </c>
      <c r="CY763">
        <v>1.3479773814702001</v>
      </c>
      <c r="CZ763">
        <v>1.65775401069519</v>
      </c>
      <c r="DA763">
        <v>1.8895478131949599</v>
      </c>
      <c r="DB763">
        <v>1.6684771255483599</v>
      </c>
      <c r="DC763">
        <v>1.2912267928649399</v>
      </c>
      <c r="DD763">
        <v>1.24472315692872</v>
      </c>
      <c r="DE763">
        <v>1.24472315692872</v>
      </c>
      <c r="DF763">
        <v>1.09360009360009</v>
      </c>
      <c r="DG763">
        <v>1.1826067107966201</v>
      </c>
      <c r="DH763">
        <v>1.1826067107966201</v>
      </c>
      <c r="DI763">
        <v>1.26993589022607</v>
      </c>
      <c r="DJ763">
        <v>1.0601956358164</v>
      </c>
      <c r="DK763">
        <v>1.1165331391114299</v>
      </c>
      <c r="DL763">
        <v>1.1727861771058301</v>
      </c>
      <c r="DM763">
        <v>1.2284082798001399</v>
      </c>
      <c r="DN763">
        <v>1.20818547433168</v>
      </c>
      <c r="DO763" s="70">
        <v>1.15792556131715</v>
      </c>
      <c r="DP763">
        <v>1.07722007722008</v>
      </c>
      <c r="DS763">
        <v>1.3479773814702001</v>
      </c>
      <c r="DT763">
        <v>1.8895478131949599</v>
      </c>
      <c r="DU763">
        <v>2.1388394446422199</v>
      </c>
      <c r="DV763">
        <v>1.20460358056266</v>
      </c>
      <c r="DW763">
        <v>1.39920159680639</v>
      </c>
      <c r="DX763">
        <v>1.2863025962399299</v>
      </c>
    </row>
    <row r="764" spans="102:128" ht="15">
      <c r="CX764">
        <v>2.15273775216138</v>
      </c>
      <c r="CY764">
        <v>1.3479773814702001</v>
      </c>
      <c r="CZ764">
        <v>1.65775401069519</v>
      </c>
      <c r="DA764">
        <v>1.8895478131949599</v>
      </c>
      <c r="DB764">
        <v>1.6684771255483599</v>
      </c>
      <c r="DC764">
        <v>1.2912267928649399</v>
      </c>
      <c r="DD764">
        <v>1.24472315692872</v>
      </c>
      <c r="DE764">
        <v>1.24472315692872</v>
      </c>
      <c r="DF764">
        <v>1.09360009360009</v>
      </c>
      <c r="DG764">
        <v>1.1826067107966201</v>
      </c>
      <c r="DH764">
        <v>1.1826067107966201</v>
      </c>
      <c r="DI764">
        <v>1.26993589022607</v>
      </c>
      <c r="DJ764">
        <v>1.0601956358164</v>
      </c>
      <c r="DK764">
        <v>1.1165331391114299</v>
      </c>
      <c r="DL764">
        <v>1.1727861771058301</v>
      </c>
      <c r="DM764">
        <v>1.2284082798001399</v>
      </c>
      <c r="DN764">
        <v>1.20818547433168</v>
      </c>
      <c r="DO764" s="70">
        <v>1.15792556131715</v>
      </c>
      <c r="DP764">
        <v>1.07722007722008</v>
      </c>
      <c r="DS764">
        <v>1.3479773814702001</v>
      </c>
      <c r="DT764">
        <v>1.8895478131949599</v>
      </c>
      <c r="DU764">
        <v>2.1388394446422199</v>
      </c>
      <c r="DV764">
        <v>1.20460358056266</v>
      </c>
      <c r="DW764">
        <v>1.39920159680639</v>
      </c>
      <c r="DX764">
        <v>1.2863025962399299</v>
      </c>
    </row>
    <row r="765" spans="102:128" ht="15">
      <c r="CX765">
        <v>2.15273775216138</v>
      </c>
      <c r="CY765">
        <v>1.3479773814702001</v>
      </c>
      <c r="CZ765">
        <v>1.65775401069519</v>
      </c>
      <c r="DA765">
        <v>1.8895478131949599</v>
      </c>
      <c r="DB765">
        <v>1.6684771255483599</v>
      </c>
      <c r="DC765">
        <v>1.2912267928649399</v>
      </c>
      <c r="DD765">
        <v>1.24472315692872</v>
      </c>
      <c r="DE765">
        <v>1.24472315692872</v>
      </c>
      <c r="DF765">
        <v>1.09360009360009</v>
      </c>
      <c r="DG765">
        <v>1.1826067107966201</v>
      </c>
      <c r="DH765">
        <v>1.1826067107966201</v>
      </c>
      <c r="DI765">
        <v>1.26993589022607</v>
      </c>
      <c r="DJ765">
        <v>1.0601956358164</v>
      </c>
      <c r="DK765">
        <v>1.1165331391114299</v>
      </c>
      <c r="DL765">
        <v>1.1727861771058301</v>
      </c>
      <c r="DM765">
        <v>1.2284082798001399</v>
      </c>
      <c r="DN765">
        <v>1.20818547433168</v>
      </c>
      <c r="DO765" s="70">
        <v>1.15792556131715</v>
      </c>
      <c r="DP765">
        <v>1.07722007722008</v>
      </c>
      <c r="DS765">
        <v>1.3479773814702001</v>
      </c>
      <c r="DT765">
        <v>1.8895478131949599</v>
      </c>
      <c r="DU765">
        <v>2.1388394446422199</v>
      </c>
      <c r="DV765">
        <v>1.20460358056266</v>
      </c>
      <c r="DW765">
        <v>1.39920159680639</v>
      </c>
      <c r="DX765">
        <v>1.2863025962399299</v>
      </c>
    </row>
    <row r="766" spans="102:128" ht="15">
      <c r="CX766">
        <v>2.15273775216138</v>
      </c>
      <c r="CY766">
        <v>1.3479773814702001</v>
      </c>
      <c r="CZ766">
        <v>1.65775401069519</v>
      </c>
      <c r="DA766">
        <v>1.8895478131949599</v>
      </c>
      <c r="DB766">
        <v>1.6684771255483599</v>
      </c>
      <c r="DC766">
        <v>1.2912267928649399</v>
      </c>
      <c r="DD766">
        <v>1.24472315692872</v>
      </c>
      <c r="DE766">
        <v>1.24472315692872</v>
      </c>
      <c r="DF766">
        <v>1.09360009360009</v>
      </c>
      <c r="DG766">
        <v>1.1826067107966201</v>
      </c>
      <c r="DH766">
        <v>1.1826067107966201</v>
      </c>
      <c r="DI766">
        <v>1.26993589022607</v>
      </c>
      <c r="DJ766">
        <v>1.0601956358164</v>
      </c>
      <c r="DK766">
        <v>1.1165331391114299</v>
      </c>
      <c r="DL766">
        <v>1.1727861771058301</v>
      </c>
      <c r="DM766">
        <v>1.2284082798001399</v>
      </c>
      <c r="DN766">
        <v>1.20818547433168</v>
      </c>
      <c r="DO766" s="70">
        <v>1.15792556131715</v>
      </c>
      <c r="DP766">
        <v>1.07722007722008</v>
      </c>
      <c r="DS766">
        <v>1.3479773814702001</v>
      </c>
      <c r="DT766">
        <v>1.8895478131949599</v>
      </c>
      <c r="DU766">
        <v>2.1388394446422199</v>
      </c>
      <c r="DV766">
        <v>1.20460358056266</v>
      </c>
      <c r="DW766">
        <v>1.39920159680639</v>
      </c>
      <c r="DX766">
        <v>1.2863025962399299</v>
      </c>
    </row>
    <row r="767" spans="102:128" ht="15">
      <c r="CX767">
        <v>2.15273775216138</v>
      </c>
      <c r="CY767">
        <v>1.3479773814702001</v>
      </c>
      <c r="CZ767">
        <v>1.65775401069519</v>
      </c>
      <c r="DA767">
        <v>1.8895478131949599</v>
      </c>
      <c r="DB767">
        <v>1.6684771255483599</v>
      </c>
      <c r="DC767">
        <v>1.2912267928649399</v>
      </c>
      <c r="DD767">
        <v>1.24472315692872</v>
      </c>
      <c r="DE767">
        <v>1.24472315692872</v>
      </c>
      <c r="DF767">
        <v>1.09360009360009</v>
      </c>
      <c r="DG767">
        <v>1.1826067107966201</v>
      </c>
      <c r="DH767">
        <v>1.1826067107966201</v>
      </c>
      <c r="DI767">
        <v>1.26993589022607</v>
      </c>
      <c r="DJ767">
        <v>1.0601956358164</v>
      </c>
      <c r="DK767">
        <v>1.1165331391114299</v>
      </c>
      <c r="DL767">
        <v>1.1727861771058301</v>
      </c>
      <c r="DM767">
        <v>1.2284082798001399</v>
      </c>
      <c r="DN767">
        <v>1.20818547433168</v>
      </c>
      <c r="DO767" s="70">
        <v>1.15792556131715</v>
      </c>
      <c r="DP767">
        <v>1.07722007722008</v>
      </c>
      <c r="DS767">
        <v>1.3479773814702001</v>
      </c>
      <c r="DT767">
        <v>1.8895478131949599</v>
      </c>
      <c r="DU767">
        <v>2.1388394446422199</v>
      </c>
      <c r="DV767">
        <v>1.20460358056266</v>
      </c>
      <c r="DW767">
        <v>1.39920159680639</v>
      </c>
      <c r="DX767">
        <v>1.2863025962399299</v>
      </c>
    </row>
    <row r="768" spans="102:128" ht="15">
      <c r="CX768">
        <v>2.15273775216138</v>
      </c>
      <c r="CY768">
        <v>1.3479773814702001</v>
      </c>
      <c r="CZ768">
        <v>1.65775401069519</v>
      </c>
      <c r="DA768">
        <v>1.8895478131949599</v>
      </c>
      <c r="DB768">
        <v>1.6684771255483599</v>
      </c>
      <c r="DC768">
        <v>1.2912267928649399</v>
      </c>
      <c r="DD768">
        <v>1.24472315692872</v>
      </c>
      <c r="DE768">
        <v>1.24472315692872</v>
      </c>
      <c r="DF768">
        <v>1.09360009360009</v>
      </c>
      <c r="DG768">
        <v>1.1826067107966201</v>
      </c>
      <c r="DH768">
        <v>1.1826067107966201</v>
      </c>
      <c r="DI768">
        <v>1.26993589022607</v>
      </c>
      <c r="DJ768">
        <v>1.0601956358164</v>
      </c>
      <c r="DK768">
        <v>1.1165331391114299</v>
      </c>
      <c r="DL768">
        <v>1.1727861771058301</v>
      </c>
      <c r="DM768">
        <v>1.2284082798001399</v>
      </c>
      <c r="DN768">
        <v>1.20818547433168</v>
      </c>
      <c r="DO768" s="70">
        <v>1.15792556131715</v>
      </c>
      <c r="DP768">
        <v>1.07722007722008</v>
      </c>
      <c r="DS768">
        <v>1.3479773814702001</v>
      </c>
      <c r="DT768">
        <v>1.8895478131949599</v>
      </c>
      <c r="DU768">
        <v>2.1388394446422199</v>
      </c>
      <c r="DV768">
        <v>1.20460358056266</v>
      </c>
      <c r="DW768">
        <v>1.39920159680639</v>
      </c>
      <c r="DX768">
        <v>1.2863025962399299</v>
      </c>
    </row>
    <row r="769" spans="102:128" ht="15">
      <c r="CX769">
        <v>2.15273775216138</v>
      </c>
      <c r="CY769">
        <v>1.3479773814702001</v>
      </c>
      <c r="CZ769">
        <v>1.65775401069519</v>
      </c>
      <c r="DA769">
        <v>1.8895478131949599</v>
      </c>
      <c r="DB769">
        <v>1.6684771255483599</v>
      </c>
      <c r="DC769">
        <v>1.2912267928649399</v>
      </c>
      <c r="DD769">
        <v>1.24472315692872</v>
      </c>
      <c r="DE769">
        <v>1.24472315692872</v>
      </c>
      <c r="DF769">
        <v>1.09360009360009</v>
      </c>
      <c r="DG769">
        <v>1.1826067107966201</v>
      </c>
      <c r="DH769">
        <v>1.1826067107966201</v>
      </c>
      <c r="DI769">
        <v>1.26993589022607</v>
      </c>
      <c r="DJ769">
        <v>1.0601956358164</v>
      </c>
      <c r="DK769">
        <v>1.1165331391114299</v>
      </c>
      <c r="DL769">
        <v>1.1727861771058301</v>
      </c>
      <c r="DM769">
        <v>1.2284082798001399</v>
      </c>
      <c r="DN769">
        <v>1.20818547433168</v>
      </c>
      <c r="DO769" s="70">
        <v>1.15792556131715</v>
      </c>
      <c r="DP769">
        <v>1.07722007722008</v>
      </c>
      <c r="DS769">
        <v>1.3479773814702001</v>
      </c>
      <c r="DT769">
        <v>1.8895478131949599</v>
      </c>
      <c r="DU769">
        <v>2.1388394446422199</v>
      </c>
      <c r="DV769">
        <v>1.20460358056266</v>
      </c>
      <c r="DW769">
        <v>1.39920159680639</v>
      </c>
      <c r="DX769">
        <v>1.2863025962399299</v>
      </c>
    </row>
    <row r="770" spans="102:128" ht="15">
      <c r="CX770">
        <v>2.15273775216138</v>
      </c>
      <c r="CY770">
        <v>1.3479773814702001</v>
      </c>
      <c r="CZ770">
        <v>1.65775401069519</v>
      </c>
      <c r="DA770">
        <v>1.8895478131949599</v>
      </c>
      <c r="DB770">
        <v>1.6684771255483599</v>
      </c>
      <c r="DC770">
        <v>1.2912267928649399</v>
      </c>
      <c r="DD770">
        <v>1.24472315692872</v>
      </c>
      <c r="DE770">
        <v>1.24472315692872</v>
      </c>
      <c r="DF770">
        <v>1.09360009360009</v>
      </c>
      <c r="DG770">
        <v>1.1826067107966201</v>
      </c>
      <c r="DH770">
        <v>1.1826067107966201</v>
      </c>
      <c r="DI770">
        <v>1.26993589022607</v>
      </c>
      <c r="DJ770">
        <v>1.0601956358164</v>
      </c>
      <c r="DK770">
        <v>1.1165331391114299</v>
      </c>
      <c r="DL770">
        <v>1.1727861771058301</v>
      </c>
      <c r="DM770">
        <v>1.2284082798001399</v>
      </c>
      <c r="DN770">
        <v>1.20818547433168</v>
      </c>
      <c r="DO770" s="70">
        <v>1.15792556131715</v>
      </c>
      <c r="DP770">
        <v>1.07722007722008</v>
      </c>
      <c r="DS770">
        <v>1.3479773814702001</v>
      </c>
      <c r="DT770">
        <v>1.8895478131949599</v>
      </c>
      <c r="DU770">
        <v>2.1388394446422199</v>
      </c>
      <c r="DV770">
        <v>1.20460358056266</v>
      </c>
      <c r="DW770">
        <v>1.39920159680639</v>
      </c>
      <c r="DX770">
        <v>1.2863025962399299</v>
      </c>
    </row>
    <row r="771" spans="102:128" ht="15">
      <c r="CX771">
        <v>2.15273775216138</v>
      </c>
      <c r="CY771">
        <v>1.3479773814702001</v>
      </c>
      <c r="CZ771">
        <v>1.65775401069519</v>
      </c>
      <c r="DA771">
        <v>1.8895478131949599</v>
      </c>
      <c r="DB771">
        <v>1.6684771255483599</v>
      </c>
      <c r="DC771">
        <v>1.2912267928649399</v>
      </c>
      <c r="DD771">
        <v>1.24472315692872</v>
      </c>
      <c r="DE771">
        <v>1.24472315692872</v>
      </c>
      <c r="DF771">
        <v>1.09360009360009</v>
      </c>
      <c r="DG771">
        <v>1.1826067107966201</v>
      </c>
      <c r="DH771">
        <v>1.1826067107966201</v>
      </c>
      <c r="DI771">
        <v>1.26993589022607</v>
      </c>
      <c r="DJ771">
        <v>1.0601956358164</v>
      </c>
      <c r="DK771">
        <v>1.1165331391114299</v>
      </c>
      <c r="DL771">
        <v>1.1727861771058301</v>
      </c>
      <c r="DM771">
        <v>1.2284082798001399</v>
      </c>
      <c r="DN771">
        <v>1.20818547433168</v>
      </c>
      <c r="DO771" s="70">
        <v>1.15792556131715</v>
      </c>
      <c r="DP771">
        <v>1.07722007722008</v>
      </c>
      <c r="DS771">
        <v>1.3479773814702001</v>
      </c>
      <c r="DT771">
        <v>1.8895478131949599</v>
      </c>
      <c r="DU771">
        <v>2.1388394446422199</v>
      </c>
      <c r="DV771">
        <v>1.20460358056266</v>
      </c>
      <c r="DW771">
        <v>1.39920159680639</v>
      </c>
      <c r="DX771">
        <v>1.2863025962399299</v>
      </c>
    </row>
    <row r="772" spans="102:128" ht="15">
      <c r="CX772">
        <v>2.15273775216138</v>
      </c>
      <c r="CY772">
        <v>1.3479773814702001</v>
      </c>
      <c r="CZ772">
        <v>1.65775401069519</v>
      </c>
      <c r="DA772">
        <v>1.8895478131949599</v>
      </c>
      <c r="DB772">
        <v>1.6684771255483599</v>
      </c>
      <c r="DC772">
        <v>1.2912267928649399</v>
      </c>
      <c r="DD772">
        <v>1.24472315692872</v>
      </c>
      <c r="DE772">
        <v>1.24472315692872</v>
      </c>
      <c r="DF772">
        <v>1.09360009360009</v>
      </c>
      <c r="DG772">
        <v>1.1826067107966201</v>
      </c>
      <c r="DH772">
        <v>1.1826067107966201</v>
      </c>
      <c r="DI772">
        <v>1.26993589022607</v>
      </c>
      <c r="DJ772">
        <v>1.0601956358164</v>
      </c>
      <c r="DK772">
        <v>1.1165331391114299</v>
      </c>
      <c r="DL772">
        <v>1.1727861771058301</v>
      </c>
      <c r="DM772">
        <v>1.2284082798001399</v>
      </c>
      <c r="DN772">
        <v>1.20818547433168</v>
      </c>
      <c r="DO772" s="70">
        <v>1.15792556131715</v>
      </c>
      <c r="DP772">
        <v>1.07722007722008</v>
      </c>
      <c r="DS772">
        <v>1.3479773814702001</v>
      </c>
      <c r="DT772">
        <v>1.8895478131949599</v>
      </c>
      <c r="DU772">
        <v>2.1388394446422199</v>
      </c>
      <c r="DV772">
        <v>1.20460358056266</v>
      </c>
      <c r="DW772">
        <v>1.39920159680639</v>
      </c>
      <c r="DX772">
        <v>1.2863025962399299</v>
      </c>
    </row>
    <row r="773" spans="102:128" ht="15">
      <c r="CX773">
        <v>2.15273775216138</v>
      </c>
      <c r="CY773">
        <v>1.3479773814702001</v>
      </c>
      <c r="CZ773">
        <v>1.65775401069519</v>
      </c>
      <c r="DA773">
        <v>1.8895478131949599</v>
      </c>
      <c r="DB773">
        <v>1.6684771255483599</v>
      </c>
      <c r="DC773">
        <v>1.2912267928649399</v>
      </c>
      <c r="DD773">
        <v>1.24472315692872</v>
      </c>
      <c r="DE773">
        <v>1.24472315692872</v>
      </c>
      <c r="DF773">
        <v>1.09360009360009</v>
      </c>
      <c r="DG773">
        <v>1.1826067107966201</v>
      </c>
      <c r="DH773">
        <v>1.1826067107966201</v>
      </c>
      <c r="DI773">
        <v>1.26993589022607</v>
      </c>
      <c r="DJ773">
        <v>1.0601956358164</v>
      </c>
      <c r="DK773">
        <v>1.1165331391114299</v>
      </c>
      <c r="DL773">
        <v>1.1727861771058301</v>
      </c>
      <c r="DM773">
        <v>1.2284082798001399</v>
      </c>
      <c r="DN773">
        <v>1.20818547433168</v>
      </c>
      <c r="DO773" s="70">
        <v>1.15792556131715</v>
      </c>
      <c r="DP773">
        <v>1.07722007722008</v>
      </c>
      <c r="DS773">
        <v>1.3479773814702001</v>
      </c>
      <c r="DT773">
        <v>1.8895478131949599</v>
      </c>
      <c r="DU773">
        <v>2.1388394446422199</v>
      </c>
      <c r="DV773">
        <v>1.20460358056266</v>
      </c>
      <c r="DW773">
        <v>1.39920159680639</v>
      </c>
      <c r="DX773">
        <v>1.2863025962399299</v>
      </c>
    </row>
    <row r="774" spans="102:128" ht="15">
      <c r="CX774">
        <v>2.15273775216138</v>
      </c>
      <c r="CY774">
        <v>1.3479773814702001</v>
      </c>
      <c r="CZ774">
        <v>1.65775401069519</v>
      </c>
      <c r="DA774">
        <v>1.8895478131949599</v>
      </c>
      <c r="DB774">
        <v>1.6684771255483599</v>
      </c>
      <c r="DC774">
        <v>1.2912267928649399</v>
      </c>
      <c r="DD774">
        <v>1.24472315692872</v>
      </c>
      <c r="DE774">
        <v>1.24472315692872</v>
      </c>
      <c r="DF774">
        <v>1.09360009360009</v>
      </c>
      <c r="DG774">
        <v>1.1826067107966201</v>
      </c>
      <c r="DH774">
        <v>1.1826067107966201</v>
      </c>
      <c r="DI774">
        <v>1.26993589022607</v>
      </c>
      <c r="DJ774">
        <v>1.0601956358164</v>
      </c>
      <c r="DK774">
        <v>1.1165331391114299</v>
      </c>
      <c r="DL774">
        <v>1.1727861771058301</v>
      </c>
      <c r="DM774">
        <v>1.2284082798001399</v>
      </c>
      <c r="DN774">
        <v>1.20818547433168</v>
      </c>
      <c r="DO774" s="70">
        <v>1.15792556131715</v>
      </c>
      <c r="DP774">
        <v>1.07722007722008</v>
      </c>
      <c r="DS774">
        <v>1.3479773814702001</v>
      </c>
      <c r="DT774">
        <v>1.8895478131949599</v>
      </c>
      <c r="DU774">
        <v>2.1388394446422199</v>
      </c>
      <c r="DV774">
        <v>1.20460358056266</v>
      </c>
      <c r="DW774">
        <v>1.39920159680639</v>
      </c>
      <c r="DX774">
        <v>1.2863025962399299</v>
      </c>
    </row>
    <row r="775" spans="102:128" ht="15">
      <c r="CX775">
        <v>2.15273775216138</v>
      </c>
      <c r="CY775">
        <v>1.3479773814702001</v>
      </c>
      <c r="CZ775">
        <v>1.65775401069519</v>
      </c>
      <c r="DA775">
        <v>1.8895478131949599</v>
      </c>
      <c r="DB775">
        <v>1.6684771255483599</v>
      </c>
      <c r="DC775">
        <v>1.2912267928649399</v>
      </c>
      <c r="DD775">
        <v>1.24472315692872</v>
      </c>
      <c r="DE775">
        <v>1.24472315692872</v>
      </c>
      <c r="DF775">
        <v>1.09360009360009</v>
      </c>
      <c r="DG775">
        <v>1.1826067107966201</v>
      </c>
      <c r="DH775">
        <v>1.1826067107966201</v>
      </c>
      <c r="DI775">
        <v>1.26993589022607</v>
      </c>
      <c r="DJ775">
        <v>1.0601956358164</v>
      </c>
      <c r="DK775">
        <v>1.1165331391114299</v>
      </c>
      <c r="DL775">
        <v>1.1727861771058301</v>
      </c>
      <c r="DM775">
        <v>1.2284082798001399</v>
      </c>
      <c r="DN775">
        <v>1.20818547433168</v>
      </c>
      <c r="DO775" s="70">
        <v>1.15792556131715</v>
      </c>
      <c r="DP775">
        <v>1.07722007722008</v>
      </c>
      <c r="DS775">
        <v>1.3479773814702001</v>
      </c>
      <c r="DT775">
        <v>1.8895478131949599</v>
      </c>
      <c r="DU775">
        <v>2.1388394446422199</v>
      </c>
      <c r="DV775">
        <v>1.20460358056266</v>
      </c>
      <c r="DW775">
        <v>1.39920159680639</v>
      </c>
      <c r="DX775">
        <v>1.2863025962399299</v>
      </c>
    </row>
    <row r="776" spans="102:128" ht="15">
      <c r="CX776">
        <v>2.15273775216138</v>
      </c>
      <c r="CY776">
        <v>1.3479773814702001</v>
      </c>
      <c r="CZ776">
        <v>1.65775401069519</v>
      </c>
      <c r="DA776">
        <v>1.8895478131949599</v>
      </c>
      <c r="DB776">
        <v>1.6684771255483599</v>
      </c>
      <c r="DC776">
        <v>1.2912267928649399</v>
      </c>
      <c r="DD776">
        <v>1.24472315692872</v>
      </c>
      <c r="DE776">
        <v>1.24472315692872</v>
      </c>
      <c r="DF776">
        <v>1.09360009360009</v>
      </c>
      <c r="DG776">
        <v>1.1826067107966201</v>
      </c>
      <c r="DH776">
        <v>1.1826067107966201</v>
      </c>
      <c r="DI776">
        <v>1.26993589022607</v>
      </c>
      <c r="DJ776">
        <v>1.0601956358164</v>
      </c>
      <c r="DK776">
        <v>1.1165331391114299</v>
      </c>
      <c r="DL776">
        <v>1.1727861771058301</v>
      </c>
      <c r="DM776">
        <v>1.2284082798001399</v>
      </c>
      <c r="DN776">
        <v>1.20818547433168</v>
      </c>
      <c r="DO776" s="70">
        <v>1.15792556131715</v>
      </c>
      <c r="DP776">
        <v>1.07722007722008</v>
      </c>
      <c r="DS776">
        <v>1.3479773814702001</v>
      </c>
      <c r="DT776">
        <v>1.8895478131949599</v>
      </c>
      <c r="DU776">
        <v>2.1388394446422199</v>
      </c>
      <c r="DV776">
        <v>1.20460358056266</v>
      </c>
      <c r="DW776">
        <v>1.39920159680639</v>
      </c>
      <c r="DX776">
        <v>1.2863025962399299</v>
      </c>
    </row>
    <row r="777" spans="102:128" ht="15">
      <c r="CX777">
        <v>2.15273775216138</v>
      </c>
      <c r="CY777">
        <v>1.3479773814702001</v>
      </c>
      <c r="CZ777">
        <v>1.65775401069519</v>
      </c>
      <c r="DA777">
        <v>1.8895478131949599</v>
      </c>
      <c r="DB777">
        <v>1.6684771255483599</v>
      </c>
      <c r="DC777">
        <v>1.2912267928649399</v>
      </c>
      <c r="DD777">
        <v>1.24472315692872</v>
      </c>
      <c r="DE777">
        <v>1.24472315692872</v>
      </c>
      <c r="DF777">
        <v>1.09360009360009</v>
      </c>
      <c r="DG777">
        <v>1.1826067107966201</v>
      </c>
      <c r="DH777">
        <v>1.1826067107966201</v>
      </c>
      <c r="DI777">
        <v>1.26993589022607</v>
      </c>
      <c r="DJ777">
        <v>1.0601956358164</v>
      </c>
      <c r="DK777">
        <v>1.1165331391114299</v>
      </c>
      <c r="DL777">
        <v>1.1727861771058301</v>
      </c>
      <c r="DM777">
        <v>1.2284082798001399</v>
      </c>
      <c r="DN777">
        <v>1.20818547433168</v>
      </c>
      <c r="DO777" s="70">
        <v>1.15792556131715</v>
      </c>
      <c r="DP777">
        <v>1.07722007722008</v>
      </c>
      <c r="DS777">
        <v>1.3479773814702001</v>
      </c>
      <c r="DT777">
        <v>1.8895478131949599</v>
      </c>
      <c r="DU777">
        <v>2.1388394446422199</v>
      </c>
      <c r="DV777">
        <v>1.20460358056266</v>
      </c>
      <c r="DW777">
        <v>1.39920159680639</v>
      </c>
      <c r="DX777">
        <v>1.2863025962399299</v>
      </c>
    </row>
    <row r="778" spans="102:128" ht="15">
      <c r="CX778">
        <v>2.15273775216138</v>
      </c>
      <c r="CY778">
        <v>1.3479773814702001</v>
      </c>
      <c r="CZ778">
        <v>1.65775401069519</v>
      </c>
      <c r="DA778">
        <v>1.8895478131949599</v>
      </c>
      <c r="DB778">
        <v>1.6684771255483599</v>
      </c>
      <c r="DC778">
        <v>1.2912267928649399</v>
      </c>
      <c r="DD778">
        <v>1.24472315692872</v>
      </c>
      <c r="DE778">
        <v>1.24472315692872</v>
      </c>
      <c r="DF778">
        <v>1.09360009360009</v>
      </c>
      <c r="DG778">
        <v>1.1826067107966201</v>
      </c>
      <c r="DH778">
        <v>1.1826067107966201</v>
      </c>
      <c r="DI778">
        <v>1.26993589022607</v>
      </c>
      <c r="DJ778">
        <v>1.0601956358164</v>
      </c>
      <c r="DK778">
        <v>1.1165331391114299</v>
      </c>
      <c r="DL778">
        <v>1.1727861771058301</v>
      </c>
      <c r="DM778">
        <v>1.2284082798001399</v>
      </c>
      <c r="DN778">
        <v>1.20818547433168</v>
      </c>
      <c r="DO778" s="70">
        <v>1.15792556131715</v>
      </c>
      <c r="DP778">
        <v>1.07722007722008</v>
      </c>
      <c r="DS778">
        <v>1.3479773814702001</v>
      </c>
      <c r="DT778">
        <v>1.8895478131949599</v>
      </c>
      <c r="DU778">
        <v>2.1388394446422199</v>
      </c>
      <c r="DV778">
        <v>1.20460358056266</v>
      </c>
      <c r="DW778">
        <v>1.39920159680639</v>
      </c>
      <c r="DX778">
        <v>1.2863025962399299</v>
      </c>
    </row>
    <row r="779" spans="102:128" ht="15">
      <c r="CX779">
        <v>2.15273775216138</v>
      </c>
      <c r="CY779">
        <v>1.3479773814702001</v>
      </c>
      <c r="CZ779">
        <v>1.65775401069519</v>
      </c>
      <c r="DA779">
        <v>1.8895478131949599</v>
      </c>
      <c r="DB779">
        <v>1.6684771255483599</v>
      </c>
      <c r="DC779">
        <v>1.2912267928649399</v>
      </c>
      <c r="DD779">
        <v>1.24472315692872</v>
      </c>
      <c r="DE779">
        <v>1.24472315692872</v>
      </c>
      <c r="DF779">
        <v>1.09360009360009</v>
      </c>
      <c r="DG779">
        <v>1.1826067107966201</v>
      </c>
      <c r="DH779">
        <v>1.1826067107966201</v>
      </c>
      <c r="DI779">
        <v>1.26993589022607</v>
      </c>
      <c r="DJ779">
        <v>1.0601956358164</v>
      </c>
      <c r="DK779">
        <v>1.1165331391114299</v>
      </c>
      <c r="DL779">
        <v>1.1727861771058301</v>
      </c>
      <c r="DM779">
        <v>1.2284082798001399</v>
      </c>
      <c r="DN779">
        <v>1.20818547433168</v>
      </c>
      <c r="DO779" s="70">
        <v>1.15792556131715</v>
      </c>
      <c r="DP779">
        <v>1.07722007722008</v>
      </c>
      <c r="DS779">
        <v>1.3479773814702001</v>
      </c>
      <c r="DT779">
        <v>1.8895478131949599</v>
      </c>
      <c r="DU779">
        <v>2.1388394446422199</v>
      </c>
      <c r="DV779">
        <v>1.20460358056266</v>
      </c>
      <c r="DW779">
        <v>1.39920159680639</v>
      </c>
      <c r="DX779">
        <v>1.2863025962399299</v>
      </c>
    </row>
    <row r="780" spans="102:128" ht="15">
      <c r="CX780">
        <v>2.15273775216138</v>
      </c>
      <c r="CY780">
        <v>1.3479773814702001</v>
      </c>
      <c r="CZ780">
        <v>1.65775401069519</v>
      </c>
      <c r="DA780">
        <v>1.8895478131949599</v>
      </c>
      <c r="DB780">
        <v>1.6684771255483599</v>
      </c>
      <c r="DC780">
        <v>1.2912267928649399</v>
      </c>
      <c r="DD780">
        <v>1.24472315692872</v>
      </c>
      <c r="DE780">
        <v>1.24472315692872</v>
      </c>
      <c r="DF780">
        <v>1.09360009360009</v>
      </c>
      <c r="DG780">
        <v>1.1826067107966201</v>
      </c>
      <c r="DH780">
        <v>1.1826067107966201</v>
      </c>
      <c r="DI780">
        <v>1.26993589022607</v>
      </c>
      <c r="DJ780">
        <v>1.0601956358164</v>
      </c>
      <c r="DK780">
        <v>1.1165331391114299</v>
      </c>
      <c r="DL780">
        <v>1.1727861771058301</v>
      </c>
      <c r="DM780">
        <v>1.2284082798001399</v>
      </c>
      <c r="DN780">
        <v>1.20818547433168</v>
      </c>
      <c r="DO780" s="70">
        <v>1.15792556131715</v>
      </c>
      <c r="DP780">
        <v>1.07722007722008</v>
      </c>
      <c r="DS780">
        <v>1.3479773814702001</v>
      </c>
      <c r="DT780">
        <v>1.8895478131949599</v>
      </c>
      <c r="DU780">
        <v>2.1388394446422199</v>
      </c>
      <c r="DV780">
        <v>1.20460358056266</v>
      </c>
      <c r="DW780">
        <v>1.39920159680639</v>
      </c>
      <c r="DX780">
        <v>1.2863025962399299</v>
      </c>
    </row>
    <row r="781" spans="102:128" ht="15">
      <c r="CX781">
        <v>2.15273775216138</v>
      </c>
      <c r="CY781">
        <v>1.3479773814702001</v>
      </c>
      <c r="CZ781">
        <v>1.65775401069519</v>
      </c>
      <c r="DA781">
        <v>1.8895478131949599</v>
      </c>
      <c r="DB781">
        <v>1.6684771255483599</v>
      </c>
      <c r="DC781">
        <v>1.2912267928649399</v>
      </c>
      <c r="DD781">
        <v>1.24472315692872</v>
      </c>
      <c r="DE781">
        <v>1.24472315692872</v>
      </c>
      <c r="DF781">
        <v>1.09360009360009</v>
      </c>
      <c r="DG781">
        <v>1.1826067107966201</v>
      </c>
      <c r="DH781">
        <v>1.1826067107966201</v>
      </c>
      <c r="DI781">
        <v>1.26993589022607</v>
      </c>
      <c r="DJ781">
        <v>1.0601956358164</v>
      </c>
      <c r="DK781">
        <v>1.1165331391114299</v>
      </c>
      <c r="DL781">
        <v>1.1727861771058301</v>
      </c>
      <c r="DM781">
        <v>1.2284082798001399</v>
      </c>
      <c r="DN781">
        <v>1.20818547433168</v>
      </c>
      <c r="DO781" s="70">
        <v>1.15792556131715</v>
      </c>
      <c r="DP781">
        <v>1.07722007722008</v>
      </c>
      <c r="DS781">
        <v>1.3479773814702001</v>
      </c>
      <c r="DT781">
        <v>1.8895478131949599</v>
      </c>
      <c r="DU781">
        <v>2.1388394446422199</v>
      </c>
      <c r="DV781">
        <v>1.20460358056266</v>
      </c>
      <c r="DW781">
        <v>1.39920159680639</v>
      </c>
      <c r="DX781">
        <v>1.2863025962399299</v>
      </c>
    </row>
    <row r="782" spans="102:128" ht="15">
      <c r="CX782">
        <v>2.15273775216138</v>
      </c>
      <c r="CY782">
        <v>1.3479773814702001</v>
      </c>
      <c r="CZ782">
        <v>1.65775401069519</v>
      </c>
      <c r="DA782">
        <v>1.8895478131949599</v>
      </c>
      <c r="DB782">
        <v>1.6684771255483599</v>
      </c>
      <c r="DC782">
        <v>1.2912267928649399</v>
      </c>
      <c r="DD782">
        <v>1.24472315692872</v>
      </c>
      <c r="DE782">
        <v>1.24472315692872</v>
      </c>
      <c r="DF782">
        <v>1.09360009360009</v>
      </c>
      <c r="DG782">
        <v>1.1826067107966201</v>
      </c>
      <c r="DH782">
        <v>1.1826067107966201</v>
      </c>
      <c r="DI782">
        <v>1.26993589022607</v>
      </c>
      <c r="DJ782">
        <v>1.0601956358164</v>
      </c>
      <c r="DK782">
        <v>1.1165331391114299</v>
      </c>
      <c r="DL782">
        <v>1.1727861771058301</v>
      </c>
      <c r="DM782">
        <v>1.2284082798001399</v>
      </c>
      <c r="DN782">
        <v>1.20818547433168</v>
      </c>
      <c r="DO782" s="70">
        <v>1.15792556131715</v>
      </c>
      <c r="DP782">
        <v>1.07722007722008</v>
      </c>
      <c r="DS782">
        <v>1.3479773814702001</v>
      </c>
      <c r="DT782">
        <v>1.8895478131949599</v>
      </c>
      <c r="DU782">
        <v>2.1388394446422199</v>
      </c>
      <c r="DV782">
        <v>1.20460358056266</v>
      </c>
      <c r="DW782">
        <v>1.39920159680639</v>
      </c>
      <c r="DX782">
        <v>1.2863025962399299</v>
      </c>
    </row>
    <row r="783" spans="102:128" ht="15">
      <c r="CX783">
        <v>2.15273775216138</v>
      </c>
      <c r="CY783">
        <v>1.3479773814702001</v>
      </c>
      <c r="CZ783">
        <v>1.65775401069519</v>
      </c>
      <c r="DA783">
        <v>1.8895478131949599</v>
      </c>
      <c r="DB783">
        <v>1.6684771255483599</v>
      </c>
      <c r="DC783">
        <v>1.2912267928649399</v>
      </c>
      <c r="DD783">
        <v>1.24472315692872</v>
      </c>
      <c r="DE783">
        <v>1.24472315692872</v>
      </c>
      <c r="DF783">
        <v>1.09360009360009</v>
      </c>
      <c r="DG783">
        <v>1.1826067107966201</v>
      </c>
      <c r="DH783">
        <v>1.1826067107966201</v>
      </c>
      <c r="DI783">
        <v>1.26993589022607</v>
      </c>
      <c r="DJ783">
        <v>1.0601956358164</v>
      </c>
      <c r="DK783">
        <v>1.1165331391114299</v>
      </c>
      <c r="DL783">
        <v>1.1727861771058301</v>
      </c>
      <c r="DM783">
        <v>1.2284082798001399</v>
      </c>
      <c r="DN783">
        <v>1.20818547433168</v>
      </c>
      <c r="DO783" s="70">
        <v>1.15792556131715</v>
      </c>
      <c r="DP783">
        <v>1.07722007722008</v>
      </c>
      <c r="DS783">
        <v>1.3479773814702001</v>
      </c>
      <c r="DT783">
        <v>1.8895478131949599</v>
      </c>
      <c r="DU783">
        <v>2.1388394446422199</v>
      </c>
      <c r="DV783">
        <v>1.20460358056266</v>
      </c>
      <c r="DW783">
        <v>1.39920159680639</v>
      </c>
      <c r="DX783">
        <v>1.2863025962399299</v>
      </c>
    </row>
    <row r="784" spans="102:128" ht="15">
      <c r="CX784">
        <v>2.15273775216138</v>
      </c>
      <c r="CY784">
        <v>1.3479773814702001</v>
      </c>
      <c r="CZ784">
        <v>1.65775401069519</v>
      </c>
      <c r="DA784">
        <v>1.8895478131949599</v>
      </c>
      <c r="DB784">
        <v>1.6684771255483599</v>
      </c>
      <c r="DC784">
        <v>1.2912267928649399</v>
      </c>
      <c r="DD784">
        <v>1.24472315692872</v>
      </c>
      <c r="DE784">
        <v>1.24472315692872</v>
      </c>
      <c r="DF784">
        <v>1.09360009360009</v>
      </c>
      <c r="DG784">
        <v>1.1826067107966201</v>
      </c>
      <c r="DH784">
        <v>1.1826067107966201</v>
      </c>
      <c r="DI784">
        <v>1.26993589022607</v>
      </c>
      <c r="DJ784">
        <v>1.0601956358164</v>
      </c>
      <c r="DK784">
        <v>1.1165331391114299</v>
      </c>
      <c r="DL784">
        <v>1.1727861771058301</v>
      </c>
      <c r="DM784">
        <v>1.2284082798001399</v>
      </c>
      <c r="DN784">
        <v>1.20818547433168</v>
      </c>
      <c r="DO784" s="70">
        <v>1.15792556131715</v>
      </c>
      <c r="DP784">
        <v>1.07722007722008</v>
      </c>
      <c r="DS784">
        <v>1.3479773814702001</v>
      </c>
      <c r="DT784">
        <v>1.8895478131949599</v>
      </c>
      <c r="DU784">
        <v>2.1388394446422199</v>
      </c>
      <c r="DV784">
        <v>1.20460358056266</v>
      </c>
      <c r="DW784">
        <v>1.39920159680639</v>
      </c>
      <c r="DX784">
        <v>1.2863025962399299</v>
      </c>
    </row>
    <row r="785" spans="102:128" ht="15">
      <c r="CX785">
        <v>2.15273775216138</v>
      </c>
      <c r="CY785">
        <v>1.3479773814702001</v>
      </c>
      <c r="CZ785">
        <v>1.65775401069519</v>
      </c>
      <c r="DA785">
        <v>1.8895478131949599</v>
      </c>
      <c r="DB785">
        <v>1.6684771255483599</v>
      </c>
      <c r="DC785">
        <v>1.2912267928649399</v>
      </c>
      <c r="DD785">
        <v>1.24472315692872</v>
      </c>
      <c r="DE785">
        <v>1.24472315692872</v>
      </c>
      <c r="DF785">
        <v>1.09360009360009</v>
      </c>
      <c r="DG785">
        <v>1.1826067107966201</v>
      </c>
      <c r="DH785">
        <v>1.1826067107966201</v>
      </c>
      <c r="DI785">
        <v>1.26993589022607</v>
      </c>
      <c r="DJ785">
        <v>1.0601956358164</v>
      </c>
      <c r="DK785">
        <v>1.1165331391114299</v>
      </c>
      <c r="DL785">
        <v>1.1727861771058301</v>
      </c>
      <c r="DM785">
        <v>1.2284082798001399</v>
      </c>
      <c r="DN785">
        <v>1.20818547433168</v>
      </c>
      <c r="DO785" s="70">
        <v>1.15792556131715</v>
      </c>
      <c r="DP785">
        <v>1.07722007722008</v>
      </c>
      <c r="DS785">
        <v>1.3479773814702001</v>
      </c>
      <c r="DT785">
        <v>1.8895478131949599</v>
      </c>
      <c r="DU785">
        <v>2.1388394446422199</v>
      </c>
      <c r="DV785">
        <v>1.20460358056266</v>
      </c>
      <c r="DW785">
        <v>1.39920159680639</v>
      </c>
      <c r="DX785">
        <v>1.2863025962399299</v>
      </c>
    </row>
    <row r="786" spans="102:128" ht="15">
      <c r="CX786">
        <v>2.15273775216138</v>
      </c>
      <c r="CY786">
        <v>1.3479773814702001</v>
      </c>
      <c r="CZ786">
        <v>1.65775401069519</v>
      </c>
      <c r="DA786">
        <v>1.8895478131949599</v>
      </c>
      <c r="DB786">
        <v>1.6684771255483599</v>
      </c>
      <c r="DC786">
        <v>1.2912267928649399</v>
      </c>
      <c r="DD786">
        <v>1.24472315692872</v>
      </c>
      <c r="DE786">
        <v>1.24472315692872</v>
      </c>
      <c r="DF786">
        <v>1.09360009360009</v>
      </c>
      <c r="DG786">
        <v>1.1826067107966201</v>
      </c>
      <c r="DH786">
        <v>1.1826067107966201</v>
      </c>
      <c r="DI786">
        <v>1.26993589022607</v>
      </c>
      <c r="DJ786">
        <v>1.0601956358164</v>
      </c>
      <c r="DK786">
        <v>1.1165331391114299</v>
      </c>
      <c r="DL786">
        <v>1.1727861771058301</v>
      </c>
      <c r="DM786">
        <v>1.2284082798001399</v>
      </c>
      <c r="DN786">
        <v>1.20818547433168</v>
      </c>
      <c r="DO786" s="70">
        <v>1.15792556131715</v>
      </c>
      <c r="DP786">
        <v>1.07722007722008</v>
      </c>
      <c r="DS786">
        <v>1.3479773814702001</v>
      </c>
      <c r="DT786">
        <v>1.8895478131949599</v>
      </c>
      <c r="DU786">
        <v>2.1388394446422199</v>
      </c>
      <c r="DV786">
        <v>1.20460358056266</v>
      </c>
      <c r="DW786">
        <v>1.39920159680639</v>
      </c>
      <c r="DX786">
        <v>1.2863025962399299</v>
      </c>
    </row>
    <row r="787" spans="102:128" ht="15">
      <c r="CX787">
        <v>2.15273775216138</v>
      </c>
      <c r="CY787">
        <v>1.3479773814702001</v>
      </c>
      <c r="CZ787">
        <v>1.65775401069519</v>
      </c>
      <c r="DA787">
        <v>1.8895478131949599</v>
      </c>
      <c r="DB787">
        <v>1.6684771255483599</v>
      </c>
      <c r="DC787">
        <v>1.2912267928649399</v>
      </c>
      <c r="DD787">
        <v>1.24472315692872</v>
      </c>
      <c r="DE787">
        <v>1.24472315692872</v>
      </c>
      <c r="DF787">
        <v>1.09360009360009</v>
      </c>
      <c r="DG787">
        <v>1.1826067107966201</v>
      </c>
      <c r="DH787">
        <v>1.1826067107966201</v>
      </c>
      <c r="DI787">
        <v>1.26993589022607</v>
      </c>
      <c r="DJ787">
        <v>1.0601956358164</v>
      </c>
      <c r="DK787">
        <v>1.1165331391114299</v>
      </c>
      <c r="DL787">
        <v>1.1727861771058301</v>
      </c>
      <c r="DM787">
        <v>1.2284082798001399</v>
      </c>
      <c r="DN787">
        <v>1.20818547433168</v>
      </c>
      <c r="DO787" s="70">
        <v>1.15792556131715</v>
      </c>
      <c r="DP787">
        <v>1.07722007722008</v>
      </c>
      <c r="DS787">
        <v>1.3479773814702001</v>
      </c>
      <c r="DT787">
        <v>1.8895478131949599</v>
      </c>
      <c r="DU787">
        <v>2.1388394446422199</v>
      </c>
      <c r="DV787">
        <v>1.20460358056266</v>
      </c>
      <c r="DW787">
        <v>1.39920159680639</v>
      </c>
      <c r="DX787">
        <v>1.2863025962399299</v>
      </c>
    </row>
    <row r="788" spans="102:128" ht="15">
      <c r="CX788">
        <v>2.15273775216138</v>
      </c>
      <c r="CY788">
        <v>1.3479773814702001</v>
      </c>
      <c r="CZ788">
        <v>1.65775401069519</v>
      </c>
      <c r="DA788">
        <v>1.8895478131949599</v>
      </c>
      <c r="DB788">
        <v>1.6684771255483599</v>
      </c>
      <c r="DC788">
        <v>1.2912267928649399</v>
      </c>
      <c r="DD788">
        <v>1.24472315692872</v>
      </c>
      <c r="DE788">
        <v>1.24472315692872</v>
      </c>
      <c r="DF788">
        <v>1.09360009360009</v>
      </c>
      <c r="DG788">
        <v>1.1826067107966201</v>
      </c>
      <c r="DH788">
        <v>1.1826067107966201</v>
      </c>
      <c r="DI788">
        <v>1.26993589022607</v>
      </c>
      <c r="DJ788">
        <v>1.0601956358164</v>
      </c>
      <c r="DK788">
        <v>1.1165331391114299</v>
      </c>
      <c r="DL788">
        <v>1.1727861771058301</v>
      </c>
      <c r="DM788">
        <v>1.2284082798001399</v>
      </c>
      <c r="DN788">
        <v>1.20818547433168</v>
      </c>
      <c r="DO788" s="70">
        <v>1.15792556131715</v>
      </c>
      <c r="DP788">
        <v>1.07722007722008</v>
      </c>
      <c r="DS788">
        <v>1.3479773814702001</v>
      </c>
      <c r="DT788">
        <v>1.8895478131949599</v>
      </c>
      <c r="DU788">
        <v>2.1388394446422199</v>
      </c>
      <c r="DV788">
        <v>1.20460358056266</v>
      </c>
      <c r="DW788">
        <v>1.39920159680639</v>
      </c>
      <c r="DX788">
        <v>1.2863025962399299</v>
      </c>
    </row>
    <row r="789" spans="102:128" ht="15">
      <c r="CX789">
        <v>2.15273775216138</v>
      </c>
      <c r="CY789">
        <v>1.3479773814702001</v>
      </c>
      <c r="CZ789">
        <v>1.65775401069519</v>
      </c>
      <c r="DA789">
        <v>1.8895478131949599</v>
      </c>
      <c r="DB789">
        <v>1.6684771255483599</v>
      </c>
      <c r="DC789">
        <v>1.2912267928649399</v>
      </c>
      <c r="DD789">
        <v>1.24472315692872</v>
      </c>
      <c r="DE789">
        <v>1.24472315692872</v>
      </c>
      <c r="DF789">
        <v>1.09360009360009</v>
      </c>
      <c r="DG789">
        <v>1.1826067107966201</v>
      </c>
      <c r="DH789">
        <v>1.1826067107966201</v>
      </c>
      <c r="DI789">
        <v>1.26993589022607</v>
      </c>
      <c r="DJ789">
        <v>1.0601956358164</v>
      </c>
      <c r="DK789">
        <v>1.1165331391114299</v>
      </c>
      <c r="DL789">
        <v>1.1727861771058301</v>
      </c>
      <c r="DM789">
        <v>1.2284082798001399</v>
      </c>
      <c r="DN789">
        <v>1.20818547433168</v>
      </c>
      <c r="DO789" s="70">
        <v>1.15792556131715</v>
      </c>
      <c r="DP789">
        <v>1.07722007722008</v>
      </c>
      <c r="DS789">
        <v>1.3479773814702001</v>
      </c>
      <c r="DT789">
        <v>1.8895478131949599</v>
      </c>
      <c r="DU789">
        <v>2.1388394446422199</v>
      </c>
      <c r="DV789">
        <v>1.20460358056266</v>
      </c>
      <c r="DW789">
        <v>1.39920159680639</v>
      </c>
      <c r="DX789">
        <v>1.2863025962399299</v>
      </c>
    </row>
    <row r="790" spans="102:128" ht="15">
      <c r="CX790">
        <v>2.15273775216138</v>
      </c>
      <c r="CY790">
        <v>1.3479773814702001</v>
      </c>
      <c r="CZ790">
        <v>1.65775401069519</v>
      </c>
      <c r="DA790">
        <v>1.8895478131949599</v>
      </c>
      <c r="DB790">
        <v>1.6684771255483599</v>
      </c>
      <c r="DC790">
        <v>1.2912267928649399</v>
      </c>
      <c r="DD790">
        <v>1.24472315692872</v>
      </c>
      <c r="DE790">
        <v>1.24472315692872</v>
      </c>
      <c r="DF790">
        <v>1.09360009360009</v>
      </c>
      <c r="DG790">
        <v>1.1826067107966201</v>
      </c>
      <c r="DH790">
        <v>1.1826067107966201</v>
      </c>
      <c r="DI790">
        <v>1.26993589022607</v>
      </c>
      <c r="DJ790">
        <v>1.0601956358164</v>
      </c>
      <c r="DK790">
        <v>1.1165331391114299</v>
      </c>
      <c r="DL790">
        <v>1.1727861771058301</v>
      </c>
      <c r="DM790">
        <v>1.2284082798001399</v>
      </c>
      <c r="DN790">
        <v>1.20818547433168</v>
      </c>
      <c r="DO790" s="70">
        <v>1.15792556131715</v>
      </c>
      <c r="DP790">
        <v>1.07722007722008</v>
      </c>
      <c r="DS790">
        <v>1.3479773814702001</v>
      </c>
      <c r="DT790">
        <v>1.8895478131949599</v>
      </c>
      <c r="DU790">
        <v>2.1388394446422199</v>
      </c>
      <c r="DV790">
        <v>1.20460358056266</v>
      </c>
      <c r="DW790">
        <v>1.39920159680639</v>
      </c>
      <c r="DX790">
        <v>1.2863025962399299</v>
      </c>
    </row>
    <row r="791" spans="102:128" ht="15">
      <c r="CX791">
        <v>2.15273775216138</v>
      </c>
      <c r="CY791">
        <v>1.3479773814702001</v>
      </c>
      <c r="CZ791">
        <v>1.65775401069519</v>
      </c>
      <c r="DA791">
        <v>1.8895478131949599</v>
      </c>
      <c r="DB791">
        <v>1.6684771255483599</v>
      </c>
      <c r="DC791">
        <v>1.2912267928649399</v>
      </c>
      <c r="DD791">
        <v>1.24472315692872</v>
      </c>
      <c r="DE791">
        <v>1.24472315692872</v>
      </c>
      <c r="DF791">
        <v>1.09360009360009</v>
      </c>
      <c r="DG791">
        <v>1.1826067107966201</v>
      </c>
      <c r="DH791">
        <v>1.1826067107966201</v>
      </c>
      <c r="DI791">
        <v>1.26993589022607</v>
      </c>
      <c r="DJ791">
        <v>1.0601956358164</v>
      </c>
      <c r="DK791">
        <v>1.1165331391114299</v>
      </c>
      <c r="DL791">
        <v>1.1727861771058301</v>
      </c>
      <c r="DM791">
        <v>1.2284082798001399</v>
      </c>
      <c r="DN791">
        <v>1.20818547433168</v>
      </c>
      <c r="DO791" s="70">
        <v>1.15792556131715</v>
      </c>
      <c r="DP791">
        <v>1.07722007722008</v>
      </c>
      <c r="DS791">
        <v>1.3479773814702001</v>
      </c>
      <c r="DT791">
        <v>1.8895478131949599</v>
      </c>
      <c r="DU791">
        <v>2.1388394446422199</v>
      </c>
      <c r="DV791">
        <v>1.20460358056266</v>
      </c>
      <c r="DW791">
        <v>1.39920159680639</v>
      </c>
      <c r="DX791">
        <v>1.2863025962399299</v>
      </c>
    </row>
    <row r="792" spans="102:128" ht="15">
      <c r="CX792">
        <v>2.15273775216138</v>
      </c>
      <c r="CY792">
        <v>1.3479773814702001</v>
      </c>
      <c r="CZ792">
        <v>1.65775401069519</v>
      </c>
      <c r="DA792">
        <v>1.8895478131949599</v>
      </c>
      <c r="DB792">
        <v>1.6684771255483599</v>
      </c>
      <c r="DC792">
        <v>1.2912267928649399</v>
      </c>
      <c r="DD792">
        <v>1.24472315692872</v>
      </c>
      <c r="DE792">
        <v>1.24472315692872</v>
      </c>
      <c r="DF792">
        <v>1.09360009360009</v>
      </c>
      <c r="DG792">
        <v>1.1826067107966201</v>
      </c>
      <c r="DH792">
        <v>1.1826067107966201</v>
      </c>
      <c r="DI792">
        <v>1.26993589022607</v>
      </c>
      <c r="DJ792">
        <v>1.0601956358164</v>
      </c>
      <c r="DK792">
        <v>1.1165331391114299</v>
      </c>
      <c r="DL792">
        <v>1.1727861771058301</v>
      </c>
      <c r="DM792">
        <v>1.2284082798001399</v>
      </c>
      <c r="DN792">
        <v>1.20818547433168</v>
      </c>
      <c r="DO792" s="70">
        <v>1.15792556131715</v>
      </c>
      <c r="DP792">
        <v>1.07722007722008</v>
      </c>
      <c r="DS792">
        <v>1.3479773814702001</v>
      </c>
      <c r="DT792">
        <v>1.8895478131949599</v>
      </c>
      <c r="DU792">
        <v>2.1388394446422199</v>
      </c>
      <c r="DV792">
        <v>1.20460358056266</v>
      </c>
      <c r="DW792">
        <v>1.39920159680639</v>
      </c>
      <c r="DX792">
        <v>1.2863025962399299</v>
      </c>
    </row>
    <row r="793" spans="102:128" ht="15">
      <c r="CX793">
        <v>2.15273775216138</v>
      </c>
      <c r="CY793">
        <v>1.3479773814702001</v>
      </c>
      <c r="CZ793">
        <v>1.65775401069519</v>
      </c>
      <c r="DA793">
        <v>1.8895478131949599</v>
      </c>
      <c r="DB793">
        <v>1.6684771255483599</v>
      </c>
      <c r="DC793">
        <v>1.2912267928649399</v>
      </c>
      <c r="DD793">
        <v>1.24472315692872</v>
      </c>
      <c r="DE793">
        <v>1.24472315692872</v>
      </c>
      <c r="DF793">
        <v>1.09360009360009</v>
      </c>
      <c r="DG793">
        <v>1.1826067107966201</v>
      </c>
      <c r="DH793">
        <v>1.1826067107966201</v>
      </c>
      <c r="DI793">
        <v>1.26993589022607</v>
      </c>
      <c r="DJ793">
        <v>1.0601956358164</v>
      </c>
      <c r="DK793">
        <v>1.1165331391114299</v>
      </c>
      <c r="DL793">
        <v>1.1727861771058301</v>
      </c>
      <c r="DM793">
        <v>1.2284082798001399</v>
      </c>
      <c r="DN793">
        <v>1.20818547433168</v>
      </c>
      <c r="DO793" s="70">
        <v>1.15792556131715</v>
      </c>
      <c r="DP793">
        <v>1.07722007722008</v>
      </c>
      <c r="DS793">
        <v>1.3479773814702001</v>
      </c>
      <c r="DT793">
        <v>1.8895478131949599</v>
      </c>
      <c r="DU793">
        <v>2.1388394446422199</v>
      </c>
      <c r="DV793">
        <v>1.20460358056266</v>
      </c>
      <c r="DW793">
        <v>1.39920159680639</v>
      </c>
      <c r="DX793">
        <v>1.2863025962399299</v>
      </c>
    </row>
    <row r="794" spans="102:128" ht="15">
      <c r="CX794">
        <v>2.15273775216138</v>
      </c>
      <c r="CY794">
        <v>1.3479773814702001</v>
      </c>
      <c r="CZ794">
        <v>1.65775401069519</v>
      </c>
      <c r="DA794">
        <v>1.8895478131949599</v>
      </c>
      <c r="DB794">
        <v>1.6684771255483599</v>
      </c>
      <c r="DC794">
        <v>1.2912267928649399</v>
      </c>
      <c r="DD794">
        <v>1.24472315692872</v>
      </c>
      <c r="DE794">
        <v>1.24472315692872</v>
      </c>
      <c r="DF794">
        <v>1.09360009360009</v>
      </c>
      <c r="DG794">
        <v>1.1826067107966201</v>
      </c>
      <c r="DH794">
        <v>1.1826067107966201</v>
      </c>
      <c r="DI794">
        <v>1.26993589022607</v>
      </c>
      <c r="DJ794">
        <v>1.0601956358164</v>
      </c>
      <c r="DK794">
        <v>1.1165331391114299</v>
      </c>
      <c r="DL794">
        <v>1.1727861771058301</v>
      </c>
      <c r="DM794">
        <v>1.2284082798001399</v>
      </c>
      <c r="DN794">
        <v>1.20818547433168</v>
      </c>
      <c r="DO794" s="70">
        <v>1.15792556131715</v>
      </c>
      <c r="DP794">
        <v>1.07722007722008</v>
      </c>
      <c r="DS794">
        <v>1.3479773814702001</v>
      </c>
      <c r="DT794">
        <v>1.8895478131949599</v>
      </c>
      <c r="DU794">
        <v>2.1388394446422199</v>
      </c>
      <c r="DV794">
        <v>1.20460358056266</v>
      </c>
      <c r="DW794">
        <v>1.39920159680639</v>
      </c>
      <c r="DX794">
        <v>1.2863025962399299</v>
      </c>
    </row>
    <row r="795" spans="102:128" ht="15">
      <c r="CX795">
        <v>2.15273775216138</v>
      </c>
      <c r="CY795">
        <v>1.3479773814702001</v>
      </c>
      <c r="CZ795">
        <v>1.65775401069519</v>
      </c>
      <c r="DA795">
        <v>1.8895478131949599</v>
      </c>
      <c r="DB795">
        <v>1.6684771255483599</v>
      </c>
      <c r="DC795">
        <v>1.2912267928649399</v>
      </c>
      <c r="DD795">
        <v>1.24472315692872</v>
      </c>
      <c r="DE795">
        <v>1.24472315692872</v>
      </c>
      <c r="DF795">
        <v>1.09360009360009</v>
      </c>
      <c r="DG795">
        <v>1.1826067107966201</v>
      </c>
      <c r="DH795">
        <v>1.1826067107966201</v>
      </c>
      <c r="DI795">
        <v>1.26993589022607</v>
      </c>
      <c r="DJ795">
        <v>1.0601956358164</v>
      </c>
      <c r="DK795">
        <v>1.1165331391114299</v>
      </c>
      <c r="DL795">
        <v>1.1727861771058301</v>
      </c>
      <c r="DM795">
        <v>1.2284082798001399</v>
      </c>
      <c r="DN795">
        <v>1.20818547433168</v>
      </c>
      <c r="DO795" s="70">
        <v>1.15792556131715</v>
      </c>
      <c r="DP795">
        <v>1.07722007722008</v>
      </c>
      <c r="DS795">
        <v>1.3479773814702001</v>
      </c>
      <c r="DT795">
        <v>1.8895478131949599</v>
      </c>
      <c r="DU795">
        <v>2.1388394446422199</v>
      </c>
      <c r="DV795">
        <v>1.20460358056266</v>
      </c>
      <c r="DW795">
        <v>1.39920159680639</v>
      </c>
      <c r="DX795">
        <v>1.2863025962399299</v>
      </c>
    </row>
    <row r="796" spans="102:128" ht="15">
      <c r="CX796">
        <v>2.15273775216138</v>
      </c>
      <c r="CY796">
        <v>1.3479773814702001</v>
      </c>
      <c r="CZ796">
        <v>1.65775401069519</v>
      </c>
      <c r="DA796">
        <v>1.8895478131949599</v>
      </c>
      <c r="DB796">
        <v>1.6684771255483599</v>
      </c>
      <c r="DC796">
        <v>1.2912267928649399</v>
      </c>
      <c r="DD796">
        <v>1.24472315692872</v>
      </c>
      <c r="DE796">
        <v>1.24472315692872</v>
      </c>
      <c r="DF796">
        <v>1.09360009360009</v>
      </c>
      <c r="DG796">
        <v>1.1826067107966201</v>
      </c>
      <c r="DH796">
        <v>1.1826067107966201</v>
      </c>
      <c r="DI796">
        <v>1.26993589022607</v>
      </c>
      <c r="DJ796">
        <v>1.0601956358164</v>
      </c>
      <c r="DK796">
        <v>1.1165331391114299</v>
      </c>
      <c r="DL796">
        <v>1.1727861771058301</v>
      </c>
      <c r="DM796">
        <v>1.2284082798001399</v>
      </c>
      <c r="DN796">
        <v>1.20818547433168</v>
      </c>
      <c r="DO796" s="70">
        <v>1.15792556131715</v>
      </c>
      <c r="DP796">
        <v>1.07722007722008</v>
      </c>
      <c r="DS796">
        <v>1.3479773814702001</v>
      </c>
      <c r="DT796">
        <v>1.8895478131949599</v>
      </c>
      <c r="DU796">
        <v>2.1388394446422199</v>
      </c>
      <c r="DV796">
        <v>1.20460358056266</v>
      </c>
      <c r="DW796">
        <v>1.39920159680639</v>
      </c>
      <c r="DX796">
        <v>1.2863025962399299</v>
      </c>
    </row>
    <row r="797" spans="102:128" ht="15">
      <c r="CX797">
        <v>2.15273775216138</v>
      </c>
      <c r="CY797">
        <v>1.3479773814702001</v>
      </c>
      <c r="CZ797">
        <v>1.65775401069519</v>
      </c>
      <c r="DA797">
        <v>1.8895478131949599</v>
      </c>
      <c r="DB797">
        <v>1.6684771255483599</v>
      </c>
      <c r="DC797">
        <v>1.2912267928649399</v>
      </c>
      <c r="DD797">
        <v>1.24472315692872</v>
      </c>
      <c r="DE797">
        <v>1.24472315692872</v>
      </c>
      <c r="DF797">
        <v>1.09360009360009</v>
      </c>
      <c r="DG797">
        <v>1.1826067107966201</v>
      </c>
      <c r="DH797">
        <v>1.1826067107966201</v>
      </c>
      <c r="DI797">
        <v>1.26993589022607</v>
      </c>
      <c r="DJ797">
        <v>1.0601956358164</v>
      </c>
      <c r="DK797">
        <v>1.1165331391114299</v>
      </c>
      <c r="DL797">
        <v>1.1727861771058301</v>
      </c>
      <c r="DM797">
        <v>1.2284082798001399</v>
      </c>
      <c r="DN797">
        <v>1.20818547433168</v>
      </c>
      <c r="DO797" s="70">
        <v>1.15792556131715</v>
      </c>
      <c r="DP797">
        <v>1.07722007722008</v>
      </c>
      <c r="DS797">
        <v>1.3479773814702001</v>
      </c>
      <c r="DT797">
        <v>1.8895478131949599</v>
      </c>
      <c r="DU797">
        <v>2.1388394446422199</v>
      </c>
      <c r="DV797">
        <v>1.20460358056266</v>
      </c>
      <c r="DW797">
        <v>1.39920159680639</v>
      </c>
      <c r="DX797">
        <v>1.2863025962399299</v>
      </c>
    </row>
    <row r="798" spans="102:128" ht="15">
      <c r="CX798">
        <v>2.15273775216138</v>
      </c>
      <c r="CY798">
        <v>1.3479773814702001</v>
      </c>
      <c r="CZ798">
        <v>1.65775401069519</v>
      </c>
      <c r="DA798">
        <v>1.8895478131949599</v>
      </c>
      <c r="DB798">
        <v>1.6684771255483599</v>
      </c>
      <c r="DC798">
        <v>1.2912267928649399</v>
      </c>
      <c r="DD798">
        <v>1.24472315692872</v>
      </c>
      <c r="DE798">
        <v>1.24472315692872</v>
      </c>
      <c r="DF798">
        <v>1.09360009360009</v>
      </c>
      <c r="DG798">
        <v>1.1826067107966201</v>
      </c>
      <c r="DH798">
        <v>1.1826067107966201</v>
      </c>
      <c r="DI798">
        <v>1.26993589022607</v>
      </c>
      <c r="DJ798">
        <v>1.0601956358164</v>
      </c>
      <c r="DK798">
        <v>1.1165331391114299</v>
      </c>
      <c r="DL798">
        <v>1.1727861771058301</v>
      </c>
      <c r="DM798">
        <v>1.2284082798001399</v>
      </c>
      <c r="DN798">
        <v>1.20818547433168</v>
      </c>
      <c r="DO798" s="70">
        <v>1.15792556131715</v>
      </c>
      <c r="DP798">
        <v>1.07722007722008</v>
      </c>
      <c r="DS798">
        <v>1.3479773814702001</v>
      </c>
      <c r="DT798">
        <v>1.8895478131949599</v>
      </c>
      <c r="DU798">
        <v>2.1388394446422199</v>
      </c>
      <c r="DV798">
        <v>1.20460358056266</v>
      </c>
      <c r="DW798">
        <v>1.39920159680639</v>
      </c>
      <c r="DX798">
        <v>1.2863025962399299</v>
      </c>
    </row>
    <row r="799" spans="102:128" ht="15">
      <c r="CX799">
        <v>2.15273775216138</v>
      </c>
      <c r="CY799">
        <v>1.3479773814702001</v>
      </c>
      <c r="CZ799">
        <v>1.65775401069519</v>
      </c>
      <c r="DA799">
        <v>1.8895478131949599</v>
      </c>
      <c r="DB799">
        <v>1.6684771255483599</v>
      </c>
      <c r="DC799">
        <v>1.2912267928649399</v>
      </c>
      <c r="DD799">
        <v>1.24472315692872</v>
      </c>
      <c r="DE799">
        <v>1.24472315692872</v>
      </c>
      <c r="DF799">
        <v>1.09360009360009</v>
      </c>
      <c r="DG799">
        <v>1.1826067107966201</v>
      </c>
      <c r="DH799">
        <v>1.1826067107966201</v>
      </c>
      <c r="DI799">
        <v>1.26993589022607</v>
      </c>
      <c r="DJ799">
        <v>1.0601956358164</v>
      </c>
      <c r="DK799">
        <v>1.1165331391114299</v>
      </c>
      <c r="DL799">
        <v>1.1727861771058301</v>
      </c>
      <c r="DM799">
        <v>1.2284082798001399</v>
      </c>
      <c r="DN799">
        <v>1.20818547433168</v>
      </c>
      <c r="DO799" s="70">
        <v>1.15792556131715</v>
      </c>
      <c r="DP799">
        <v>1.07722007722008</v>
      </c>
      <c r="DS799">
        <v>1.3479773814702001</v>
      </c>
      <c r="DT799">
        <v>1.8895478131949599</v>
      </c>
      <c r="DU799">
        <v>2.1388394446422199</v>
      </c>
      <c r="DV799">
        <v>1.20460358056266</v>
      </c>
      <c r="DW799">
        <v>1.39920159680639</v>
      </c>
      <c r="DX799">
        <v>1.2863025962399299</v>
      </c>
    </row>
    <row r="800" spans="102:128" ht="15">
      <c r="CX800">
        <v>2.15273775216138</v>
      </c>
      <c r="CY800">
        <v>1.3479773814702001</v>
      </c>
      <c r="CZ800">
        <v>1.65775401069519</v>
      </c>
      <c r="DA800">
        <v>1.8895478131949599</v>
      </c>
      <c r="DB800">
        <v>1.6684771255483599</v>
      </c>
      <c r="DC800">
        <v>1.2912267928649399</v>
      </c>
      <c r="DD800">
        <v>1.24472315692872</v>
      </c>
      <c r="DE800">
        <v>1.24472315692872</v>
      </c>
      <c r="DF800">
        <v>1.09360009360009</v>
      </c>
      <c r="DG800">
        <v>1.1826067107966201</v>
      </c>
      <c r="DH800">
        <v>1.1826067107966201</v>
      </c>
      <c r="DI800">
        <v>1.26993589022607</v>
      </c>
      <c r="DJ800">
        <v>1.0601956358164</v>
      </c>
      <c r="DK800">
        <v>1.1165331391114299</v>
      </c>
      <c r="DL800">
        <v>1.1727861771058301</v>
      </c>
      <c r="DM800">
        <v>1.2284082798001399</v>
      </c>
      <c r="DN800">
        <v>1.20818547433168</v>
      </c>
      <c r="DO800" s="70">
        <v>1.15792556131715</v>
      </c>
      <c r="DP800">
        <v>1.07722007722008</v>
      </c>
      <c r="DS800">
        <v>1.3479773814702001</v>
      </c>
      <c r="DT800">
        <v>1.8895478131949599</v>
      </c>
      <c r="DU800">
        <v>2.1388394446422199</v>
      </c>
      <c r="DV800">
        <v>1.20460358056266</v>
      </c>
      <c r="DW800">
        <v>1.39920159680639</v>
      </c>
      <c r="DX800">
        <v>1.2863025962399299</v>
      </c>
    </row>
    <row r="801" spans="102:128" ht="15">
      <c r="CX801">
        <v>2.15273775216138</v>
      </c>
      <c r="CY801">
        <v>1.3479773814702001</v>
      </c>
      <c r="CZ801">
        <v>1.65775401069519</v>
      </c>
      <c r="DA801">
        <v>1.8895478131949599</v>
      </c>
      <c r="DB801">
        <v>1.6684771255483599</v>
      </c>
      <c r="DC801">
        <v>1.2912267928649399</v>
      </c>
      <c r="DD801">
        <v>1.24472315692872</v>
      </c>
      <c r="DE801">
        <v>1.24472315692872</v>
      </c>
      <c r="DF801">
        <v>1.09360009360009</v>
      </c>
      <c r="DG801">
        <v>1.1826067107966201</v>
      </c>
      <c r="DH801">
        <v>1.1826067107966201</v>
      </c>
      <c r="DI801">
        <v>1.26993589022607</v>
      </c>
      <c r="DJ801">
        <v>1.0601956358164</v>
      </c>
      <c r="DK801">
        <v>1.1165331391114299</v>
      </c>
      <c r="DL801">
        <v>1.1727861771058301</v>
      </c>
      <c r="DM801">
        <v>1.2284082798001399</v>
      </c>
      <c r="DN801">
        <v>1.20818547433168</v>
      </c>
      <c r="DO801" s="70">
        <v>1.15792556131715</v>
      </c>
      <c r="DP801">
        <v>1.07722007722008</v>
      </c>
      <c r="DS801">
        <v>1.3479773814702001</v>
      </c>
      <c r="DT801">
        <v>1.8895478131949599</v>
      </c>
      <c r="DU801">
        <v>2.1388394446422199</v>
      </c>
      <c r="DV801">
        <v>1.20460358056266</v>
      </c>
      <c r="DW801">
        <v>1.39920159680639</v>
      </c>
      <c r="DX801">
        <v>1.2863025962399299</v>
      </c>
    </row>
    <row r="802" spans="102:128" ht="15">
      <c r="CX802">
        <v>2.15273775216138</v>
      </c>
      <c r="CY802">
        <v>1.3479773814702001</v>
      </c>
      <c r="CZ802">
        <v>1.65775401069519</v>
      </c>
      <c r="DA802">
        <v>1.8895478131949599</v>
      </c>
      <c r="DB802">
        <v>1.6684771255483599</v>
      </c>
      <c r="DC802">
        <v>1.2912267928649399</v>
      </c>
      <c r="DD802">
        <v>1.24472315692872</v>
      </c>
      <c r="DE802">
        <v>1.24472315692872</v>
      </c>
      <c r="DF802">
        <v>1.09360009360009</v>
      </c>
      <c r="DG802">
        <v>1.1826067107966201</v>
      </c>
      <c r="DH802">
        <v>1.1826067107966201</v>
      </c>
      <c r="DI802">
        <v>1.26993589022607</v>
      </c>
      <c r="DJ802">
        <v>1.0601956358164</v>
      </c>
      <c r="DK802">
        <v>1.1165331391114299</v>
      </c>
      <c r="DL802">
        <v>1.1727861771058301</v>
      </c>
      <c r="DM802">
        <v>1.2284082798001399</v>
      </c>
      <c r="DN802">
        <v>1.20818547433168</v>
      </c>
      <c r="DO802" s="70">
        <v>1.15792556131715</v>
      </c>
      <c r="DP802">
        <v>1.07722007722008</v>
      </c>
      <c r="DS802">
        <v>1.3479773814702001</v>
      </c>
      <c r="DT802">
        <v>1.8895478131949599</v>
      </c>
      <c r="DU802">
        <v>2.1388394446422199</v>
      </c>
      <c r="DV802">
        <v>1.20460358056266</v>
      </c>
      <c r="DW802">
        <v>1.39920159680639</v>
      </c>
      <c r="DX802">
        <v>1.2863025962399299</v>
      </c>
    </row>
    <row r="803" spans="102:128" ht="15">
      <c r="CX803">
        <v>2.15273775216138</v>
      </c>
      <c r="CY803">
        <v>1.3479773814702001</v>
      </c>
      <c r="CZ803">
        <v>1.65775401069519</v>
      </c>
      <c r="DA803">
        <v>1.8895478131949599</v>
      </c>
      <c r="DB803">
        <v>1.6684771255483599</v>
      </c>
      <c r="DC803">
        <v>1.2912267928649399</v>
      </c>
      <c r="DD803">
        <v>1.24472315692872</v>
      </c>
      <c r="DE803">
        <v>1.24472315692872</v>
      </c>
      <c r="DF803">
        <v>1.09360009360009</v>
      </c>
      <c r="DG803">
        <v>1.1826067107966201</v>
      </c>
      <c r="DH803">
        <v>1.1826067107966201</v>
      </c>
      <c r="DI803">
        <v>1.26993589022607</v>
      </c>
      <c r="DJ803">
        <v>1.0601956358164</v>
      </c>
      <c r="DK803">
        <v>1.1165331391114299</v>
      </c>
      <c r="DL803">
        <v>1.1727861771058301</v>
      </c>
      <c r="DM803">
        <v>1.2284082798001399</v>
      </c>
      <c r="DN803">
        <v>1.20818547433168</v>
      </c>
      <c r="DO803" s="70">
        <v>1.15792556131715</v>
      </c>
      <c r="DP803">
        <v>1.07722007722008</v>
      </c>
      <c r="DS803">
        <v>1.3479773814702001</v>
      </c>
      <c r="DT803">
        <v>1.8895478131949599</v>
      </c>
      <c r="DU803">
        <v>2.1388394446422199</v>
      </c>
      <c r="DV803">
        <v>1.20460358056266</v>
      </c>
      <c r="DW803">
        <v>1.39920159680639</v>
      </c>
      <c r="DX803">
        <v>1.2863025962399299</v>
      </c>
    </row>
    <row r="804" spans="102:128" ht="15">
      <c r="CX804">
        <v>2.15273775216138</v>
      </c>
      <c r="CY804">
        <v>1.3479773814702001</v>
      </c>
      <c r="CZ804">
        <v>1.65775401069519</v>
      </c>
      <c r="DA804">
        <v>1.8895478131949599</v>
      </c>
      <c r="DB804">
        <v>1.6684771255483599</v>
      </c>
      <c r="DC804">
        <v>1.2912267928649399</v>
      </c>
      <c r="DD804">
        <v>1.24472315692872</v>
      </c>
      <c r="DE804">
        <v>1.24472315692872</v>
      </c>
      <c r="DF804">
        <v>1.09360009360009</v>
      </c>
      <c r="DG804">
        <v>1.1826067107966201</v>
      </c>
      <c r="DH804">
        <v>1.1826067107966201</v>
      </c>
      <c r="DI804">
        <v>1.26993589022607</v>
      </c>
      <c r="DJ804">
        <v>1.0601956358164</v>
      </c>
      <c r="DK804">
        <v>1.1165331391114299</v>
      </c>
      <c r="DL804">
        <v>1.1727861771058301</v>
      </c>
      <c r="DM804">
        <v>1.2284082798001399</v>
      </c>
      <c r="DN804">
        <v>1.20818547433168</v>
      </c>
      <c r="DO804" s="70">
        <v>1.15792556131715</v>
      </c>
      <c r="DP804">
        <v>1.07722007722008</v>
      </c>
      <c r="DS804">
        <v>1.3479773814702001</v>
      </c>
      <c r="DT804">
        <v>1.8895478131949599</v>
      </c>
      <c r="DU804">
        <v>2.1388394446422199</v>
      </c>
      <c r="DV804">
        <v>1.20460358056266</v>
      </c>
      <c r="DW804">
        <v>1.39920159680639</v>
      </c>
      <c r="DX804">
        <v>1.2863025962399299</v>
      </c>
    </row>
    <row r="805" spans="102:128" ht="15">
      <c r="CX805">
        <v>2.15273775216138</v>
      </c>
      <c r="CY805">
        <v>1.3479773814702001</v>
      </c>
      <c r="CZ805">
        <v>1.65775401069519</v>
      </c>
      <c r="DA805">
        <v>1.8895478131949599</v>
      </c>
      <c r="DB805">
        <v>1.6684771255483599</v>
      </c>
      <c r="DC805">
        <v>1.2912267928649399</v>
      </c>
      <c r="DD805">
        <v>1.24472315692872</v>
      </c>
      <c r="DE805">
        <v>1.24472315692872</v>
      </c>
      <c r="DF805">
        <v>1.09360009360009</v>
      </c>
      <c r="DG805">
        <v>1.1826067107966201</v>
      </c>
      <c r="DH805">
        <v>1.1826067107966201</v>
      </c>
      <c r="DI805">
        <v>1.26993589022607</v>
      </c>
      <c r="DJ805">
        <v>1.0601956358164</v>
      </c>
      <c r="DK805">
        <v>1.1165331391114299</v>
      </c>
      <c r="DL805">
        <v>1.1727861771058301</v>
      </c>
      <c r="DM805">
        <v>1.2284082798001399</v>
      </c>
      <c r="DN805">
        <v>1.20818547433168</v>
      </c>
      <c r="DO805" s="70">
        <v>1.15792556131715</v>
      </c>
      <c r="DP805">
        <v>1.07722007722008</v>
      </c>
      <c r="DS805">
        <v>1.3479773814702001</v>
      </c>
      <c r="DT805">
        <v>1.8895478131949599</v>
      </c>
      <c r="DU805">
        <v>2.1388394446422199</v>
      </c>
      <c r="DV805">
        <v>1.20460358056266</v>
      </c>
      <c r="DW805">
        <v>1.39920159680639</v>
      </c>
      <c r="DX805">
        <v>1.2863025962399299</v>
      </c>
    </row>
    <row r="806" spans="102:128" ht="15">
      <c r="CX806">
        <v>2.15273775216138</v>
      </c>
      <c r="CY806">
        <v>1.3479773814702001</v>
      </c>
      <c r="CZ806">
        <v>1.65775401069519</v>
      </c>
      <c r="DA806">
        <v>1.8895478131949599</v>
      </c>
      <c r="DB806">
        <v>1.6684771255483599</v>
      </c>
      <c r="DC806">
        <v>1.2912267928649399</v>
      </c>
      <c r="DD806">
        <v>1.24472315692872</v>
      </c>
      <c r="DE806">
        <v>1.24472315692872</v>
      </c>
      <c r="DF806">
        <v>1.09360009360009</v>
      </c>
      <c r="DG806">
        <v>1.1826067107966201</v>
      </c>
      <c r="DH806">
        <v>1.1826067107966201</v>
      </c>
      <c r="DI806">
        <v>1.26993589022607</v>
      </c>
      <c r="DJ806">
        <v>1.0601956358164</v>
      </c>
      <c r="DK806">
        <v>1.1165331391114299</v>
      </c>
      <c r="DL806">
        <v>1.1727861771058301</v>
      </c>
      <c r="DM806">
        <v>1.2284082798001399</v>
      </c>
      <c r="DN806">
        <v>1.20818547433168</v>
      </c>
      <c r="DO806" s="70">
        <v>1.15792556131715</v>
      </c>
      <c r="DP806">
        <v>1.07722007722008</v>
      </c>
      <c r="DS806">
        <v>1.3479773814702001</v>
      </c>
      <c r="DT806">
        <v>1.8895478131949599</v>
      </c>
      <c r="DU806">
        <v>2.1388394446422199</v>
      </c>
      <c r="DV806">
        <v>1.20460358056266</v>
      </c>
      <c r="DW806">
        <v>1.39920159680639</v>
      </c>
      <c r="DX806">
        <v>1.2863025962399299</v>
      </c>
    </row>
    <row r="807" spans="102:128" ht="15">
      <c r="CX807">
        <v>2.15273775216138</v>
      </c>
      <c r="CY807">
        <v>1.3479773814702001</v>
      </c>
      <c r="CZ807">
        <v>1.65775401069519</v>
      </c>
      <c r="DA807">
        <v>1.8895478131949599</v>
      </c>
      <c r="DB807">
        <v>1.6684771255483599</v>
      </c>
      <c r="DC807">
        <v>1.2912267928649399</v>
      </c>
      <c r="DD807">
        <v>1.24472315692872</v>
      </c>
      <c r="DE807">
        <v>1.24472315692872</v>
      </c>
      <c r="DF807">
        <v>1.09360009360009</v>
      </c>
      <c r="DG807">
        <v>1.1826067107966201</v>
      </c>
      <c r="DH807">
        <v>1.1826067107966201</v>
      </c>
      <c r="DI807">
        <v>1.26993589022607</v>
      </c>
      <c r="DJ807">
        <v>1.0601956358164</v>
      </c>
      <c r="DK807">
        <v>1.1165331391114299</v>
      </c>
      <c r="DL807">
        <v>1.1727861771058301</v>
      </c>
      <c r="DM807">
        <v>1.2284082798001399</v>
      </c>
      <c r="DN807">
        <v>1.20818547433168</v>
      </c>
      <c r="DO807" s="70">
        <v>1.15792556131715</v>
      </c>
      <c r="DP807">
        <v>1.07722007722008</v>
      </c>
      <c r="DS807">
        <v>1.3479773814702001</v>
      </c>
      <c r="DT807">
        <v>1.8895478131949599</v>
      </c>
      <c r="DU807">
        <v>2.1388394446422199</v>
      </c>
      <c r="DV807">
        <v>1.20460358056266</v>
      </c>
      <c r="DW807">
        <v>1.39920159680639</v>
      </c>
      <c r="DX807">
        <v>1.2863025962399299</v>
      </c>
    </row>
    <row r="808" spans="102:128" ht="15">
      <c r="CX808">
        <v>2.15273775216138</v>
      </c>
      <c r="CY808">
        <v>1.3479773814702001</v>
      </c>
      <c r="CZ808">
        <v>1.65775401069519</v>
      </c>
      <c r="DA808">
        <v>1.8895478131949599</v>
      </c>
      <c r="DB808">
        <v>1.6684771255483599</v>
      </c>
      <c r="DC808">
        <v>1.2912267928649399</v>
      </c>
      <c r="DD808">
        <v>1.24472315692872</v>
      </c>
      <c r="DE808">
        <v>1.24472315692872</v>
      </c>
      <c r="DF808">
        <v>1.09360009360009</v>
      </c>
      <c r="DG808">
        <v>1.1826067107966201</v>
      </c>
      <c r="DH808">
        <v>1.1826067107966201</v>
      </c>
      <c r="DI808">
        <v>1.26993589022607</v>
      </c>
      <c r="DJ808">
        <v>1.0601956358164</v>
      </c>
      <c r="DK808">
        <v>1.1165331391114299</v>
      </c>
      <c r="DL808">
        <v>1.1727861771058301</v>
      </c>
      <c r="DM808">
        <v>1.2284082798001399</v>
      </c>
      <c r="DN808">
        <v>1.20818547433168</v>
      </c>
      <c r="DO808" s="70">
        <v>1.15792556131715</v>
      </c>
      <c r="DP808">
        <v>1.07722007722008</v>
      </c>
      <c r="DS808">
        <v>1.3479773814702001</v>
      </c>
      <c r="DT808">
        <v>1.8895478131949599</v>
      </c>
      <c r="DU808">
        <v>2.1388394446422199</v>
      </c>
      <c r="DV808">
        <v>1.20460358056266</v>
      </c>
      <c r="DW808">
        <v>1.39920159680639</v>
      </c>
      <c r="DX808">
        <v>1.2863025962399299</v>
      </c>
    </row>
    <row r="809" spans="102:128" ht="15">
      <c r="CX809">
        <v>2.15273775216138</v>
      </c>
      <c r="CY809">
        <v>1.3479773814702001</v>
      </c>
      <c r="CZ809">
        <v>1.65775401069519</v>
      </c>
      <c r="DA809">
        <v>1.8895478131949599</v>
      </c>
      <c r="DB809">
        <v>1.6684771255483599</v>
      </c>
      <c r="DC809">
        <v>1.2912267928649399</v>
      </c>
      <c r="DD809">
        <v>1.24472315692872</v>
      </c>
      <c r="DE809">
        <v>1.24472315692872</v>
      </c>
      <c r="DF809">
        <v>1.09360009360009</v>
      </c>
      <c r="DG809">
        <v>1.1826067107966201</v>
      </c>
      <c r="DH809">
        <v>1.1826067107966201</v>
      </c>
      <c r="DI809">
        <v>1.26993589022607</v>
      </c>
      <c r="DJ809">
        <v>1.0601956358164</v>
      </c>
      <c r="DK809">
        <v>1.1165331391114299</v>
      </c>
      <c r="DL809">
        <v>1.1727861771058301</v>
      </c>
      <c r="DM809">
        <v>1.2284082798001399</v>
      </c>
      <c r="DN809">
        <v>1.20818547433168</v>
      </c>
      <c r="DO809" s="70">
        <v>1.15792556131715</v>
      </c>
      <c r="DP809">
        <v>1.07722007722008</v>
      </c>
      <c r="DS809">
        <v>1.3479773814702001</v>
      </c>
      <c r="DT809">
        <v>1.8895478131949599</v>
      </c>
      <c r="DU809">
        <v>2.1388394446422199</v>
      </c>
      <c r="DV809">
        <v>1.20460358056266</v>
      </c>
      <c r="DW809">
        <v>1.39920159680639</v>
      </c>
      <c r="DX809">
        <v>1.2863025962399299</v>
      </c>
    </row>
    <row r="810" spans="102:128" ht="15">
      <c r="CX810">
        <v>2.15273775216138</v>
      </c>
      <c r="CY810">
        <v>1.3479773814702001</v>
      </c>
      <c r="CZ810">
        <v>1.65775401069519</v>
      </c>
      <c r="DA810">
        <v>1.8895478131949599</v>
      </c>
      <c r="DB810">
        <v>1.6684771255483599</v>
      </c>
      <c r="DC810">
        <v>1.2912267928649399</v>
      </c>
      <c r="DD810">
        <v>1.24472315692872</v>
      </c>
      <c r="DE810">
        <v>1.24472315692872</v>
      </c>
      <c r="DF810">
        <v>1.09360009360009</v>
      </c>
      <c r="DG810">
        <v>1.1826067107966201</v>
      </c>
      <c r="DH810">
        <v>1.1826067107966201</v>
      </c>
      <c r="DI810">
        <v>1.26993589022607</v>
      </c>
      <c r="DJ810">
        <v>1.0601956358164</v>
      </c>
      <c r="DK810">
        <v>1.1165331391114299</v>
      </c>
      <c r="DL810">
        <v>1.1727861771058301</v>
      </c>
      <c r="DM810">
        <v>1.2284082798001399</v>
      </c>
      <c r="DN810">
        <v>1.20818547433168</v>
      </c>
      <c r="DO810" s="70">
        <v>1.15792556131715</v>
      </c>
      <c r="DP810">
        <v>1.07722007722008</v>
      </c>
      <c r="DS810">
        <v>1.3479773814702001</v>
      </c>
      <c r="DT810">
        <v>1.8895478131949599</v>
      </c>
      <c r="DU810">
        <v>2.1388394446422199</v>
      </c>
      <c r="DV810">
        <v>1.20460358056266</v>
      </c>
      <c r="DW810">
        <v>1.39920159680639</v>
      </c>
      <c r="DX810">
        <v>1.2863025962399299</v>
      </c>
    </row>
    <row r="811" spans="102:128" ht="15">
      <c r="CX811">
        <v>2.15273775216138</v>
      </c>
      <c r="CY811">
        <v>1.3479773814702001</v>
      </c>
      <c r="CZ811">
        <v>1.65775401069519</v>
      </c>
      <c r="DA811">
        <v>1.8895478131949599</v>
      </c>
      <c r="DB811">
        <v>1.6684771255483599</v>
      </c>
      <c r="DC811">
        <v>1.2912267928649399</v>
      </c>
      <c r="DD811">
        <v>1.24472315692872</v>
      </c>
      <c r="DE811">
        <v>1.24472315692872</v>
      </c>
      <c r="DF811">
        <v>1.09360009360009</v>
      </c>
      <c r="DG811">
        <v>1.1826067107966201</v>
      </c>
      <c r="DH811">
        <v>1.1826067107966201</v>
      </c>
      <c r="DI811">
        <v>1.26993589022607</v>
      </c>
      <c r="DJ811">
        <v>1.0601956358164</v>
      </c>
      <c r="DK811">
        <v>1.1165331391114299</v>
      </c>
      <c r="DL811">
        <v>1.1727861771058301</v>
      </c>
      <c r="DM811">
        <v>1.2284082798001399</v>
      </c>
      <c r="DN811">
        <v>1.20818547433168</v>
      </c>
      <c r="DO811" s="70">
        <v>1.15792556131715</v>
      </c>
      <c r="DP811">
        <v>1.07722007722008</v>
      </c>
      <c r="DS811">
        <v>1.3479773814702001</v>
      </c>
      <c r="DT811">
        <v>1.8895478131949599</v>
      </c>
      <c r="DU811">
        <v>2.1388394446422199</v>
      </c>
      <c r="DV811">
        <v>1.20460358056266</v>
      </c>
      <c r="DW811">
        <v>1.39920159680639</v>
      </c>
      <c r="DX811">
        <v>1.2863025962399299</v>
      </c>
    </row>
    <row r="812" spans="102:128" ht="15">
      <c r="CX812">
        <v>2.15273775216138</v>
      </c>
      <c r="CY812">
        <v>1.3479773814702001</v>
      </c>
      <c r="CZ812">
        <v>1.65775401069519</v>
      </c>
      <c r="DA812">
        <v>1.8895478131949599</v>
      </c>
      <c r="DB812">
        <v>1.6684771255483599</v>
      </c>
      <c r="DC812">
        <v>1.2912267928649399</v>
      </c>
      <c r="DD812">
        <v>1.24472315692872</v>
      </c>
      <c r="DE812">
        <v>1.24472315692872</v>
      </c>
      <c r="DF812">
        <v>1.09360009360009</v>
      </c>
      <c r="DG812">
        <v>1.1826067107966201</v>
      </c>
      <c r="DH812">
        <v>1.1826067107966201</v>
      </c>
      <c r="DI812">
        <v>1.26993589022607</v>
      </c>
      <c r="DJ812">
        <v>1.0601956358164</v>
      </c>
      <c r="DK812">
        <v>1.1165331391114299</v>
      </c>
      <c r="DL812">
        <v>1.1727861771058301</v>
      </c>
      <c r="DM812">
        <v>1.2284082798001399</v>
      </c>
      <c r="DN812">
        <v>1.20818547433168</v>
      </c>
      <c r="DO812" s="70">
        <v>1.15792556131715</v>
      </c>
      <c r="DP812">
        <v>1.07722007722008</v>
      </c>
      <c r="DS812">
        <v>1.3479773814702001</v>
      </c>
      <c r="DT812">
        <v>1.8895478131949599</v>
      </c>
      <c r="DU812">
        <v>2.1388394446422199</v>
      </c>
      <c r="DV812">
        <v>1.20460358056266</v>
      </c>
      <c r="DW812">
        <v>1.39920159680639</v>
      </c>
      <c r="DX812">
        <v>1.2863025962399299</v>
      </c>
    </row>
    <row r="813" spans="102:128" ht="15">
      <c r="CX813">
        <v>2.15273775216138</v>
      </c>
      <c r="CY813">
        <v>1.3479773814702001</v>
      </c>
      <c r="CZ813">
        <v>1.65775401069519</v>
      </c>
      <c r="DA813">
        <v>1.8895478131949599</v>
      </c>
      <c r="DB813">
        <v>1.6684771255483599</v>
      </c>
      <c r="DC813">
        <v>1.2912267928649399</v>
      </c>
      <c r="DD813">
        <v>1.24472315692872</v>
      </c>
      <c r="DE813">
        <v>1.24472315692872</v>
      </c>
      <c r="DF813">
        <v>1.09360009360009</v>
      </c>
      <c r="DG813">
        <v>1.1826067107966201</v>
      </c>
      <c r="DH813">
        <v>1.1826067107966201</v>
      </c>
      <c r="DI813">
        <v>1.26993589022607</v>
      </c>
      <c r="DJ813">
        <v>1.0601956358164</v>
      </c>
      <c r="DK813">
        <v>1.1165331391114299</v>
      </c>
      <c r="DL813">
        <v>1.1727861771058301</v>
      </c>
      <c r="DM813">
        <v>1.2284082798001399</v>
      </c>
      <c r="DN813">
        <v>1.20818547433168</v>
      </c>
      <c r="DO813" s="70">
        <v>1.15792556131715</v>
      </c>
      <c r="DP813">
        <v>1.07722007722008</v>
      </c>
      <c r="DS813">
        <v>1.3479773814702001</v>
      </c>
      <c r="DT813">
        <v>1.8895478131949599</v>
      </c>
      <c r="DU813">
        <v>2.1388394446422199</v>
      </c>
      <c r="DV813">
        <v>1.20460358056266</v>
      </c>
      <c r="DW813">
        <v>1.39920159680639</v>
      </c>
      <c r="DX813">
        <v>1.2863025962399299</v>
      </c>
    </row>
    <row r="814" spans="102:128" ht="15">
      <c r="CX814">
        <v>2.15273775216138</v>
      </c>
      <c r="CY814">
        <v>1.3479773814702001</v>
      </c>
      <c r="CZ814">
        <v>1.65775401069519</v>
      </c>
      <c r="DA814">
        <v>1.8895478131949599</v>
      </c>
      <c r="DB814">
        <v>1.6684771255483599</v>
      </c>
      <c r="DC814">
        <v>1.2912267928649399</v>
      </c>
      <c r="DD814">
        <v>1.24472315692872</v>
      </c>
      <c r="DE814">
        <v>1.24472315692872</v>
      </c>
      <c r="DF814">
        <v>1.09360009360009</v>
      </c>
      <c r="DG814">
        <v>1.1826067107966201</v>
      </c>
      <c r="DH814">
        <v>1.1826067107966201</v>
      </c>
      <c r="DI814">
        <v>1.26993589022607</v>
      </c>
      <c r="DJ814">
        <v>1.0601956358164</v>
      </c>
      <c r="DK814">
        <v>1.1165331391114299</v>
      </c>
      <c r="DL814">
        <v>1.1727861771058301</v>
      </c>
      <c r="DM814">
        <v>1.2284082798001399</v>
      </c>
      <c r="DN814">
        <v>1.20818547433168</v>
      </c>
      <c r="DO814" s="70">
        <v>1.15792556131715</v>
      </c>
      <c r="DP814">
        <v>1.07722007722008</v>
      </c>
      <c r="DS814">
        <v>1.3479773814702001</v>
      </c>
      <c r="DT814">
        <v>1.8895478131949599</v>
      </c>
      <c r="DU814">
        <v>2.1388394446422199</v>
      </c>
      <c r="DV814">
        <v>1.20460358056266</v>
      </c>
      <c r="DW814">
        <v>1.39920159680639</v>
      </c>
      <c r="DX814">
        <v>1.2863025962399299</v>
      </c>
    </row>
    <row r="815" spans="102:128" ht="15">
      <c r="CX815">
        <v>2.15273775216138</v>
      </c>
      <c r="CY815">
        <v>1.3479773814702001</v>
      </c>
      <c r="CZ815">
        <v>1.65775401069519</v>
      </c>
      <c r="DA815">
        <v>1.8895478131949599</v>
      </c>
      <c r="DB815">
        <v>1.6684771255483599</v>
      </c>
      <c r="DC815">
        <v>1.2912267928649399</v>
      </c>
      <c r="DD815">
        <v>1.24472315692872</v>
      </c>
      <c r="DE815">
        <v>1.24472315692872</v>
      </c>
      <c r="DF815">
        <v>1.09360009360009</v>
      </c>
      <c r="DG815">
        <v>1.1826067107966201</v>
      </c>
      <c r="DH815">
        <v>1.1826067107966201</v>
      </c>
      <c r="DI815">
        <v>1.26993589022607</v>
      </c>
      <c r="DJ815">
        <v>1.0601956358164</v>
      </c>
      <c r="DK815">
        <v>1.1165331391114299</v>
      </c>
      <c r="DL815">
        <v>1.1727861771058301</v>
      </c>
      <c r="DM815">
        <v>1.2284082798001399</v>
      </c>
      <c r="DN815">
        <v>1.20818547433168</v>
      </c>
      <c r="DO815" s="70">
        <v>1.15792556131715</v>
      </c>
      <c r="DP815">
        <v>1.07722007722008</v>
      </c>
      <c r="DS815">
        <v>1.3479773814702001</v>
      </c>
      <c r="DT815">
        <v>1.8895478131949599</v>
      </c>
      <c r="DU815">
        <v>2.1388394446422199</v>
      </c>
      <c r="DV815">
        <v>1.20460358056266</v>
      </c>
      <c r="DW815">
        <v>1.39920159680639</v>
      </c>
      <c r="DX815">
        <v>1.2863025962399299</v>
      </c>
    </row>
    <row r="816" spans="102:128" ht="15">
      <c r="CX816">
        <v>2.15273775216138</v>
      </c>
      <c r="CY816">
        <v>1.3479773814702001</v>
      </c>
      <c r="CZ816">
        <v>1.65775401069519</v>
      </c>
      <c r="DA816">
        <v>1.8895478131949599</v>
      </c>
      <c r="DB816">
        <v>1.6684771255483599</v>
      </c>
      <c r="DC816">
        <v>1.2912267928649399</v>
      </c>
      <c r="DD816">
        <v>1.24472315692872</v>
      </c>
      <c r="DE816">
        <v>1.24472315692872</v>
      </c>
      <c r="DF816">
        <v>1.09360009360009</v>
      </c>
      <c r="DG816">
        <v>1.1826067107966201</v>
      </c>
      <c r="DH816">
        <v>1.1826067107966201</v>
      </c>
      <c r="DI816">
        <v>1.26993589022607</v>
      </c>
      <c r="DJ816">
        <v>1.0601956358164</v>
      </c>
      <c r="DK816">
        <v>1.1165331391114299</v>
      </c>
      <c r="DL816">
        <v>1.1727861771058301</v>
      </c>
      <c r="DM816">
        <v>1.2284082798001399</v>
      </c>
      <c r="DN816">
        <v>1.20818547433168</v>
      </c>
      <c r="DO816" s="70">
        <v>1.15792556131715</v>
      </c>
      <c r="DP816">
        <v>1.07722007722008</v>
      </c>
      <c r="DS816">
        <v>1.3479773814702001</v>
      </c>
      <c r="DT816">
        <v>1.8895478131949599</v>
      </c>
      <c r="DU816">
        <v>2.1388394446422199</v>
      </c>
      <c r="DV816">
        <v>1.20460358056266</v>
      </c>
      <c r="DW816">
        <v>1.39920159680639</v>
      </c>
      <c r="DX816">
        <v>1.2863025962399299</v>
      </c>
    </row>
    <row r="817" spans="102:128" ht="15">
      <c r="CX817">
        <v>2.15273775216138</v>
      </c>
      <c r="CY817">
        <v>1.3479773814702001</v>
      </c>
      <c r="CZ817">
        <v>1.65775401069519</v>
      </c>
      <c r="DA817">
        <v>1.8895478131949599</v>
      </c>
      <c r="DB817">
        <v>1.6684771255483599</v>
      </c>
      <c r="DC817">
        <v>1.2912267928649399</v>
      </c>
      <c r="DD817">
        <v>1.24472315692872</v>
      </c>
      <c r="DE817">
        <v>1.24472315692872</v>
      </c>
      <c r="DF817">
        <v>1.09360009360009</v>
      </c>
      <c r="DG817">
        <v>1.1826067107966201</v>
      </c>
      <c r="DH817">
        <v>1.1826067107966201</v>
      </c>
      <c r="DI817">
        <v>1.26993589022607</v>
      </c>
      <c r="DJ817">
        <v>1.0601956358164</v>
      </c>
      <c r="DK817">
        <v>1.1165331391114299</v>
      </c>
      <c r="DL817">
        <v>1.1727861771058301</v>
      </c>
      <c r="DM817">
        <v>1.2284082798001399</v>
      </c>
      <c r="DN817">
        <v>1.20818547433168</v>
      </c>
      <c r="DO817" s="70">
        <v>1.15792556131715</v>
      </c>
      <c r="DP817">
        <v>1.07722007722008</v>
      </c>
      <c r="DS817">
        <v>1.3479773814702001</v>
      </c>
      <c r="DT817">
        <v>1.8895478131949599</v>
      </c>
      <c r="DU817">
        <v>2.1388394446422199</v>
      </c>
      <c r="DV817">
        <v>1.20460358056266</v>
      </c>
      <c r="DW817">
        <v>1.39920159680639</v>
      </c>
      <c r="DX817">
        <v>1.2863025962399299</v>
      </c>
    </row>
    <row r="818" spans="102:128" ht="15">
      <c r="CX818">
        <v>2.15273775216138</v>
      </c>
      <c r="CY818">
        <v>1.3479773814702001</v>
      </c>
      <c r="CZ818">
        <v>1.65775401069519</v>
      </c>
      <c r="DA818">
        <v>1.8895478131949599</v>
      </c>
      <c r="DB818">
        <v>1.6684771255483599</v>
      </c>
      <c r="DC818">
        <v>1.2912267928649399</v>
      </c>
      <c r="DD818">
        <v>1.24472315692872</v>
      </c>
      <c r="DE818">
        <v>1.24472315692872</v>
      </c>
      <c r="DF818">
        <v>1.09360009360009</v>
      </c>
      <c r="DG818">
        <v>1.1826067107966201</v>
      </c>
      <c r="DH818">
        <v>1.1826067107966201</v>
      </c>
      <c r="DI818">
        <v>1.26993589022607</v>
      </c>
      <c r="DJ818">
        <v>1.0601956358164</v>
      </c>
      <c r="DK818">
        <v>1.1165331391114299</v>
      </c>
      <c r="DL818">
        <v>1.1727861771058301</v>
      </c>
      <c r="DM818">
        <v>1.2284082798001399</v>
      </c>
      <c r="DN818">
        <v>1.20818547433168</v>
      </c>
      <c r="DO818" s="70">
        <v>1.15792556131715</v>
      </c>
      <c r="DP818">
        <v>1.07722007722008</v>
      </c>
      <c r="DS818">
        <v>1.3479773814702001</v>
      </c>
      <c r="DT818">
        <v>1.8895478131949599</v>
      </c>
      <c r="DU818">
        <v>2.1388394446422199</v>
      </c>
      <c r="DV818">
        <v>1.20460358056266</v>
      </c>
      <c r="DW818">
        <v>1.39920159680639</v>
      </c>
      <c r="DX818">
        <v>1.2863025962399299</v>
      </c>
    </row>
    <row r="819" spans="102:128" ht="15">
      <c r="CX819">
        <v>2.15273775216138</v>
      </c>
      <c r="CY819">
        <v>1.3479773814702001</v>
      </c>
      <c r="CZ819">
        <v>1.65775401069519</v>
      </c>
      <c r="DA819">
        <v>1.8895478131949599</v>
      </c>
      <c r="DB819">
        <v>1.6684771255483599</v>
      </c>
      <c r="DC819">
        <v>1.2912267928649399</v>
      </c>
      <c r="DD819">
        <v>1.24472315692872</v>
      </c>
      <c r="DE819">
        <v>1.24472315692872</v>
      </c>
      <c r="DF819">
        <v>1.09360009360009</v>
      </c>
      <c r="DG819">
        <v>1.1826067107966201</v>
      </c>
      <c r="DH819">
        <v>1.1826067107966201</v>
      </c>
      <c r="DI819">
        <v>1.26993589022607</v>
      </c>
      <c r="DJ819">
        <v>1.0601956358164</v>
      </c>
      <c r="DK819">
        <v>1.1165331391114299</v>
      </c>
      <c r="DL819">
        <v>1.1727861771058301</v>
      </c>
      <c r="DM819">
        <v>1.2284082798001399</v>
      </c>
      <c r="DN819">
        <v>1.20818547433168</v>
      </c>
      <c r="DO819" s="70">
        <v>1.15792556131715</v>
      </c>
      <c r="DP819">
        <v>1.07722007722008</v>
      </c>
      <c r="DS819">
        <v>1.3479773814702001</v>
      </c>
      <c r="DT819">
        <v>1.8895478131949599</v>
      </c>
      <c r="DU819">
        <v>2.1388394446422199</v>
      </c>
      <c r="DV819">
        <v>1.20460358056266</v>
      </c>
      <c r="DW819">
        <v>1.39920159680639</v>
      </c>
      <c r="DX819">
        <v>1.2863025962399299</v>
      </c>
    </row>
    <row r="820" spans="102:128" ht="15">
      <c r="CX820">
        <v>2.15273775216138</v>
      </c>
      <c r="CY820">
        <v>1.3479773814702001</v>
      </c>
      <c r="CZ820">
        <v>1.65775401069519</v>
      </c>
      <c r="DA820">
        <v>1.8895478131949599</v>
      </c>
      <c r="DB820">
        <v>1.6684771255483599</v>
      </c>
      <c r="DC820">
        <v>1.2912267928649399</v>
      </c>
      <c r="DD820">
        <v>1.24472315692872</v>
      </c>
      <c r="DE820">
        <v>1.24472315692872</v>
      </c>
      <c r="DF820">
        <v>1.09360009360009</v>
      </c>
      <c r="DG820">
        <v>1.1826067107966201</v>
      </c>
      <c r="DH820">
        <v>1.1826067107966201</v>
      </c>
      <c r="DI820">
        <v>1.26993589022607</v>
      </c>
      <c r="DJ820">
        <v>1.0601956358164</v>
      </c>
      <c r="DK820">
        <v>1.1165331391114299</v>
      </c>
      <c r="DL820">
        <v>1.1727861771058301</v>
      </c>
      <c r="DM820">
        <v>1.2284082798001399</v>
      </c>
      <c r="DN820">
        <v>1.20818547433168</v>
      </c>
      <c r="DO820" s="70">
        <v>1.15792556131715</v>
      </c>
      <c r="DP820">
        <v>1.07722007722008</v>
      </c>
      <c r="DS820">
        <v>1.3479773814702001</v>
      </c>
      <c r="DT820">
        <v>1.8895478131949599</v>
      </c>
      <c r="DU820">
        <v>2.1388394446422199</v>
      </c>
      <c r="DV820">
        <v>1.20460358056266</v>
      </c>
      <c r="DW820">
        <v>1.39920159680639</v>
      </c>
      <c r="DX820">
        <v>1.2863025962399299</v>
      </c>
    </row>
    <row r="821" spans="102:128" ht="15">
      <c r="CX821">
        <v>2.15273775216138</v>
      </c>
      <c r="CY821">
        <v>1.3479773814702001</v>
      </c>
      <c r="CZ821">
        <v>1.65775401069519</v>
      </c>
      <c r="DA821">
        <v>1.8895478131949599</v>
      </c>
      <c r="DB821">
        <v>1.6684771255483599</v>
      </c>
      <c r="DC821">
        <v>1.2912267928649399</v>
      </c>
      <c r="DD821">
        <v>1.24472315692872</v>
      </c>
      <c r="DE821">
        <v>1.24472315692872</v>
      </c>
      <c r="DF821">
        <v>1.09360009360009</v>
      </c>
      <c r="DG821">
        <v>1.1826067107966201</v>
      </c>
      <c r="DH821">
        <v>1.1826067107966201</v>
      </c>
      <c r="DI821">
        <v>1.26993589022607</v>
      </c>
      <c r="DJ821">
        <v>1.0601956358164</v>
      </c>
      <c r="DK821">
        <v>1.1165331391114299</v>
      </c>
      <c r="DL821">
        <v>1.1727861771058301</v>
      </c>
      <c r="DM821">
        <v>1.2284082798001399</v>
      </c>
      <c r="DN821">
        <v>1.20818547433168</v>
      </c>
      <c r="DO821" s="70">
        <v>1.15792556131715</v>
      </c>
      <c r="DP821">
        <v>1.07722007722008</v>
      </c>
      <c r="DS821">
        <v>1.3479773814702001</v>
      </c>
      <c r="DT821">
        <v>1.8895478131949599</v>
      </c>
      <c r="DU821">
        <v>2.1388394446422199</v>
      </c>
      <c r="DV821">
        <v>1.20460358056266</v>
      </c>
      <c r="DW821">
        <v>1.39920159680639</v>
      </c>
      <c r="DX821">
        <v>1.2863025962399299</v>
      </c>
    </row>
    <row r="822" spans="102:128" ht="15">
      <c r="CX822">
        <v>2.15273775216138</v>
      </c>
      <c r="CY822">
        <v>1.3479773814702001</v>
      </c>
      <c r="CZ822">
        <v>1.65775401069519</v>
      </c>
      <c r="DA822">
        <v>1.8895478131949599</v>
      </c>
      <c r="DB822">
        <v>1.6684771255483599</v>
      </c>
      <c r="DC822">
        <v>1.2912267928649399</v>
      </c>
      <c r="DD822">
        <v>1.24472315692872</v>
      </c>
      <c r="DE822">
        <v>1.24472315692872</v>
      </c>
      <c r="DF822">
        <v>1.09360009360009</v>
      </c>
      <c r="DG822">
        <v>1.1826067107966201</v>
      </c>
      <c r="DH822">
        <v>1.1826067107966201</v>
      </c>
      <c r="DI822">
        <v>1.26993589022607</v>
      </c>
      <c r="DJ822">
        <v>1.0601956358164</v>
      </c>
      <c r="DK822">
        <v>1.1165331391114299</v>
      </c>
      <c r="DL822">
        <v>1.1727861771058301</v>
      </c>
      <c r="DM822">
        <v>1.2284082798001399</v>
      </c>
      <c r="DN822">
        <v>1.20818547433168</v>
      </c>
      <c r="DO822" s="70">
        <v>1.15792556131715</v>
      </c>
      <c r="DP822">
        <v>1.07722007722008</v>
      </c>
      <c r="DS822">
        <v>1.3479773814702001</v>
      </c>
      <c r="DT822">
        <v>1.8895478131949599</v>
      </c>
      <c r="DU822">
        <v>2.1388394446422199</v>
      </c>
      <c r="DV822">
        <v>1.20460358056266</v>
      </c>
      <c r="DW822">
        <v>1.39920159680639</v>
      </c>
      <c r="DX822">
        <v>1.2863025962399299</v>
      </c>
    </row>
    <row r="823" spans="102:128" ht="15">
      <c r="CX823">
        <v>2.15273775216138</v>
      </c>
      <c r="CY823">
        <v>1.3479773814702001</v>
      </c>
      <c r="CZ823">
        <v>1.65775401069519</v>
      </c>
      <c r="DA823">
        <v>1.8895478131949599</v>
      </c>
      <c r="DB823">
        <v>1.6684771255483599</v>
      </c>
      <c r="DC823">
        <v>1.2912267928649399</v>
      </c>
      <c r="DD823">
        <v>1.24472315692872</v>
      </c>
      <c r="DE823">
        <v>1.24472315692872</v>
      </c>
      <c r="DF823">
        <v>1.09360009360009</v>
      </c>
      <c r="DG823">
        <v>1.1826067107966201</v>
      </c>
      <c r="DH823">
        <v>1.1826067107966201</v>
      </c>
      <c r="DI823">
        <v>1.26993589022607</v>
      </c>
      <c r="DJ823">
        <v>1.0601956358164</v>
      </c>
      <c r="DK823">
        <v>1.1165331391114299</v>
      </c>
      <c r="DL823">
        <v>1.1727861771058301</v>
      </c>
      <c r="DM823">
        <v>1.2284082798001399</v>
      </c>
      <c r="DN823">
        <v>1.20818547433168</v>
      </c>
      <c r="DO823" s="70">
        <v>1.15792556131715</v>
      </c>
      <c r="DP823">
        <v>1.07722007722008</v>
      </c>
      <c r="DS823">
        <v>1.3479773814702001</v>
      </c>
      <c r="DT823">
        <v>1.8895478131949599</v>
      </c>
      <c r="DU823">
        <v>2.1388394446422199</v>
      </c>
      <c r="DV823">
        <v>1.20460358056266</v>
      </c>
      <c r="DW823">
        <v>1.39920159680639</v>
      </c>
      <c r="DX823">
        <v>1.2863025962399299</v>
      </c>
    </row>
    <row r="824" spans="102:128" ht="15">
      <c r="CX824">
        <v>2.15273775216138</v>
      </c>
      <c r="CY824">
        <v>1.3479773814702001</v>
      </c>
      <c r="CZ824">
        <v>1.65775401069519</v>
      </c>
      <c r="DA824">
        <v>1.8895478131949599</v>
      </c>
      <c r="DB824">
        <v>1.6684771255483599</v>
      </c>
      <c r="DC824">
        <v>1.2912267928649399</v>
      </c>
      <c r="DD824">
        <v>1.24472315692872</v>
      </c>
      <c r="DE824">
        <v>1.24472315692872</v>
      </c>
      <c r="DF824">
        <v>1.09360009360009</v>
      </c>
      <c r="DG824">
        <v>1.1826067107966201</v>
      </c>
      <c r="DH824">
        <v>1.1826067107966201</v>
      </c>
      <c r="DI824">
        <v>1.26993589022607</v>
      </c>
      <c r="DJ824">
        <v>1.0601956358164</v>
      </c>
      <c r="DK824">
        <v>1.1165331391114299</v>
      </c>
      <c r="DL824">
        <v>1.1727861771058301</v>
      </c>
      <c r="DM824">
        <v>1.2284082798001399</v>
      </c>
      <c r="DN824">
        <v>1.20818547433168</v>
      </c>
      <c r="DO824" s="70">
        <v>1.15792556131715</v>
      </c>
      <c r="DP824">
        <v>1.07722007722008</v>
      </c>
      <c r="DS824">
        <v>1.3479773814702001</v>
      </c>
      <c r="DT824">
        <v>1.8895478131949599</v>
      </c>
      <c r="DU824">
        <v>2.1388394446422199</v>
      </c>
      <c r="DV824">
        <v>1.20460358056266</v>
      </c>
      <c r="DW824">
        <v>1.39920159680639</v>
      </c>
      <c r="DX824">
        <v>1.2863025962399299</v>
      </c>
    </row>
    <row r="825" spans="102:128" ht="15">
      <c r="CX825">
        <v>2.15273775216138</v>
      </c>
      <c r="CY825">
        <v>1.3479773814702001</v>
      </c>
      <c r="CZ825">
        <v>1.65775401069519</v>
      </c>
      <c r="DA825">
        <v>1.8895478131949599</v>
      </c>
      <c r="DB825">
        <v>1.6684771255483599</v>
      </c>
      <c r="DC825">
        <v>1.2912267928649399</v>
      </c>
      <c r="DD825">
        <v>1.24472315692872</v>
      </c>
      <c r="DE825">
        <v>1.24472315692872</v>
      </c>
      <c r="DF825">
        <v>1.09360009360009</v>
      </c>
      <c r="DG825">
        <v>1.1826067107966201</v>
      </c>
      <c r="DH825">
        <v>1.1826067107966201</v>
      </c>
      <c r="DI825">
        <v>1.26993589022607</v>
      </c>
      <c r="DJ825">
        <v>1.0601956358164</v>
      </c>
      <c r="DK825">
        <v>1.1165331391114299</v>
      </c>
      <c r="DL825">
        <v>1.1727861771058301</v>
      </c>
      <c r="DM825">
        <v>1.2284082798001399</v>
      </c>
      <c r="DN825">
        <v>1.20818547433168</v>
      </c>
      <c r="DO825" s="70">
        <v>1.15792556131715</v>
      </c>
      <c r="DP825">
        <v>1.07722007722008</v>
      </c>
      <c r="DS825">
        <v>1.3479773814702001</v>
      </c>
      <c r="DT825">
        <v>1.8895478131949599</v>
      </c>
      <c r="DU825">
        <v>2.1388394446422199</v>
      </c>
      <c r="DV825">
        <v>1.20460358056266</v>
      </c>
      <c r="DW825">
        <v>1.39920159680639</v>
      </c>
      <c r="DX825">
        <v>1.2863025962399299</v>
      </c>
    </row>
    <row r="826" spans="102:128" ht="15">
      <c r="CX826">
        <v>2.15273775216138</v>
      </c>
      <c r="CY826">
        <v>1.3479773814702001</v>
      </c>
      <c r="CZ826">
        <v>1.65775401069519</v>
      </c>
      <c r="DA826">
        <v>1.8895478131949599</v>
      </c>
      <c r="DB826">
        <v>1.6684771255483599</v>
      </c>
      <c r="DC826">
        <v>1.2912267928649399</v>
      </c>
      <c r="DD826">
        <v>1.24472315692872</v>
      </c>
      <c r="DE826">
        <v>1.24472315692872</v>
      </c>
      <c r="DF826">
        <v>1.09360009360009</v>
      </c>
      <c r="DG826">
        <v>1.1826067107966201</v>
      </c>
      <c r="DH826">
        <v>1.1826067107966201</v>
      </c>
      <c r="DI826">
        <v>1.26993589022607</v>
      </c>
      <c r="DJ826">
        <v>1.0601956358164</v>
      </c>
      <c r="DK826">
        <v>1.1165331391114299</v>
      </c>
      <c r="DL826">
        <v>1.1727861771058301</v>
      </c>
      <c r="DM826">
        <v>1.2284082798001399</v>
      </c>
      <c r="DN826">
        <v>1.20818547433168</v>
      </c>
      <c r="DO826" s="70">
        <v>1.15792556131715</v>
      </c>
      <c r="DP826">
        <v>1.07722007722008</v>
      </c>
      <c r="DS826">
        <v>1.3479773814702001</v>
      </c>
      <c r="DT826">
        <v>1.8895478131949599</v>
      </c>
      <c r="DU826">
        <v>2.1388394446422199</v>
      </c>
      <c r="DV826">
        <v>1.20460358056266</v>
      </c>
      <c r="DW826">
        <v>1.39920159680639</v>
      </c>
      <c r="DX826">
        <v>1.2863025962399299</v>
      </c>
    </row>
    <row r="827" spans="102:128" ht="15">
      <c r="CX827">
        <v>2.15273775216138</v>
      </c>
      <c r="CY827">
        <v>1.3479773814702001</v>
      </c>
      <c r="CZ827">
        <v>1.65775401069519</v>
      </c>
      <c r="DA827">
        <v>1.8895478131949599</v>
      </c>
      <c r="DB827">
        <v>1.6684771255483599</v>
      </c>
      <c r="DC827">
        <v>1.2912267928649399</v>
      </c>
      <c r="DD827">
        <v>1.24472315692872</v>
      </c>
      <c r="DE827">
        <v>1.24472315692872</v>
      </c>
      <c r="DF827">
        <v>1.09360009360009</v>
      </c>
      <c r="DG827">
        <v>1.1826067107966201</v>
      </c>
      <c r="DH827">
        <v>1.1826067107966201</v>
      </c>
      <c r="DI827">
        <v>1.26993589022607</v>
      </c>
      <c r="DJ827">
        <v>1.0601956358164</v>
      </c>
      <c r="DK827">
        <v>1.1165331391114299</v>
      </c>
      <c r="DL827">
        <v>1.1727861771058301</v>
      </c>
      <c r="DM827">
        <v>1.2284082798001399</v>
      </c>
      <c r="DN827">
        <v>1.20818547433168</v>
      </c>
      <c r="DO827" s="70">
        <v>1.15792556131715</v>
      </c>
      <c r="DP827">
        <v>1.07722007722008</v>
      </c>
      <c r="DS827">
        <v>1.3479773814702001</v>
      </c>
      <c r="DT827">
        <v>1.8895478131949599</v>
      </c>
      <c r="DU827">
        <v>2.1388394446422199</v>
      </c>
      <c r="DV827">
        <v>1.20460358056266</v>
      </c>
      <c r="DW827">
        <v>1.39920159680639</v>
      </c>
      <c r="DX827">
        <v>1.2863025962399299</v>
      </c>
    </row>
    <row r="828" spans="102:128" ht="15">
      <c r="CX828">
        <v>2.15273775216138</v>
      </c>
      <c r="CY828">
        <v>1.3479773814702001</v>
      </c>
      <c r="CZ828">
        <v>1.65775401069519</v>
      </c>
      <c r="DA828">
        <v>1.8895478131949599</v>
      </c>
      <c r="DB828">
        <v>1.6684771255483599</v>
      </c>
      <c r="DC828">
        <v>1.2912267928649399</v>
      </c>
      <c r="DD828">
        <v>1.24472315692872</v>
      </c>
      <c r="DE828">
        <v>1.24472315692872</v>
      </c>
      <c r="DF828">
        <v>1.09360009360009</v>
      </c>
      <c r="DG828">
        <v>1.1826067107966201</v>
      </c>
      <c r="DH828">
        <v>1.1826067107966201</v>
      </c>
      <c r="DI828">
        <v>1.26993589022607</v>
      </c>
      <c r="DJ828">
        <v>1.0601956358164</v>
      </c>
      <c r="DK828">
        <v>1.1165331391114299</v>
      </c>
      <c r="DL828">
        <v>1.1727861771058301</v>
      </c>
      <c r="DM828">
        <v>1.2284082798001399</v>
      </c>
      <c r="DN828">
        <v>1.20818547433168</v>
      </c>
      <c r="DO828" s="70">
        <v>1.15792556131715</v>
      </c>
      <c r="DP828">
        <v>1.07722007722008</v>
      </c>
      <c r="DS828">
        <v>1.3479773814702001</v>
      </c>
      <c r="DT828">
        <v>1.8895478131949599</v>
      </c>
      <c r="DU828">
        <v>2.1388394446422199</v>
      </c>
      <c r="DV828">
        <v>1.20460358056266</v>
      </c>
      <c r="DW828">
        <v>1.39920159680639</v>
      </c>
      <c r="DX828">
        <v>1.2863025962399299</v>
      </c>
    </row>
    <row r="829" spans="102:128" ht="15">
      <c r="CX829">
        <v>2.15273775216138</v>
      </c>
      <c r="CY829">
        <v>1.3479773814702001</v>
      </c>
      <c r="CZ829">
        <v>1.65775401069519</v>
      </c>
      <c r="DA829">
        <v>1.8895478131949599</v>
      </c>
      <c r="DB829">
        <v>1.6684771255483599</v>
      </c>
      <c r="DC829">
        <v>1.2912267928649399</v>
      </c>
      <c r="DD829">
        <v>1.24472315692872</v>
      </c>
      <c r="DE829">
        <v>1.24472315692872</v>
      </c>
      <c r="DF829">
        <v>1.09360009360009</v>
      </c>
      <c r="DG829">
        <v>1.1826067107966201</v>
      </c>
      <c r="DH829">
        <v>1.1826067107966201</v>
      </c>
      <c r="DI829">
        <v>1.26993589022607</v>
      </c>
      <c r="DJ829">
        <v>1.0601956358164</v>
      </c>
      <c r="DK829">
        <v>1.1165331391114299</v>
      </c>
      <c r="DL829">
        <v>1.1727861771058301</v>
      </c>
      <c r="DM829">
        <v>1.2284082798001399</v>
      </c>
      <c r="DN829">
        <v>1.20818547433168</v>
      </c>
      <c r="DO829" s="70">
        <v>1.15792556131715</v>
      </c>
      <c r="DP829">
        <v>1.07722007722008</v>
      </c>
      <c r="DS829">
        <v>1.3479773814702001</v>
      </c>
      <c r="DT829">
        <v>1.8895478131949599</v>
      </c>
      <c r="DU829">
        <v>2.1388394446422199</v>
      </c>
      <c r="DV829">
        <v>1.20460358056266</v>
      </c>
      <c r="DW829">
        <v>1.39920159680639</v>
      </c>
      <c r="DX829">
        <v>1.2863025962399299</v>
      </c>
    </row>
    <row r="830" spans="102:128" ht="15">
      <c r="CX830">
        <v>2.15273775216138</v>
      </c>
      <c r="CY830">
        <v>1.3479773814702001</v>
      </c>
      <c r="CZ830">
        <v>1.65775401069519</v>
      </c>
      <c r="DA830">
        <v>1.8895478131949599</v>
      </c>
      <c r="DB830">
        <v>1.6684771255483599</v>
      </c>
      <c r="DC830">
        <v>1.2912267928649399</v>
      </c>
      <c r="DD830">
        <v>1.24472315692872</v>
      </c>
      <c r="DE830">
        <v>1.24472315692872</v>
      </c>
      <c r="DF830">
        <v>1.09360009360009</v>
      </c>
      <c r="DG830">
        <v>1.1826067107966201</v>
      </c>
      <c r="DH830">
        <v>1.1826067107966201</v>
      </c>
      <c r="DI830">
        <v>1.26993589022607</v>
      </c>
      <c r="DJ830">
        <v>1.0601956358164</v>
      </c>
      <c r="DK830">
        <v>1.1165331391114299</v>
      </c>
      <c r="DL830">
        <v>1.1727861771058301</v>
      </c>
      <c r="DM830">
        <v>1.2284082798001399</v>
      </c>
      <c r="DN830">
        <v>1.20818547433168</v>
      </c>
      <c r="DO830" s="70">
        <v>1.15792556131715</v>
      </c>
      <c r="DP830">
        <v>1.07722007722008</v>
      </c>
      <c r="DS830">
        <v>1.3479773814702001</v>
      </c>
      <c r="DT830">
        <v>1.8895478131949599</v>
      </c>
      <c r="DU830">
        <v>2.1388394446422199</v>
      </c>
      <c r="DV830">
        <v>1.20460358056266</v>
      </c>
      <c r="DW830">
        <v>1.39920159680639</v>
      </c>
      <c r="DX830">
        <v>1.2863025962399299</v>
      </c>
    </row>
    <row r="831" spans="102:128" ht="15">
      <c r="CX831">
        <v>2.15273775216138</v>
      </c>
      <c r="CY831">
        <v>1.3479773814702001</v>
      </c>
      <c r="CZ831">
        <v>1.65775401069519</v>
      </c>
      <c r="DA831">
        <v>1.8895478131949599</v>
      </c>
      <c r="DB831">
        <v>1.6684771255483599</v>
      </c>
      <c r="DC831">
        <v>1.2912267928649399</v>
      </c>
      <c r="DD831">
        <v>1.24472315692872</v>
      </c>
      <c r="DE831">
        <v>1.24472315692872</v>
      </c>
      <c r="DF831">
        <v>1.09360009360009</v>
      </c>
      <c r="DG831">
        <v>1.1826067107966201</v>
      </c>
      <c r="DH831">
        <v>1.1826067107966201</v>
      </c>
      <c r="DI831">
        <v>1.26993589022607</v>
      </c>
      <c r="DJ831">
        <v>1.0601956358164</v>
      </c>
      <c r="DK831">
        <v>1.1165331391114299</v>
      </c>
      <c r="DL831">
        <v>1.1727861771058301</v>
      </c>
      <c r="DM831">
        <v>1.2284082798001399</v>
      </c>
      <c r="DN831">
        <v>1.20818547433168</v>
      </c>
      <c r="DO831" s="70">
        <v>1.15792556131715</v>
      </c>
      <c r="DP831">
        <v>1.07722007722008</v>
      </c>
      <c r="DS831">
        <v>1.3479773814702001</v>
      </c>
      <c r="DT831">
        <v>1.8895478131949599</v>
      </c>
      <c r="DU831">
        <v>2.1388394446422199</v>
      </c>
      <c r="DV831">
        <v>1.20460358056266</v>
      </c>
      <c r="DW831">
        <v>1.39920159680639</v>
      </c>
      <c r="DX831">
        <v>1.2863025962399299</v>
      </c>
    </row>
    <row r="832" spans="102:128" ht="15">
      <c r="CX832">
        <v>2.15273775216138</v>
      </c>
      <c r="CY832">
        <v>1.3479773814702001</v>
      </c>
      <c r="CZ832">
        <v>1.65775401069519</v>
      </c>
      <c r="DA832">
        <v>1.8895478131949599</v>
      </c>
      <c r="DB832">
        <v>1.6684771255483599</v>
      </c>
      <c r="DC832">
        <v>1.2912267928649399</v>
      </c>
      <c r="DD832">
        <v>1.24472315692872</v>
      </c>
      <c r="DE832">
        <v>1.24472315692872</v>
      </c>
      <c r="DF832">
        <v>1.09360009360009</v>
      </c>
      <c r="DG832">
        <v>1.1826067107966201</v>
      </c>
      <c r="DH832">
        <v>1.1826067107966201</v>
      </c>
      <c r="DI832">
        <v>1.26993589022607</v>
      </c>
      <c r="DJ832">
        <v>1.0601956358164</v>
      </c>
      <c r="DK832">
        <v>1.1165331391114299</v>
      </c>
      <c r="DL832">
        <v>1.1727861771058301</v>
      </c>
      <c r="DM832">
        <v>1.2284082798001399</v>
      </c>
      <c r="DN832">
        <v>1.20818547433168</v>
      </c>
      <c r="DO832" s="70">
        <v>1.15792556131715</v>
      </c>
      <c r="DP832">
        <v>1.07722007722008</v>
      </c>
      <c r="DS832">
        <v>1.3479773814702001</v>
      </c>
      <c r="DT832">
        <v>1.8895478131949599</v>
      </c>
      <c r="DU832">
        <v>2.1388394446422199</v>
      </c>
      <c r="DV832">
        <v>1.20460358056266</v>
      </c>
      <c r="DW832">
        <v>1.39920159680639</v>
      </c>
      <c r="DX832">
        <v>1.2863025962399299</v>
      </c>
    </row>
    <row r="833" spans="102:128" ht="15">
      <c r="CX833">
        <v>2.15273775216138</v>
      </c>
      <c r="CY833">
        <v>1.3479773814702001</v>
      </c>
      <c r="CZ833">
        <v>1.65775401069519</v>
      </c>
      <c r="DA833">
        <v>1.8895478131949599</v>
      </c>
      <c r="DB833">
        <v>1.6684771255483599</v>
      </c>
      <c r="DC833">
        <v>1.2912267928649399</v>
      </c>
      <c r="DD833">
        <v>1.24472315692872</v>
      </c>
      <c r="DE833">
        <v>1.24472315692872</v>
      </c>
      <c r="DF833">
        <v>1.09360009360009</v>
      </c>
      <c r="DG833">
        <v>1.1826067107966201</v>
      </c>
      <c r="DH833">
        <v>1.1826067107966201</v>
      </c>
      <c r="DI833">
        <v>1.26993589022607</v>
      </c>
      <c r="DJ833">
        <v>1.0601956358164</v>
      </c>
      <c r="DK833">
        <v>1.1165331391114299</v>
      </c>
      <c r="DL833">
        <v>1.1727861771058301</v>
      </c>
      <c r="DM833">
        <v>1.2284082798001399</v>
      </c>
      <c r="DN833">
        <v>1.20818547433168</v>
      </c>
      <c r="DO833" s="70">
        <v>1.15792556131715</v>
      </c>
      <c r="DP833">
        <v>1.07722007722008</v>
      </c>
      <c r="DS833">
        <v>1.3479773814702001</v>
      </c>
      <c r="DT833">
        <v>1.8895478131949599</v>
      </c>
      <c r="DU833">
        <v>2.1388394446422199</v>
      </c>
      <c r="DV833">
        <v>1.20460358056266</v>
      </c>
      <c r="DW833">
        <v>1.39920159680639</v>
      </c>
      <c r="DX833">
        <v>1.2863025962399299</v>
      </c>
    </row>
    <row r="834" spans="102:128" ht="15">
      <c r="CX834">
        <v>2.15273775216138</v>
      </c>
      <c r="CY834">
        <v>1.3479773814702001</v>
      </c>
      <c r="CZ834">
        <v>1.65775401069519</v>
      </c>
      <c r="DA834">
        <v>1.8895478131949599</v>
      </c>
      <c r="DB834">
        <v>1.6684771255483599</v>
      </c>
      <c r="DC834">
        <v>1.2912267928649399</v>
      </c>
      <c r="DD834">
        <v>1.24472315692872</v>
      </c>
      <c r="DE834">
        <v>1.24472315692872</v>
      </c>
      <c r="DF834">
        <v>1.09360009360009</v>
      </c>
      <c r="DG834">
        <v>1.1826067107966201</v>
      </c>
      <c r="DH834">
        <v>1.1826067107966201</v>
      </c>
      <c r="DI834">
        <v>1.26993589022607</v>
      </c>
      <c r="DJ834">
        <v>1.0601956358164</v>
      </c>
      <c r="DK834">
        <v>1.1165331391114299</v>
      </c>
      <c r="DL834">
        <v>1.1727861771058301</v>
      </c>
      <c r="DM834">
        <v>1.2284082798001399</v>
      </c>
      <c r="DN834">
        <v>1.20818547433168</v>
      </c>
      <c r="DO834" s="70">
        <v>1.15792556131715</v>
      </c>
      <c r="DP834">
        <v>1.07722007722008</v>
      </c>
      <c r="DS834">
        <v>1.3479773814702001</v>
      </c>
      <c r="DT834">
        <v>1.8895478131949599</v>
      </c>
      <c r="DU834">
        <v>2.1388394446422199</v>
      </c>
      <c r="DV834">
        <v>1.20460358056266</v>
      </c>
      <c r="DW834">
        <v>1.39920159680639</v>
      </c>
      <c r="DX834">
        <v>1.2863025962399299</v>
      </c>
    </row>
    <row r="835" spans="102:128" ht="15">
      <c r="CX835">
        <v>2.15273775216138</v>
      </c>
      <c r="CY835">
        <v>1.3479773814702001</v>
      </c>
      <c r="CZ835">
        <v>1.65775401069519</v>
      </c>
      <c r="DA835">
        <v>1.8895478131949599</v>
      </c>
      <c r="DB835">
        <v>1.6684771255483599</v>
      </c>
      <c r="DC835">
        <v>1.2912267928649399</v>
      </c>
      <c r="DD835">
        <v>1.24472315692872</v>
      </c>
      <c r="DE835">
        <v>1.24472315692872</v>
      </c>
      <c r="DF835">
        <v>1.09360009360009</v>
      </c>
      <c r="DG835">
        <v>1.1826067107966201</v>
      </c>
      <c r="DH835">
        <v>1.1826067107966201</v>
      </c>
      <c r="DI835">
        <v>1.26993589022607</v>
      </c>
      <c r="DJ835">
        <v>1.0601956358164</v>
      </c>
      <c r="DK835">
        <v>1.1165331391114299</v>
      </c>
      <c r="DL835">
        <v>1.1727861771058301</v>
      </c>
      <c r="DM835">
        <v>1.2284082798001399</v>
      </c>
      <c r="DN835">
        <v>1.20818547433168</v>
      </c>
      <c r="DO835" s="70">
        <v>1.15792556131715</v>
      </c>
      <c r="DP835">
        <v>1.07722007722008</v>
      </c>
      <c r="DS835">
        <v>1.3479773814702001</v>
      </c>
      <c r="DT835">
        <v>1.8895478131949599</v>
      </c>
      <c r="DU835">
        <v>2.1388394446422199</v>
      </c>
      <c r="DV835">
        <v>1.20460358056266</v>
      </c>
      <c r="DW835">
        <v>1.39920159680639</v>
      </c>
      <c r="DX835">
        <v>1.2863025962399299</v>
      </c>
    </row>
    <row r="836" spans="102:128" ht="15">
      <c r="CX836">
        <v>2.15273775216138</v>
      </c>
      <c r="CY836">
        <v>1.3479773814702001</v>
      </c>
      <c r="CZ836">
        <v>1.65775401069519</v>
      </c>
      <c r="DA836">
        <v>1.8895478131949599</v>
      </c>
      <c r="DB836">
        <v>1.6684771255483599</v>
      </c>
      <c r="DC836">
        <v>1.2912267928649399</v>
      </c>
      <c r="DD836">
        <v>1.24472315692872</v>
      </c>
      <c r="DE836">
        <v>1.24472315692872</v>
      </c>
      <c r="DF836">
        <v>1.09360009360009</v>
      </c>
      <c r="DG836">
        <v>1.1826067107966201</v>
      </c>
      <c r="DH836">
        <v>1.1826067107966201</v>
      </c>
      <c r="DI836">
        <v>1.26993589022607</v>
      </c>
      <c r="DJ836">
        <v>1.0601956358164</v>
      </c>
      <c r="DK836">
        <v>1.1165331391114299</v>
      </c>
      <c r="DL836">
        <v>1.1727861771058301</v>
      </c>
      <c r="DM836">
        <v>1.2284082798001399</v>
      </c>
      <c r="DN836">
        <v>1.20818547433168</v>
      </c>
      <c r="DO836" s="70">
        <v>1.15792556131715</v>
      </c>
      <c r="DP836">
        <v>1.07722007722008</v>
      </c>
      <c r="DS836">
        <v>1.3479773814702001</v>
      </c>
      <c r="DT836">
        <v>1.8895478131949599</v>
      </c>
      <c r="DU836">
        <v>2.1388394446422199</v>
      </c>
      <c r="DV836">
        <v>1.20460358056266</v>
      </c>
      <c r="DW836">
        <v>1.39920159680639</v>
      </c>
      <c r="DX836">
        <v>1.2863025962399299</v>
      </c>
    </row>
    <row r="837" spans="102:128" ht="15">
      <c r="CX837">
        <v>2.15273775216138</v>
      </c>
      <c r="CY837">
        <v>1.3479773814702001</v>
      </c>
      <c r="CZ837">
        <v>1.65775401069519</v>
      </c>
      <c r="DA837">
        <v>1.8895478131949599</v>
      </c>
      <c r="DB837">
        <v>1.6684771255483599</v>
      </c>
      <c r="DC837">
        <v>1.2912267928649399</v>
      </c>
      <c r="DD837">
        <v>1.24472315692872</v>
      </c>
      <c r="DE837">
        <v>1.24472315692872</v>
      </c>
      <c r="DF837">
        <v>1.09360009360009</v>
      </c>
      <c r="DG837">
        <v>1.1826067107966201</v>
      </c>
      <c r="DH837">
        <v>1.1826067107966201</v>
      </c>
      <c r="DI837">
        <v>1.26993589022607</v>
      </c>
      <c r="DJ837">
        <v>1.0601956358164</v>
      </c>
      <c r="DK837">
        <v>1.1165331391114299</v>
      </c>
      <c r="DL837">
        <v>1.1727861771058301</v>
      </c>
      <c r="DM837">
        <v>1.2284082798001399</v>
      </c>
      <c r="DN837">
        <v>1.20818547433168</v>
      </c>
      <c r="DO837" s="70">
        <v>1.15792556131715</v>
      </c>
      <c r="DP837">
        <v>1.07722007722008</v>
      </c>
      <c r="DS837">
        <v>1.3479773814702001</v>
      </c>
      <c r="DT837">
        <v>1.8895478131949599</v>
      </c>
      <c r="DU837">
        <v>2.1388394446422199</v>
      </c>
      <c r="DV837">
        <v>1.20460358056266</v>
      </c>
      <c r="DW837">
        <v>1.39920159680639</v>
      </c>
      <c r="DX837">
        <v>1.2863025962399299</v>
      </c>
    </row>
    <row r="838" spans="102:128" ht="15">
      <c r="CX838">
        <v>2.15273775216138</v>
      </c>
      <c r="CY838">
        <v>1.3479773814702001</v>
      </c>
      <c r="CZ838">
        <v>1.65775401069519</v>
      </c>
      <c r="DA838">
        <v>1.8895478131949599</v>
      </c>
      <c r="DB838">
        <v>1.6684771255483599</v>
      </c>
      <c r="DC838">
        <v>1.2912267928649399</v>
      </c>
      <c r="DD838">
        <v>1.24472315692872</v>
      </c>
      <c r="DE838">
        <v>1.24472315692872</v>
      </c>
      <c r="DF838">
        <v>1.09360009360009</v>
      </c>
      <c r="DG838">
        <v>1.1826067107966201</v>
      </c>
      <c r="DH838">
        <v>1.1826067107966201</v>
      </c>
      <c r="DI838">
        <v>1.26993589022607</v>
      </c>
      <c r="DJ838">
        <v>1.0601956358164</v>
      </c>
      <c r="DK838">
        <v>1.1165331391114299</v>
      </c>
      <c r="DL838">
        <v>1.1727861771058301</v>
      </c>
      <c r="DM838">
        <v>1.2284082798001399</v>
      </c>
      <c r="DN838">
        <v>1.20818547433168</v>
      </c>
      <c r="DO838" s="70">
        <v>1.15792556131715</v>
      </c>
      <c r="DP838">
        <v>1.07722007722008</v>
      </c>
      <c r="DS838">
        <v>1.3479773814702001</v>
      </c>
      <c r="DT838">
        <v>1.8895478131949599</v>
      </c>
      <c r="DU838">
        <v>2.1388394446422199</v>
      </c>
      <c r="DV838">
        <v>1.20460358056266</v>
      </c>
      <c r="DW838">
        <v>1.39920159680639</v>
      </c>
      <c r="DX838">
        <v>1.2863025962399299</v>
      </c>
    </row>
    <row r="839" spans="102:128" ht="15">
      <c r="CX839">
        <v>2.15273775216138</v>
      </c>
      <c r="CY839">
        <v>1.3479773814702001</v>
      </c>
      <c r="CZ839">
        <v>1.65775401069519</v>
      </c>
      <c r="DA839">
        <v>1.8895478131949599</v>
      </c>
      <c r="DB839">
        <v>1.6684771255483599</v>
      </c>
      <c r="DC839">
        <v>1.2912267928649399</v>
      </c>
      <c r="DD839">
        <v>1.24472315692872</v>
      </c>
      <c r="DE839">
        <v>1.24472315692872</v>
      </c>
      <c r="DF839">
        <v>1.09360009360009</v>
      </c>
      <c r="DG839">
        <v>1.1826067107966201</v>
      </c>
      <c r="DH839">
        <v>1.1826067107966201</v>
      </c>
      <c r="DI839">
        <v>1.26993589022607</v>
      </c>
      <c r="DJ839">
        <v>1.0601956358164</v>
      </c>
      <c r="DK839">
        <v>1.1165331391114299</v>
      </c>
      <c r="DL839">
        <v>1.1727861771058301</v>
      </c>
      <c r="DM839">
        <v>1.2284082798001399</v>
      </c>
      <c r="DN839">
        <v>1.20818547433168</v>
      </c>
      <c r="DO839" s="70">
        <v>1.15792556131715</v>
      </c>
      <c r="DP839">
        <v>1.07722007722008</v>
      </c>
      <c r="DS839">
        <v>1.3479773814702001</v>
      </c>
      <c r="DT839">
        <v>1.8895478131949599</v>
      </c>
      <c r="DU839">
        <v>2.1388394446422199</v>
      </c>
      <c r="DV839">
        <v>1.20460358056266</v>
      </c>
      <c r="DW839">
        <v>1.39920159680639</v>
      </c>
      <c r="DX839">
        <v>1.2863025962399299</v>
      </c>
    </row>
    <row r="840" spans="102:128" ht="15">
      <c r="CX840">
        <v>2.15273775216138</v>
      </c>
      <c r="CY840">
        <v>1.3479773814702001</v>
      </c>
      <c r="CZ840">
        <v>1.65775401069519</v>
      </c>
      <c r="DA840">
        <v>1.8895478131949599</v>
      </c>
      <c r="DB840">
        <v>1.6684771255483599</v>
      </c>
      <c r="DC840">
        <v>1.2912267928649399</v>
      </c>
      <c r="DD840">
        <v>1.24472315692872</v>
      </c>
      <c r="DE840">
        <v>1.24472315692872</v>
      </c>
      <c r="DF840">
        <v>1.09360009360009</v>
      </c>
      <c r="DG840">
        <v>1.1826067107966201</v>
      </c>
      <c r="DH840">
        <v>1.1826067107966201</v>
      </c>
      <c r="DI840">
        <v>1.26993589022607</v>
      </c>
      <c r="DJ840">
        <v>1.0601956358164</v>
      </c>
      <c r="DK840">
        <v>1.1165331391114299</v>
      </c>
      <c r="DL840">
        <v>1.1727861771058301</v>
      </c>
      <c r="DM840">
        <v>1.2284082798001399</v>
      </c>
      <c r="DN840">
        <v>1.20818547433168</v>
      </c>
      <c r="DO840" s="70">
        <v>1.15792556131715</v>
      </c>
      <c r="DP840">
        <v>1.07722007722008</v>
      </c>
      <c r="DS840">
        <v>1.3479773814702001</v>
      </c>
      <c r="DT840">
        <v>1.8895478131949599</v>
      </c>
      <c r="DU840">
        <v>2.1388394446422199</v>
      </c>
      <c r="DV840">
        <v>1.20460358056266</v>
      </c>
      <c r="DW840">
        <v>1.39920159680639</v>
      </c>
      <c r="DX840">
        <v>1.2863025962399299</v>
      </c>
    </row>
    <row r="841" spans="102:128" ht="15">
      <c r="CX841">
        <v>2.15273775216138</v>
      </c>
      <c r="CY841">
        <v>1.3479773814702001</v>
      </c>
      <c r="CZ841">
        <v>1.65775401069519</v>
      </c>
      <c r="DA841">
        <v>1.8895478131949599</v>
      </c>
      <c r="DB841">
        <v>1.6684771255483599</v>
      </c>
      <c r="DC841">
        <v>1.2912267928649399</v>
      </c>
      <c r="DD841">
        <v>1.24472315692872</v>
      </c>
      <c r="DE841">
        <v>1.24472315692872</v>
      </c>
      <c r="DF841">
        <v>1.09360009360009</v>
      </c>
      <c r="DG841">
        <v>1.1826067107966201</v>
      </c>
      <c r="DH841">
        <v>1.1826067107966201</v>
      </c>
      <c r="DI841">
        <v>1.26993589022607</v>
      </c>
      <c r="DJ841">
        <v>1.0601956358164</v>
      </c>
      <c r="DK841">
        <v>1.1165331391114299</v>
      </c>
      <c r="DL841">
        <v>1.1727861771058301</v>
      </c>
      <c r="DM841">
        <v>1.2284082798001399</v>
      </c>
      <c r="DN841">
        <v>1.20818547433168</v>
      </c>
      <c r="DO841" s="70">
        <v>1.15792556131715</v>
      </c>
      <c r="DP841">
        <v>1.07722007722008</v>
      </c>
      <c r="DS841">
        <v>1.3479773814702001</v>
      </c>
      <c r="DT841">
        <v>1.8895478131949599</v>
      </c>
      <c r="DU841">
        <v>2.1388394446422199</v>
      </c>
      <c r="DV841">
        <v>1.20460358056266</v>
      </c>
      <c r="DW841">
        <v>1.39920159680639</v>
      </c>
      <c r="DX841">
        <v>1.2863025962399299</v>
      </c>
    </row>
    <row r="842" spans="102:128" ht="15">
      <c r="CX842">
        <v>2.15273775216138</v>
      </c>
      <c r="CY842">
        <v>1.3479773814702001</v>
      </c>
      <c r="CZ842">
        <v>1.65775401069519</v>
      </c>
      <c r="DA842">
        <v>1.8895478131949599</v>
      </c>
      <c r="DB842">
        <v>1.6684771255483599</v>
      </c>
      <c r="DC842">
        <v>1.2912267928649399</v>
      </c>
      <c r="DD842">
        <v>1.24472315692872</v>
      </c>
      <c r="DE842">
        <v>1.24472315692872</v>
      </c>
      <c r="DF842">
        <v>1.09360009360009</v>
      </c>
      <c r="DG842">
        <v>1.1826067107966201</v>
      </c>
      <c r="DH842">
        <v>1.1826067107966201</v>
      </c>
      <c r="DI842">
        <v>1.26993589022607</v>
      </c>
      <c r="DJ842">
        <v>1.0601956358164</v>
      </c>
      <c r="DK842">
        <v>1.1165331391114299</v>
      </c>
      <c r="DL842">
        <v>1.1727861771058301</v>
      </c>
      <c r="DM842">
        <v>1.2284082798001399</v>
      </c>
      <c r="DN842">
        <v>1.20818547433168</v>
      </c>
      <c r="DO842" s="70">
        <v>1.15792556131715</v>
      </c>
      <c r="DP842">
        <v>1.07722007722008</v>
      </c>
      <c r="DS842">
        <v>1.3479773814702001</v>
      </c>
      <c r="DT842">
        <v>1.8895478131949599</v>
      </c>
      <c r="DU842">
        <v>2.1388394446422199</v>
      </c>
      <c r="DV842">
        <v>1.20460358056266</v>
      </c>
      <c r="DW842">
        <v>1.39920159680639</v>
      </c>
      <c r="DX842">
        <v>1.2863025962399299</v>
      </c>
    </row>
    <row r="843" spans="102:128" ht="15">
      <c r="CX843">
        <v>2.15273775216138</v>
      </c>
      <c r="CY843">
        <v>1.3479773814702001</v>
      </c>
      <c r="CZ843">
        <v>1.65775401069519</v>
      </c>
      <c r="DA843">
        <v>1.8895478131949599</v>
      </c>
      <c r="DB843">
        <v>1.6684771255483599</v>
      </c>
      <c r="DC843">
        <v>1.2912267928649399</v>
      </c>
      <c r="DD843">
        <v>1.24472315692872</v>
      </c>
      <c r="DE843">
        <v>1.24472315692872</v>
      </c>
      <c r="DF843">
        <v>1.09360009360009</v>
      </c>
      <c r="DG843">
        <v>1.1826067107966201</v>
      </c>
      <c r="DH843">
        <v>1.1826067107966201</v>
      </c>
      <c r="DI843">
        <v>1.26993589022607</v>
      </c>
      <c r="DJ843">
        <v>1.0601956358164</v>
      </c>
      <c r="DK843">
        <v>1.1165331391114299</v>
      </c>
      <c r="DL843">
        <v>1.1727861771058301</v>
      </c>
      <c r="DM843">
        <v>1.2284082798001399</v>
      </c>
      <c r="DN843">
        <v>1.20818547433168</v>
      </c>
      <c r="DO843" s="70">
        <v>1.15792556131715</v>
      </c>
      <c r="DP843">
        <v>1.07722007722008</v>
      </c>
      <c r="DS843">
        <v>1.3479773814702001</v>
      </c>
      <c r="DT843">
        <v>1.8895478131949599</v>
      </c>
      <c r="DU843">
        <v>2.1388394446422199</v>
      </c>
      <c r="DV843">
        <v>1.20460358056266</v>
      </c>
      <c r="DW843">
        <v>1.39920159680639</v>
      </c>
      <c r="DX843">
        <v>1.2863025962399299</v>
      </c>
    </row>
    <row r="844" spans="102:128" ht="15">
      <c r="CX844">
        <v>2.15273775216138</v>
      </c>
      <c r="CY844">
        <v>1.3479773814702001</v>
      </c>
      <c r="CZ844">
        <v>1.65775401069519</v>
      </c>
      <c r="DA844">
        <v>1.8895478131949599</v>
      </c>
      <c r="DB844">
        <v>1.6684771255483599</v>
      </c>
      <c r="DC844">
        <v>1.2912267928649399</v>
      </c>
      <c r="DD844">
        <v>1.24472315692872</v>
      </c>
      <c r="DE844">
        <v>1.24472315692872</v>
      </c>
      <c r="DF844">
        <v>1.09360009360009</v>
      </c>
      <c r="DG844">
        <v>1.1826067107966201</v>
      </c>
      <c r="DH844">
        <v>1.1826067107966201</v>
      </c>
      <c r="DI844">
        <v>1.26993589022607</v>
      </c>
      <c r="DJ844">
        <v>1.0601956358164</v>
      </c>
      <c r="DK844">
        <v>1.1165331391114299</v>
      </c>
      <c r="DL844">
        <v>1.1727861771058301</v>
      </c>
      <c r="DM844">
        <v>1.2284082798001399</v>
      </c>
      <c r="DN844">
        <v>1.20818547433168</v>
      </c>
      <c r="DO844" s="70">
        <v>1.15792556131715</v>
      </c>
      <c r="DP844">
        <v>1.07722007722008</v>
      </c>
      <c r="DS844">
        <v>1.3479773814702001</v>
      </c>
      <c r="DT844">
        <v>1.8895478131949599</v>
      </c>
      <c r="DU844">
        <v>2.1388394446422199</v>
      </c>
      <c r="DV844">
        <v>1.20460358056266</v>
      </c>
      <c r="DW844">
        <v>1.39920159680639</v>
      </c>
      <c r="DX844">
        <v>1.2863025962399299</v>
      </c>
    </row>
    <row r="845" spans="102:128" ht="15">
      <c r="CX845">
        <v>2.15273775216138</v>
      </c>
      <c r="CY845">
        <v>1.3479773814702001</v>
      </c>
      <c r="CZ845">
        <v>1.65775401069519</v>
      </c>
      <c r="DA845">
        <v>1.8895478131949599</v>
      </c>
      <c r="DB845">
        <v>1.6684771255483599</v>
      </c>
      <c r="DC845">
        <v>1.2912267928649399</v>
      </c>
      <c r="DD845">
        <v>1.24472315692872</v>
      </c>
      <c r="DE845">
        <v>1.24472315692872</v>
      </c>
      <c r="DF845">
        <v>1.09360009360009</v>
      </c>
      <c r="DG845">
        <v>1.1826067107966201</v>
      </c>
      <c r="DH845">
        <v>1.1826067107966201</v>
      </c>
      <c r="DI845">
        <v>1.26993589022607</v>
      </c>
      <c r="DJ845">
        <v>1.0601956358164</v>
      </c>
      <c r="DK845">
        <v>1.1165331391114299</v>
      </c>
      <c r="DL845">
        <v>1.1727861771058301</v>
      </c>
      <c r="DM845">
        <v>1.2284082798001399</v>
      </c>
      <c r="DN845">
        <v>1.20818547433168</v>
      </c>
      <c r="DO845" s="70">
        <v>1.15792556131715</v>
      </c>
      <c r="DP845">
        <v>1.07722007722008</v>
      </c>
      <c r="DS845">
        <v>1.3479773814702001</v>
      </c>
      <c r="DT845">
        <v>1.8895478131949599</v>
      </c>
      <c r="DU845">
        <v>2.1388394446422199</v>
      </c>
      <c r="DV845">
        <v>1.20460358056266</v>
      </c>
      <c r="DW845">
        <v>1.39920159680639</v>
      </c>
      <c r="DX845">
        <v>1.2863025962399299</v>
      </c>
    </row>
    <row r="846" spans="102:128" ht="15">
      <c r="CX846">
        <v>2.15273775216138</v>
      </c>
      <c r="CY846">
        <v>1.3479773814702001</v>
      </c>
      <c r="CZ846">
        <v>1.65775401069519</v>
      </c>
      <c r="DA846">
        <v>1.8895478131949599</v>
      </c>
      <c r="DB846">
        <v>1.6684771255483599</v>
      </c>
      <c r="DC846">
        <v>1.2912267928649399</v>
      </c>
      <c r="DD846">
        <v>1.24472315692872</v>
      </c>
      <c r="DE846">
        <v>1.24472315692872</v>
      </c>
      <c r="DF846">
        <v>1.09360009360009</v>
      </c>
      <c r="DG846">
        <v>1.1826067107966201</v>
      </c>
      <c r="DH846">
        <v>1.1826067107966201</v>
      </c>
      <c r="DI846">
        <v>1.26993589022607</v>
      </c>
      <c r="DJ846">
        <v>1.0601956358164</v>
      </c>
      <c r="DK846">
        <v>1.1165331391114299</v>
      </c>
      <c r="DL846">
        <v>1.1727861771058301</v>
      </c>
      <c r="DM846">
        <v>1.2284082798001399</v>
      </c>
      <c r="DN846">
        <v>1.20818547433168</v>
      </c>
      <c r="DO846" s="70">
        <v>1.15792556131715</v>
      </c>
      <c r="DP846">
        <v>1.07722007722008</v>
      </c>
      <c r="DS846">
        <v>1.3479773814702001</v>
      </c>
      <c r="DT846">
        <v>1.8895478131949599</v>
      </c>
      <c r="DU846">
        <v>2.1388394446422199</v>
      </c>
      <c r="DV846">
        <v>1.20460358056266</v>
      </c>
      <c r="DW846">
        <v>1.39920159680639</v>
      </c>
      <c r="DX846">
        <v>1.2863025962399299</v>
      </c>
    </row>
    <row r="847" spans="102:128" ht="15">
      <c r="CX847">
        <v>2.15273775216138</v>
      </c>
      <c r="CY847">
        <v>1.3479773814702001</v>
      </c>
      <c r="CZ847">
        <v>1.65775401069519</v>
      </c>
      <c r="DA847">
        <v>1.8895478131949599</v>
      </c>
      <c r="DB847">
        <v>1.6684771255483599</v>
      </c>
      <c r="DC847">
        <v>1.2912267928649399</v>
      </c>
      <c r="DD847">
        <v>1.24472315692872</v>
      </c>
      <c r="DE847">
        <v>1.24472315692872</v>
      </c>
      <c r="DF847">
        <v>1.09360009360009</v>
      </c>
      <c r="DG847">
        <v>1.1826067107966201</v>
      </c>
      <c r="DH847">
        <v>1.1826067107966201</v>
      </c>
      <c r="DI847">
        <v>1.26993589022607</v>
      </c>
      <c r="DJ847">
        <v>1.0601956358164</v>
      </c>
      <c r="DK847">
        <v>1.1165331391114299</v>
      </c>
      <c r="DL847">
        <v>1.1727861771058301</v>
      </c>
      <c r="DM847">
        <v>1.2284082798001399</v>
      </c>
      <c r="DN847">
        <v>1.20818547433168</v>
      </c>
      <c r="DO847" s="70">
        <v>1.15792556131715</v>
      </c>
      <c r="DP847">
        <v>1.07722007722008</v>
      </c>
      <c r="DS847">
        <v>1.3479773814702001</v>
      </c>
      <c r="DT847">
        <v>1.8895478131949599</v>
      </c>
      <c r="DU847">
        <v>2.1388394446422199</v>
      </c>
      <c r="DV847">
        <v>1.20460358056266</v>
      </c>
      <c r="DW847">
        <v>1.39920159680639</v>
      </c>
      <c r="DX847">
        <v>1.2863025962399299</v>
      </c>
    </row>
    <row r="848" spans="102:128" ht="15">
      <c r="CX848">
        <v>2.15273775216138</v>
      </c>
      <c r="CY848">
        <v>1.3479773814702001</v>
      </c>
      <c r="CZ848">
        <v>1.65775401069519</v>
      </c>
      <c r="DA848">
        <v>1.8895478131949599</v>
      </c>
      <c r="DB848">
        <v>1.6684771255483599</v>
      </c>
      <c r="DC848">
        <v>1.2912267928649399</v>
      </c>
      <c r="DD848">
        <v>1.24472315692872</v>
      </c>
      <c r="DE848">
        <v>1.24472315692872</v>
      </c>
      <c r="DF848">
        <v>1.09360009360009</v>
      </c>
      <c r="DG848">
        <v>1.1826067107966201</v>
      </c>
      <c r="DH848">
        <v>1.1826067107966201</v>
      </c>
      <c r="DI848">
        <v>1.26993589022607</v>
      </c>
      <c r="DJ848">
        <v>1.0601956358164</v>
      </c>
      <c r="DK848">
        <v>1.1165331391114299</v>
      </c>
      <c r="DL848">
        <v>1.1727861771058301</v>
      </c>
      <c r="DM848">
        <v>1.2284082798001399</v>
      </c>
      <c r="DN848">
        <v>1.20818547433168</v>
      </c>
      <c r="DO848" s="70">
        <v>1.15792556131715</v>
      </c>
      <c r="DP848">
        <v>1.07722007722008</v>
      </c>
      <c r="DS848">
        <v>1.3479773814702001</v>
      </c>
      <c r="DT848">
        <v>1.8895478131949599</v>
      </c>
      <c r="DU848">
        <v>2.1388394446422199</v>
      </c>
      <c r="DV848">
        <v>1.20460358056266</v>
      </c>
      <c r="DW848">
        <v>1.39920159680639</v>
      </c>
      <c r="DX848">
        <v>1.2863025962399299</v>
      </c>
    </row>
    <row r="849" spans="102:128" ht="15">
      <c r="CX849">
        <v>2.15273775216138</v>
      </c>
      <c r="CY849">
        <v>1.3479773814702001</v>
      </c>
      <c r="CZ849">
        <v>1.65775401069519</v>
      </c>
      <c r="DA849">
        <v>1.8895478131949599</v>
      </c>
      <c r="DB849">
        <v>1.6684771255483599</v>
      </c>
      <c r="DC849">
        <v>1.2912267928649399</v>
      </c>
      <c r="DD849">
        <v>1.24472315692872</v>
      </c>
      <c r="DE849">
        <v>1.24472315692872</v>
      </c>
      <c r="DF849">
        <v>1.09360009360009</v>
      </c>
      <c r="DG849">
        <v>1.1826067107966201</v>
      </c>
      <c r="DH849">
        <v>1.1826067107966201</v>
      </c>
      <c r="DI849">
        <v>1.26993589022607</v>
      </c>
      <c r="DJ849">
        <v>1.0601956358164</v>
      </c>
      <c r="DK849">
        <v>1.1165331391114299</v>
      </c>
      <c r="DL849">
        <v>1.1727861771058301</v>
      </c>
      <c r="DM849">
        <v>1.2284082798001399</v>
      </c>
      <c r="DN849">
        <v>1.20818547433168</v>
      </c>
      <c r="DO849" s="70">
        <v>1.15792556131715</v>
      </c>
      <c r="DP849">
        <v>1.07722007722008</v>
      </c>
      <c r="DS849">
        <v>1.3479773814702001</v>
      </c>
      <c r="DT849">
        <v>1.8895478131949599</v>
      </c>
      <c r="DU849">
        <v>2.1388394446422199</v>
      </c>
      <c r="DV849">
        <v>1.20460358056266</v>
      </c>
      <c r="DW849">
        <v>1.39920159680639</v>
      </c>
      <c r="DX849">
        <v>1.2863025962399299</v>
      </c>
    </row>
    <row r="850" spans="102:128" ht="15">
      <c r="CX850">
        <v>2.15273775216138</v>
      </c>
      <c r="CY850">
        <v>1.3479773814702001</v>
      </c>
      <c r="CZ850">
        <v>1.65775401069519</v>
      </c>
      <c r="DA850">
        <v>1.8895478131949599</v>
      </c>
      <c r="DB850">
        <v>1.6684771255483599</v>
      </c>
      <c r="DC850">
        <v>1.2912267928649399</v>
      </c>
      <c r="DD850">
        <v>1.24472315692872</v>
      </c>
      <c r="DE850">
        <v>1.24472315692872</v>
      </c>
      <c r="DF850">
        <v>1.09360009360009</v>
      </c>
      <c r="DG850">
        <v>1.1826067107966201</v>
      </c>
      <c r="DH850">
        <v>1.1826067107966201</v>
      </c>
      <c r="DI850">
        <v>1.26993589022607</v>
      </c>
      <c r="DJ850">
        <v>1.0601956358164</v>
      </c>
      <c r="DK850">
        <v>1.1165331391114299</v>
      </c>
      <c r="DL850">
        <v>1.1727861771058301</v>
      </c>
      <c r="DM850">
        <v>1.2284082798001399</v>
      </c>
      <c r="DN850">
        <v>1.20818547433168</v>
      </c>
      <c r="DO850" s="70">
        <v>1.15792556131715</v>
      </c>
      <c r="DP850">
        <v>1.07722007722008</v>
      </c>
      <c r="DS850">
        <v>1.3479773814702001</v>
      </c>
      <c r="DT850">
        <v>1.8895478131949599</v>
      </c>
      <c r="DU850">
        <v>2.1388394446422199</v>
      </c>
      <c r="DV850">
        <v>1.20460358056266</v>
      </c>
      <c r="DW850">
        <v>1.39920159680639</v>
      </c>
      <c r="DX850">
        <v>1.2863025962399299</v>
      </c>
    </row>
    <row r="851" spans="102:128" ht="15">
      <c r="CX851">
        <v>2.15273775216138</v>
      </c>
      <c r="CY851">
        <v>1.3479773814702001</v>
      </c>
      <c r="CZ851">
        <v>1.65775401069519</v>
      </c>
      <c r="DA851">
        <v>1.8895478131949599</v>
      </c>
      <c r="DB851">
        <v>1.6684771255483599</v>
      </c>
      <c r="DC851">
        <v>1.2912267928649399</v>
      </c>
      <c r="DD851">
        <v>1.24472315692872</v>
      </c>
      <c r="DE851">
        <v>1.24472315692872</v>
      </c>
      <c r="DF851">
        <v>1.09360009360009</v>
      </c>
      <c r="DG851">
        <v>1.1826067107966201</v>
      </c>
      <c r="DH851">
        <v>1.1826067107966201</v>
      </c>
      <c r="DI851">
        <v>1.26993589022607</v>
      </c>
      <c r="DJ851">
        <v>1.0601956358164</v>
      </c>
      <c r="DK851">
        <v>1.1165331391114299</v>
      </c>
      <c r="DL851">
        <v>1.1727861771058301</v>
      </c>
      <c r="DM851">
        <v>1.2284082798001399</v>
      </c>
      <c r="DN851">
        <v>1.20818547433168</v>
      </c>
      <c r="DO851" s="70">
        <v>1.15792556131715</v>
      </c>
      <c r="DP851">
        <v>1.07722007722008</v>
      </c>
      <c r="DS851">
        <v>1.3479773814702001</v>
      </c>
      <c r="DT851">
        <v>1.8895478131949599</v>
      </c>
      <c r="DU851">
        <v>2.1388394446422199</v>
      </c>
      <c r="DV851">
        <v>1.20460358056266</v>
      </c>
      <c r="DW851">
        <v>1.39920159680639</v>
      </c>
      <c r="DX851">
        <v>1.2863025962399299</v>
      </c>
    </row>
    <row r="852" spans="102:128" ht="15">
      <c r="CX852">
        <v>2.15273775216138</v>
      </c>
      <c r="CY852">
        <v>1.3479773814702001</v>
      </c>
      <c r="CZ852">
        <v>1.65775401069519</v>
      </c>
      <c r="DA852">
        <v>1.8895478131949599</v>
      </c>
      <c r="DB852">
        <v>1.6684771255483599</v>
      </c>
      <c r="DC852">
        <v>1.2912267928649399</v>
      </c>
      <c r="DD852">
        <v>1.24472315692872</v>
      </c>
      <c r="DE852">
        <v>1.24472315692872</v>
      </c>
      <c r="DF852">
        <v>1.09360009360009</v>
      </c>
      <c r="DG852">
        <v>1.1826067107966201</v>
      </c>
      <c r="DH852">
        <v>1.1826067107966201</v>
      </c>
      <c r="DI852">
        <v>1.26993589022607</v>
      </c>
      <c r="DJ852">
        <v>1.0601956358164</v>
      </c>
      <c r="DK852">
        <v>1.1165331391114299</v>
      </c>
      <c r="DL852">
        <v>1.1727861771058301</v>
      </c>
      <c r="DM852">
        <v>1.2284082798001399</v>
      </c>
      <c r="DN852">
        <v>1.20818547433168</v>
      </c>
      <c r="DO852" s="70">
        <v>1.15792556131715</v>
      </c>
      <c r="DP852">
        <v>1.07722007722008</v>
      </c>
      <c r="DS852">
        <v>1.3479773814702001</v>
      </c>
      <c r="DT852">
        <v>1.8895478131949599</v>
      </c>
      <c r="DU852">
        <v>2.1388394446422199</v>
      </c>
      <c r="DV852">
        <v>1.20460358056266</v>
      </c>
      <c r="DW852">
        <v>1.39920159680639</v>
      </c>
      <c r="DX852">
        <v>1.2863025962399299</v>
      </c>
    </row>
    <row r="853" spans="102:128" ht="15">
      <c r="CX853">
        <v>2.15273775216138</v>
      </c>
      <c r="CY853">
        <v>1.3479773814702001</v>
      </c>
      <c r="CZ853">
        <v>1.65775401069519</v>
      </c>
      <c r="DA853">
        <v>1.8895478131949599</v>
      </c>
      <c r="DB853">
        <v>1.6684771255483599</v>
      </c>
      <c r="DC853">
        <v>1.2912267928649399</v>
      </c>
      <c r="DD853">
        <v>1.24472315692872</v>
      </c>
      <c r="DE853">
        <v>1.24472315692872</v>
      </c>
      <c r="DF853">
        <v>1.09360009360009</v>
      </c>
      <c r="DG853">
        <v>1.1826067107966201</v>
      </c>
      <c r="DH853">
        <v>1.1826067107966201</v>
      </c>
      <c r="DI853">
        <v>1.26993589022607</v>
      </c>
      <c r="DJ853">
        <v>1.0601956358164</v>
      </c>
      <c r="DK853">
        <v>1.1165331391114299</v>
      </c>
      <c r="DL853">
        <v>1.1727861771058301</v>
      </c>
      <c r="DM853">
        <v>1.2284082798001399</v>
      </c>
      <c r="DN853">
        <v>1.20818547433168</v>
      </c>
      <c r="DO853" s="70">
        <v>1.15792556131715</v>
      </c>
      <c r="DP853">
        <v>1.07722007722008</v>
      </c>
      <c r="DS853">
        <v>1.3479773814702001</v>
      </c>
      <c r="DT853">
        <v>1.8895478131949599</v>
      </c>
      <c r="DU853">
        <v>2.1388394446422199</v>
      </c>
      <c r="DV853">
        <v>1.20460358056266</v>
      </c>
      <c r="DW853">
        <v>1.39920159680639</v>
      </c>
      <c r="DX853">
        <v>1.2863025962399299</v>
      </c>
    </row>
    <row r="854" spans="102:128" ht="15">
      <c r="CX854">
        <v>2.15273775216138</v>
      </c>
      <c r="CY854">
        <v>1.3479773814702001</v>
      </c>
      <c r="CZ854">
        <v>1.65775401069519</v>
      </c>
      <c r="DA854">
        <v>1.8895478131949599</v>
      </c>
      <c r="DB854">
        <v>1.6684771255483599</v>
      </c>
      <c r="DC854">
        <v>1.2912267928649399</v>
      </c>
      <c r="DD854">
        <v>1.24472315692872</v>
      </c>
      <c r="DE854">
        <v>1.24472315692872</v>
      </c>
      <c r="DF854">
        <v>1.09360009360009</v>
      </c>
      <c r="DG854">
        <v>1.1826067107966201</v>
      </c>
      <c r="DH854">
        <v>1.1826067107966201</v>
      </c>
      <c r="DI854">
        <v>1.26993589022607</v>
      </c>
      <c r="DJ854">
        <v>1.0601956358164</v>
      </c>
      <c r="DK854">
        <v>1.1165331391114299</v>
      </c>
      <c r="DL854">
        <v>1.1727861771058301</v>
      </c>
      <c r="DM854">
        <v>1.2284082798001399</v>
      </c>
      <c r="DN854">
        <v>1.20818547433168</v>
      </c>
      <c r="DO854" s="70">
        <v>1.15792556131715</v>
      </c>
      <c r="DP854">
        <v>1.07722007722008</v>
      </c>
      <c r="DS854">
        <v>1.3479773814702001</v>
      </c>
      <c r="DT854">
        <v>1.8895478131949599</v>
      </c>
      <c r="DU854">
        <v>2.1388394446422199</v>
      </c>
      <c r="DV854">
        <v>1.20460358056266</v>
      </c>
      <c r="DW854">
        <v>1.39920159680639</v>
      </c>
      <c r="DX854">
        <v>1.2863025962399299</v>
      </c>
    </row>
    <row r="855" spans="102:128" ht="15">
      <c r="CX855">
        <v>2.15273775216138</v>
      </c>
      <c r="CY855">
        <v>1.3479773814702001</v>
      </c>
      <c r="CZ855">
        <v>1.65775401069519</v>
      </c>
      <c r="DA855">
        <v>1.8895478131949599</v>
      </c>
      <c r="DB855">
        <v>1.6684771255483599</v>
      </c>
      <c r="DC855">
        <v>1.2912267928649399</v>
      </c>
      <c r="DD855">
        <v>1.24472315692872</v>
      </c>
      <c r="DE855">
        <v>1.24472315692872</v>
      </c>
      <c r="DF855">
        <v>1.09360009360009</v>
      </c>
      <c r="DG855">
        <v>1.1826067107966201</v>
      </c>
      <c r="DH855">
        <v>1.1826067107966201</v>
      </c>
      <c r="DI855">
        <v>1.26993589022607</v>
      </c>
      <c r="DJ855">
        <v>1.0601956358164</v>
      </c>
      <c r="DK855">
        <v>1.1165331391114299</v>
      </c>
      <c r="DL855">
        <v>1.1727861771058301</v>
      </c>
      <c r="DM855">
        <v>1.2284082798001399</v>
      </c>
      <c r="DN855">
        <v>1.20818547433168</v>
      </c>
      <c r="DO855" s="70">
        <v>1.15792556131715</v>
      </c>
      <c r="DP855">
        <v>1.07722007722008</v>
      </c>
      <c r="DS855">
        <v>1.3479773814702001</v>
      </c>
      <c r="DT855">
        <v>1.8895478131949599</v>
      </c>
      <c r="DU855">
        <v>2.1388394446422199</v>
      </c>
      <c r="DV855">
        <v>1.20460358056266</v>
      </c>
      <c r="DW855">
        <v>1.39920159680639</v>
      </c>
      <c r="DX855">
        <v>1.2863025962399299</v>
      </c>
    </row>
    <row r="856" spans="102:128" ht="15">
      <c r="CX856">
        <v>2.15273775216138</v>
      </c>
      <c r="CY856">
        <v>1.3479773814702001</v>
      </c>
      <c r="CZ856">
        <v>1.65775401069519</v>
      </c>
      <c r="DA856">
        <v>1.8895478131949599</v>
      </c>
      <c r="DB856">
        <v>1.6684771255483599</v>
      </c>
      <c r="DC856">
        <v>1.2912267928649399</v>
      </c>
      <c r="DD856">
        <v>1.24472315692872</v>
      </c>
      <c r="DE856">
        <v>1.24472315692872</v>
      </c>
      <c r="DF856">
        <v>1.09360009360009</v>
      </c>
      <c r="DG856">
        <v>1.1826067107966201</v>
      </c>
      <c r="DH856">
        <v>1.1826067107966201</v>
      </c>
      <c r="DI856">
        <v>1.26993589022607</v>
      </c>
      <c r="DJ856">
        <v>1.0601956358164</v>
      </c>
      <c r="DK856">
        <v>1.1165331391114299</v>
      </c>
      <c r="DL856">
        <v>1.1727861771058301</v>
      </c>
      <c r="DM856">
        <v>1.2284082798001399</v>
      </c>
      <c r="DN856">
        <v>1.20818547433168</v>
      </c>
      <c r="DO856" s="70">
        <v>1.15792556131715</v>
      </c>
      <c r="DP856">
        <v>1.07722007722008</v>
      </c>
      <c r="DS856">
        <v>1.3479773814702001</v>
      </c>
      <c r="DT856">
        <v>1.8895478131949599</v>
      </c>
      <c r="DU856">
        <v>2.1388394446422199</v>
      </c>
      <c r="DV856">
        <v>1.20460358056266</v>
      </c>
      <c r="DW856">
        <v>1.39920159680639</v>
      </c>
      <c r="DX856">
        <v>1.2863025962399299</v>
      </c>
    </row>
    <row r="857" spans="102:128" ht="15">
      <c r="CX857">
        <v>2.15273775216138</v>
      </c>
      <c r="CY857">
        <v>1.3479773814702001</v>
      </c>
      <c r="CZ857">
        <v>1.65775401069519</v>
      </c>
      <c r="DA857">
        <v>1.8895478131949599</v>
      </c>
      <c r="DB857">
        <v>1.6684771255483599</v>
      </c>
      <c r="DC857">
        <v>1.2912267928649399</v>
      </c>
      <c r="DD857">
        <v>1.24472315692872</v>
      </c>
      <c r="DE857">
        <v>1.24472315692872</v>
      </c>
      <c r="DF857">
        <v>1.09360009360009</v>
      </c>
      <c r="DG857">
        <v>1.1826067107966201</v>
      </c>
      <c r="DH857">
        <v>1.1826067107966201</v>
      </c>
      <c r="DI857">
        <v>1.26993589022607</v>
      </c>
      <c r="DJ857">
        <v>1.0601956358164</v>
      </c>
      <c r="DK857">
        <v>1.1165331391114299</v>
      </c>
      <c r="DL857">
        <v>1.1727861771058301</v>
      </c>
      <c r="DM857">
        <v>1.2284082798001399</v>
      </c>
      <c r="DN857">
        <v>1.20818547433168</v>
      </c>
      <c r="DO857" s="70">
        <v>1.15792556131715</v>
      </c>
      <c r="DP857">
        <v>1.07722007722008</v>
      </c>
      <c r="DS857">
        <v>1.3479773814702001</v>
      </c>
      <c r="DT857">
        <v>1.8895478131949599</v>
      </c>
      <c r="DU857">
        <v>2.1388394446422199</v>
      </c>
      <c r="DV857">
        <v>1.20460358056266</v>
      </c>
      <c r="DW857">
        <v>1.39920159680639</v>
      </c>
      <c r="DX857">
        <v>1.2863025962399299</v>
      </c>
    </row>
    <row r="858" spans="102:128" ht="15">
      <c r="CX858">
        <v>2.15273775216138</v>
      </c>
      <c r="CY858">
        <v>1.3479773814702001</v>
      </c>
      <c r="CZ858">
        <v>1.65775401069519</v>
      </c>
      <c r="DA858">
        <v>1.8895478131949599</v>
      </c>
      <c r="DB858">
        <v>1.6684771255483599</v>
      </c>
      <c r="DC858">
        <v>1.2912267928649399</v>
      </c>
      <c r="DD858">
        <v>1.24472315692872</v>
      </c>
      <c r="DE858">
        <v>1.24472315692872</v>
      </c>
      <c r="DF858">
        <v>1.09360009360009</v>
      </c>
      <c r="DG858">
        <v>1.1826067107966201</v>
      </c>
      <c r="DH858">
        <v>1.1826067107966201</v>
      </c>
      <c r="DI858">
        <v>1.26993589022607</v>
      </c>
      <c r="DJ858">
        <v>1.0601956358164</v>
      </c>
      <c r="DK858">
        <v>1.1165331391114299</v>
      </c>
      <c r="DL858">
        <v>1.1727861771058301</v>
      </c>
      <c r="DM858">
        <v>1.2284082798001399</v>
      </c>
      <c r="DN858">
        <v>1.20818547433168</v>
      </c>
      <c r="DO858" s="70">
        <v>1.15792556131715</v>
      </c>
      <c r="DP858">
        <v>1.07722007722008</v>
      </c>
      <c r="DS858">
        <v>1.3479773814702001</v>
      </c>
      <c r="DT858">
        <v>1.8895478131949599</v>
      </c>
      <c r="DU858">
        <v>2.1388394446422199</v>
      </c>
      <c r="DV858">
        <v>1.20460358056266</v>
      </c>
      <c r="DW858">
        <v>1.39920159680639</v>
      </c>
      <c r="DX858">
        <v>1.2863025962399299</v>
      </c>
    </row>
    <row r="859" spans="102:128" ht="15">
      <c r="CX859">
        <v>2.15273775216138</v>
      </c>
      <c r="CY859">
        <v>1.3479773814702001</v>
      </c>
      <c r="CZ859">
        <v>1.65775401069519</v>
      </c>
      <c r="DA859">
        <v>1.8895478131949599</v>
      </c>
      <c r="DB859">
        <v>1.6684771255483599</v>
      </c>
      <c r="DC859">
        <v>1.2912267928649399</v>
      </c>
      <c r="DD859">
        <v>1.24472315692872</v>
      </c>
      <c r="DE859">
        <v>1.24472315692872</v>
      </c>
      <c r="DF859">
        <v>1.09360009360009</v>
      </c>
      <c r="DG859">
        <v>1.1826067107966201</v>
      </c>
      <c r="DH859">
        <v>1.1826067107966201</v>
      </c>
      <c r="DI859">
        <v>1.26993589022607</v>
      </c>
      <c r="DJ859">
        <v>1.0601956358164</v>
      </c>
      <c r="DK859">
        <v>1.1165331391114299</v>
      </c>
      <c r="DL859">
        <v>1.1727861771058301</v>
      </c>
      <c r="DM859">
        <v>1.2284082798001399</v>
      </c>
      <c r="DN859">
        <v>1.20818547433168</v>
      </c>
      <c r="DO859" s="70">
        <v>1.15792556131715</v>
      </c>
      <c r="DP859">
        <v>1.07722007722008</v>
      </c>
      <c r="DS859">
        <v>1.3479773814702001</v>
      </c>
      <c r="DT859">
        <v>1.8895478131949599</v>
      </c>
      <c r="DU859">
        <v>2.1388394446422199</v>
      </c>
      <c r="DV859">
        <v>1.20460358056266</v>
      </c>
      <c r="DW859">
        <v>1.39920159680639</v>
      </c>
      <c r="DX859">
        <v>1.2863025962399299</v>
      </c>
    </row>
    <row r="860" spans="102:128" ht="15">
      <c r="CX860">
        <v>2.15273775216138</v>
      </c>
      <c r="CY860">
        <v>1.3479773814702001</v>
      </c>
      <c r="CZ860">
        <v>1.65775401069519</v>
      </c>
      <c r="DA860">
        <v>1.8895478131949599</v>
      </c>
      <c r="DB860">
        <v>1.6684771255483599</v>
      </c>
      <c r="DC860">
        <v>1.2912267928649399</v>
      </c>
      <c r="DD860">
        <v>1.24472315692872</v>
      </c>
      <c r="DE860">
        <v>1.24472315692872</v>
      </c>
      <c r="DF860">
        <v>1.09360009360009</v>
      </c>
      <c r="DG860">
        <v>1.1826067107966201</v>
      </c>
      <c r="DH860">
        <v>1.1826067107966201</v>
      </c>
      <c r="DI860">
        <v>1.26993589022607</v>
      </c>
      <c r="DJ860">
        <v>1.0601956358164</v>
      </c>
      <c r="DK860">
        <v>1.1165331391114299</v>
      </c>
      <c r="DL860">
        <v>1.1727861771058301</v>
      </c>
      <c r="DM860">
        <v>1.2284082798001399</v>
      </c>
      <c r="DN860">
        <v>1.20818547433168</v>
      </c>
      <c r="DO860" s="70">
        <v>1.15792556131715</v>
      </c>
      <c r="DP860">
        <v>1.07722007722008</v>
      </c>
      <c r="DS860">
        <v>1.3479773814702001</v>
      </c>
      <c r="DT860">
        <v>1.8895478131949599</v>
      </c>
      <c r="DU860">
        <v>2.1388394446422199</v>
      </c>
      <c r="DV860">
        <v>1.20460358056266</v>
      </c>
      <c r="DW860">
        <v>1.39920159680639</v>
      </c>
      <c r="DX860">
        <v>1.2863025962399299</v>
      </c>
    </row>
    <row r="861" spans="102:128" ht="15">
      <c r="CX861">
        <v>2.15273775216138</v>
      </c>
      <c r="CY861">
        <v>1.3479773814702001</v>
      </c>
      <c r="CZ861">
        <v>1.65775401069519</v>
      </c>
      <c r="DA861">
        <v>1.8895478131949599</v>
      </c>
      <c r="DB861">
        <v>1.6684771255483599</v>
      </c>
      <c r="DC861">
        <v>1.2912267928649399</v>
      </c>
      <c r="DD861">
        <v>1.24472315692872</v>
      </c>
      <c r="DE861">
        <v>1.24472315692872</v>
      </c>
      <c r="DF861">
        <v>1.09360009360009</v>
      </c>
      <c r="DG861">
        <v>1.1826067107966201</v>
      </c>
      <c r="DH861">
        <v>1.1826067107966201</v>
      </c>
      <c r="DI861">
        <v>1.26993589022607</v>
      </c>
      <c r="DJ861">
        <v>1.0601956358164</v>
      </c>
      <c r="DK861">
        <v>1.1165331391114299</v>
      </c>
      <c r="DL861">
        <v>1.1727861771058301</v>
      </c>
      <c r="DM861">
        <v>1.2284082798001399</v>
      </c>
      <c r="DN861">
        <v>1.20818547433168</v>
      </c>
      <c r="DO861" s="70">
        <v>1.15792556131715</v>
      </c>
      <c r="DP861">
        <v>1.07722007722008</v>
      </c>
      <c r="DS861">
        <v>1.3479773814702001</v>
      </c>
      <c r="DT861">
        <v>1.8895478131949599</v>
      </c>
      <c r="DU861">
        <v>2.1388394446422199</v>
      </c>
      <c r="DV861">
        <v>1.20460358056266</v>
      </c>
      <c r="DW861">
        <v>1.39920159680639</v>
      </c>
      <c r="DX861">
        <v>1.2863025962399299</v>
      </c>
    </row>
    <row r="862" spans="102:128" ht="15">
      <c r="CX862">
        <v>2.15273775216138</v>
      </c>
      <c r="CY862">
        <v>1.3479773814702001</v>
      </c>
      <c r="CZ862">
        <v>1.65775401069519</v>
      </c>
      <c r="DA862">
        <v>1.8895478131949599</v>
      </c>
      <c r="DB862">
        <v>1.6684771255483599</v>
      </c>
      <c r="DC862">
        <v>1.2912267928649399</v>
      </c>
      <c r="DD862">
        <v>1.24472315692872</v>
      </c>
      <c r="DE862">
        <v>1.24472315692872</v>
      </c>
      <c r="DF862">
        <v>1.09360009360009</v>
      </c>
      <c r="DG862">
        <v>1.1826067107966201</v>
      </c>
      <c r="DH862">
        <v>1.1826067107966201</v>
      </c>
      <c r="DI862">
        <v>1.26993589022607</v>
      </c>
      <c r="DJ862">
        <v>1.0601956358164</v>
      </c>
      <c r="DK862">
        <v>1.1165331391114299</v>
      </c>
      <c r="DL862">
        <v>1.1727861771058301</v>
      </c>
      <c r="DM862">
        <v>1.2284082798001399</v>
      </c>
      <c r="DN862">
        <v>1.20818547433168</v>
      </c>
      <c r="DO862" s="70">
        <v>1.15792556131715</v>
      </c>
      <c r="DP862">
        <v>1.07722007722008</v>
      </c>
      <c r="DS862">
        <v>1.3479773814702001</v>
      </c>
      <c r="DT862">
        <v>1.8895478131949599</v>
      </c>
      <c r="DU862">
        <v>2.1388394446422199</v>
      </c>
      <c r="DV862">
        <v>1.20460358056266</v>
      </c>
      <c r="DW862">
        <v>1.39920159680639</v>
      </c>
      <c r="DX862">
        <v>1.2863025962399299</v>
      </c>
    </row>
    <row r="863" spans="102:128" ht="15">
      <c r="CX863">
        <v>2.15273775216138</v>
      </c>
      <c r="CY863">
        <v>1.3479773814702001</v>
      </c>
      <c r="CZ863">
        <v>1.65775401069519</v>
      </c>
      <c r="DA863">
        <v>1.8895478131949599</v>
      </c>
      <c r="DB863">
        <v>1.6684771255483599</v>
      </c>
      <c r="DC863">
        <v>1.2912267928649399</v>
      </c>
      <c r="DD863">
        <v>1.24472315692872</v>
      </c>
      <c r="DE863">
        <v>1.24472315692872</v>
      </c>
      <c r="DF863">
        <v>1.09360009360009</v>
      </c>
      <c r="DG863">
        <v>1.1826067107966201</v>
      </c>
      <c r="DH863">
        <v>1.1826067107966201</v>
      </c>
      <c r="DI863">
        <v>1.26993589022607</v>
      </c>
      <c r="DJ863">
        <v>1.0601956358164</v>
      </c>
      <c r="DK863">
        <v>1.1165331391114299</v>
      </c>
      <c r="DL863">
        <v>1.1727861771058301</v>
      </c>
      <c r="DM863">
        <v>1.2284082798001399</v>
      </c>
      <c r="DN863">
        <v>1.20818547433168</v>
      </c>
      <c r="DO863" s="70">
        <v>1.15792556131715</v>
      </c>
      <c r="DP863">
        <v>1.07722007722008</v>
      </c>
      <c r="DS863">
        <v>1.3479773814702001</v>
      </c>
      <c r="DT863">
        <v>1.8895478131949599</v>
      </c>
      <c r="DU863">
        <v>2.1388394446422199</v>
      </c>
      <c r="DV863">
        <v>1.20460358056266</v>
      </c>
      <c r="DW863">
        <v>1.39920159680639</v>
      </c>
      <c r="DX863">
        <v>1.2863025962399299</v>
      </c>
    </row>
    <row r="864" spans="102:128" ht="15">
      <c r="CX864">
        <v>2.15273775216138</v>
      </c>
      <c r="CY864">
        <v>1.3479773814702001</v>
      </c>
      <c r="CZ864">
        <v>1.65775401069519</v>
      </c>
      <c r="DA864">
        <v>1.8895478131949599</v>
      </c>
      <c r="DB864">
        <v>1.6684771255483599</v>
      </c>
      <c r="DC864">
        <v>1.2912267928649399</v>
      </c>
      <c r="DD864">
        <v>1.24472315692872</v>
      </c>
      <c r="DE864">
        <v>1.24472315692872</v>
      </c>
      <c r="DF864">
        <v>1.09360009360009</v>
      </c>
      <c r="DG864">
        <v>1.1826067107966201</v>
      </c>
      <c r="DH864">
        <v>1.1826067107966201</v>
      </c>
      <c r="DI864">
        <v>1.26993589022607</v>
      </c>
      <c r="DJ864">
        <v>1.0601956358164</v>
      </c>
      <c r="DK864">
        <v>1.1165331391114299</v>
      </c>
      <c r="DL864">
        <v>1.1727861771058301</v>
      </c>
      <c r="DM864">
        <v>1.2284082798001399</v>
      </c>
      <c r="DN864">
        <v>1.20818547433168</v>
      </c>
      <c r="DO864" s="70">
        <v>1.15792556131715</v>
      </c>
      <c r="DP864">
        <v>1.07722007722008</v>
      </c>
      <c r="DS864">
        <v>1.3479773814702001</v>
      </c>
      <c r="DT864">
        <v>1.8895478131949599</v>
      </c>
      <c r="DU864">
        <v>2.1388394446422199</v>
      </c>
      <c r="DV864">
        <v>1.20460358056266</v>
      </c>
      <c r="DW864">
        <v>1.39920159680639</v>
      </c>
      <c r="DX864">
        <v>1.2863025962399299</v>
      </c>
    </row>
    <row r="865" spans="102:128" ht="15">
      <c r="CX865">
        <v>2.15273775216138</v>
      </c>
      <c r="CY865">
        <v>1.3479773814702001</v>
      </c>
      <c r="CZ865">
        <v>1.65775401069519</v>
      </c>
      <c r="DA865">
        <v>1.8895478131949599</v>
      </c>
      <c r="DB865">
        <v>1.6684771255483599</v>
      </c>
      <c r="DC865">
        <v>1.2912267928649399</v>
      </c>
      <c r="DD865">
        <v>1.24472315692872</v>
      </c>
      <c r="DE865">
        <v>1.24472315692872</v>
      </c>
      <c r="DF865">
        <v>1.09360009360009</v>
      </c>
      <c r="DG865">
        <v>1.1826067107966201</v>
      </c>
      <c r="DH865">
        <v>1.1826067107966201</v>
      </c>
      <c r="DI865">
        <v>1.26993589022607</v>
      </c>
      <c r="DJ865">
        <v>1.0601956358164</v>
      </c>
      <c r="DK865">
        <v>1.1165331391114299</v>
      </c>
      <c r="DL865">
        <v>1.1727861771058301</v>
      </c>
      <c r="DM865">
        <v>1.2284082798001399</v>
      </c>
      <c r="DN865">
        <v>1.20818547433168</v>
      </c>
      <c r="DO865" s="70">
        <v>1.15792556131715</v>
      </c>
      <c r="DP865">
        <v>1.07722007722008</v>
      </c>
      <c r="DS865">
        <v>1.3479773814702001</v>
      </c>
      <c r="DT865">
        <v>1.8895478131949599</v>
      </c>
      <c r="DU865">
        <v>2.1388394446422199</v>
      </c>
      <c r="DV865">
        <v>1.20460358056266</v>
      </c>
      <c r="DW865">
        <v>1.39920159680639</v>
      </c>
      <c r="DX865">
        <v>1.2863025962399299</v>
      </c>
    </row>
    <row r="866" spans="102:128" ht="15">
      <c r="CX866">
        <v>2.15273775216138</v>
      </c>
      <c r="CY866">
        <v>1.3479773814702001</v>
      </c>
      <c r="CZ866">
        <v>1.65775401069519</v>
      </c>
      <c r="DA866">
        <v>1.8895478131949599</v>
      </c>
      <c r="DB866">
        <v>1.6684771255483599</v>
      </c>
      <c r="DC866">
        <v>1.2912267928649399</v>
      </c>
      <c r="DD866">
        <v>1.24472315692872</v>
      </c>
      <c r="DE866">
        <v>1.24472315692872</v>
      </c>
      <c r="DF866">
        <v>1.09360009360009</v>
      </c>
      <c r="DG866">
        <v>1.1826067107966201</v>
      </c>
      <c r="DH866">
        <v>1.1826067107966201</v>
      </c>
      <c r="DI866">
        <v>1.26993589022607</v>
      </c>
      <c r="DJ866">
        <v>1.0601956358164</v>
      </c>
      <c r="DK866">
        <v>1.1165331391114299</v>
      </c>
      <c r="DL866">
        <v>1.1727861771058301</v>
      </c>
      <c r="DM866">
        <v>1.2284082798001399</v>
      </c>
      <c r="DN866">
        <v>1.20818547433168</v>
      </c>
      <c r="DO866" s="70">
        <v>1.15792556131715</v>
      </c>
      <c r="DP866">
        <v>1.07722007722008</v>
      </c>
      <c r="DS866">
        <v>1.3479773814702001</v>
      </c>
      <c r="DT866">
        <v>1.8895478131949599</v>
      </c>
      <c r="DU866">
        <v>2.1388394446422199</v>
      </c>
      <c r="DV866">
        <v>1.20460358056266</v>
      </c>
      <c r="DW866">
        <v>1.39920159680639</v>
      </c>
      <c r="DX866">
        <v>1.2863025962399299</v>
      </c>
    </row>
    <row r="867" spans="102:128" ht="15">
      <c r="CX867">
        <v>2.15273775216138</v>
      </c>
      <c r="CY867">
        <v>1.3479773814702001</v>
      </c>
      <c r="CZ867">
        <v>1.65775401069519</v>
      </c>
      <c r="DA867">
        <v>1.8895478131949599</v>
      </c>
      <c r="DB867">
        <v>1.6684771255483599</v>
      </c>
      <c r="DC867">
        <v>1.2912267928649399</v>
      </c>
      <c r="DD867">
        <v>1.24472315692872</v>
      </c>
      <c r="DE867">
        <v>1.24472315692872</v>
      </c>
      <c r="DF867">
        <v>1.09360009360009</v>
      </c>
      <c r="DG867">
        <v>1.1826067107966201</v>
      </c>
      <c r="DH867">
        <v>1.1826067107966201</v>
      </c>
      <c r="DI867">
        <v>1.26993589022607</v>
      </c>
      <c r="DJ867">
        <v>1.0601956358164</v>
      </c>
      <c r="DK867">
        <v>1.1165331391114299</v>
      </c>
      <c r="DL867">
        <v>1.1727861771058301</v>
      </c>
      <c r="DM867">
        <v>1.2284082798001399</v>
      </c>
      <c r="DN867">
        <v>1.20818547433168</v>
      </c>
      <c r="DO867" s="70">
        <v>1.15792556131715</v>
      </c>
      <c r="DP867">
        <v>1.07722007722008</v>
      </c>
      <c r="DS867">
        <v>1.3479773814702001</v>
      </c>
      <c r="DT867">
        <v>1.8895478131949599</v>
      </c>
      <c r="DU867">
        <v>2.1388394446422199</v>
      </c>
      <c r="DV867">
        <v>1.20460358056266</v>
      </c>
      <c r="DW867">
        <v>1.39920159680639</v>
      </c>
      <c r="DX867">
        <v>1.2863025962399299</v>
      </c>
    </row>
    <row r="868" spans="102:128" ht="15">
      <c r="CX868">
        <v>2.15273775216138</v>
      </c>
      <c r="CY868">
        <v>1.3479773814702001</v>
      </c>
      <c r="CZ868">
        <v>1.65775401069519</v>
      </c>
      <c r="DA868">
        <v>1.8895478131949599</v>
      </c>
      <c r="DB868">
        <v>1.6684771255483599</v>
      </c>
      <c r="DC868">
        <v>1.2912267928649399</v>
      </c>
      <c r="DD868">
        <v>1.24472315692872</v>
      </c>
      <c r="DE868">
        <v>1.24472315692872</v>
      </c>
      <c r="DF868">
        <v>1.09360009360009</v>
      </c>
      <c r="DG868">
        <v>1.1826067107966201</v>
      </c>
      <c r="DH868">
        <v>1.1826067107966201</v>
      </c>
      <c r="DI868">
        <v>1.26993589022607</v>
      </c>
      <c r="DJ868">
        <v>1.0601956358164</v>
      </c>
      <c r="DK868">
        <v>1.1165331391114299</v>
      </c>
      <c r="DL868">
        <v>1.1727861771058301</v>
      </c>
      <c r="DM868">
        <v>1.2284082798001399</v>
      </c>
      <c r="DN868">
        <v>1.20818547433168</v>
      </c>
      <c r="DO868" s="70">
        <v>1.15792556131715</v>
      </c>
      <c r="DP868">
        <v>1.07722007722008</v>
      </c>
      <c r="DS868">
        <v>1.3479773814702001</v>
      </c>
      <c r="DT868">
        <v>1.8895478131949599</v>
      </c>
      <c r="DU868">
        <v>2.1388394446422199</v>
      </c>
      <c r="DV868">
        <v>1.20460358056266</v>
      </c>
      <c r="DW868">
        <v>1.39920159680639</v>
      </c>
      <c r="DX868">
        <v>1.2863025962399299</v>
      </c>
    </row>
    <row r="869" spans="102:128" ht="15">
      <c r="CX869">
        <v>2.15273775216138</v>
      </c>
      <c r="CY869">
        <v>1.3479773814702001</v>
      </c>
      <c r="CZ869">
        <v>1.65775401069519</v>
      </c>
      <c r="DA869">
        <v>1.8895478131949599</v>
      </c>
      <c r="DB869">
        <v>1.6684771255483599</v>
      </c>
      <c r="DC869">
        <v>1.2912267928649399</v>
      </c>
      <c r="DD869">
        <v>1.24472315692872</v>
      </c>
      <c r="DE869">
        <v>1.24472315692872</v>
      </c>
      <c r="DF869">
        <v>1.09360009360009</v>
      </c>
      <c r="DG869">
        <v>1.1826067107966201</v>
      </c>
      <c r="DH869">
        <v>1.1826067107966201</v>
      </c>
      <c r="DI869">
        <v>1.26993589022607</v>
      </c>
      <c r="DJ869">
        <v>1.0601956358164</v>
      </c>
      <c r="DK869">
        <v>1.1165331391114299</v>
      </c>
      <c r="DL869">
        <v>1.1727861771058301</v>
      </c>
      <c r="DM869">
        <v>1.2284082798001399</v>
      </c>
      <c r="DN869">
        <v>1.20818547433168</v>
      </c>
      <c r="DO869" s="70">
        <v>1.15792556131715</v>
      </c>
      <c r="DP869">
        <v>1.07722007722008</v>
      </c>
      <c r="DS869">
        <v>1.3479773814702001</v>
      </c>
      <c r="DT869">
        <v>1.8895478131949599</v>
      </c>
      <c r="DU869">
        <v>2.1388394446422199</v>
      </c>
      <c r="DV869">
        <v>1.20460358056266</v>
      </c>
      <c r="DW869">
        <v>1.39920159680639</v>
      </c>
      <c r="DX869">
        <v>1.2863025962399299</v>
      </c>
    </row>
    <row r="870" spans="102:128" ht="15">
      <c r="CX870">
        <v>2.15273775216138</v>
      </c>
      <c r="CY870">
        <v>1.3479773814702001</v>
      </c>
      <c r="CZ870">
        <v>1.65775401069519</v>
      </c>
      <c r="DA870">
        <v>1.8895478131949599</v>
      </c>
      <c r="DB870">
        <v>1.6684771255483599</v>
      </c>
      <c r="DC870">
        <v>1.2912267928649399</v>
      </c>
      <c r="DD870">
        <v>1.24472315692872</v>
      </c>
      <c r="DE870">
        <v>1.24472315692872</v>
      </c>
      <c r="DF870">
        <v>1.09360009360009</v>
      </c>
      <c r="DG870">
        <v>1.1826067107966201</v>
      </c>
      <c r="DH870">
        <v>1.1826067107966201</v>
      </c>
      <c r="DI870">
        <v>1.26993589022607</v>
      </c>
      <c r="DJ870">
        <v>1.0601956358164</v>
      </c>
      <c r="DK870">
        <v>1.1165331391114299</v>
      </c>
      <c r="DL870">
        <v>1.1727861771058301</v>
      </c>
      <c r="DM870">
        <v>1.2284082798001399</v>
      </c>
      <c r="DN870">
        <v>1.20818547433168</v>
      </c>
      <c r="DO870" s="70">
        <v>1.15792556131715</v>
      </c>
      <c r="DP870">
        <v>1.07722007722008</v>
      </c>
      <c r="DS870">
        <v>1.3479773814702001</v>
      </c>
      <c r="DT870">
        <v>1.8895478131949599</v>
      </c>
      <c r="DU870">
        <v>2.1388394446422199</v>
      </c>
      <c r="DV870">
        <v>1.20460358056266</v>
      </c>
      <c r="DW870">
        <v>1.39920159680639</v>
      </c>
      <c r="DX870">
        <v>1.2863025962399299</v>
      </c>
    </row>
    <row r="871" spans="102:128" ht="15">
      <c r="CX871">
        <v>2.15273775216138</v>
      </c>
      <c r="CY871">
        <v>1.3479773814702001</v>
      </c>
      <c r="CZ871">
        <v>1.65775401069519</v>
      </c>
      <c r="DA871">
        <v>1.8895478131949599</v>
      </c>
      <c r="DB871">
        <v>1.6684771255483599</v>
      </c>
      <c r="DC871">
        <v>1.2912267928649399</v>
      </c>
      <c r="DD871">
        <v>1.24472315692872</v>
      </c>
      <c r="DE871">
        <v>1.24472315692872</v>
      </c>
      <c r="DF871">
        <v>1.09360009360009</v>
      </c>
      <c r="DG871">
        <v>1.1826067107966201</v>
      </c>
      <c r="DH871">
        <v>1.1826067107966201</v>
      </c>
      <c r="DI871">
        <v>1.26993589022607</v>
      </c>
      <c r="DJ871">
        <v>1.0601956358164</v>
      </c>
      <c r="DK871">
        <v>1.1165331391114299</v>
      </c>
      <c r="DL871">
        <v>1.1727861771058301</v>
      </c>
      <c r="DM871">
        <v>1.2284082798001399</v>
      </c>
      <c r="DN871">
        <v>1.20818547433168</v>
      </c>
      <c r="DO871" s="70">
        <v>1.15792556131715</v>
      </c>
      <c r="DP871">
        <v>1.07722007722008</v>
      </c>
      <c r="DS871">
        <v>1.3479773814702001</v>
      </c>
      <c r="DT871">
        <v>1.8895478131949599</v>
      </c>
      <c r="DU871">
        <v>2.1388394446422199</v>
      </c>
      <c r="DV871">
        <v>1.20460358056266</v>
      </c>
      <c r="DW871">
        <v>1.39920159680639</v>
      </c>
      <c r="DX871">
        <v>1.2863025962399299</v>
      </c>
    </row>
    <row r="872" spans="102:128" ht="15">
      <c r="CX872">
        <v>2.15273775216138</v>
      </c>
      <c r="CY872">
        <v>1.3479773814702001</v>
      </c>
      <c r="CZ872">
        <v>1.65775401069519</v>
      </c>
      <c r="DA872">
        <v>1.8895478131949599</v>
      </c>
      <c r="DB872">
        <v>1.6684771255483599</v>
      </c>
      <c r="DC872">
        <v>1.2912267928649399</v>
      </c>
      <c r="DD872">
        <v>1.24472315692872</v>
      </c>
      <c r="DE872">
        <v>1.24472315692872</v>
      </c>
      <c r="DF872">
        <v>1.09360009360009</v>
      </c>
      <c r="DG872">
        <v>1.1826067107966201</v>
      </c>
      <c r="DH872">
        <v>1.1826067107966201</v>
      </c>
      <c r="DI872">
        <v>1.26993589022607</v>
      </c>
      <c r="DJ872">
        <v>1.0601956358164</v>
      </c>
      <c r="DK872">
        <v>1.1165331391114299</v>
      </c>
      <c r="DL872">
        <v>1.1727861771058301</v>
      </c>
      <c r="DM872">
        <v>1.2284082798001399</v>
      </c>
      <c r="DN872">
        <v>1.20818547433168</v>
      </c>
      <c r="DO872" s="70">
        <v>1.15792556131715</v>
      </c>
      <c r="DP872">
        <v>1.07722007722008</v>
      </c>
      <c r="DS872">
        <v>1.3479773814702001</v>
      </c>
      <c r="DT872">
        <v>1.8895478131949599</v>
      </c>
      <c r="DU872">
        <v>2.1388394446422199</v>
      </c>
      <c r="DV872">
        <v>1.20460358056266</v>
      </c>
      <c r="DW872">
        <v>1.39920159680639</v>
      </c>
      <c r="DX872">
        <v>1.2863025962399299</v>
      </c>
    </row>
    <row r="873" spans="102:128" ht="15">
      <c r="CX873">
        <v>2.15273775216138</v>
      </c>
      <c r="CY873">
        <v>1.3479773814702001</v>
      </c>
      <c r="CZ873">
        <v>1.65775401069519</v>
      </c>
      <c r="DA873">
        <v>1.8895478131949599</v>
      </c>
      <c r="DB873">
        <v>1.6684771255483599</v>
      </c>
      <c r="DC873">
        <v>1.2912267928649399</v>
      </c>
      <c r="DD873">
        <v>1.24472315692872</v>
      </c>
      <c r="DE873">
        <v>1.24472315692872</v>
      </c>
      <c r="DF873">
        <v>1.09360009360009</v>
      </c>
      <c r="DG873">
        <v>1.1826067107966201</v>
      </c>
      <c r="DH873">
        <v>1.1826067107966201</v>
      </c>
      <c r="DI873">
        <v>1.26993589022607</v>
      </c>
      <c r="DJ873">
        <v>1.0601956358164</v>
      </c>
      <c r="DK873">
        <v>1.1165331391114299</v>
      </c>
      <c r="DL873">
        <v>1.1727861771058301</v>
      </c>
      <c r="DM873">
        <v>1.2284082798001399</v>
      </c>
      <c r="DN873">
        <v>1.20818547433168</v>
      </c>
      <c r="DO873" s="70">
        <v>1.15792556131715</v>
      </c>
      <c r="DP873">
        <v>1.07722007722008</v>
      </c>
      <c r="DS873">
        <v>1.3479773814702001</v>
      </c>
      <c r="DT873">
        <v>1.8895478131949599</v>
      </c>
      <c r="DU873">
        <v>2.1388394446422199</v>
      </c>
      <c r="DV873">
        <v>1.20460358056266</v>
      </c>
      <c r="DW873">
        <v>1.39920159680639</v>
      </c>
      <c r="DX873">
        <v>1.2863025962399299</v>
      </c>
    </row>
    <row r="874" spans="102:128" ht="15">
      <c r="CX874">
        <v>2.15273775216138</v>
      </c>
      <c r="CY874">
        <v>1.3479773814702001</v>
      </c>
      <c r="CZ874">
        <v>1.65775401069519</v>
      </c>
      <c r="DA874">
        <v>1.8895478131949599</v>
      </c>
      <c r="DB874">
        <v>1.6684771255483599</v>
      </c>
      <c r="DC874">
        <v>1.2912267928649399</v>
      </c>
      <c r="DD874">
        <v>1.24472315692872</v>
      </c>
      <c r="DE874">
        <v>1.24472315692872</v>
      </c>
      <c r="DF874">
        <v>1.09360009360009</v>
      </c>
      <c r="DG874">
        <v>1.1826067107966201</v>
      </c>
      <c r="DH874">
        <v>1.1826067107966201</v>
      </c>
      <c r="DI874">
        <v>1.26993589022607</v>
      </c>
      <c r="DJ874">
        <v>1.0601956358164</v>
      </c>
      <c r="DK874">
        <v>1.1165331391114299</v>
      </c>
      <c r="DL874">
        <v>1.1727861771058301</v>
      </c>
      <c r="DM874">
        <v>1.2284082798001399</v>
      </c>
      <c r="DN874">
        <v>1.20818547433168</v>
      </c>
      <c r="DO874" s="70">
        <v>1.15792556131715</v>
      </c>
      <c r="DP874">
        <v>1.07722007722008</v>
      </c>
      <c r="DS874">
        <v>1.3479773814702001</v>
      </c>
      <c r="DT874">
        <v>1.8895478131949599</v>
      </c>
      <c r="DU874">
        <v>2.1388394446422199</v>
      </c>
      <c r="DV874">
        <v>1.20460358056266</v>
      </c>
      <c r="DW874">
        <v>1.39920159680639</v>
      </c>
      <c r="DX874">
        <v>1.2863025962399299</v>
      </c>
    </row>
    <row r="875" spans="102:128" ht="15">
      <c r="CX875">
        <v>2.15273775216138</v>
      </c>
      <c r="CY875">
        <v>1.3479773814702001</v>
      </c>
      <c r="CZ875">
        <v>1.65775401069519</v>
      </c>
      <c r="DA875">
        <v>1.8895478131949599</v>
      </c>
      <c r="DB875">
        <v>1.6684771255483599</v>
      </c>
      <c r="DC875">
        <v>1.2912267928649399</v>
      </c>
      <c r="DD875">
        <v>1.24472315692872</v>
      </c>
      <c r="DE875">
        <v>1.24472315692872</v>
      </c>
      <c r="DF875">
        <v>1.09360009360009</v>
      </c>
      <c r="DG875">
        <v>1.1826067107966201</v>
      </c>
      <c r="DH875">
        <v>1.1826067107966201</v>
      </c>
      <c r="DI875">
        <v>1.26993589022607</v>
      </c>
      <c r="DJ875">
        <v>1.0601956358164</v>
      </c>
      <c r="DK875">
        <v>1.1165331391114299</v>
      </c>
      <c r="DL875">
        <v>1.1727861771058301</v>
      </c>
      <c r="DM875">
        <v>1.2284082798001399</v>
      </c>
      <c r="DN875">
        <v>1.20818547433168</v>
      </c>
      <c r="DO875" s="70">
        <v>1.15792556131715</v>
      </c>
      <c r="DP875">
        <v>1.07722007722008</v>
      </c>
      <c r="DS875">
        <v>1.3479773814702001</v>
      </c>
      <c r="DT875">
        <v>1.8895478131949599</v>
      </c>
      <c r="DU875">
        <v>2.1388394446422199</v>
      </c>
      <c r="DV875">
        <v>1.20460358056266</v>
      </c>
      <c r="DW875">
        <v>1.39920159680639</v>
      </c>
      <c r="DX875">
        <v>1.2863025962399299</v>
      </c>
    </row>
    <row r="876" spans="102:128" ht="15">
      <c r="CX876">
        <v>2.15273775216138</v>
      </c>
      <c r="CY876">
        <v>1.3479773814702001</v>
      </c>
      <c r="CZ876">
        <v>1.65775401069519</v>
      </c>
      <c r="DA876">
        <v>1.8895478131949599</v>
      </c>
      <c r="DB876">
        <v>1.6684771255483599</v>
      </c>
      <c r="DC876">
        <v>1.2912267928649399</v>
      </c>
      <c r="DD876">
        <v>1.24472315692872</v>
      </c>
      <c r="DE876">
        <v>1.24472315692872</v>
      </c>
      <c r="DF876">
        <v>1.09360009360009</v>
      </c>
      <c r="DG876">
        <v>1.1826067107966201</v>
      </c>
      <c r="DH876">
        <v>1.1826067107966201</v>
      </c>
      <c r="DI876">
        <v>1.26993589022607</v>
      </c>
      <c r="DJ876">
        <v>1.0601956358164</v>
      </c>
      <c r="DK876">
        <v>1.1165331391114299</v>
      </c>
      <c r="DL876">
        <v>1.1727861771058301</v>
      </c>
      <c r="DM876">
        <v>1.2284082798001399</v>
      </c>
      <c r="DN876">
        <v>1.20818547433168</v>
      </c>
      <c r="DO876" s="70">
        <v>1.15792556131715</v>
      </c>
      <c r="DP876">
        <v>1.07722007722008</v>
      </c>
      <c r="DS876">
        <v>1.3479773814702001</v>
      </c>
      <c r="DT876">
        <v>1.8895478131949599</v>
      </c>
      <c r="DU876">
        <v>2.1388394446422199</v>
      </c>
      <c r="DV876">
        <v>1.20460358056266</v>
      </c>
      <c r="DW876">
        <v>1.39920159680639</v>
      </c>
      <c r="DX876">
        <v>1.2863025962399299</v>
      </c>
    </row>
    <row r="877" spans="102:128" ht="15">
      <c r="CX877">
        <v>2.15273775216138</v>
      </c>
      <c r="CY877">
        <v>1.3479773814702001</v>
      </c>
      <c r="CZ877">
        <v>1.65775401069519</v>
      </c>
      <c r="DA877">
        <v>1.8895478131949599</v>
      </c>
      <c r="DB877">
        <v>1.6684771255483599</v>
      </c>
      <c r="DC877">
        <v>1.2912267928649399</v>
      </c>
      <c r="DD877">
        <v>1.24472315692872</v>
      </c>
      <c r="DE877">
        <v>1.24472315692872</v>
      </c>
      <c r="DF877">
        <v>1.09360009360009</v>
      </c>
      <c r="DG877">
        <v>1.1826067107966201</v>
      </c>
      <c r="DH877">
        <v>1.1826067107966201</v>
      </c>
      <c r="DI877">
        <v>1.26993589022607</v>
      </c>
      <c r="DJ877">
        <v>1.0601956358164</v>
      </c>
      <c r="DK877">
        <v>1.1165331391114299</v>
      </c>
      <c r="DL877">
        <v>1.1727861771058301</v>
      </c>
      <c r="DM877">
        <v>1.2284082798001399</v>
      </c>
      <c r="DN877">
        <v>1.20818547433168</v>
      </c>
      <c r="DO877" s="70">
        <v>1.15792556131715</v>
      </c>
      <c r="DP877">
        <v>1.07722007722008</v>
      </c>
      <c r="DS877">
        <v>1.3479773814702001</v>
      </c>
      <c r="DT877">
        <v>1.8895478131949599</v>
      </c>
      <c r="DU877">
        <v>2.1388394446422199</v>
      </c>
      <c r="DV877">
        <v>1.20460358056266</v>
      </c>
      <c r="DW877">
        <v>1.39920159680639</v>
      </c>
      <c r="DX877">
        <v>1.2863025962399299</v>
      </c>
    </row>
    <row r="878" spans="102:128" ht="15">
      <c r="CX878">
        <v>2.15273775216138</v>
      </c>
      <c r="CY878">
        <v>1.3479773814702001</v>
      </c>
      <c r="CZ878">
        <v>1.65775401069519</v>
      </c>
      <c r="DA878">
        <v>1.8895478131949599</v>
      </c>
      <c r="DB878">
        <v>1.6684771255483599</v>
      </c>
      <c r="DC878">
        <v>1.2912267928649399</v>
      </c>
      <c r="DD878">
        <v>1.24472315692872</v>
      </c>
      <c r="DE878">
        <v>1.24472315692872</v>
      </c>
      <c r="DF878">
        <v>1.09360009360009</v>
      </c>
      <c r="DG878">
        <v>1.1826067107966201</v>
      </c>
      <c r="DH878">
        <v>1.1826067107966201</v>
      </c>
      <c r="DI878">
        <v>1.26993589022607</v>
      </c>
      <c r="DJ878">
        <v>1.0601956358164</v>
      </c>
      <c r="DK878">
        <v>1.1165331391114299</v>
      </c>
      <c r="DL878">
        <v>1.1727861771058301</v>
      </c>
      <c r="DM878">
        <v>1.2284082798001399</v>
      </c>
      <c r="DN878">
        <v>1.20818547433168</v>
      </c>
      <c r="DO878" s="70">
        <v>1.15792556131715</v>
      </c>
      <c r="DP878">
        <v>1.07722007722008</v>
      </c>
      <c r="DS878">
        <v>1.3479773814702001</v>
      </c>
      <c r="DT878">
        <v>1.8895478131949599</v>
      </c>
      <c r="DU878">
        <v>2.1388394446422199</v>
      </c>
      <c r="DV878">
        <v>1.20460358056266</v>
      </c>
      <c r="DW878">
        <v>1.39920159680639</v>
      </c>
      <c r="DX878">
        <v>1.2863025962399299</v>
      </c>
    </row>
    <row r="879" spans="102:128" ht="15">
      <c r="CX879">
        <v>2.15273775216138</v>
      </c>
      <c r="CY879">
        <v>1.3479773814702001</v>
      </c>
      <c r="CZ879">
        <v>1.65775401069519</v>
      </c>
      <c r="DA879">
        <v>1.8895478131949599</v>
      </c>
      <c r="DB879">
        <v>1.6684771255483599</v>
      </c>
      <c r="DC879">
        <v>1.2912267928649399</v>
      </c>
      <c r="DD879">
        <v>1.24472315692872</v>
      </c>
      <c r="DE879">
        <v>1.24472315692872</v>
      </c>
      <c r="DF879">
        <v>1.09360009360009</v>
      </c>
      <c r="DG879">
        <v>1.1826067107966201</v>
      </c>
      <c r="DH879">
        <v>1.1826067107966201</v>
      </c>
      <c r="DI879">
        <v>1.26993589022607</v>
      </c>
      <c r="DJ879">
        <v>1.0601956358164</v>
      </c>
      <c r="DK879">
        <v>1.1165331391114299</v>
      </c>
      <c r="DL879">
        <v>1.1727861771058301</v>
      </c>
      <c r="DM879">
        <v>1.2284082798001399</v>
      </c>
      <c r="DN879">
        <v>1.20818547433168</v>
      </c>
      <c r="DO879" s="70">
        <v>1.15792556131715</v>
      </c>
      <c r="DP879">
        <v>1.07722007722008</v>
      </c>
      <c r="DS879">
        <v>1.3479773814702001</v>
      </c>
      <c r="DT879">
        <v>1.8895478131949599</v>
      </c>
      <c r="DU879">
        <v>2.1388394446422199</v>
      </c>
      <c r="DV879">
        <v>1.20460358056266</v>
      </c>
      <c r="DW879">
        <v>1.39920159680639</v>
      </c>
      <c r="DX879">
        <v>1.2863025962399299</v>
      </c>
    </row>
    <row r="880" spans="102:128" ht="15">
      <c r="CX880">
        <v>2.15273775216138</v>
      </c>
      <c r="CY880">
        <v>1.3479773814702001</v>
      </c>
      <c r="CZ880">
        <v>1.65775401069519</v>
      </c>
      <c r="DA880">
        <v>1.8895478131949599</v>
      </c>
      <c r="DB880">
        <v>1.6684771255483599</v>
      </c>
      <c r="DC880">
        <v>1.2912267928649399</v>
      </c>
      <c r="DD880">
        <v>1.24472315692872</v>
      </c>
      <c r="DE880">
        <v>1.24472315692872</v>
      </c>
      <c r="DF880">
        <v>1.09360009360009</v>
      </c>
      <c r="DG880">
        <v>1.1826067107966201</v>
      </c>
      <c r="DH880">
        <v>1.1826067107966201</v>
      </c>
      <c r="DI880">
        <v>1.26993589022607</v>
      </c>
      <c r="DJ880">
        <v>1.0601956358164</v>
      </c>
      <c r="DK880">
        <v>1.1165331391114299</v>
      </c>
      <c r="DL880">
        <v>1.1727861771058301</v>
      </c>
      <c r="DM880">
        <v>1.2284082798001399</v>
      </c>
      <c r="DN880">
        <v>1.20818547433168</v>
      </c>
      <c r="DO880" s="70">
        <v>1.15792556131715</v>
      </c>
      <c r="DP880">
        <v>1.07722007722008</v>
      </c>
      <c r="DS880">
        <v>1.3479773814702001</v>
      </c>
      <c r="DT880">
        <v>1.8895478131949599</v>
      </c>
      <c r="DU880">
        <v>2.1388394446422199</v>
      </c>
      <c r="DV880">
        <v>1.20460358056266</v>
      </c>
      <c r="DW880">
        <v>1.39920159680639</v>
      </c>
      <c r="DX880">
        <v>1.2863025962399299</v>
      </c>
    </row>
    <row r="881" spans="102:128" ht="15">
      <c r="CX881">
        <v>2.15273775216138</v>
      </c>
      <c r="CY881">
        <v>1.3479773814702001</v>
      </c>
      <c r="CZ881">
        <v>1.65775401069519</v>
      </c>
      <c r="DA881">
        <v>1.8895478131949599</v>
      </c>
      <c r="DB881">
        <v>1.6684771255483599</v>
      </c>
      <c r="DC881">
        <v>1.2912267928649399</v>
      </c>
      <c r="DD881">
        <v>1.24472315692872</v>
      </c>
      <c r="DE881">
        <v>1.24472315692872</v>
      </c>
      <c r="DF881">
        <v>1.09360009360009</v>
      </c>
      <c r="DG881">
        <v>1.1826067107966201</v>
      </c>
      <c r="DH881">
        <v>1.1826067107966201</v>
      </c>
      <c r="DI881">
        <v>1.26993589022607</v>
      </c>
      <c r="DJ881">
        <v>1.0601956358164</v>
      </c>
      <c r="DK881">
        <v>1.1165331391114299</v>
      </c>
      <c r="DL881">
        <v>1.1727861771058301</v>
      </c>
      <c r="DM881">
        <v>1.2284082798001399</v>
      </c>
      <c r="DN881">
        <v>1.20818547433168</v>
      </c>
      <c r="DO881" s="70">
        <v>1.15792556131715</v>
      </c>
      <c r="DP881">
        <v>1.07722007722008</v>
      </c>
      <c r="DS881">
        <v>1.3479773814702001</v>
      </c>
      <c r="DT881">
        <v>1.8895478131949599</v>
      </c>
      <c r="DU881">
        <v>2.1388394446422199</v>
      </c>
      <c r="DV881">
        <v>1.20460358056266</v>
      </c>
      <c r="DW881">
        <v>1.39920159680639</v>
      </c>
      <c r="DX881">
        <v>1.2863025962399299</v>
      </c>
    </row>
    <row r="882" spans="102:128" ht="15">
      <c r="CX882">
        <v>2.15273775216138</v>
      </c>
      <c r="CY882">
        <v>1.3479773814702001</v>
      </c>
      <c r="CZ882">
        <v>1.65775401069519</v>
      </c>
      <c r="DA882">
        <v>1.8895478131949599</v>
      </c>
      <c r="DB882">
        <v>1.6684771255483599</v>
      </c>
      <c r="DC882">
        <v>1.2912267928649399</v>
      </c>
      <c r="DD882">
        <v>1.24472315692872</v>
      </c>
      <c r="DE882">
        <v>1.24472315692872</v>
      </c>
      <c r="DF882">
        <v>1.09360009360009</v>
      </c>
      <c r="DG882">
        <v>1.1826067107966201</v>
      </c>
      <c r="DH882">
        <v>1.1826067107966201</v>
      </c>
      <c r="DI882">
        <v>1.26993589022607</v>
      </c>
      <c r="DJ882">
        <v>1.0601956358164</v>
      </c>
      <c r="DK882">
        <v>1.1165331391114299</v>
      </c>
      <c r="DL882">
        <v>1.1727861771058301</v>
      </c>
      <c r="DM882">
        <v>1.2284082798001399</v>
      </c>
      <c r="DN882">
        <v>1.20818547433168</v>
      </c>
      <c r="DO882" s="70">
        <v>1.15792556131715</v>
      </c>
      <c r="DP882">
        <v>1.07722007722008</v>
      </c>
      <c r="DS882">
        <v>1.3479773814702001</v>
      </c>
      <c r="DT882">
        <v>1.8895478131949599</v>
      </c>
      <c r="DU882">
        <v>2.1388394446422199</v>
      </c>
      <c r="DV882">
        <v>1.20460358056266</v>
      </c>
      <c r="DW882">
        <v>1.39920159680639</v>
      </c>
      <c r="DX882">
        <v>1.2863025962399299</v>
      </c>
    </row>
    <row r="883" spans="102:128" ht="15">
      <c r="CX883">
        <v>2.15273775216138</v>
      </c>
      <c r="CY883">
        <v>1.3479773814702001</v>
      </c>
      <c r="CZ883">
        <v>1.65775401069519</v>
      </c>
      <c r="DA883">
        <v>1.8895478131949599</v>
      </c>
      <c r="DB883">
        <v>1.6684771255483599</v>
      </c>
      <c r="DC883">
        <v>1.2912267928649399</v>
      </c>
      <c r="DD883">
        <v>1.24472315692872</v>
      </c>
      <c r="DE883">
        <v>1.24472315692872</v>
      </c>
      <c r="DF883">
        <v>1.09360009360009</v>
      </c>
      <c r="DG883">
        <v>1.1826067107966201</v>
      </c>
      <c r="DH883">
        <v>1.1826067107966201</v>
      </c>
      <c r="DI883">
        <v>1.26993589022607</v>
      </c>
      <c r="DJ883">
        <v>1.0601956358164</v>
      </c>
      <c r="DK883">
        <v>1.1165331391114299</v>
      </c>
      <c r="DL883">
        <v>1.1727861771058301</v>
      </c>
      <c r="DM883">
        <v>1.2284082798001399</v>
      </c>
      <c r="DN883">
        <v>1.20818547433168</v>
      </c>
      <c r="DO883" s="70">
        <v>1.15792556131715</v>
      </c>
      <c r="DP883">
        <v>1.07722007722008</v>
      </c>
      <c r="DS883">
        <v>1.3479773814702001</v>
      </c>
      <c r="DT883">
        <v>1.8895478131949599</v>
      </c>
      <c r="DU883">
        <v>2.1388394446422199</v>
      </c>
      <c r="DV883">
        <v>1.20460358056266</v>
      </c>
      <c r="DW883">
        <v>1.39920159680639</v>
      </c>
      <c r="DX883">
        <v>1.2863025962399299</v>
      </c>
    </row>
    <row r="884" spans="102:128" ht="15">
      <c r="CX884">
        <v>2.15273775216138</v>
      </c>
      <c r="CY884">
        <v>1.3479773814702001</v>
      </c>
      <c r="CZ884">
        <v>1.65775401069519</v>
      </c>
      <c r="DA884">
        <v>1.8895478131949599</v>
      </c>
      <c r="DB884">
        <v>1.6684771255483599</v>
      </c>
      <c r="DC884">
        <v>1.2912267928649399</v>
      </c>
      <c r="DD884">
        <v>1.24472315692872</v>
      </c>
      <c r="DE884">
        <v>1.24472315692872</v>
      </c>
      <c r="DF884">
        <v>1.09360009360009</v>
      </c>
      <c r="DG884">
        <v>1.1826067107966201</v>
      </c>
      <c r="DH884">
        <v>1.1826067107966201</v>
      </c>
      <c r="DI884">
        <v>1.26993589022607</v>
      </c>
      <c r="DJ884">
        <v>1.0601956358164</v>
      </c>
      <c r="DK884">
        <v>1.1165331391114299</v>
      </c>
      <c r="DL884">
        <v>1.1727861771058301</v>
      </c>
      <c r="DM884">
        <v>1.2284082798001399</v>
      </c>
      <c r="DN884">
        <v>1.20818547433168</v>
      </c>
      <c r="DO884" s="70">
        <v>1.15792556131715</v>
      </c>
      <c r="DP884">
        <v>1.07722007722008</v>
      </c>
      <c r="DS884">
        <v>1.3479773814702001</v>
      </c>
      <c r="DT884">
        <v>1.8895478131949599</v>
      </c>
      <c r="DU884">
        <v>2.1388394446422199</v>
      </c>
      <c r="DV884">
        <v>1.20460358056266</v>
      </c>
      <c r="DW884">
        <v>1.39920159680639</v>
      </c>
      <c r="DX884">
        <v>1.2863025962399299</v>
      </c>
    </row>
    <row r="885" spans="102:128" ht="15">
      <c r="CX885">
        <v>2.15273775216138</v>
      </c>
      <c r="CY885">
        <v>1.3479773814702001</v>
      </c>
      <c r="CZ885">
        <v>1.65775401069519</v>
      </c>
      <c r="DA885">
        <v>1.8895478131949599</v>
      </c>
      <c r="DB885">
        <v>1.6684771255483599</v>
      </c>
      <c r="DC885">
        <v>1.2912267928649399</v>
      </c>
      <c r="DD885">
        <v>1.24472315692872</v>
      </c>
      <c r="DE885">
        <v>1.24472315692872</v>
      </c>
      <c r="DF885">
        <v>1.09360009360009</v>
      </c>
      <c r="DG885">
        <v>1.1826067107966201</v>
      </c>
      <c r="DH885">
        <v>1.1826067107966201</v>
      </c>
      <c r="DI885">
        <v>1.26993589022607</v>
      </c>
      <c r="DJ885">
        <v>1.0601956358164</v>
      </c>
      <c r="DK885">
        <v>1.1165331391114299</v>
      </c>
      <c r="DL885">
        <v>1.1727861771058301</v>
      </c>
      <c r="DM885">
        <v>1.2284082798001399</v>
      </c>
      <c r="DN885">
        <v>1.20818547433168</v>
      </c>
      <c r="DO885" s="70">
        <v>1.15792556131715</v>
      </c>
      <c r="DP885">
        <v>1.07722007722008</v>
      </c>
      <c r="DS885">
        <v>1.3479773814702001</v>
      </c>
      <c r="DT885">
        <v>1.8895478131949599</v>
      </c>
      <c r="DU885">
        <v>2.1388394446422199</v>
      </c>
      <c r="DV885">
        <v>1.20460358056266</v>
      </c>
      <c r="DW885">
        <v>1.39920159680639</v>
      </c>
      <c r="DX885">
        <v>1.2863025962399299</v>
      </c>
    </row>
    <row r="886" spans="102:128" ht="15">
      <c r="CX886">
        <v>2.15273775216138</v>
      </c>
      <c r="CY886">
        <v>1.3479773814702001</v>
      </c>
      <c r="CZ886">
        <v>1.65775401069519</v>
      </c>
      <c r="DA886">
        <v>1.8895478131949599</v>
      </c>
      <c r="DB886">
        <v>1.6684771255483599</v>
      </c>
      <c r="DC886">
        <v>1.2912267928649399</v>
      </c>
      <c r="DD886">
        <v>1.24472315692872</v>
      </c>
      <c r="DE886">
        <v>1.24472315692872</v>
      </c>
      <c r="DF886">
        <v>1.09360009360009</v>
      </c>
      <c r="DG886">
        <v>1.1826067107966201</v>
      </c>
      <c r="DH886">
        <v>1.1826067107966201</v>
      </c>
      <c r="DI886">
        <v>1.26993589022607</v>
      </c>
      <c r="DJ886">
        <v>1.0601956358164</v>
      </c>
      <c r="DK886">
        <v>1.1165331391114299</v>
      </c>
      <c r="DL886">
        <v>1.1727861771058301</v>
      </c>
      <c r="DM886">
        <v>1.2284082798001399</v>
      </c>
      <c r="DN886">
        <v>1.20818547433168</v>
      </c>
      <c r="DO886" s="70">
        <v>1.15792556131715</v>
      </c>
      <c r="DP886">
        <v>1.07722007722008</v>
      </c>
      <c r="DS886">
        <v>1.3479773814702001</v>
      </c>
      <c r="DT886">
        <v>1.8895478131949599</v>
      </c>
      <c r="DU886">
        <v>2.1388394446422199</v>
      </c>
      <c r="DV886">
        <v>1.20460358056266</v>
      </c>
      <c r="DW886">
        <v>1.39920159680639</v>
      </c>
      <c r="DX886">
        <v>1.2863025962399299</v>
      </c>
    </row>
    <row r="887" spans="102:128" ht="15">
      <c r="CX887">
        <v>2.15273775216138</v>
      </c>
      <c r="CY887">
        <v>1.3479773814702001</v>
      </c>
      <c r="CZ887">
        <v>1.65775401069519</v>
      </c>
      <c r="DA887">
        <v>1.8895478131949599</v>
      </c>
      <c r="DB887">
        <v>1.6684771255483599</v>
      </c>
      <c r="DC887">
        <v>1.2912267928649399</v>
      </c>
      <c r="DD887">
        <v>1.24472315692872</v>
      </c>
      <c r="DE887">
        <v>1.24472315692872</v>
      </c>
      <c r="DF887">
        <v>1.09360009360009</v>
      </c>
      <c r="DG887">
        <v>1.1826067107966201</v>
      </c>
      <c r="DH887">
        <v>1.1826067107966201</v>
      </c>
      <c r="DI887">
        <v>1.26993589022607</v>
      </c>
      <c r="DJ887">
        <v>1.0601956358164</v>
      </c>
      <c r="DK887">
        <v>1.1165331391114299</v>
      </c>
      <c r="DL887">
        <v>1.1727861771058301</v>
      </c>
      <c r="DM887">
        <v>1.2284082798001399</v>
      </c>
      <c r="DN887">
        <v>1.20818547433168</v>
      </c>
      <c r="DO887" s="70">
        <v>1.15792556131715</v>
      </c>
      <c r="DP887">
        <v>1.07722007722008</v>
      </c>
      <c r="DS887">
        <v>1.3479773814702001</v>
      </c>
      <c r="DT887">
        <v>1.8895478131949599</v>
      </c>
      <c r="DU887">
        <v>2.1388394446422199</v>
      </c>
      <c r="DV887">
        <v>1.20460358056266</v>
      </c>
      <c r="DW887">
        <v>1.39920159680639</v>
      </c>
      <c r="DX887">
        <v>1.2863025962399299</v>
      </c>
    </row>
    <row r="888" spans="102:128" ht="15">
      <c r="CX888">
        <v>2.15273775216138</v>
      </c>
      <c r="CY888">
        <v>1.3479773814702001</v>
      </c>
      <c r="CZ888">
        <v>1.65775401069519</v>
      </c>
      <c r="DA888">
        <v>1.8895478131949599</v>
      </c>
      <c r="DB888">
        <v>1.6684771255483599</v>
      </c>
      <c r="DC888">
        <v>1.2912267928649399</v>
      </c>
      <c r="DD888">
        <v>1.24472315692872</v>
      </c>
      <c r="DE888">
        <v>1.24472315692872</v>
      </c>
      <c r="DF888">
        <v>1.09360009360009</v>
      </c>
      <c r="DG888">
        <v>1.1826067107966201</v>
      </c>
      <c r="DH888">
        <v>1.1826067107966201</v>
      </c>
      <c r="DI888">
        <v>1.26993589022607</v>
      </c>
      <c r="DJ888">
        <v>1.0601956358164</v>
      </c>
      <c r="DK888">
        <v>1.1165331391114299</v>
      </c>
      <c r="DL888">
        <v>1.1727861771058301</v>
      </c>
      <c r="DM888">
        <v>1.2284082798001399</v>
      </c>
      <c r="DN888">
        <v>1.20818547433168</v>
      </c>
      <c r="DO888" s="70">
        <v>1.15792556131715</v>
      </c>
      <c r="DP888">
        <v>1.07722007722008</v>
      </c>
      <c r="DS888">
        <v>1.3479773814702001</v>
      </c>
      <c r="DT888">
        <v>1.8895478131949599</v>
      </c>
      <c r="DU888">
        <v>2.1388394446422199</v>
      </c>
      <c r="DV888">
        <v>1.20460358056266</v>
      </c>
      <c r="DW888">
        <v>1.39920159680639</v>
      </c>
      <c r="DX888">
        <v>1.2863025962399299</v>
      </c>
    </row>
    <row r="889" spans="102:128" ht="15">
      <c r="CX889">
        <v>2.15273775216138</v>
      </c>
      <c r="CY889">
        <v>1.3479773814702001</v>
      </c>
      <c r="CZ889">
        <v>1.65775401069519</v>
      </c>
      <c r="DA889">
        <v>1.8895478131949599</v>
      </c>
      <c r="DB889">
        <v>1.6684771255483599</v>
      </c>
      <c r="DC889">
        <v>1.2912267928649399</v>
      </c>
      <c r="DD889">
        <v>1.24472315692872</v>
      </c>
      <c r="DE889">
        <v>1.24472315692872</v>
      </c>
      <c r="DF889">
        <v>1.09360009360009</v>
      </c>
      <c r="DG889">
        <v>1.1826067107966201</v>
      </c>
      <c r="DH889">
        <v>1.1826067107966201</v>
      </c>
      <c r="DI889">
        <v>1.26993589022607</v>
      </c>
      <c r="DJ889">
        <v>1.0601956358164</v>
      </c>
      <c r="DK889">
        <v>1.1165331391114299</v>
      </c>
      <c r="DL889">
        <v>1.1727861771058301</v>
      </c>
      <c r="DM889">
        <v>1.2284082798001399</v>
      </c>
      <c r="DN889">
        <v>1.20818547433168</v>
      </c>
      <c r="DO889" s="70">
        <v>1.15792556131715</v>
      </c>
      <c r="DP889">
        <v>1.07722007722008</v>
      </c>
      <c r="DS889">
        <v>1.3479773814702001</v>
      </c>
      <c r="DT889">
        <v>1.8895478131949599</v>
      </c>
      <c r="DU889">
        <v>2.1388394446422199</v>
      </c>
      <c r="DV889">
        <v>1.20460358056266</v>
      </c>
      <c r="DW889">
        <v>1.39920159680639</v>
      </c>
      <c r="DX889">
        <v>1.2863025962399299</v>
      </c>
    </row>
    <row r="890" spans="102:128" ht="15">
      <c r="CX890">
        <v>2.15273775216138</v>
      </c>
      <c r="CY890">
        <v>1.3479773814702001</v>
      </c>
      <c r="CZ890">
        <v>1.65775401069519</v>
      </c>
      <c r="DA890">
        <v>1.8895478131949599</v>
      </c>
      <c r="DB890">
        <v>1.6684771255483599</v>
      </c>
      <c r="DC890">
        <v>1.2912267928649399</v>
      </c>
      <c r="DD890">
        <v>1.24472315692872</v>
      </c>
      <c r="DE890">
        <v>1.24472315692872</v>
      </c>
      <c r="DF890">
        <v>1.09360009360009</v>
      </c>
      <c r="DG890">
        <v>1.1826067107966201</v>
      </c>
      <c r="DH890">
        <v>1.1826067107966201</v>
      </c>
      <c r="DI890">
        <v>1.26993589022607</v>
      </c>
      <c r="DJ890">
        <v>1.0601956358164</v>
      </c>
      <c r="DK890">
        <v>1.1165331391114299</v>
      </c>
      <c r="DL890">
        <v>1.1727861771058301</v>
      </c>
      <c r="DM890">
        <v>1.2284082798001399</v>
      </c>
      <c r="DN890">
        <v>1.20818547433168</v>
      </c>
      <c r="DO890" s="70">
        <v>1.15792556131715</v>
      </c>
      <c r="DP890">
        <v>1.07722007722008</v>
      </c>
      <c r="DS890">
        <v>1.3479773814702001</v>
      </c>
      <c r="DT890">
        <v>1.8895478131949599</v>
      </c>
      <c r="DU890">
        <v>2.1388394446422199</v>
      </c>
      <c r="DV890">
        <v>1.20460358056266</v>
      </c>
      <c r="DW890">
        <v>1.39920159680639</v>
      </c>
      <c r="DX890">
        <v>1.2863025962399299</v>
      </c>
    </row>
    <row r="891" spans="102:128" ht="15">
      <c r="CX891">
        <v>2.15273775216138</v>
      </c>
      <c r="CY891">
        <v>1.3479773814702001</v>
      </c>
      <c r="CZ891">
        <v>1.65775401069519</v>
      </c>
      <c r="DA891">
        <v>1.8895478131949599</v>
      </c>
      <c r="DB891">
        <v>1.6684771255483599</v>
      </c>
      <c r="DC891">
        <v>1.2912267928649399</v>
      </c>
      <c r="DD891">
        <v>1.24472315692872</v>
      </c>
      <c r="DE891">
        <v>1.24472315692872</v>
      </c>
      <c r="DF891">
        <v>1.09360009360009</v>
      </c>
      <c r="DG891">
        <v>1.1826067107966201</v>
      </c>
      <c r="DH891">
        <v>1.1826067107966201</v>
      </c>
      <c r="DI891">
        <v>1.26993589022607</v>
      </c>
      <c r="DJ891">
        <v>1.0601956358164</v>
      </c>
      <c r="DK891">
        <v>1.1165331391114299</v>
      </c>
      <c r="DL891">
        <v>1.1727861771058301</v>
      </c>
      <c r="DM891">
        <v>1.2284082798001399</v>
      </c>
      <c r="DN891">
        <v>1.20818547433168</v>
      </c>
      <c r="DO891" s="70">
        <v>1.15792556131715</v>
      </c>
      <c r="DP891">
        <v>1.07722007722008</v>
      </c>
      <c r="DS891">
        <v>1.3479773814702001</v>
      </c>
      <c r="DT891">
        <v>1.8895478131949599</v>
      </c>
      <c r="DU891">
        <v>2.1388394446422199</v>
      </c>
      <c r="DV891">
        <v>1.20460358056266</v>
      </c>
      <c r="DW891">
        <v>1.39920159680639</v>
      </c>
      <c r="DX891">
        <v>1.2863025962399299</v>
      </c>
    </row>
    <row r="892" spans="102:128" ht="15">
      <c r="CX892">
        <v>2.15273775216138</v>
      </c>
      <c r="CY892">
        <v>1.3479773814702001</v>
      </c>
      <c r="CZ892">
        <v>1.65775401069519</v>
      </c>
      <c r="DA892">
        <v>1.8895478131949599</v>
      </c>
      <c r="DB892">
        <v>1.6684771255483599</v>
      </c>
      <c r="DC892">
        <v>1.2912267928649399</v>
      </c>
      <c r="DD892">
        <v>1.24472315692872</v>
      </c>
      <c r="DE892">
        <v>1.24472315692872</v>
      </c>
      <c r="DF892">
        <v>1.09360009360009</v>
      </c>
      <c r="DG892">
        <v>1.1826067107966201</v>
      </c>
      <c r="DH892">
        <v>1.1826067107966201</v>
      </c>
      <c r="DI892">
        <v>1.26993589022607</v>
      </c>
      <c r="DJ892">
        <v>1.0601956358164</v>
      </c>
      <c r="DK892">
        <v>1.1165331391114299</v>
      </c>
      <c r="DL892">
        <v>1.1727861771058301</v>
      </c>
      <c r="DM892">
        <v>1.2284082798001399</v>
      </c>
      <c r="DN892">
        <v>1.20818547433168</v>
      </c>
      <c r="DO892" s="70">
        <v>1.15792556131715</v>
      </c>
      <c r="DP892">
        <v>1.07722007722008</v>
      </c>
      <c r="DS892">
        <v>1.3479773814702001</v>
      </c>
      <c r="DT892">
        <v>1.8895478131949599</v>
      </c>
      <c r="DU892">
        <v>2.1388394446422199</v>
      </c>
      <c r="DV892">
        <v>1.20460358056266</v>
      </c>
      <c r="DW892">
        <v>1.39920159680639</v>
      </c>
      <c r="DX892">
        <v>1.2863025962399299</v>
      </c>
    </row>
    <row r="893" spans="102:128" ht="15">
      <c r="CX893">
        <v>2.15273775216138</v>
      </c>
      <c r="CY893">
        <v>1.3479773814702001</v>
      </c>
      <c r="CZ893">
        <v>1.65775401069519</v>
      </c>
      <c r="DA893">
        <v>1.8895478131949599</v>
      </c>
      <c r="DB893">
        <v>1.6684771255483599</v>
      </c>
      <c r="DC893">
        <v>1.2912267928649399</v>
      </c>
      <c r="DD893">
        <v>1.24472315692872</v>
      </c>
      <c r="DE893">
        <v>1.24472315692872</v>
      </c>
      <c r="DF893">
        <v>1.09360009360009</v>
      </c>
      <c r="DG893">
        <v>1.1826067107966201</v>
      </c>
      <c r="DH893">
        <v>1.1826067107966201</v>
      </c>
      <c r="DI893">
        <v>1.26993589022607</v>
      </c>
      <c r="DJ893">
        <v>1.0601956358164</v>
      </c>
      <c r="DK893">
        <v>1.1165331391114299</v>
      </c>
      <c r="DL893">
        <v>1.1727861771058301</v>
      </c>
      <c r="DM893">
        <v>1.2284082798001399</v>
      </c>
      <c r="DN893">
        <v>1.20818547433168</v>
      </c>
      <c r="DO893" s="70">
        <v>1.15792556131715</v>
      </c>
      <c r="DP893">
        <v>1.07722007722008</v>
      </c>
      <c r="DS893">
        <v>1.3479773814702001</v>
      </c>
      <c r="DT893">
        <v>1.8895478131949599</v>
      </c>
      <c r="DU893">
        <v>2.1388394446422199</v>
      </c>
      <c r="DV893">
        <v>1.20460358056266</v>
      </c>
      <c r="DW893">
        <v>1.39920159680639</v>
      </c>
      <c r="DX893">
        <v>1.2863025962399299</v>
      </c>
    </row>
    <row r="894" spans="102:128" ht="15">
      <c r="CX894">
        <v>2.15273775216138</v>
      </c>
      <c r="CY894">
        <v>1.3479773814702001</v>
      </c>
      <c r="CZ894">
        <v>1.65775401069519</v>
      </c>
      <c r="DA894">
        <v>1.8895478131949599</v>
      </c>
      <c r="DB894">
        <v>1.6684771255483599</v>
      </c>
      <c r="DC894">
        <v>1.2912267928649399</v>
      </c>
      <c r="DD894">
        <v>1.24472315692872</v>
      </c>
      <c r="DE894">
        <v>1.24472315692872</v>
      </c>
      <c r="DF894">
        <v>1.09360009360009</v>
      </c>
      <c r="DG894">
        <v>1.1826067107966201</v>
      </c>
      <c r="DH894">
        <v>1.1826067107966201</v>
      </c>
      <c r="DI894">
        <v>1.26993589022607</v>
      </c>
      <c r="DJ894">
        <v>1.0601956358164</v>
      </c>
      <c r="DK894">
        <v>1.1165331391114299</v>
      </c>
      <c r="DL894">
        <v>1.1727861771058301</v>
      </c>
      <c r="DM894">
        <v>1.2284082798001399</v>
      </c>
      <c r="DN894">
        <v>1.20818547433168</v>
      </c>
      <c r="DO894" s="70">
        <v>1.15792556131715</v>
      </c>
      <c r="DP894">
        <v>1.07722007722008</v>
      </c>
      <c r="DS894">
        <v>1.3479773814702001</v>
      </c>
      <c r="DT894">
        <v>1.8895478131949599</v>
      </c>
      <c r="DU894">
        <v>2.1388394446422199</v>
      </c>
      <c r="DV894">
        <v>1.20460358056266</v>
      </c>
      <c r="DW894">
        <v>1.39920159680639</v>
      </c>
      <c r="DX894">
        <v>1.2863025962399299</v>
      </c>
    </row>
    <row r="895" spans="102:128" ht="15">
      <c r="CX895">
        <v>2.15273775216138</v>
      </c>
      <c r="CY895">
        <v>1.3479773814702001</v>
      </c>
      <c r="CZ895">
        <v>1.65775401069519</v>
      </c>
      <c r="DA895">
        <v>1.8895478131949599</v>
      </c>
      <c r="DB895">
        <v>1.6684771255483599</v>
      </c>
      <c r="DC895">
        <v>1.2912267928649399</v>
      </c>
      <c r="DD895">
        <v>1.24472315692872</v>
      </c>
      <c r="DE895">
        <v>1.24472315692872</v>
      </c>
      <c r="DF895">
        <v>1.09360009360009</v>
      </c>
      <c r="DG895">
        <v>1.1826067107966201</v>
      </c>
      <c r="DH895">
        <v>1.1826067107966201</v>
      </c>
      <c r="DI895">
        <v>1.26993589022607</v>
      </c>
      <c r="DJ895">
        <v>1.0601956358164</v>
      </c>
      <c r="DK895">
        <v>1.1165331391114299</v>
      </c>
      <c r="DL895">
        <v>1.1727861771058301</v>
      </c>
      <c r="DM895">
        <v>1.2284082798001399</v>
      </c>
      <c r="DN895">
        <v>1.20818547433168</v>
      </c>
      <c r="DO895" s="70">
        <v>1.15792556131715</v>
      </c>
      <c r="DP895">
        <v>1.07722007722008</v>
      </c>
      <c r="DS895">
        <v>1.3479773814702001</v>
      </c>
      <c r="DT895">
        <v>1.8895478131949599</v>
      </c>
      <c r="DU895">
        <v>2.1388394446422199</v>
      </c>
      <c r="DV895">
        <v>1.20460358056266</v>
      </c>
      <c r="DW895">
        <v>1.39920159680639</v>
      </c>
      <c r="DX895">
        <v>1.2863025962399299</v>
      </c>
    </row>
    <row r="896" spans="102:128" ht="15">
      <c r="CX896">
        <v>2.15273775216138</v>
      </c>
      <c r="CY896">
        <v>1.3479773814702001</v>
      </c>
      <c r="CZ896">
        <v>1.65775401069519</v>
      </c>
      <c r="DA896">
        <v>1.8895478131949599</v>
      </c>
      <c r="DB896">
        <v>1.6684771255483599</v>
      </c>
      <c r="DC896">
        <v>1.2912267928649399</v>
      </c>
      <c r="DD896">
        <v>1.24472315692872</v>
      </c>
      <c r="DE896">
        <v>1.24472315692872</v>
      </c>
      <c r="DF896">
        <v>1.09360009360009</v>
      </c>
      <c r="DG896">
        <v>1.1826067107966201</v>
      </c>
      <c r="DH896">
        <v>1.1826067107966201</v>
      </c>
      <c r="DI896">
        <v>1.26993589022607</v>
      </c>
      <c r="DJ896">
        <v>1.0601956358164</v>
      </c>
      <c r="DK896">
        <v>1.1165331391114299</v>
      </c>
      <c r="DL896">
        <v>1.1727861771058301</v>
      </c>
      <c r="DM896">
        <v>1.2284082798001399</v>
      </c>
      <c r="DN896">
        <v>1.20818547433168</v>
      </c>
      <c r="DO896" s="70">
        <v>1.15792556131715</v>
      </c>
      <c r="DP896">
        <v>1.07722007722008</v>
      </c>
      <c r="DS896">
        <v>1.3479773814702001</v>
      </c>
      <c r="DT896">
        <v>1.8895478131949599</v>
      </c>
      <c r="DU896">
        <v>2.1388394446422199</v>
      </c>
      <c r="DV896">
        <v>1.20460358056266</v>
      </c>
      <c r="DW896">
        <v>1.39920159680639</v>
      </c>
      <c r="DX896">
        <v>1.2863025962399299</v>
      </c>
    </row>
    <row r="897" spans="102:128" ht="15">
      <c r="CX897">
        <v>2.15273775216138</v>
      </c>
      <c r="CY897">
        <v>1.3479773814702001</v>
      </c>
      <c r="CZ897">
        <v>1.65775401069519</v>
      </c>
      <c r="DA897">
        <v>1.8895478131949599</v>
      </c>
      <c r="DB897">
        <v>1.6684771255483599</v>
      </c>
      <c r="DC897">
        <v>1.2912267928649399</v>
      </c>
      <c r="DD897">
        <v>1.24472315692872</v>
      </c>
      <c r="DE897">
        <v>1.24472315692872</v>
      </c>
      <c r="DF897">
        <v>1.09360009360009</v>
      </c>
      <c r="DG897">
        <v>1.1826067107966201</v>
      </c>
      <c r="DH897">
        <v>1.1826067107966201</v>
      </c>
      <c r="DI897">
        <v>1.26993589022607</v>
      </c>
      <c r="DJ897">
        <v>1.0601956358164</v>
      </c>
      <c r="DK897">
        <v>1.1165331391114299</v>
      </c>
      <c r="DL897">
        <v>1.1727861771058301</v>
      </c>
      <c r="DM897">
        <v>1.2284082798001399</v>
      </c>
      <c r="DN897">
        <v>1.20818547433168</v>
      </c>
      <c r="DO897" s="70">
        <v>1.15792556131715</v>
      </c>
      <c r="DP897">
        <v>1.07722007722008</v>
      </c>
      <c r="DS897">
        <v>1.3479773814702001</v>
      </c>
      <c r="DT897">
        <v>1.8895478131949599</v>
      </c>
      <c r="DU897">
        <v>2.1388394446422199</v>
      </c>
      <c r="DV897">
        <v>1.20460358056266</v>
      </c>
      <c r="DW897">
        <v>1.39920159680639</v>
      </c>
      <c r="DX897">
        <v>1.2863025962399299</v>
      </c>
    </row>
    <row r="898" spans="102:128" ht="15">
      <c r="CX898">
        <v>2.15273775216138</v>
      </c>
      <c r="CY898">
        <v>1.3479773814702001</v>
      </c>
      <c r="CZ898">
        <v>1.65775401069519</v>
      </c>
      <c r="DA898">
        <v>1.8895478131949599</v>
      </c>
      <c r="DB898">
        <v>1.6684771255483599</v>
      </c>
      <c r="DC898">
        <v>1.2912267928649399</v>
      </c>
      <c r="DD898">
        <v>1.24472315692872</v>
      </c>
      <c r="DE898">
        <v>1.24472315692872</v>
      </c>
      <c r="DF898">
        <v>1.09360009360009</v>
      </c>
      <c r="DG898">
        <v>1.1826067107966201</v>
      </c>
      <c r="DH898">
        <v>1.1826067107966201</v>
      </c>
      <c r="DI898">
        <v>1.26993589022607</v>
      </c>
      <c r="DJ898">
        <v>1.0601956358164</v>
      </c>
      <c r="DK898">
        <v>1.1165331391114299</v>
      </c>
      <c r="DL898">
        <v>1.1727861771058301</v>
      </c>
      <c r="DM898">
        <v>1.2284082798001399</v>
      </c>
      <c r="DN898">
        <v>1.20818547433168</v>
      </c>
      <c r="DO898" s="70">
        <v>1.15792556131715</v>
      </c>
      <c r="DP898">
        <v>1.07722007722008</v>
      </c>
      <c r="DS898">
        <v>1.3479773814702001</v>
      </c>
      <c r="DT898">
        <v>1.8895478131949599</v>
      </c>
      <c r="DU898">
        <v>2.1388394446422199</v>
      </c>
      <c r="DV898">
        <v>1.20460358056266</v>
      </c>
      <c r="DW898">
        <v>1.39920159680639</v>
      </c>
      <c r="DX898">
        <v>1.2863025962399299</v>
      </c>
    </row>
    <row r="899" spans="102:128" ht="15">
      <c r="CX899">
        <v>2.15273775216138</v>
      </c>
      <c r="CY899">
        <v>1.3479773814702001</v>
      </c>
      <c r="CZ899">
        <v>1.65775401069519</v>
      </c>
      <c r="DA899">
        <v>1.8895478131949599</v>
      </c>
      <c r="DB899">
        <v>1.6684771255483599</v>
      </c>
      <c r="DC899">
        <v>1.2912267928649399</v>
      </c>
      <c r="DD899">
        <v>1.24472315692872</v>
      </c>
      <c r="DE899">
        <v>1.24472315692872</v>
      </c>
      <c r="DF899">
        <v>1.09360009360009</v>
      </c>
      <c r="DG899">
        <v>1.1826067107966201</v>
      </c>
      <c r="DH899">
        <v>1.1826067107966201</v>
      </c>
      <c r="DI899">
        <v>1.26993589022607</v>
      </c>
      <c r="DJ899">
        <v>1.0601956358164</v>
      </c>
      <c r="DK899">
        <v>1.1165331391114299</v>
      </c>
      <c r="DL899">
        <v>1.1727861771058301</v>
      </c>
      <c r="DM899">
        <v>1.2284082798001399</v>
      </c>
      <c r="DN899">
        <v>1.20818547433168</v>
      </c>
      <c r="DO899" s="70">
        <v>1.15792556131715</v>
      </c>
      <c r="DP899">
        <v>1.07722007722008</v>
      </c>
      <c r="DS899">
        <v>1.3479773814702001</v>
      </c>
      <c r="DT899">
        <v>1.8895478131949599</v>
      </c>
      <c r="DU899">
        <v>2.1388394446422199</v>
      </c>
      <c r="DV899">
        <v>1.20460358056266</v>
      </c>
      <c r="DW899">
        <v>1.39920159680639</v>
      </c>
      <c r="DX899">
        <v>1.2863025962399299</v>
      </c>
    </row>
    <row r="900" spans="102:128" ht="15">
      <c r="CX900">
        <v>2.15273775216138</v>
      </c>
      <c r="CY900">
        <v>1.3479773814702001</v>
      </c>
      <c r="CZ900">
        <v>1.65775401069519</v>
      </c>
      <c r="DA900">
        <v>1.8895478131949599</v>
      </c>
      <c r="DB900">
        <v>1.6684771255483599</v>
      </c>
      <c r="DC900">
        <v>1.2912267928649399</v>
      </c>
      <c r="DD900">
        <v>1.24472315692872</v>
      </c>
      <c r="DE900">
        <v>1.24472315692872</v>
      </c>
      <c r="DF900">
        <v>1.09360009360009</v>
      </c>
      <c r="DG900">
        <v>1.1826067107966201</v>
      </c>
      <c r="DH900">
        <v>1.1826067107966201</v>
      </c>
      <c r="DI900">
        <v>1.26993589022607</v>
      </c>
      <c r="DJ900">
        <v>1.0601956358164</v>
      </c>
      <c r="DK900">
        <v>1.1165331391114299</v>
      </c>
      <c r="DL900">
        <v>1.1727861771058301</v>
      </c>
      <c r="DM900">
        <v>1.2284082798001399</v>
      </c>
      <c r="DN900">
        <v>1.20818547433168</v>
      </c>
      <c r="DO900" s="70">
        <v>1.15792556131715</v>
      </c>
      <c r="DP900">
        <v>1.07722007722008</v>
      </c>
      <c r="DS900">
        <v>1.3479773814702001</v>
      </c>
      <c r="DT900">
        <v>1.8895478131949599</v>
      </c>
      <c r="DU900">
        <v>2.1388394446422199</v>
      </c>
      <c r="DV900">
        <v>1.20460358056266</v>
      </c>
      <c r="DW900">
        <v>1.39920159680639</v>
      </c>
      <c r="DX900">
        <v>1.2863025962399299</v>
      </c>
    </row>
    <row r="901" spans="102:128" ht="15">
      <c r="CX901">
        <v>2.15273775216138</v>
      </c>
      <c r="CY901">
        <v>1.3479773814702001</v>
      </c>
      <c r="CZ901">
        <v>1.65775401069519</v>
      </c>
      <c r="DA901">
        <v>1.8895478131949599</v>
      </c>
      <c r="DB901">
        <v>1.6684771255483599</v>
      </c>
      <c r="DC901">
        <v>1.2912267928649399</v>
      </c>
      <c r="DD901">
        <v>1.24472315692872</v>
      </c>
      <c r="DE901">
        <v>1.24472315692872</v>
      </c>
      <c r="DF901">
        <v>1.09360009360009</v>
      </c>
      <c r="DG901">
        <v>1.1826067107966201</v>
      </c>
      <c r="DH901">
        <v>1.1826067107966201</v>
      </c>
      <c r="DI901">
        <v>1.26993589022607</v>
      </c>
      <c r="DJ901">
        <v>1.0601956358164</v>
      </c>
      <c r="DK901">
        <v>1.1165331391114299</v>
      </c>
      <c r="DL901">
        <v>1.1727861771058301</v>
      </c>
      <c r="DM901">
        <v>1.2284082798001399</v>
      </c>
      <c r="DN901">
        <v>1.20818547433168</v>
      </c>
      <c r="DO901" s="70">
        <v>1.15792556131715</v>
      </c>
      <c r="DP901">
        <v>1.07722007722008</v>
      </c>
      <c r="DS901">
        <v>1.3479773814702001</v>
      </c>
      <c r="DT901">
        <v>1.8895478131949599</v>
      </c>
      <c r="DU901">
        <v>2.1388394446422199</v>
      </c>
      <c r="DV901">
        <v>1.20460358056266</v>
      </c>
      <c r="DW901">
        <v>1.39920159680639</v>
      </c>
      <c r="DX901">
        <v>1.2863025962399299</v>
      </c>
    </row>
    <row r="902" spans="102:128" ht="15">
      <c r="CX902">
        <v>2.15273775216138</v>
      </c>
      <c r="CY902">
        <v>1.3479773814702001</v>
      </c>
      <c r="CZ902">
        <v>1.65775401069519</v>
      </c>
      <c r="DA902">
        <v>1.8895478131949599</v>
      </c>
      <c r="DB902">
        <v>1.6684771255483599</v>
      </c>
      <c r="DC902">
        <v>1.2912267928649399</v>
      </c>
      <c r="DD902">
        <v>1.24472315692872</v>
      </c>
      <c r="DE902">
        <v>1.24472315692872</v>
      </c>
      <c r="DF902">
        <v>1.09360009360009</v>
      </c>
      <c r="DG902">
        <v>1.1826067107966201</v>
      </c>
      <c r="DH902">
        <v>1.1826067107966201</v>
      </c>
      <c r="DI902">
        <v>1.26993589022607</v>
      </c>
      <c r="DJ902">
        <v>1.0601956358164</v>
      </c>
      <c r="DK902">
        <v>1.1165331391114299</v>
      </c>
      <c r="DL902">
        <v>1.1727861771058301</v>
      </c>
      <c r="DM902">
        <v>1.2284082798001399</v>
      </c>
      <c r="DN902">
        <v>1.20818547433168</v>
      </c>
      <c r="DO902" s="70">
        <v>1.15792556131715</v>
      </c>
      <c r="DP902">
        <v>1.07722007722008</v>
      </c>
      <c r="DS902">
        <v>1.3479773814702001</v>
      </c>
      <c r="DT902">
        <v>1.8895478131949599</v>
      </c>
      <c r="DU902">
        <v>2.1388394446422199</v>
      </c>
      <c r="DV902">
        <v>1.20460358056266</v>
      </c>
      <c r="DW902">
        <v>1.39920159680639</v>
      </c>
      <c r="DX902">
        <v>1.2863025962399299</v>
      </c>
    </row>
    <row r="903" spans="102:128" ht="15">
      <c r="CX903">
        <v>2.15273775216138</v>
      </c>
      <c r="CY903">
        <v>1.3479773814702001</v>
      </c>
      <c r="CZ903">
        <v>1.65775401069519</v>
      </c>
      <c r="DA903">
        <v>1.8895478131949599</v>
      </c>
      <c r="DB903">
        <v>1.6684771255483599</v>
      </c>
      <c r="DC903">
        <v>1.2912267928649399</v>
      </c>
      <c r="DD903">
        <v>1.24472315692872</v>
      </c>
      <c r="DE903">
        <v>1.24472315692872</v>
      </c>
      <c r="DF903">
        <v>1.09360009360009</v>
      </c>
      <c r="DG903">
        <v>1.1826067107966201</v>
      </c>
      <c r="DH903">
        <v>1.1826067107966201</v>
      </c>
      <c r="DI903">
        <v>1.26993589022607</v>
      </c>
      <c r="DJ903">
        <v>1.0601956358164</v>
      </c>
      <c r="DK903">
        <v>1.1165331391114299</v>
      </c>
      <c r="DL903">
        <v>1.1727861771058301</v>
      </c>
      <c r="DM903">
        <v>1.2284082798001399</v>
      </c>
      <c r="DN903">
        <v>1.20818547433168</v>
      </c>
      <c r="DO903" s="70">
        <v>1.15792556131715</v>
      </c>
      <c r="DP903">
        <v>1.07722007722008</v>
      </c>
      <c r="DS903">
        <v>1.3479773814702001</v>
      </c>
      <c r="DT903">
        <v>1.8895478131949599</v>
      </c>
      <c r="DU903">
        <v>2.1388394446422199</v>
      </c>
      <c r="DV903">
        <v>1.20460358056266</v>
      </c>
      <c r="DW903">
        <v>1.39920159680639</v>
      </c>
      <c r="DX903">
        <v>1.2863025962399299</v>
      </c>
    </row>
    <row r="904" spans="102:128" ht="15">
      <c r="CX904">
        <v>2.15273775216138</v>
      </c>
      <c r="CY904">
        <v>1.3479773814702001</v>
      </c>
      <c r="CZ904">
        <v>1.65775401069519</v>
      </c>
      <c r="DA904">
        <v>1.8895478131949599</v>
      </c>
      <c r="DB904">
        <v>1.6684771255483599</v>
      </c>
      <c r="DC904">
        <v>1.2912267928649399</v>
      </c>
      <c r="DD904">
        <v>1.24472315692872</v>
      </c>
      <c r="DE904">
        <v>1.24472315692872</v>
      </c>
      <c r="DF904">
        <v>1.09360009360009</v>
      </c>
      <c r="DG904">
        <v>1.1826067107966201</v>
      </c>
      <c r="DH904">
        <v>1.1826067107966201</v>
      </c>
      <c r="DI904">
        <v>1.26993589022607</v>
      </c>
      <c r="DJ904">
        <v>1.0601956358164</v>
      </c>
      <c r="DK904">
        <v>1.1165331391114299</v>
      </c>
      <c r="DL904">
        <v>1.1727861771058301</v>
      </c>
      <c r="DM904">
        <v>1.2284082798001399</v>
      </c>
      <c r="DN904">
        <v>1.20818547433168</v>
      </c>
      <c r="DO904" s="70">
        <v>1.15792556131715</v>
      </c>
      <c r="DP904">
        <v>1.07722007722008</v>
      </c>
      <c r="DS904">
        <v>1.3479773814702001</v>
      </c>
      <c r="DT904">
        <v>1.8895478131949599</v>
      </c>
      <c r="DU904">
        <v>2.1388394446422199</v>
      </c>
      <c r="DV904">
        <v>1.20460358056266</v>
      </c>
      <c r="DW904">
        <v>1.39920159680639</v>
      </c>
      <c r="DX904">
        <v>1.2863025962399299</v>
      </c>
    </row>
    <row r="905" spans="102:128" ht="15">
      <c r="CX905">
        <v>2.15273775216138</v>
      </c>
      <c r="CY905">
        <v>1.3479773814702001</v>
      </c>
      <c r="CZ905">
        <v>1.65775401069519</v>
      </c>
      <c r="DA905">
        <v>1.8895478131949599</v>
      </c>
      <c r="DB905">
        <v>1.6684771255483599</v>
      </c>
      <c r="DC905">
        <v>1.2912267928649399</v>
      </c>
      <c r="DD905">
        <v>1.24472315692872</v>
      </c>
      <c r="DE905">
        <v>1.24472315692872</v>
      </c>
      <c r="DF905">
        <v>1.09360009360009</v>
      </c>
      <c r="DG905">
        <v>1.1826067107966201</v>
      </c>
      <c r="DH905">
        <v>1.1826067107966201</v>
      </c>
      <c r="DI905">
        <v>1.26993589022607</v>
      </c>
      <c r="DJ905">
        <v>1.0601956358164</v>
      </c>
      <c r="DK905">
        <v>1.1165331391114299</v>
      </c>
      <c r="DL905">
        <v>1.1727861771058301</v>
      </c>
      <c r="DM905">
        <v>1.2284082798001399</v>
      </c>
      <c r="DN905">
        <v>1.20818547433168</v>
      </c>
      <c r="DO905" s="70">
        <v>1.15792556131715</v>
      </c>
      <c r="DP905">
        <v>1.07722007722008</v>
      </c>
      <c r="DS905">
        <v>1.3479773814702001</v>
      </c>
      <c r="DT905">
        <v>1.8895478131949599</v>
      </c>
      <c r="DU905">
        <v>2.1388394446422199</v>
      </c>
      <c r="DV905">
        <v>1.20460358056266</v>
      </c>
      <c r="DW905">
        <v>1.39920159680639</v>
      </c>
      <c r="DX905">
        <v>1.2863025962399299</v>
      </c>
    </row>
    <row r="906" spans="102:128" ht="15">
      <c r="CX906">
        <v>2.15273775216138</v>
      </c>
      <c r="CY906">
        <v>1.3479773814702001</v>
      </c>
      <c r="CZ906">
        <v>1.65775401069519</v>
      </c>
      <c r="DA906">
        <v>1.8895478131949599</v>
      </c>
      <c r="DB906">
        <v>1.6684771255483599</v>
      </c>
      <c r="DC906">
        <v>1.2912267928649399</v>
      </c>
      <c r="DD906">
        <v>1.24472315692872</v>
      </c>
      <c r="DE906">
        <v>1.24472315692872</v>
      </c>
      <c r="DF906">
        <v>1.09360009360009</v>
      </c>
      <c r="DG906">
        <v>1.1826067107966201</v>
      </c>
      <c r="DH906">
        <v>1.1826067107966201</v>
      </c>
      <c r="DI906">
        <v>1.26993589022607</v>
      </c>
      <c r="DJ906">
        <v>1.0601956358164</v>
      </c>
      <c r="DK906">
        <v>1.1165331391114299</v>
      </c>
      <c r="DL906">
        <v>1.1727861771058301</v>
      </c>
      <c r="DM906">
        <v>1.2284082798001399</v>
      </c>
      <c r="DN906">
        <v>1.20818547433168</v>
      </c>
      <c r="DO906" s="70">
        <v>1.15792556131715</v>
      </c>
      <c r="DP906">
        <v>1.07722007722008</v>
      </c>
      <c r="DS906">
        <v>1.3479773814702001</v>
      </c>
      <c r="DT906">
        <v>1.8895478131949599</v>
      </c>
      <c r="DU906">
        <v>2.1388394446422199</v>
      </c>
      <c r="DV906">
        <v>1.20460358056266</v>
      </c>
      <c r="DW906">
        <v>1.39920159680639</v>
      </c>
      <c r="DX906">
        <v>1.2863025962399299</v>
      </c>
    </row>
    <row r="907" spans="102:128" ht="15">
      <c r="CX907">
        <v>2.15273775216138</v>
      </c>
      <c r="CY907">
        <v>1.3479773814702001</v>
      </c>
      <c r="CZ907">
        <v>1.65775401069519</v>
      </c>
      <c r="DA907">
        <v>1.8895478131949599</v>
      </c>
      <c r="DB907">
        <v>1.6684771255483599</v>
      </c>
      <c r="DC907">
        <v>1.2912267928649399</v>
      </c>
      <c r="DD907">
        <v>1.24472315692872</v>
      </c>
      <c r="DE907">
        <v>1.24472315692872</v>
      </c>
      <c r="DF907">
        <v>1.09360009360009</v>
      </c>
      <c r="DG907">
        <v>1.1826067107966201</v>
      </c>
      <c r="DH907">
        <v>1.1826067107966201</v>
      </c>
      <c r="DI907">
        <v>1.26993589022607</v>
      </c>
      <c r="DJ907">
        <v>1.0601956358164</v>
      </c>
      <c r="DK907">
        <v>1.1165331391114299</v>
      </c>
      <c r="DL907">
        <v>1.1727861771058301</v>
      </c>
      <c r="DM907">
        <v>1.2284082798001399</v>
      </c>
      <c r="DN907">
        <v>1.20818547433168</v>
      </c>
      <c r="DO907" s="70">
        <v>1.15792556131715</v>
      </c>
      <c r="DP907">
        <v>1.07722007722008</v>
      </c>
      <c r="DS907">
        <v>1.3479773814702001</v>
      </c>
      <c r="DT907">
        <v>1.8895478131949599</v>
      </c>
      <c r="DU907">
        <v>2.1388394446422199</v>
      </c>
      <c r="DV907">
        <v>1.20460358056266</v>
      </c>
      <c r="DW907">
        <v>1.39920159680639</v>
      </c>
      <c r="DX907">
        <v>1.2863025962399299</v>
      </c>
    </row>
    <row r="908" spans="102:128" ht="15">
      <c r="CX908">
        <v>2.15273775216138</v>
      </c>
      <c r="CY908">
        <v>1.3479773814702001</v>
      </c>
      <c r="CZ908">
        <v>1.65775401069519</v>
      </c>
      <c r="DA908">
        <v>1.8895478131949599</v>
      </c>
      <c r="DB908">
        <v>1.6684771255483599</v>
      </c>
      <c r="DC908">
        <v>1.2912267928649399</v>
      </c>
      <c r="DD908">
        <v>1.24472315692872</v>
      </c>
      <c r="DE908">
        <v>1.24472315692872</v>
      </c>
      <c r="DF908">
        <v>1.09360009360009</v>
      </c>
      <c r="DG908">
        <v>1.1826067107966201</v>
      </c>
      <c r="DH908">
        <v>1.1826067107966201</v>
      </c>
      <c r="DI908">
        <v>1.26993589022607</v>
      </c>
      <c r="DJ908">
        <v>1.0601956358164</v>
      </c>
      <c r="DK908">
        <v>1.1165331391114299</v>
      </c>
      <c r="DL908">
        <v>1.1727861771058301</v>
      </c>
      <c r="DM908">
        <v>1.2284082798001399</v>
      </c>
      <c r="DN908">
        <v>1.20818547433168</v>
      </c>
      <c r="DO908" s="70">
        <v>1.15792556131715</v>
      </c>
      <c r="DP908">
        <v>1.07722007722008</v>
      </c>
      <c r="DS908">
        <v>1.3479773814702001</v>
      </c>
      <c r="DT908">
        <v>1.8895478131949599</v>
      </c>
      <c r="DU908">
        <v>2.1388394446422199</v>
      </c>
      <c r="DV908">
        <v>1.20460358056266</v>
      </c>
      <c r="DW908">
        <v>1.39920159680639</v>
      </c>
      <c r="DX908">
        <v>1.2863025962399299</v>
      </c>
    </row>
    <row r="909" spans="102:128" ht="15">
      <c r="CX909">
        <v>2.15273775216138</v>
      </c>
      <c r="CY909">
        <v>1.3479773814702001</v>
      </c>
      <c r="CZ909">
        <v>1.65775401069519</v>
      </c>
      <c r="DA909">
        <v>1.8895478131949599</v>
      </c>
      <c r="DB909">
        <v>1.6684771255483599</v>
      </c>
      <c r="DC909">
        <v>1.2912267928649399</v>
      </c>
      <c r="DD909">
        <v>1.24472315692872</v>
      </c>
      <c r="DE909">
        <v>1.24472315692872</v>
      </c>
      <c r="DF909">
        <v>1.09360009360009</v>
      </c>
      <c r="DG909">
        <v>1.1826067107966201</v>
      </c>
      <c r="DH909">
        <v>1.1826067107966201</v>
      </c>
      <c r="DI909">
        <v>1.26993589022607</v>
      </c>
      <c r="DJ909">
        <v>1.0601956358164</v>
      </c>
      <c r="DK909">
        <v>1.1165331391114299</v>
      </c>
      <c r="DL909">
        <v>1.1727861771058301</v>
      </c>
      <c r="DM909">
        <v>1.2284082798001399</v>
      </c>
      <c r="DN909">
        <v>1.20818547433168</v>
      </c>
      <c r="DO909" s="70">
        <v>1.15792556131715</v>
      </c>
      <c r="DP909">
        <v>1.07722007722008</v>
      </c>
      <c r="DS909">
        <v>1.3479773814702001</v>
      </c>
      <c r="DT909">
        <v>1.8895478131949599</v>
      </c>
      <c r="DU909">
        <v>2.1388394446422199</v>
      </c>
      <c r="DV909">
        <v>1.20460358056266</v>
      </c>
      <c r="DW909">
        <v>1.39920159680639</v>
      </c>
      <c r="DX909">
        <v>1.2863025962399299</v>
      </c>
    </row>
    <row r="910" spans="102:128" ht="15">
      <c r="CX910">
        <v>2.15273775216138</v>
      </c>
      <c r="CY910">
        <v>1.3479773814702001</v>
      </c>
      <c r="CZ910">
        <v>1.65775401069519</v>
      </c>
      <c r="DA910">
        <v>1.8895478131949599</v>
      </c>
      <c r="DB910">
        <v>1.6684771255483599</v>
      </c>
      <c r="DC910">
        <v>1.2912267928649399</v>
      </c>
      <c r="DD910">
        <v>1.24472315692872</v>
      </c>
      <c r="DE910">
        <v>1.24472315692872</v>
      </c>
      <c r="DF910">
        <v>1.09360009360009</v>
      </c>
      <c r="DG910">
        <v>1.1826067107966201</v>
      </c>
      <c r="DH910">
        <v>1.1826067107966201</v>
      </c>
      <c r="DI910">
        <v>1.26993589022607</v>
      </c>
      <c r="DJ910">
        <v>1.0601956358164</v>
      </c>
      <c r="DK910">
        <v>1.1165331391114299</v>
      </c>
      <c r="DL910">
        <v>1.1727861771058301</v>
      </c>
      <c r="DM910">
        <v>1.2284082798001399</v>
      </c>
      <c r="DN910">
        <v>1.20818547433168</v>
      </c>
      <c r="DO910" s="70">
        <v>1.15792556131715</v>
      </c>
      <c r="DP910">
        <v>1.07722007722008</v>
      </c>
      <c r="DS910">
        <v>1.3479773814702001</v>
      </c>
      <c r="DT910">
        <v>1.8895478131949599</v>
      </c>
      <c r="DU910">
        <v>2.1388394446422199</v>
      </c>
      <c r="DV910">
        <v>1.20460358056266</v>
      </c>
      <c r="DW910">
        <v>1.39920159680639</v>
      </c>
      <c r="DX910">
        <v>1.2863025962399299</v>
      </c>
    </row>
    <row r="911" spans="102:128" ht="15">
      <c r="CX911">
        <v>2.15273775216138</v>
      </c>
      <c r="CY911">
        <v>1.3479773814702001</v>
      </c>
      <c r="CZ911">
        <v>1.65775401069519</v>
      </c>
      <c r="DA911">
        <v>1.8895478131949599</v>
      </c>
      <c r="DB911">
        <v>1.6684771255483599</v>
      </c>
      <c r="DC911">
        <v>1.2912267928649399</v>
      </c>
      <c r="DD911">
        <v>1.24472315692872</v>
      </c>
      <c r="DE911">
        <v>1.24472315692872</v>
      </c>
      <c r="DF911">
        <v>1.09360009360009</v>
      </c>
      <c r="DG911">
        <v>1.1826067107966201</v>
      </c>
      <c r="DH911">
        <v>1.1826067107966201</v>
      </c>
      <c r="DI911">
        <v>1.26993589022607</v>
      </c>
      <c r="DJ911">
        <v>1.0601956358164</v>
      </c>
      <c r="DK911">
        <v>1.1165331391114299</v>
      </c>
      <c r="DL911">
        <v>1.1727861771058301</v>
      </c>
      <c r="DM911">
        <v>1.2284082798001399</v>
      </c>
      <c r="DN911">
        <v>1.20818547433168</v>
      </c>
      <c r="DO911" s="70">
        <v>1.15792556131715</v>
      </c>
      <c r="DP911">
        <v>1.07722007722008</v>
      </c>
      <c r="DS911">
        <v>1.3479773814702001</v>
      </c>
      <c r="DT911">
        <v>1.8895478131949599</v>
      </c>
      <c r="DU911">
        <v>2.1388394446422199</v>
      </c>
      <c r="DV911">
        <v>1.20460358056266</v>
      </c>
      <c r="DW911">
        <v>1.39920159680639</v>
      </c>
      <c r="DX911">
        <v>1.2863025962399299</v>
      </c>
    </row>
    <row r="912" spans="102:128" ht="15">
      <c r="CX912">
        <v>2.15273775216138</v>
      </c>
      <c r="CY912">
        <v>1.3479773814702001</v>
      </c>
      <c r="CZ912">
        <v>1.65775401069519</v>
      </c>
      <c r="DA912">
        <v>1.8895478131949599</v>
      </c>
      <c r="DB912">
        <v>1.6684771255483599</v>
      </c>
      <c r="DC912">
        <v>1.2912267928649399</v>
      </c>
      <c r="DD912">
        <v>1.24472315692872</v>
      </c>
      <c r="DE912">
        <v>1.24472315692872</v>
      </c>
      <c r="DF912">
        <v>1.09360009360009</v>
      </c>
      <c r="DG912">
        <v>1.1826067107966201</v>
      </c>
      <c r="DH912">
        <v>1.1826067107966201</v>
      </c>
      <c r="DI912">
        <v>1.26993589022607</v>
      </c>
      <c r="DJ912">
        <v>1.0601956358164</v>
      </c>
      <c r="DK912">
        <v>1.1165331391114299</v>
      </c>
      <c r="DL912">
        <v>1.1727861771058301</v>
      </c>
      <c r="DM912">
        <v>1.2284082798001399</v>
      </c>
      <c r="DN912">
        <v>1.20818547433168</v>
      </c>
      <c r="DO912" s="70">
        <v>1.15792556131715</v>
      </c>
      <c r="DP912">
        <v>1.07722007722008</v>
      </c>
      <c r="DS912">
        <v>1.3479773814702001</v>
      </c>
      <c r="DT912">
        <v>1.8895478131949599</v>
      </c>
      <c r="DU912">
        <v>2.1388394446422199</v>
      </c>
      <c r="DV912">
        <v>1.20460358056266</v>
      </c>
      <c r="DW912">
        <v>1.39920159680639</v>
      </c>
      <c r="DX912">
        <v>1.2863025962399299</v>
      </c>
    </row>
    <row r="913" spans="102:128" ht="15">
      <c r="CX913">
        <v>2.15273775216138</v>
      </c>
      <c r="CY913">
        <v>1.3479773814702001</v>
      </c>
      <c r="CZ913">
        <v>1.65775401069519</v>
      </c>
      <c r="DA913">
        <v>1.8895478131949599</v>
      </c>
      <c r="DB913">
        <v>1.6684771255483599</v>
      </c>
      <c r="DC913">
        <v>1.2912267928649399</v>
      </c>
      <c r="DD913">
        <v>1.24472315692872</v>
      </c>
      <c r="DE913">
        <v>1.24472315692872</v>
      </c>
      <c r="DF913">
        <v>1.09360009360009</v>
      </c>
      <c r="DG913">
        <v>1.1826067107966201</v>
      </c>
      <c r="DH913">
        <v>1.1826067107966201</v>
      </c>
      <c r="DI913">
        <v>1.26993589022607</v>
      </c>
      <c r="DJ913">
        <v>1.0601956358164</v>
      </c>
      <c r="DK913">
        <v>1.1165331391114299</v>
      </c>
      <c r="DL913">
        <v>1.1727861771058301</v>
      </c>
      <c r="DM913">
        <v>1.2284082798001399</v>
      </c>
      <c r="DN913">
        <v>1.20818547433168</v>
      </c>
      <c r="DO913" s="70">
        <v>1.15792556131715</v>
      </c>
      <c r="DP913">
        <v>1.07722007722008</v>
      </c>
      <c r="DS913">
        <v>1.3479773814702001</v>
      </c>
      <c r="DT913">
        <v>1.8895478131949599</v>
      </c>
      <c r="DU913">
        <v>2.1388394446422199</v>
      </c>
      <c r="DV913">
        <v>1.20460358056266</v>
      </c>
      <c r="DW913">
        <v>1.39920159680639</v>
      </c>
      <c r="DX913">
        <v>1.2863025962399299</v>
      </c>
    </row>
    <row r="914" spans="102:128" ht="15">
      <c r="CX914">
        <v>2.15273775216138</v>
      </c>
      <c r="CY914">
        <v>1.3479773814702001</v>
      </c>
      <c r="CZ914">
        <v>1.65775401069519</v>
      </c>
      <c r="DA914">
        <v>1.8895478131949599</v>
      </c>
      <c r="DB914">
        <v>1.6684771255483599</v>
      </c>
      <c r="DC914">
        <v>1.2912267928649399</v>
      </c>
      <c r="DD914">
        <v>1.24472315692872</v>
      </c>
      <c r="DE914">
        <v>1.24472315692872</v>
      </c>
      <c r="DF914">
        <v>1.09360009360009</v>
      </c>
      <c r="DG914">
        <v>1.1826067107966201</v>
      </c>
      <c r="DH914">
        <v>1.1826067107966201</v>
      </c>
      <c r="DI914">
        <v>1.26993589022607</v>
      </c>
      <c r="DJ914">
        <v>1.0601956358164</v>
      </c>
      <c r="DK914">
        <v>1.1165331391114299</v>
      </c>
      <c r="DL914">
        <v>1.1727861771058301</v>
      </c>
      <c r="DM914">
        <v>1.2284082798001399</v>
      </c>
      <c r="DN914">
        <v>1.20818547433168</v>
      </c>
      <c r="DO914" s="70">
        <v>1.15792556131715</v>
      </c>
      <c r="DP914">
        <v>1.07722007722008</v>
      </c>
      <c r="DS914">
        <v>1.3479773814702001</v>
      </c>
      <c r="DT914">
        <v>1.8895478131949599</v>
      </c>
      <c r="DU914">
        <v>2.1388394446422199</v>
      </c>
      <c r="DV914">
        <v>1.20460358056266</v>
      </c>
      <c r="DW914">
        <v>1.39920159680639</v>
      </c>
      <c r="DX914">
        <v>1.2863025962399299</v>
      </c>
    </row>
    <row r="915" spans="102:128" ht="15">
      <c r="CX915">
        <v>2.15273775216138</v>
      </c>
      <c r="CY915">
        <v>1.3479773814702001</v>
      </c>
      <c r="CZ915">
        <v>1.65775401069519</v>
      </c>
      <c r="DA915">
        <v>1.8895478131949599</v>
      </c>
      <c r="DB915">
        <v>1.6684771255483599</v>
      </c>
      <c r="DC915">
        <v>1.2912267928649399</v>
      </c>
      <c r="DD915">
        <v>1.24472315692872</v>
      </c>
      <c r="DE915">
        <v>1.24472315692872</v>
      </c>
      <c r="DF915">
        <v>1.09360009360009</v>
      </c>
      <c r="DG915">
        <v>1.1826067107966201</v>
      </c>
      <c r="DH915">
        <v>1.1826067107966201</v>
      </c>
      <c r="DI915">
        <v>1.26993589022607</v>
      </c>
      <c r="DJ915">
        <v>1.0601956358164</v>
      </c>
      <c r="DK915">
        <v>1.1165331391114299</v>
      </c>
      <c r="DL915">
        <v>1.1727861771058301</v>
      </c>
      <c r="DM915">
        <v>1.2284082798001399</v>
      </c>
      <c r="DN915">
        <v>1.20818547433168</v>
      </c>
      <c r="DO915" s="70">
        <v>1.15792556131715</v>
      </c>
      <c r="DP915">
        <v>1.07722007722008</v>
      </c>
      <c r="DS915">
        <v>1.3479773814702001</v>
      </c>
      <c r="DT915">
        <v>1.8895478131949599</v>
      </c>
      <c r="DU915">
        <v>2.1388394446422199</v>
      </c>
      <c r="DV915">
        <v>1.20460358056266</v>
      </c>
      <c r="DW915">
        <v>1.39920159680639</v>
      </c>
      <c r="DX915">
        <v>1.2863025962399299</v>
      </c>
    </row>
  </sheetData>
  <mergeCells count="3">
    <mergeCell ref="AH1:AI12"/>
    <mergeCell ref="BN1:BO12"/>
    <mergeCell ref="CT1:CU12"/>
  </mergeCells>
  <conditionalFormatting sqref="A2:A82">
    <cfRule type="containsText" dxfId="409" priority="369" operator="containsText" text="Negative">
      <formula>NOT(ISERROR(SEARCH("Negative",A2)))</formula>
    </cfRule>
  </conditionalFormatting>
  <conditionalFormatting sqref="AJ58:AL72">
    <cfRule type="containsText" dxfId="408" priority="659" operator="containsText" text="Negative">
      <formula>NOT(ISERROR(SEARCH("Negative",AJ58)))</formula>
    </cfRule>
  </conditionalFormatting>
  <conditionalFormatting sqref="AJ74:AL77">
    <cfRule type="containsText" dxfId="407" priority="657" operator="containsText" text="Negative">
      <formula>NOT(ISERROR(SEARCH("Negative",AJ74)))</formula>
    </cfRule>
  </conditionalFormatting>
  <conditionalFormatting sqref="AJ39:AM40">
    <cfRule type="containsText" dxfId="406" priority="673" operator="containsText" text="Negative">
      <formula>NOT(ISERROR(SEARCH("Negative",AJ39)))</formula>
    </cfRule>
  </conditionalFormatting>
  <conditionalFormatting sqref="AJ52:AM52">
    <cfRule type="containsText" dxfId="405" priority="665" operator="containsText" text="Negative">
      <formula>NOT(ISERROR(SEARCH("Negative",AJ52)))</formula>
    </cfRule>
  </conditionalFormatting>
  <conditionalFormatting sqref="AJ80:AM82">
    <cfRule type="containsText" dxfId="404" priority="653" operator="containsText" text="Negative">
      <formula>NOT(ISERROR(SEARCH("Negative",AJ80)))</formula>
    </cfRule>
  </conditionalFormatting>
  <conditionalFormatting sqref="AJ57:AO57">
    <cfRule type="containsText" dxfId="403" priority="641" operator="containsText" text="Negative">
      <formula>NOT(ISERROR(SEARCH("Negative",AJ57)))</formula>
    </cfRule>
  </conditionalFormatting>
  <conditionalFormatting sqref="AJ41:AP41">
    <cfRule type="containsText" dxfId="402" priority="623" operator="containsText" text="Negative">
      <formula>NOT(ISERROR(SEARCH("Negative",AJ41)))</formula>
    </cfRule>
  </conditionalFormatting>
  <conditionalFormatting sqref="AJ42:AP42">
    <cfRule type="containsText" dxfId="401" priority="671" operator="containsText" text="Negative">
      <formula>NOT(ISERROR(SEARCH("Negative",AJ42)))</formula>
    </cfRule>
  </conditionalFormatting>
  <conditionalFormatting sqref="AJ43:AP43">
    <cfRule type="containsText" dxfId="400" priority="613" operator="containsText" text="Negative">
      <formula>NOT(ISERROR(SEARCH("Negative",AJ43)))</formula>
    </cfRule>
  </conditionalFormatting>
  <conditionalFormatting sqref="AJ78:AP78">
    <cfRule type="containsText" dxfId="399" priority="581" operator="containsText" text="Negative">
      <formula>NOT(ISERROR(SEARCH("Negative",AJ78)))</formula>
    </cfRule>
  </conditionalFormatting>
  <conditionalFormatting sqref="AJ79:AP79">
    <cfRule type="containsText" dxfId="398" priority="629" operator="containsText" text="Negative">
      <formula>NOT(ISERROR(SEARCH("Negative",AJ79)))</formula>
    </cfRule>
  </conditionalFormatting>
  <conditionalFormatting sqref="AJ50:AQ50">
    <cfRule type="containsText" dxfId="397" priority="645" operator="containsText" text="Negative">
      <formula>NOT(ISERROR(SEARCH("Negative",AJ50)))</formula>
    </cfRule>
  </conditionalFormatting>
  <conditionalFormatting sqref="AJ53:AQ53">
    <cfRule type="containsText" dxfId="396" priority="599" operator="containsText" text="Negative">
      <formula>NOT(ISERROR(SEARCH("Negative",AJ53)))</formula>
    </cfRule>
  </conditionalFormatting>
  <conditionalFormatting sqref="AJ54:AQ54">
    <cfRule type="containsText" dxfId="395" priority="663" operator="containsText" text="Negative">
      <formula>NOT(ISERROR(SEARCH("Negative",AJ54)))</formula>
    </cfRule>
  </conditionalFormatting>
  <conditionalFormatting sqref="AJ55:AQ55">
    <cfRule type="containsText" dxfId="394" priority="537" operator="containsText" text="Negative">
      <formula>NOT(ISERROR(SEARCH("Negative",AJ55)))</formula>
    </cfRule>
  </conditionalFormatting>
  <conditionalFormatting sqref="AJ56:AQ56">
    <cfRule type="containsText" dxfId="393" priority="661" operator="containsText" text="Negative">
      <formula>NOT(ISERROR(SEARCH("Negative",AJ56)))</formula>
    </cfRule>
  </conditionalFormatting>
  <conditionalFormatting sqref="AJ51:AS51">
    <cfRule type="containsText" dxfId="392" priority="603" operator="containsText" text="Negative">
      <formula>NOT(ISERROR(SEARCH("Negative",AJ51)))</formula>
    </cfRule>
  </conditionalFormatting>
  <conditionalFormatting sqref="AJ1:BD1 AJ2:BE37">
    <cfRule type="containsText" dxfId="391" priority="678" operator="containsText" text="Negative">
      <formula>NOT(ISERROR(SEARCH("Negative",AJ1)))</formula>
    </cfRule>
  </conditionalFormatting>
  <conditionalFormatting sqref="AJ38:BD38 AT43:AV43 AS44:AV44 AJ44:AK49 AT46:BD47 AS52 AS55:BD55 AU57:BD57 AM58:AQ58 AU58:AV59 AY58:BD59 AM60:AP61 AS64:BD65 AS66:AV67 AJ73:AR73 AM75:AR75 AM76:AO77 AO80:AO81">
    <cfRule type="containsText" dxfId="390" priority="676" operator="containsText" text="Negative">
      <formula>NOT(ISERROR(SEARCH("Negative",AJ38)))</formula>
    </cfRule>
  </conditionalFormatting>
  <conditionalFormatting sqref="AL39:AL40">
    <cfRule type="containsText" dxfId="389" priority="672" operator="containsText" text="LOD">
      <formula>NOT(ISERROR(SEARCH("LOD",AL39)))</formula>
    </cfRule>
  </conditionalFormatting>
  <conditionalFormatting sqref="AL42">
    <cfRule type="containsText" dxfId="388" priority="670" operator="containsText" text="LOD">
      <formula>NOT(ISERROR(SEARCH("LOD",AL42)))</formula>
    </cfRule>
  </conditionalFormatting>
  <conditionalFormatting sqref="AL44:AL49">
    <cfRule type="containsText" dxfId="387" priority="666" operator="containsText" text="LOD">
      <formula>NOT(ISERROR(SEARCH("LOD",AL44)))</formula>
    </cfRule>
  </conditionalFormatting>
  <conditionalFormatting sqref="AL45:AL49">
    <cfRule type="containsText" dxfId="386" priority="667" operator="containsText" text="Negative">
      <formula>NOT(ISERROR(SEARCH("Negative",AL45)))</formula>
    </cfRule>
  </conditionalFormatting>
  <conditionalFormatting sqref="AL52">
    <cfRule type="containsText" dxfId="385" priority="664" operator="containsText" text="LOD">
      <formula>NOT(ISERROR(SEARCH("LOD",AL52)))</formula>
    </cfRule>
  </conditionalFormatting>
  <conditionalFormatting sqref="AL54">
    <cfRule type="containsText" dxfId="384" priority="662" operator="containsText" text="LOD">
      <formula>NOT(ISERROR(SEARCH("LOD",AL54)))</formula>
    </cfRule>
  </conditionalFormatting>
  <conditionalFormatting sqref="AL56">
    <cfRule type="containsText" dxfId="383" priority="660" operator="containsText" text="LOD">
      <formula>NOT(ISERROR(SEARCH("LOD",AL56)))</formula>
    </cfRule>
  </conditionalFormatting>
  <conditionalFormatting sqref="AL58:AL72">
    <cfRule type="containsText" dxfId="382" priority="658" operator="containsText" text="LOD">
      <formula>NOT(ISERROR(SEARCH("LOD",AL58)))</formula>
    </cfRule>
  </conditionalFormatting>
  <conditionalFormatting sqref="AL74:AL77">
    <cfRule type="containsText" dxfId="381" priority="656" operator="containsText" text="LOD">
      <formula>NOT(ISERROR(SEARCH("LOD",AL74)))</formula>
    </cfRule>
  </conditionalFormatting>
  <conditionalFormatting sqref="AL80:AL81">
    <cfRule type="containsText" dxfId="380" priority="652" operator="containsText" text="LOD">
      <formula>NOT(ISERROR(SEARCH("LOD",AL80)))</formula>
    </cfRule>
  </conditionalFormatting>
  <conditionalFormatting sqref="AL84:AL85">
    <cfRule type="containsText" dxfId="379" priority="368" operator="containsText" text="Negative">
      <formula>NOT(ISERROR(SEARCH("Negative",AL84)))</formula>
    </cfRule>
    <cfRule type="containsText" dxfId="378" priority="367" operator="containsText" text="LOD">
      <formula>NOT(ISERROR(SEARCH("LOD",AL84)))</formula>
    </cfRule>
  </conditionalFormatting>
  <conditionalFormatting sqref="AL87">
    <cfRule type="containsText" dxfId="377" priority="366" operator="containsText" text="Negative">
      <formula>NOT(ISERROR(SEARCH("Negative",AL87)))</formula>
    </cfRule>
    <cfRule type="containsText" dxfId="376" priority="365" operator="containsText" text="LOD">
      <formula>NOT(ISERROR(SEARCH("LOD",AL87)))</formula>
    </cfRule>
  </conditionalFormatting>
  <conditionalFormatting sqref="AL89">
    <cfRule type="containsText" dxfId="375" priority="364" operator="containsText" text="Negative">
      <formula>NOT(ISERROR(SEARCH("Negative",AL89)))</formula>
    </cfRule>
    <cfRule type="containsText" dxfId="374" priority="363" operator="containsText" text="LOD">
      <formula>NOT(ISERROR(SEARCH("LOD",AL89)))</formula>
    </cfRule>
  </conditionalFormatting>
  <conditionalFormatting sqref="AL93">
    <cfRule type="containsText" dxfId="373" priority="361" operator="containsText" text="LOD">
      <formula>NOT(ISERROR(SEARCH("LOD",AL93)))</formula>
    </cfRule>
    <cfRule type="containsText" dxfId="372" priority="362" operator="containsText" text="Negative">
      <formula>NOT(ISERROR(SEARCH("Negative",AL93)))</formula>
    </cfRule>
  </conditionalFormatting>
  <conditionalFormatting sqref="AL97:AL99">
    <cfRule type="containsText" dxfId="371" priority="355" operator="containsText" text="LOD">
      <formula>NOT(ISERROR(SEARCH("LOD",AL97)))</formula>
    </cfRule>
    <cfRule type="containsText" dxfId="370" priority="356" operator="containsText" text="Negative">
      <formula>NOT(ISERROR(SEARCH("Negative",AL97)))</formula>
    </cfRule>
  </conditionalFormatting>
  <conditionalFormatting sqref="AL103:AL108">
    <cfRule type="containsText" dxfId="369" priority="340" operator="containsText" text="Negative">
      <formula>NOT(ISERROR(SEARCH("Negative",AL103)))</formula>
    </cfRule>
    <cfRule type="containsText" dxfId="368" priority="339" operator="containsText" text="LOD">
      <formula>NOT(ISERROR(SEARCH("LOD",AL103)))</formula>
    </cfRule>
  </conditionalFormatting>
  <conditionalFormatting sqref="AL111">
    <cfRule type="containsText" dxfId="367" priority="345" operator="containsText" text="LOD">
      <formula>NOT(ISERROR(SEARCH("LOD",AL111)))</formula>
    </cfRule>
    <cfRule type="containsText" dxfId="366" priority="346" operator="containsText" text="Negative">
      <formula>NOT(ISERROR(SEARCH("Negative",AL111)))</formula>
    </cfRule>
  </conditionalFormatting>
  <conditionalFormatting sqref="AL114">
    <cfRule type="containsText" dxfId="365" priority="348" operator="containsText" text="Negative">
      <formula>NOT(ISERROR(SEARCH("Negative",AL114)))</formula>
    </cfRule>
    <cfRule type="containsText" dxfId="364" priority="347" operator="containsText" text="LOD">
      <formula>NOT(ISERROR(SEARCH("LOD",AL114)))</formula>
    </cfRule>
  </conditionalFormatting>
  <conditionalFormatting sqref="AL44:AO44">
    <cfRule type="containsText" dxfId="363" priority="669" operator="containsText" text="Negative">
      <formula>NOT(ISERROR(SEARCH("Negative",AL44)))</formula>
    </cfRule>
  </conditionalFormatting>
  <conditionalFormatting sqref="AM45:AO45">
    <cfRule type="containsText" dxfId="362" priority="647" operator="containsText" text="Negative">
      <formula>NOT(ISERROR(SEARCH("Negative",AM45)))</formula>
    </cfRule>
  </conditionalFormatting>
  <conditionalFormatting sqref="AM59:AO59">
    <cfRule type="containsText" dxfId="361" priority="639" operator="containsText" text="Negative">
      <formula>NOT(ISERROR(SEARCH("Negative",AM59)))</formula>
    </cfRule>
  </conditionalFormatting>
  <conditionalFormatting sqref="AM66:AO70">
    <cfRule type="containsText" dxfId="360" priority="635" operator="containsText" text="Negative">
      <formula>NOT(ISERROR(SEARCH("Negative",AM66)))</formula>
    </cfRule>
  </conditionalFormatting>
  <conditionalFormatting sqref="AM74:AP74">
    <cfRule type="containsText" dxfId="359" priority="587" operator="containsText" text="Negative">
      <formula>NOT(ISERROR(SEARCH("Negative",AM74)))</formula>
    </cfRule>
  </conditionalFormatting>
  <conditionalFormatting sqref="AM46:AQ49">
    <cfRule type="containsText" dxfId="358" priority="605" operator="containsText" text="Negative">
      <formula>NOT(ISERROR(SEARCH("Negative",AM46)))</formula>
    </cfRule>
  </conditionalFormatting>
  <conditionalFormatting sqref="AM62:AQ62">
    <cfRule type="containsText" dxfId="357" priority="637" operator="containsText" text="Negative">
      <formula>NOT(ISERROR(SEARCH("Negative",AM62)))</formula>
    </cfRule>
  </conditionalFormatting>
  <conditionalFormatting sqref="AM63:AQ63">
    <cfRule type="containsText" dxfId="356" priority="543" operator="containsText" text="Negative">
      <formula>NOT(ISERROR(SEARCH("Negative",AM63)))</formula>
    </cfRule>
  </conditionalFormatting>
  <conditionalFormatting sqref="AM64:AQ65">
    <cfRule type="containsText" dxfId="355" priority="545" operator="containsText" text="Negative">
      <formula>NOT(ISERROR(SEARCH("Negative",AM64)))</formula>
    </cfRule>
  </conditionalFormatting>
  <conditionalFormatting sqref="AM71:AQ72">
    <cfRule type="containsText" dxfId="354" priority="633" operator="containsText" text="Negative">
      <formula>NOT(ISERROR(SEARCH("Negative",AM71)))</formula>
    </cfRule>
  </conditionalFormatting>
  <conditionalFormatting sqref="AN39:AN40">
    <cfRule type="containsText" dxfId="353" priority="648" operator="containsText" text="LOD">
      <formula>NOT(ISERROR(SEARCH("LOD",AN39)))</formula>
    </cfRule>
  </conditionalFormatting>
  <conditionalFormatting sqref="AN45">
    <cfRule type="containsText" dxfId="352" priority="646" operator="containsText" text="LOD">
      <formula>NOT(ISERROR(SEARCH("LOD",AN45)))</formula>
    </cfRule>
  </conditionalFormatting>
  <conditionalFormatting sqref="AN50">
    <cfRule type="containsText" dxfId="351" priority="644" operator="containsText" text="LOD">
      <formula>NOT(ISERROR(SEARCH("LOD",AN50)))</formula>
    </cfRule>
  </conditionalFormatting>
  <conditionalFormatting sqref="AN52">
    <cfRule type="containsText" dxfId="350" priority="642" operator="containsText" text="LOD">
      <formula>NOT(ISERROR(SEARCH("LOD",AN52)))</formula>
    </cfRule>
  </conditionalFormatting>
  <conditionalFormatting sqref="AN57">
    <cfRule type="containsText" dxfId="349" priority="640" operator="containsText" text="LOD">
      <formula>NOT(ISERROR(SEARCH("LOD",AN57)))</formula>
    </cfRule>
  </conditionalFormatting>
  <conditionalFormatting sqref="AN59">
    <cfRule type="containsText" dxfId="348" priority="638" operator="containsText" text="LOD">
      <formula>NOT(ISERROR(SEARCH("LOD",AN59)))</formula>
    </cfRule>
  </conditionalFormatting>
  <conditionalFormatting sqref="AN62">
    <cfRule type="containsText" dxfId="347" priority="636" operator="containsText" text="LOD">
      <formula>NOT(ISERROR(SEARCH("LOD",AN62)))</formula>
    </cfRule>
  </conditionalFormatting>
  <conditionalFormatting sqref="AN66">
    <cfRule type="containsText" dxfId="346" priority="634" operator="containsText" text="LOD">
      <formula>NOT(ISERROR(SEARCH("LOD",AN66)))</formula>
    </cfRule>
  </conditionalFormatting>
  <conditionalFormatting sqref="AN72">
    <cfRule type="containsText" dxfId="345" priority="632" operator="containsText" text="LOD">
      <formula>NOT(ISERROR(SEARCH("LOD",AN72)))</formula>
    </cfRule>
  </conditionalFormatting>
  <conditionalFormatting sqref="AN79:AN82">
    <cfRule type="containsText" dxfId="344" priority="628" operator="containsText" text="LOD">
      <formula>NOT(ISERROR(SEARCH("LOD",AN79)))</formula>
    </cfRule>
  </conditionalFormatting>
  <conditionalFormatting sqref="AN80:AN82">
    <cfRule type="containsText" dxfId="343" priority="631" operator="containsText" text="Negative">
      <formula>NOT(ISERROR(SEARCH("Negative",AN80)))</formula>
    </cfRule>
  </conditionalFormatting>
  <conditionalFormatting sqref="AN84:AN90">
    <cfRule type="containsText" dxfId="342" priority="282" operator="containsText" text="Negative">
      <formula>NOT(ISERROR(SEARCH("Negative",AN84)))</formula>
    </cfRule>
    <cfRule type="containsText" dxfId="341" priority="281" operator="containsText" text="LOD">
      <formula>NOT(ISERROR(SEARCH("LOD",AN84)))</formula>
    </cfRule>
  </conditionalFormatting>
  <conditionalFormatting sqref="AN92">
    <cfRule type="containsText" dxfId="340" priority="295" operator="containsText" text="LOD">
      <formula>NOT(ISERROR(SEARCH("LOD",AN92)))</formula>
    </cfRule>
    <cfRule type="containsText" dxfId="339" priority="296" operator="containsText" text="Negative">
      <formula>NOT(ISERROR(SEARCH("Negative",AN92)))</formula>
    </cfRule>
  </conditionalFormatting>
  <conditionalFormatting sqref="AN94:AN97">
    <cfRule type="containsText" dxfId="338" priority="297" operator="containsText" text="LOD">
      <formula>NOT(ISERROR(SEARCH("LOD",AN94)))</formula>
    </cfRule>
    <cfRule type="containsText" dxfId="337" priority="298" operator="containsText" text="Negative">
      <formula>NOT(ISERROR(SEARCH("Negative",AN94)))</formula>
    </cfRule>
  </conditionalFormatting>
  <conditionalFormatting sqref="AN99:AN107">
    <cfRule type="containsText" dxfId="336" priority="305" operator="containsText" text="LOD">
      <formula>NOT(ISERROR(SEARCH("LOD",AN99)))</formula>
    </cfRule>
    <cfRule type="containsText" dxfId="335" priority="306" operator="containsText" text="Negative">
      <formula>NOT(ISERROR(SEARCH("Negative",AN99)))</formula>
    </cfRule>
  </conditionalFormatting>
  <conditionalFormatting sqref="AN110:AN112">
    <cfRule type="containsText" dxfId="334" priority="323" operator="containsText" text="LOD">
      <formula>NOT(ISERROR(SEARCH("LOD",AN110)))</formula>
    </cfRule>
    <cfRule type="containsText" dxfId="333" priority="324" operator="containsText" text="Negative">
      <formula>NOT(ISERROR(SEARCH("Negative",AN110)))</formula>
    </cfRule>
  </conditionalFormatting>
  <conditionalFormatting sqref="AN114:AN118">
    <cfRule type="containsText" dxfId="332" priority="330" operator="containsText" text="Negative">
      <formula>NOT(ISERROR(SEARCH("Negative",AN114)))</formula>
    </cfRule>
    <cfRule type="containsText" dxfId="331" priority="329" operator="containsText" text="LOD">
      <formula>NOT(ISERROR(SEARCH("LOD",AN114)))</formula>
    </cfRule>
  </conditionalFormatting>
  <conditionalFormatting sqref="AN40:AO40">
    <cfRule type="containsText" dxfId="330" priority="649" operator="containsText" text="Negative">
      <formula>NOT(ISERROR(SEARCH("Negative",AN40)))</formula>
    </cfRule>
  </conditionalFormatting>
  <conditionalFormatting sqref="AN39:AP39">
    <cfRule type="containsText" dxfId="329" priority="651" operator="containsText" text="Negative">
      <formula>NOT(ISERROR(SEARCH("Negative",AN39)))</formula>
    </cfRule>
  </conditionalFormatting>
  <conditionalFormatting sqref="AN52:AQ52">
    <cfRule type="containsText" dxfId="328" priority="643" operator="containsText" text="Negative">
      <formula>NOT(ISERROR(SEARCH("Negative",AN52)))</formula>
    </cfRule>
  </conditionalFormatting>
  <conditionalFormatting sqref="AO82:AR82">
    <cfRule type="containsText" dxfId="327" priority="559" operator="containsText" text="Negative">
      <formula>NOT(ISERROR(SEARCH("Negative",AO82)))</formula>
    </cfRule>
  </conditionalFormatting>
  <conditionalFormatting sqref="AP40">
    <cfRule type="containsText" dxfId="326" priority="625" operator="containsText" text="Negative">
      <formula>NOT(ISERROR(SEARCH("Negative",AP40)))</formula>
    </cfRule>
  </conditionalFormatting>
  <conditionalFormatting sqref="AP40:AP41">
    <cfRule type="containsText" dxfId="325" priority="622" operator="containsText" text="LOD">
      <formula>NOT(ISERROR(SEARCH("LOD",AP40)))</formula>
    </cfRule>
  </conditionalFormatting>
  <conditionalFormatting sqref="AP43:AP45">
    <cfRule type="containsText" dxfId="324" priority="608" operator="containsText" text="LOD">
      <formula>NOT(ISERROR(SEARCH("LOD",AP43)))</formula>
    </cfRule>
  </conditionalFormatting>
  <conditionalFormatting sqref="AP44:AP45">
    <cfRule type="containsText" dxfId="323" priority="609" operator="containsText" text="Negative">
      <formula>NOT(ISERROR(SEARCH("Negative",AP44)))</formula>
    </cfRule>
  </conditionalFormatting>
  <conditionalFormatting sqref="AP51">
    <cfRule type="containsText" dxfId="322" priority="602" operator="containsText" text="LOD">
      <formula>NOT(ISERROR(SEARCH("LOD",AP51)))</formula>
    </cfRule>
  </conditionalFormatting>
  <conditionalFormatting sqref="AP57">
    <cfRule type="containsText" dxfId="321" priority="534" operator="containsText" text="LOD">
      <formula>NOT(ISERROR(SEARCH("LOD",AP57)))</formula>
    </cfRule>
  </conditionalFormatting>
  <conditionalFormatting sqref="AP59">
    <cfRule type="containsText" dxfId="320" priority="532" operator="containsText" text="LOD">
      <formula>NOT(ISERROR(SEARCH("LOD",AP59)))</formula>
    </cfRule>
    <cfRule type="containsText" dxfId="319" priority="533" operator="containsText" text="Negative">
      <formula>NOT(ISERROR(SEARCH("Negative",AP59)))</formula>
    </cfRule>
  </conditionalFormatting>
  <conditionalFormatting sqref="AP66:AP69">
    <cfRule type="containsText" dxfId="318" priority="549" operator="containsText" text="Negative">
      <formula>NOT(ISERROR(SEARCH("Negative",AP66)))</formula>
    </cfRule>
  </conditionalFormatting>
  <conditionalFormatting sqref="AP66:AP70">
    <cfRule type="containsText" dxfId="317" priority="548" operator="containsText" text="LOD">
      <formula>NOT(ISERROR(SEARCH("LOD",AP66)))</formula>
    </cfRule>
  </conditionalFormatting>
  <conditionalFormatting sqref="AP74">
    <cfRule type="containsText" dxfId="316" priority="586" operator="containsText" text="LOD">
      <formula>NOT(ISERROR(SEARCH("LOD",AP74)))</formula>
    </cfRule>
  </conditionalFormatting>
  <conditionalFormatting sqref="AP76:AP78">
    <cfRule type="containsText" dxfId="315" priority="580" operator="containsText" text="LOD">
      <formula>NOT(ISERROR(SEARCH("LOD",AP76)))</formula>
    </cfRule>
  </conditionalFormatting>
  <conditionalFormatting sqref="AP77">
    <cfRule type="containsText" dxfId="314" priority="583" operator="containsText" text="Negative">
      <formula>NOT(ISERROR(SEARCH("Negative",AP77)))</formula>
    </cfRule>
  </conditionalFormatting>
  <conditionalFormatting sqref="AP80">
    <cfRule type="containsText" dxfId="313" priority="579" operator="containsText" text="Negative">
      <formula>NOT(ISERROR(SEARCH("Negative",AP80)))</formula>
    </cfRule>
  </conditionalFormatting>
  <conditionalFormatting sqref="AP80:AP81">
    <cfRule type="containsText" dxfId="312" priority="576" operator="containsText" text="LOD">
      <formula>NOT(ISERROR(SEARCH("LOD",AP80)))</formula>
    </cfRule>
  </conditionalFormatting>
  <conditionalFormatting sqref="AP84:AP85">
    <cfRule type="containsText" dxfId="311" priority="278" operator="containsText" text="Negative">
      <formula>NOT(ISERROR(SEARCH("Negative",AP84)))</formula>
    </cfRule>
    <cfRule type="containsText" dxfId="310" priority="277" operator="containsText" text="LOD">
      <formula>NOT(ISERROR(SEARCH("LOD",AP84)))</formula>
    </cfRule>
  </conditionalFormatting>
  <conditionalFormatting sqref="AP87:AP101">
    <cfRule type="containsText" dxfId="309" priority="248" operator="containsText" text="Negative">
      <formula>NOT(ISERROR(SEARCH("Negative",AP87)))</formula>
    </cfRule>
    <cfRule type="containsText" dxfId="308" priority="247" operator="containsText" text="LOD">
      <formula>NOT(ISERROR(SEARCH("LOD",AP87)))</formula>
    </cfRule>
  </conditionalFormatting>
  <conditionalFormatting sqref="AP103:AP112">
    <cfRule type="containsText" dxfId="307" priority="236" operator="containsText" text="Negative">
      <formula>NOT(ISERROR(SEARCH("Negative",AP103)))</formula>
    </cfRule>
    <cfRule type="containsText" dxfId="306" priority="235" operator="containsText" text="LOD">
      <formula>NOT(ISERROR(SEARCH("LOD",AP103)))</formula>
    </cfRule>
  </conditionalFormatting>
  <conditionalFormatting sqref="AP114:AP118">
    <cfRule type="containsText" dxfId="305" priority="226" operator="containsText" text="Negative">
      <formula>NOT(ISERROR(SEARCH("Negative",AP114)))</formula>
    </cfRule>
    <cfRule type="containsText" dxfId="304" priority="225" operator="containsText" text="LOD">
      <formula>NOT(ISERROR(SEARCH("LOD",AP114)))</formula>
    </cfRule>
  </conditionalFormatting>
  <conditionalFormatting sqref="AP53:AQ53">
    <cfRule type="containsText" dxfId="303" priority="598" operator="containsText" text="LOD">
      <formula>NOT(ISERROR(SEARCH("LOD",AP53)))</formula>
    </cfRule>
  </conditionalFormatting>
  <conditionalFormatting sqref="AP76:AQ76">
    <cfRule type="containsText" dxfId="302" priority="585" operator="containsText" text="Negative">
      <formula>NOT(ISERROR(SEARCH("Negative",AP76)))</formula>
    </cfRule>
  </conditionalFormatting>
  <conditionalFormatting sqref="AP81:AQ81">
    <cfRule type="containsText" dxfId="301" priority="577" operator="containsText" text="Negative">
      <formula>NOT(ISERROR(SEARCH("Negative",AP81)))</formula>
    </cfRule>
  </conditionalFormatting>
  <conditionalFormatting sqref="AP57:AR57">
    <cfRule type="containsText" dxfId="300" priority="535" operator="containsText" text="Negative">
      <formula>NOT(ISERROR(SEARCH("Negative",AP57)))</formula>
    </cfRule>
  </conditionalFormatting>
  <conditionalFormatting sqref="AP70:AR70">
    <cfRule type="containsText" dxfId="299" priority="557" operator="containsText" text="Negative">
      <formula>NOT(ISERROR(SEARCH("Negative",AP70)))</formula>
    </cfRule>
  </conditionalFormatting>
  <conditionalFormatting sqref="AQ39:AQ42">
    <cfRule type="containsText" dxfId="298" priority="616" operator="containsText" text="LOD">
      <formula>NOT(ISERROR(SEARCH("LOD",AQ39)))</formula>
    </cfRule>
  </conditionalFormatting>
  <conditionalFormatting sqref="AQ39:AQ43">
    <cfRule type="containsText" dxfId="297" priority="617" operator="containsText" text="Negative">
      <formula>NOT(ISERROR(SEARCH("Negative",AQ39)))</formula>
    </cfRule>
  </conditionalFormatting>
  <conditionalFormatting sqref="AQ44">
    <cfRule type="containsText" dxfId="296" priority="614" operator="containsText" text="LOD">
      <formula>NOT(ISERROR(SEARCH("LOD",AQ44)))</formula>
    </cfRule>
  </conditionalFormatting>
  <conditionalFormatting sqref="AQ44:AQ45">
    <cfRule type="containsText" dxfId="295" priority="615" operator="containsText" text="Negative">
      <formula>NOT(ISERROR(SEARCH("Negative",AQ44)))</formula>
    </cfRule>
  </conditionalFormatting>
  <conditionalFormatting sqref="AQ48">
    <cfRule type="containsText" dxfId="294" priority="604" operator="containsText" text="LOD">
      <formula>NOT(ISERROR(SEARCH("LOD",AQ48)))</formula>
    </cfRule>
  </conditionalFormatting>
  <conditionalFormatting sqref="AQ55">
    <cfRule type="containsText" dxfId="293" priority="536" operator="containsText" text="LOD">
      <formula>NOT(ISERROR(SEARCH("LOD",AQ55)))</formula>
    </cfRule>
  </conditionalFormatting>
  <conditionalFormatting sqref="AQ59:AQ61">
    <cfRule type="containsText" dxfId="292" priority="539" operator="containsText" text="Negative">
      <formula>NOT(ISERROR(SEARCH("Negative",AQ59)))</formula>
    </cfRule>
  </conditionalFormatting>
  <conditionalFormatting sqref="AQ60:AQ61">
    <cfRule type="containsText" dxfId="291" priority="538" operator="containsText" text="LOD">
      <formula>NOT(ISERROR(SEARCH("LOD",AQ60)))</formula>
    </cfRule>
  </conditionalFormatting>
  <conditionalFormatting sqref="AQ63">
    <cfRule type="containsText" dxfId="290" priority="542" operator="containsText" text="LOD">
      <formula>NOT(ISERROR(SEARCH("LOD",AQ63)))</formula>
    </cfRule>
  </conditionalFormatting>
  <conditionalFormatting sqref="AQ65:AQ66">
    <cfRule type="containsText" dxfId="289" priority="544" operator="containsText" text="LOD">
      <formula>NOT(ISERROR(SEARCH("LOD",AQ65)))</formula>
    </cfRule>
  </conditionalFormatting>
  <conditionalFormatting sqref="AQ66:AQ69">
    <cfRule type="containsText" dxfId="288" priority="547" operator="containsText" text="Negative">
      <formula>NOT(ISERROR(SEARCH("Negative",AQ66)))</formula>
    </cfRule>
  </conditionalFormatting>
  <conditionalFormatting sqref="AQ77:AQ78">
    <cfRule type="containsText" dxfId="287" priority="569" operator="containsText" text="Negative">
      <formula>NOT(ISERROR(SEARCH("Negative",AQ77)))</formula>
    </cfRule>
  </conditionalFormatting>
  <conditionalFormatting sqref="AQ77:AQ80">
    <cfRule type="containsText" dxfId="286" priority="568" operator="containsText" text="LOD">
      <formula>NOT(ISERROR(SEARCH("LOD",AQ77)))</formula>
    </cfRule>
  </conditionalFormatting>
  <conditionalFormatting sqref="AQ84 AS84 AU84:AV84 AY84:AZ84 BB84:BC84 AM84:AM85 AO84:AO85 AR85:AS85 AU85:AW85 AY85 BA85 BC85 AL86:AM86 AO86:AQ86 AU86:AV86 AY86:AZ86 BB86:BC86 AM87 AS87 AU87:AW87 AY87 BA87 BC87 AO87:AO90 AL88:AM88 AU88:AV88 AY88:AZ88 BB88:BC88 AM89 AU89:AW89 AY89 BA89 AL90:AM90 AQ90 AU90:AV90 AY90:BC90 AL91:AO91 AU91:AW91 AY91 BC91 AS91:AS92 AL92:AM92 AO92 AY92:BC92 AU92:AV93 AM93:AO93 AR93:AS93 BA93 BC93 AY93:AY94 AU94:AW94 BB94:BC94 AL94:AM96 AO94:AO97 AR95:AS95 AY95:BA95 AU95:AV96 BC96 AY96:AY97 AM97 AQ97 AU97:AW97 BA97:BC97 AS97:AS98 AM98:AO98 AU98:AV98 AY98:AZ98 BC98 AM99 AQ99 AU99:AW99 AY99 BA99:BC99 AO99:AO101 AS100 AY100:AZ100 BC100 AL100:AM102 AU100:AV102 AY101 BA101:BC101 AO102:AP102 AY102:AZ102 BC102 AU103:AW103 BA103:BC103 AY103:AY104 AS103:AS105 AM103:AM107 AO103:AO107 AU104:AV104 BC104 AU105:AW105 AY105:BC105 AQ105:AQ106 AU106:AV106 AY106:AZ106 AU107:AW107 BA107:BC107 AS107:AS108 AY107:AY108 AM108:AO108 AU108:AV108 BC108 AL109:AO109 AQ109 AU109:AW109 AY109:BC109 AL110:AM110 BC110 AU110:AV111 AY110:AY111 AO110:AO112 AM111 AQ111 BA111 AL112:AM112 AS112 AU112:AW112 AY112:BC112 AL113:AV113 AX113:AY113 BA113 BC113 AM114 AS114 AY114 BB114:BC115 AU114:AV117 AO114:AO118 AY115:AZ115 AL115:AM118 AY116:AY117 BA116:BA117 BC116:BC117 AS116:AS118 AQ118 AU118:AW118 AY118:AZ118 BB118">
    <cfRule type="cellIs" dxfId="285" priority="381" operator="lessThan">
      <formula>0</formula>
    </cfRule>
  </conditionalFormatting>
  <conditionalFormatting sqref="AQ84 AS84 AU84:AV84 AY84:AZ84 BB84:BE84 AM84:AM85 AO84:AO85 AR85:AS85 AU85:AW85 AY85 BA85 BC85:BE85 AL86:AM86 AO86:AQ86 AU86:AV86 AY86:AZ86 BB86:BE86 AM87 AS87 AU87:AW87 AY87 BA87 BC87:BE87 AO87:AO90 AL88:AM88 AU88:AV88 AY88:AZ88 BB88:BE88 AM89 AU89:AW89 AY89 BA89 AL90:AM90 AQ90 AU90:AV90 AY90:BE90 AL91:AO91 AU91:AW91 AY91 BC91:BE91 AS91:AS92 AL92:AM92 AO92 AY92:BE92 AU92:AV93 AM93:AO93 AR93:AS93 BA93 BC93:BE93 AY93:AY94 AU94:AW94 BB94:BE94 AL94:AM96 AO94:AO97 AR95:AS95 AY95:BA95 AU95:AV96 BC96:BE96 AY96:AY97 AM97 AQ97 AU97:AW97 BA97:BE97 AS97:AS98 AM98:AO98 AU98:AV98 AY98:AZ98 BC98:BE98 AM99 AQ99 AU99:AW99 AY99 BA99:BE99 AO99:AO101 AS100 AY100:AZ100 BC100:BE100 AL100:AM102 AU100:AV102 AY101 BA101:BE101 AO102:AP102 AY102:AZ102 BC102:BE102 AU103:AW103 BA103:BE103 AY103:AY104 AS103:AS105 AM103:AM107 AO103:AO107 AU104:AV104 BC104:BE104 AU105:AW105 AY105:BE105 AQ105:AQ106 AU106:AV106 AY106:AZ106 AU107:AW107 BA107:BE107 AS107:AS108 AY107:AY108 AM108:AO108 AU108:AV108 BC108:BE108 AL109:AO109 AQ109 AU109:AW109 AY109:BE109 AL110:AM110 BC110:BE110 AU110:AV111 AY110:AY111 AO110:AO112 AM111 AQ111 BA111 AL112:AM112 AS112 AU112:AW112 AY112:BE112 AL113:AV113 AX113:AY113 BA113 BC113:BE113 AM114 AS114 AY114 BB114:BE115 AU114:AV117 AO114:AO118 AY115:AZ115 AL115:AM118 AY116:AY117 BA116:BA117 BC116:BE117 AS116:AS118 AQ118 AU118:AW118 AY118:AZ118 BB118 BD89:BE89 BD95:BE95 BD106:BE106 BD111:BE111 BD118:BE118">
    <cfRule type="cellIs" dxfId="284" priority="382" operator="lessThan">
      <formula>0</formula>
    </cfRule>
  </conditionalFormatting>
  <conditionalFormatting sqref="AQ85">
    <cfRule type="containsText" dxfId="283" priority="178" operator="containsText" text="Negative">
      <formula>NOT(ISERROR(SEARCH("Negative",AQ85)))</formula>
    </cfRule>
    <cfRule type="containsText" dxfId="282" priority="177" operator="containsText" text="LOD">
      <formula>NOT(ISERROR(SEARCH("LOD",AQ85)))</formula>
    </cfRule>
  </conditionalFormatting>
  <conditionalFormatting sqref="AQ87:AQ89">
    <cfRule type="containsText" dxfId="281" priority="180" operator="containsText" text="Negative">
      <formula>NOT(ISERROR(SEARCH("Negative",AQ87)))</formula>
    </cfRule>
    <cfRule type="containsText" dxfId="280" priority="179" operator="containsText" text="LOD">
      <formula>NOT(ISERROR(SEARCH("LOD",AQ87)))</formula>
    </cfRule>
  </conditionalFormatting>
  <conditionalFormatting sqref="AQ91:AQ96">
    <cfRule type="containsText" dxfId="279" priority="186" operator="containsText" text="Negative">
      <formula>NOT(ISERROR(SEARCH("Negative",AQ91)))</formula>
    </cfRule>
    <cfRule type="containsText" dxfId="278" priority="185" operator="containsText" text="LOD">
      <formula>NOT(ISERROR(SEARCH("LOD",AQ91)))</formula>
    </cfRule>
  </conditionalFormatting>
  <conditionalFormatting sqref="AQ98">
    <cfRule type="containsText" dxfId="277" priority="197" operator="containsText" text="LOD">
      <formula>NOT(ISERROR(SEARCH("LOD",AQ98)))</formula>
    </cfRule>
    <cfRule type="containsText" dxfId="276" priority="198" operator="containsText" text="Negative">
      <formula>NOT(ISERROR(SEARCH("Negative",AQ98)))</formula>
    </cfRule>
  </conditionalFormatting>
  <conditionalFormatting sqref="AQ100:AQ104">
    <cfRule type="containsText" dxfId="275" priority="199" operator="containsText" text="LOD">
      <formula>NOT(ISERROR(SEARCH("LOD",AQ100)))</formula>
    </cfRule>
    <cfRule type="containsText" dxfId="274" priority="200" operator="containsText" text="Negative">
      <formula>NOT(ISERROR(SEARCH("Negative",AQ100)))</formula>
    </cfRule>
  </conditionalFormatting>
  <conditionalFormatting sqref="AQ107:AQ108">
    <cfRule type="containsText" dxfId="273" priority="209" operator="containsText" text="LOD">
      <formula>NOT(ISERROR(SEARCH("LOD",AQ107)))</formula>
    </cfRule>
    <cfRule type="containsText" dxfId="272" priority="210" operator="containsText" text="Negative">
      <formula>NOT(ISERROR(SEARCH("Negative",AQ107)))</formula>
    </cfRule>
  </conditionalFormatting>
  <conditionalFormatting sqref="AQ110">
    <cfRule type="containsText" dxfId="271" priority="213" operator="containsText" text="LOD">
      <formula>NOT(ISERROR(SEARCH("LOD",AQ110)))</formula>
    </cfRule>
    <cfRule type="containsText" dxfId="270" priority="214" operator="containsText" text="Negative">
      <formula>NOT(ISERROR(SEARCH("Negative",AQ110)))</formula>
    </cfRule>
  </conditionalFormatting>
  <conditionalFormatting sqref="AQ112">
    <cfRule type="containsText" dxfId="269" priority="215" operator="containsText" text="LOD">
      <formula>NOT(ISERROR(SEARCH("LOD",AQ112)))</formula>
    </cfRule>
    <cfRule type="containsText" dxfId="268" priority="216" operator="containsText" text="Negative">
      <formula>NOT(ISERROR(SEARCH("Negative",AQ112)))</formula>
    </cfRule>
  </conditionalFormatting>
  <conditionalFormatting sqref="AQ114:AQ117">
    <cfRule type="containsText" dxfId="267" priority="218" operator="containsText" text="Negative">
      <formula>NOT(ISERROR(SEARCH("Negative",AQ114)))</formula>
    </cfRule>
    <cfRule type="containsText" dxfId="266" priority="217" operator="containsText" text="LOD">
      <formula>NOT(ISERROR(SEARCH("LOD",AQ114)))</formula>
    </cfRule>
  </conditionalFormatting>
  <conditionalFormatting sqref="AQ74:AR74">
    <cfRule type="containsText" dxfId="265" priority="589" operator="containsText" text="Negative">
      <formula>NOT(ISERROR(SEARCH("Negative",AQ74)))</formula>
    </cfRule>
  </conditionalFormatting>
  <conditionalFormatting sqref="AQ80:AR80">
    <cfRule type="containsText" dxfId="264" priority="575" operator="containsText" text="Negative">
      <formula>NOT(ISERROR(SEARCH("Negative",AQ80)))</formula>
    </cfRule>
  </conditionalFormatting>
  <conditionalFormatting sqref="AQ79:AS79">
    <cfRule type="containsText" dxfId="263" priority="573" operator="containsText" text="Negative">
      <formula>NOT(ISERROR(SEARCH("Negative",AQ79)))</formula>
    </cfRule>
  </conditionalFormatting>
  <conditionalFormatting sqref="AR39:AR50">
    <cfRule type="containsText" dxfId="262" priority="607" operator="containsText" text="Negative">
      <formula>NOT(ISERROR(SEARCH("Negative",AR39)))</formula>
    </cfRule>
  </conditionalFormatting>
  <conditionalFormatting sqref="AR41:AR50">
    <cfRule type="containsText" dxfId="261" priority="606" operator="containsText" text="LOD">
      <formula>NOT(ISERROR(SEARCH("LOD",AR41)))</formula>
    </cfRule>
  </conditionalFormatting>
  <conditionalFormatting sqref="AR52:AR56">
    <cfRule type="containsText" dxfId="260" priority="596" operator="containsText" text="LOD">
      <formula>NOT(ISERROR(SEARCH("LOD",AR52)))</formula>
    </cfRule>
    <cfRule type="containsText" dxfId="259" priority="597" operator="containsText" text="Negative">
      <formula>NOT(ISERROR(SEARCH("Negative",AR52)))</formula>
    </cfRule>
  </conditionalFormatting>
  <conditionalFormatting sqref="AR58:AR69">
    <cfRule type="containsText" dxfId="258" priority="595" operator="containsText" text="Negative">
      <formula>NOT(ISERROR(SEARCH("Negative",AR58)))</formula>
    </cfRule>
    <cfRule type="containsText" dxfId="257" priority="594" operator="containsText" text="LOD">
      <formula>NOT(ISERROR(SEARCH("LOD",AR58)))</formula>
    </cfRule>
  </conditionalFormatting>
  <conditionalFormatting sqref="AR71:AR72">
    <cfRule type="containsText" dxfId="256" priority="590" operator="containsText" text="LOD">
      <formula>NOT(ISERROR(SEARCH("LOD",AR71)))</formula>
    </cfRule>
    <cfRule type="containsText" dxfId="255" priority="591" operator="containsText" text="Negative">
      <formula>NOT(ISERROR(SEARCH("Negative",AR71)))</formula>
    </cfRule>
  </conditionalFormatting>
  <conditionalFormatting sqref="AR74">
    <cfRule type="containsText" dxfId="254" priority="588" operator="containsText" text="LOD">
      <formula>NOT(ISERROR(SEARCH("LOD",AR74)))</formula>
    </cfRule>
  </conditionalFormatting>
  <conditionalFormatting sqref="AR76:AR78">
    <cfRule type="containsText" dxfId="253" priority="562" operator="containsText" text="LOD">
      <formula>NOT(ISERROR(SEARCH("LOD",AR76)))</formula>
    </cfRule>
  </conditionalFormatting>
  <conditionalFormatting sqref="AR77:AR78">
    <cfRule type="containsText" dxfId="252" priority="563" operator="containsText" text="Negative">
      <formula>NOT(ISERROR(SEARCH("Negative",AR77)))</formula>
    </cfRule>
  </conditionalFormatting>
  <conditionalFormatting sqref="AR81:AR82">
    <cfRule type="containsText" dxfId="251" priority="558" operator="containsText" text="LOD">
      <formula>NOT(ISERROR(SEARCH("LOD",AR81)))</formula>
    </cfRule>
  </conditionalFormatting>
  <conditionalFormatting sqref="AR84">
    <cfRule type="containsText" dxfId="250" priority="175" operator="containsText" text="LOD">
      <formula>NOT(ISERROR(SEARCH("LOD",AR84)))</formula>
    </cfRule>
    <cfRule type="containsText" dxfId="249" priority="176" operator="containsText" text="Negative">
      <formula>NOT(ISERROR(SEARCH("Negative",AR84)))</formula>
    </cfRule>
  </conditionalFormatting>
  <conditionalFormatting sqref="AR86:AR92">
    <cfRule type="containsText" dxfId="248" priority="172" operator="containsText" text="Negative">
      <formula>NOT(ISERROR(SEARCH("Negative",AR86)))</formula>
    </cfRule>
    <cfRule type="containsText" dxfId="247" priority="171" operator="containsText" text="LOD">
      <formula>NOT(ISERROR(SEARCH("LOD",AR86)))</formula>
    </cfRule>
  </conditionalFormatting>
  <conditionalFormatting sqref="AR96:AR112">
    <cfRule type="containsText" dxfId="246" priority="168" operator="containsText" text="Negative">
      <formula>NOT(ISERROR(SEARCH("Negative",AR96)))</formula>
    </cfRule>
    <cfRule type="containsText" dxfId="245" priority="167" operator="containsText" text="LOD">
      <formula>NOT(ISERROR(SEARCH("LOD",AR96)))</formula>
    </cfRule>
  </conditionalFormatting>
  <conditionalFormatting sqref="AR114:AR118">
    <cfRule type="containsText" dxfId="244" priority="166" operator="containsText" text="Negative">
      <formula>NOT(ISERROR(SEARCH("Negative",AR114)))</formula>
    </cfRule>
    <cfRule type="containsText" dxfId="243" priority="165" operator="containsText" text="LOD">
      <formula>NOT(ISERROR(SEARCH("LOD",AR114)))</formula>
    </cfRule>
  </conditionalFormatting>
  <conditionalFormatting sqref="AR94:AS94">
    <cfRule type="containsText" dxfId="242" priority="147" operator="containsText" text="LOD">
      <formula>NOT(ISERROR(SEARCH("LOD",AR94)))</formula>
    </cfRule>
    <cfRule type="containsText" dxfId="241" priority="148" operator="containsText" text="Negative">
      <formula>NOT(ISERROR(SEARCH("Negative",AR94)))</formula>
    </cfRule>
  </conditionalFormatting>
  <conditionalFormatting sqref="AR81:AV81">
    <cfRule type="containsText" dxfId="240" priority="561" operator="containsText" text="Negative">
      <formula>NOT(ISERROR(SEARCH("Negative",AR81)))</formula>
    </cfRule>
  </conditionalFormatting>
  <conditionalFormatting sqref="AR76:AW76">
    <cfRule type="containsText" dxfId="239" priority="567" operator="containsText" text="Negative">
      <formula>NOT(ISERROR(SEARCH("Negative",AR76)))</formula>
    </cfRule>
  </conditionalFormatting>
  <conditionalFormatting sqref="AS39:AS43">
    <cfRule type="containsText" dxfId="238" priority="530" operator="containsText" text="LOD">
      <formula>NOT(ISERROR(SEARCH("LOD",AS39)))</formula>
    </cfRule>
    <cfRule type="containsText" dxfId="237" priority="531" operator="containsText" text="Negative">
      <formula>NOT(ISERROR(SEARCH("Negative",AS39)))</formula>
    </cfRule>
  </conditionalFormatting>
  <conditionalFormatting sqref="AS45:AS50">
    <cfRule type="containsText" dxfId="236" priority="529" operator="containsText" text="Negative">
      <formula>NOT(ISERROR(SEARCH("Negative",AS45)))</formula>
    </cfRule>
  </conditionalFormatting>
  <conditionalFormatting sqref="AS46:AS50">
    <cfRule type="containsText" dxfId="235" priority="528" operator="containsText" text="LOD">
      <formula>NOT(ISERROR(SEARCH("LOD",AS46)))</formula>
    </cfRule>
  </conditionalFormatting>
  <conditionalFormatting sqref="AS56:AS60">
    <cfRule type="containsText" dxfId="234" priority="524" operator="containsText" text="LOD">
      <formula>NOT(ISERROR(SEARCH("LOD",AS56)))</formula>
    </cfRule>
  </conditionalFormatting>
  <conditionalFormatting sqref="AS56:AS61">
    <cfRule type="containsText" dxfId="233" priority="525" operator="containsText" text="Negative">
      <formula>NOT(ISERROR(SEARCH("Negative",AS56)))</formula>
    </cfRule>
  </conditionalFormatting>
  <conditionalFormatting sqref="AS62">
    <cfRule type="containsText" dxfId="232" priority="522" operator="containsText" text="LOD">
      <formula>NOT(ISERROR(SEARCH("LOD",AS62)))</formula>
    </cfRule>
  </conditionalFormatting>
  <conditionalFormatting sqref="AS62:AS63">
    <cfRule type="containsText" dxfId="231" priority="523" operator="containsText" text="Negative">
      <formula>NOT(ISERROR(SEARCH("Negative",AS62)))</formula>
    </cfRule>
  </conditionalFormatting>
  <conditionalFormatting sqref="AS68:AS71 AS73:AS75">
    <cfRule type="containsText" dxfId="230" priority="520" operator="containsText" text="LOD">
      <formula>NOT(ISERROR(SEARCH("LOD",AS68)))</formula>
    </cfRule>
    <cfRule type="containsText" dxfId="229" priority="521" operator="containsText" text="Negative">
      <formula>NOT(ISERROR(SEARCH("Negative",AS68)))</formula>
    </cfRule>
  </conditionalFormatting>
  <conditionalFormatting sqref="AS77:AS78">
    <cfRule type="containsText" dxfId="228" priority="511" operator="containsText" text="LOD">
      <formula>NOT(ISERROR(SEARCH("LOD",AS77)))</formula>
    </cfRule>
  </conditionalFormatting>
  <conditionalFormatting sqref="AS78">
    <cfRule type="containsText" dxfId="227" priority="512" operator="containsText" text="Negative">
      <formula>NOT(ISERROR(SEARCH("Negative",AS78)))</formula>
    </cfRule>
  </conditionalFormatting>
  <conditionalFormatting sqref="AS80">
    <cfRule type="containsText" dxfId="226" priority="515" operator="containsText" text="LOD">
      <formula>NOT(ISERROR(SEARCH("LOD",AS80)))</formula>
    </cfRule>
    <cfRule type="containsText" dxfId="225" priority="516" operator="containsText" text="Negative">
      <formula>NOT(ISERROR(SEARCH("Negative",AS80)))</formula>
    </cfRule>
  </conditionalFormatting>
  <conditionalFormatting sqref="AS82">
    <cfRule type="containsText" dxfId="224" priority="517" operator="containsText" text="LOD">
      <formula>NOT(ISERROR(SEARCH("LOD",AS82)))</formula>
    </cfRule>
  </conditionalFormatting>
  <conditionalFormatting sqref="AS86">
    <cfRule type="containsText" dxfId="223" priority="139" operator="containsText" text="LOD">
      <formula>NOT(ISERROR(SEARCH("LOD",AS86)))</formula>
    </cfRule>
    <cfRule type="containsText" dxfId="222" priority="140" operator="containsText" text="Negative">
      <formula>NOT(ISERROR(SEARCH("Negative",AS86)))</formula>
    </cfRule>
  </conditionalFormatting>
  <conditionalFormatting sqref="AS88:AS90">
    <cfRule type="containsText" dxfId="221" priority="141" operator="containsText" text="LOD">
      <formula>NOT(ISERROR(SEARCH("LOD",AS88)))</formula>
    </cfRule>
    <cfRule type="containsText" dxfId="220" priority="142" operator="containsText" text="Negative">
      <formula>NOT(ISERROR(SEARCH("Negative",AS88)))</formula>
    </cfRule>
  </conditionalFormatting>
  <conditionalFormatting sqref="AS96">
    <cfRule type="containsText" dxfId="219" priority="150" operator="containsText" text="Negative">
      <formula>NOT(ISERROR(SEARCH("Negative",AS96)))</formula>
    </cfRule>
    <cfRule type="containsText" dxfId="218" priority="149" operator="containsText" text="LOD">
      <formula>NOT(ISERROR(SEARCH("LOD",AS96)))</formula>
    </cfRule>
  </conditionalFormatting>
  <conditionalFormatting sqref="AS99">
    <cfRule type="containsText" dxfId="217" priority="151" operator="containsText" text="LOD">
      <formula>NOT(ISERROR(SEARCH("LOD",AS99)))</formula>
    </cfRule>
    <cfRule type="containsText" dxfId="216" priority="152" operator="containsText" text="Negative">
      <formula>NOT(ISERROR(SEARCH("Negative",AS99)))</formula>
    </cfRule>
  </conditionalFormatting>
  <conditionalFormatting sqref="AS101:AS102">
    <cfRule type="containsText" dxfId="215" priority="153" operator="containsText" text="LOD">
      <formula>NOT(ISERROR(SEARCH("LOD",AS101)))</formula>
    </cfRule>
    <cfRule type="containsText" dxfId="214" priority="154" operator="containsText" text="Negative">
      <formula>NOT(ISERROR(SEARCH("Negative",AS101)))</formula>
    </cfRule>
  </conditionalFormatting>
  <conditionalFormatting sqref="AS106">
    <cfRule type="containsText" dxfId="213" priority="155" operator="containsText" text="LOD">
      <formula>NOT(ISERROR(SEARCH("LOD",AS106)))</formula>
    </cfRule>
    <cfRule type="containsText" dxfId="212" priority="156" operator="containsText" text="Negative">
      <formula>NOT(ISERROR(SEARCH("Negative",AS106)))</formula>
    </cfRule>
  </conditionalFormatting>
  <conditionalFormatting sqref="AS109:AS111">
    <cfRule type="containsText" dxfId="211" priority="157" operator="containsText" text="LOD">
      <formula>NOT(ISERROR(SEARCH("LOD",AS109)))</formula>
    </cfRule>
    <cfRule type="containsText" dxfId="210" priority="158" operator="containsText" text="Negative">
      <formula>NOT(ISERROR(SEARCH("Negative",AS109)))</formula>
    </cfRule>
  </conditionalFormatting>
  <conditionalFormatting sqref="AS115">
    <cfRule type="containsText" dxfId="209" priority="163" operator="containsText" text="LOD">
      <formula>NOT(ISERROR(SEARCH("LOD",AS115)))</formula>
    </cfRule>
    <cfRule type="containsText" dxfId="208" priority="164" operator="containsText" text="Negative">
      <formula>NOT(ISERROR(SEARCH("Negative",AS115)))</formula>
    </cfRule>
  </conditionalFormatting>
  <conditionalFormatting sqref="AS54:AT54">
    <cfRule type="containsText" dxfId="207" priority="501" operator="containsText" text="LOD">
      <formula>NOT(ISERROR(SEARCH("LOD",AS54)))</formula>
    </cfRule>
  </conditionalFormatting>
  <conditionalFormatting sqref="AS54:AV54">
    <cfRule type="containsText" dxfId="206" priority="502" operator="containsText" text="Negative">
      <formula>NOT(ISERROR(SEARCH("Negative",AS54)))</formula>
    </cfRule>
  </conditionalFormatting>
  <conditionalFormatting sqref="AS72:AV72">
    <cfRule type="containsText" dxfId="205" priority="488" operator="containsText" text="Negative">
      <formula>NOT(ISERROR(SEARCH("Negative",AS72)))</formula>
    </cfRule>
  </conditionalFormatting>
  <conditionalFormatting sqref="AS53:AW53">
    <cfRule type="containsText" dxfId="204" priority="468" operator="containsText" text="Negative">
      <formula>NOT(ISERROR(SEARCH("Negative",AS53)))</formula>
    </cfRule>
  </conditionalFormatting>
  <conditionalFormatting sqref="AS77:AW77">
    <cfRule type="containsText" dxfId="203" priority="514" operator="containsText" text="Negative">
      <formula>NOT(ISERROR(SEARCH("Negative",AS77)))</formula>
    </cfRule>
  </conditionalFormatting>
  <conditionalFormatting sqref="AS82:BD82">
    <cfRule type="containsText" dxfId="202" priority="518" operator="containsText" text="Negative">
      <formula>NOT(ISERROR(SEARCH("Negative",AS82)))</formula>
    </cfRule>
  </conditionalFormatting>
  <conditionalFormatting sqref="AT40">
    <cfRule type="containsText" dxfId="201" priority="509" operator="containsText" text="LOD">
      <formula>NOT(ISERROR(SEARCH("LOD",AT40)))</formula>
    </cfRule>
  </conditionalFormatting>
  <conditionalFormatting sqref="AT42">
    <cfRule type="containsText" dxfId="200" priority="507" operator="containsText" text="LOD">
      <formula>NOT(ISERROR(SEARCH("LOD",AT42)))</formula>
    </cfRule>
  </conditionalFormatting>
  <conditionalFormatting sqref="AT45">
    <cfRule type="containsText" dxfId="199" priority="505" operator="containsText" text="LOD">
      <formula>NOT(ISERROR(SEARCH("LOD",AT45)))</formula>
    </cfRule>
  </conditionalFormatting>
  <conditionalFormatting sqref="AT48:AT52">
    <cfRule type="containsText" dxfId="198" priority="503" operator="containsText" text="LOD">
      <formula>NOT(ISERROR(SEARCH("LOD",AT48)))</formula>
    </cfRule>
    <cfRule type="containsText" dxfId="197" priority="504" operator="containsText" text="Negative">
      <formula>NOT(ISERROR(SEARCH("Negative",AT48)))</formula>
    </cfRule>
  </conditionalFormatting>
  <conditionalFormatting sqref="AT56:AT59">
    <cfRule type="containsText" dxfId="196" priority="499" operator="containsText" text="LOD">
      <formula>NOT(ISERROR(SEARCH("LOD",AT56)))</formula>
    </cfRule>
    <cfRule type="containsText" dxfId="195" priority="500" operator="containsText" text="Negative">
      <formula>NOT(ISERROR(SEARCH("Negative",AT56)))</formula>
    </cfRule>
  </conditionalFormatting>
  <conditionalFormatting sqref="AT61">
    <cfRule type="containsText" dxfId="194" priority="497" operator="containsText" text="LOD">
      <formula>NOT(ISERROR(SEARCH("LOD",AT61)))</formula>
    </cfRule>
  </conditionalFormatting>
  <conditionalFormatting sqref="AT63">
    <cfRule type="containsText" dxfId="193" priority="495" operator="containsText" text="LOD">
      <formula>NOT(ISERROR(SEARCH("LOD",AT63)))</formula>
    </cfRule>
  </conditionalFormatting>
  <conditionalFormatting sqref="AT69:AT72">
    <cfRule type="containsText" dxfId="192" priority="487" operator="containsText" text="LOD">
      <formula>NOT(ISERROR(SEARCH("LOD",AT69)))</formula>
    </cfRule>
  </conditionalFormatting>
  <conditionalFormatting sqref="AT74">
    <cfRule type="containsText" dxfId="191" priority="485" operator="containsText" text="LOD">
      <formula>NOT(ISERROR(SEARCH("LOD",AT74)))</formula>
    </cfRule>
  </conditionalFormatting>
  <conditionalFormatting sqref="AT78:AT80">
    <cfRule type="containsText" dxfId="190" priority="479" operator="containsText" text="LOD">
      <formula>NOT(ISERROR(SEARCH("LOD",AT78)))</formula>
    </cfRule>
  </conditionalFormatting>
  <conditionalFormatting sqref="AT84:AT112">
    <cfRule type="containsText" dxfId="189" priority="160" operator="containsText" text="Negative">
      <formula>NOT(ISERROR(SEARCH("Negative",AT84)))</formula>
    </cfRule>
    <cfRule type="containsText" dxfId="188" priority="159" operator="containsText" text="LOD">
      <formula>NOT(ISERROR(SEARCH("LOD",AT84)))</formula>
    </cfRule>
  </conditionalFormatting>
  <conditionalFormatting sqref="AT114:AT118">
    <cfRule type="containsText" dxfId="187" priority="162" operator="containsText" text="Negative">
      <formula>NOT(ISERROR(SEARCH("Negative",AT114)))</formula>
    </cfRule>
    <cfRule type="containsText" dxfId="186" priority="161" operator="containsText" text="LOD">
      <formula>NOT(ISERROR(SEARCH("LOD",AT114)))</formula>
    </cfRule>
  </conditionalFormatting>
  <conditionalFormatting sqref="AT39:AV41">
    <cfRule type="containsText" dxfId="185" priority="510" operator="containsText" text="Negative">
      <formula>NOT(ISERROR(SEARCH("Negative",AT39)))</formula>
    </cfRule>
  </conditionalFormatting>
  <conditionalFormatting sqref="AT45:AV45">
    <cfRule type="containsText" dxfId="184" priority="506" operator="containsText" text="Negative">
      <formula>NOT(ISERROR(SEARCH("Negative",AT45)))</formula>
    </cfRule>
  </conditionalFormatting>
  <conditionalFormatting sqref="AT69:AV70">
    <cfRule type="containsText" dxfId="183" priority="492" operator="containsText" text="Negative">
      <formula>NOT(ISERROR(SEARCH("Negative",AT69)))</formula>
    </cfRule>
  </conditionalFormatting>
  <conditionalFormatting sqref="AT73:AV75">
    <cfRule type="containsText" dxfId="182" priority="486" operator="containsText" text="Negative">
      <formula>NOT(ISERROR(SEARCH("Negative",AT73)))</formula>
    </cfRule>
  </conditionalFormatting>
  <conditionalFormatting sqref="AT42:AW42">
    <cfRule type="containsText" dxfId="181" priority="508" operator="containsText" text="Negative">
      <formula>NOT(ISERROR(SEARCH("Negative",AT42)))</formula>
    </cfRule>
  </conditionalFormatting>
  <conditionalFormatting sqref="AT61:AW62">
    <cfRule type="containsText" dxfId="180" priority="498" operator="containsText" text="Negative">
      <formula>NOT(ISERROR(SEARCH("Negative",AT61)))</formula>
    </cfRule>
  </conditionalFormatting>
  <conditionalFormatting sqref="AT63:AW63">
    <cfRule type="containsText" dxfId="179" priority="496" operator="containsText" text="Negative">
      <formula>NOT(ISERROR(SEARCH("Negative",AT63)))</formula>
    </cfRule>
  </conditionalFormatting>
  <conditionalFormatting sqref="AT68:AW68">
    <cfRule type="containsText" dxfId="178" priority="426" operator="containsText" text="Negative">
      <formula>NOT(ISERROR(SEARCH("Negative",AT68)))</formula>
    </cfRule>
  </conditionalFormatting>
  <conditionalFormatting sqref="AT78:AW78">
    <cfRule type="containsText" dxfId="177" priority="484" operator="containsText" text="Negative">
      <formula>NOT(ISERROR(SEARCH("Negative",AT78)))</formula>
    </cfRule>
  </conditionalFormatting>
  <conditionalFormatting sqref="AT79:BA79">
    <cfRule type="containsText" dxfId="176" priority="482" operator="containsText" text="Negative">
      <formula>NOT(ISERROR(SEARCH("Negative",AT79)))</formula>
    </cfRule>
  </conditionalFormatting>
  <conditionalFormatting sqref="AT60:BD60">
    <cfRule type="containsText" dxfId="175" priority="406" operator="containsText" text="Negative">
      <formula>NOT(ISERROR(SEARCH("Negative",AT60)))</formula>
    </cfRule>
  </conditionalFormatting>
  <conditionalFormatting sqref="AT71:BD71">
    <cfRule type="containsText" dxfId="174" priority="490" operator="containsText" text="Negative">
      <formula>NOT(ISERROR(SEARCH("Negative",AT71)))</formula>
    </cfRule>
  </conditionalFormatting>
  <conditionalFormatting sqref="AT80:BD80">
    <cfRule type="containsText" dxfId="173" priority="480" operator="containsText" text="Negative">
      <formula>NOT(ISERROR(SEARCH("Negative",AT80)))</formula>
    </cfRule>
  </conditionalFormatting>
  <conditionalFormatting sqref="AU56:BA56">
    <cfRule type="containsText" dxfId="172" priority="396" operator="containsText" text="Negative">
      <formula>NOT(ISERROR(SEARCH("Negative",AU56)))</formula>
    </cfRule>
  </conditionalFormatting>
  <conditionalFormatting sqref="AU48:BD49">
    <cfRule type="containsText" dxfId="171" priority="472" operator="containsText" text="Negative">
      <formula>NOT(ISERROR(SEARCH("Negative",AU48)))</formula>
    </cfRule>
  </conditionalFormatting>
  <conditionalFormatting sqref="AU50:BD52">
    <cfRule type="containsText" dxfId="170" priority="470" operator="containsText" text="Negative">
      <formula>NOT(ISERROR(SEARCH("Negative",AU50)))</formula>
    </cfRule>
  </conditionalFormatting>
  <conditionalFormatting sqref="AW39:AW41">
    <cfRule type="containsText" dxfId="169" priority="477" operator="containsText" text="LOD">
      <formula>NOT(ISERROR(SEARCH("LOD",AW39)))</formula>
    </cfRule>
    <cfRule type="containsText" dxfId="168" priority="478" operator="containsText" text="Negative">
      <formula>NOT(ISERROR(SEARCH("Negative",AW39)))</formula>
    </cfRule>
  </conditionalFormatting>
  <conditionalFormatting sqref="AW43:AW45">
    <cfRule type="containsText" dxfId="167" priority="475" operator="containsText" text="LOD">
      <formula>NOT(ISERROR(SEARCH("LOD",AW43)))</formula>
    </cfRule>
    <cfRule type="containsText" dxfId="166" priority="476" operator="containsText" text="Negative">
      <formula>NOT(ISERROR(SEARCH("Negative",AW43)))</formula>
    </cfRule>
  </conditionalFormatting>
  <conditionalFormatting sqref="AW48:AW49">
    <cfRule type="containsText" dxfId="165" priority="471" operator="containsText" text="LOD">
      <formula>NOT(ISERROR(SEARCH("LOD",AW48)))</formula>
    </cfRule>
  </conditionalFormatting>
  <conditionalFormatting sqref="AW51">
    <cfRule type="containsText" dxfId="164" priority="469" operator="containsText" text="LOD">
      <formula>NOT(ISERROR(SEARCH("LOD",AW51)))</formula>
    </cfRule>
  </conditionalFormatting>
  <conditionalFormatting sqref="AW53:AW54">
    <cfRule type="containsText" dxfId="163" priority="465" operator="containsText" text="LOD">
      <formula>NOT(ISERROR(SEARCH("LOD",AW53)))</formula>
    </cfRule>
  </conditionalFormatting>
  <conditionalFormatting sqref="AW58">
    <cfRule type="containsText" dxfId="162" priority="398" operator="containsText" text="Negative">
      <formula>NOT(ISERROR(SEARCH("Negative",AW58)))</formula>
    </cfRule>
  </conditionalFormatting>
  <conditionalFormatting sqref="AW58:AW60">
    <cfRule type="containsText" dxfId="161" priority="397" operator="containsText" text="LOD">
      <formula>NOT(ISERROR(SEARCH("LOD",AW58)))</formula>
    </cfRule>
  </conditionalFormatting>
  <conditionalFormatting sqref="AW66">
    <cfRule type="containsText" dxfId="160" priority="422" operator="containsText" text="Negative">
      <formula>NOT(ISERROR(SEARCH("Negative",AW66)))</formula>
    </cfRule>
  </conditionalFormatting>
  <conditionalFormatting sqref="AW66:AW70">
    <cfRule type="containsText" dxfId="159" priority="421" operator="containsText" text="LOD">
      <formula>NOT(ISERROR(SEARCH("LOD",AW66)))</formula>
    </cfRule>
  </conditionalFormatting>
  <conditionalFormatting sqref="AW69:AW70">
    <cfRule type="containsText" dxfId="158" priority="428" operator="containsText" text="Negative">
      <formula>NOT(ISERROR(SEARCH("Negative",AW69)))</formula>
    </cfRule>
  </conditionalFormatting>
  <conditionalFormatting sqref="AW72:AW75">
    <cfRule type="containsText" dxfId="157" priority="431" operator="containsText" text="LOD">
      <formula>NOT(ISERROR(SEARCH("LOD",AW72)))</formula>
    </cfRule>
  </conditionalFormatting>
  <conditionalFormatting sqref="AW73:AW74">
    <cfRule type="containsText" dxfId="156" priority="434" operator="containsText" text="Negative">
      <formula>NOT(ISERROR(SEARCH("Negative",AW73)))</formula>
    </cfRule>
  </conditionalFormatting>
  <conditionalFormatting sqref="AW84">
    <cfRule type="containsText" dxfId="155" priority="138" operator="containsText" text="Negative">
      <formula>NOT(ISERROR(SEARCH("Negative",AW84)))</formula>
    </cfRule>
    <cfRule type="containsText" dxfId="154" priority="137" operator="containsText" text="LOD">
      <formula>NOT(ISERROR(SEARCH("LOD",AW84)))</formula>
    </cfRule>
  </conditionalFormatting>
  <conditionalFormatting sqref="AW86">
    <cfRule type="containsText" dxfId="153" priority="133" operator="containsText" text="LOD">
      <formula>NOT(ISERROR(SEARCH("LOD",AW86)))</formula>
    </cfRule>
    <cfRule type="containsText" dxfId="152" priority="134" operator="containsText" text="Negative">
      <formula>NOT(ISERROR(SEARCH("Negative",AW86)))</formula>
    </cfRule>
  </conditionalFormatting>
  <conditionalFormatting sqref="AW88">
    <cfRule type="containsText" dxfId="151" priority="131" operator="containsText" text="LOD">
      <formula>NOT(ISERROR(SEARCH("LOD",AW88)))</formula>
    </cfRule>
    <cfRule type="containsText" dxfId="150" priority="132" operator="containsText" text="Negative">
      <formula>NOT(ISERROR(SEARCH("Negative",AW88)))</formula>
    </cfRule>
  </conditionalFormatting>
  <conditionalFormatting sqref="AW90">
    <cfRule type="containsText" dxfId="149" priority="129" operator="containsText" text="LOD">
      <formula>NOT(ISERROR(SEARCH("LOD",AW90)))</formula>
    </cfRule>
    <cfRule type="containsText" dxfId="148" priority="130" operator="containsText" text="Negative">
      <formula>NOT(ISERROR(SEARCH("Negative",AW90)))</formula>
    </cfRule>
  </conditionalFormatting>
  <conditionalFormatting sqref="AW92:AW93">
    <cfRule type="containsText" dxfId="147" priority="125" operator="containsText" text="LOD">
      <formula>NOT(ISERROR(SEARCH("LOD",AW92)))</formula>
    </cfRule>
    <cfRule type="containsText" dxfId="146" priority="126" operator="containsText" text="Negative">
      <formula>NOT(ISERROR(SEARCH("Negative",AW92)))</formula>
    </cfRule>
  </conditionalFormatting>
  <conditionalFormatting sqref="AW95:AW96">
    <cfRule type="containsText" dxfId="145" priority="122" operator="containsText" text="Negative">
      <formula>NOT(ISERROR(SEARCH("Negative",AW95)))</formula>
    </cfRule>
    <cfRule type="containsText" dxfId="144" priority="121" operator="containsText" text="LOD">
      <formula>NOT(ISERROR(SEARCH("LOD",AW95)))</formula>
    </cfRule>
  </conditionalFormatting>
  <conditionalFormatting sqref="AW98">
    <cfRule type="containsText" dxfId="143" priority="119" operator="containsText" text="LOD">
      <formula>NOT(ISERROR(SEARCH("LOD",AW98)))</formula>
    </cfRule>
    <cfRule type="containsText" dxfId="142" priority="120" operator="containsText" text="Negative">
      <formula>NOT(ISERROR(SEARCH("Negative",AW98)))</formula>
    </cfRule>
  </conditionalFormatting>
  <conditionalFormatting sqref="AW100:AW102">
    <cfRule type="containsText" dxfId="141" priority="117" operator="containsText" text="LOD">
      <formula>NOT(ISERROR(SEARCH("LOD",AW100)))</formula>
    </cfRule>
    <cfRule type="containsText" dxfId="140" priority="118" operator="containsText" text="Negative">
      <formula>NOT(ISERROR(SEARCH("Negative",AW100)))</formula>
    </cfRule>
  </conditionalFormatting>
  <conditionalFormatting sqref="AW104">
    <cfRule type="containsText" dxfId="139" priority="115" operator="containsText" text="LOD">
      <formula>NOT(ISERROR(SEARCH("LOD",AW104)))</formula>
    </cfRule>
    <cfRule type="containsText" dxfId="138" priority="116" operator="containsText" text="Negative">
      <formula>NOT(ISERROR(SEARCH("Negative",AW104)))</formula>
    </cfRule>
  </conditionalFormatting>
  <conditionalFormatting sqref="AW106">
    <cfRule type="containsText" dxfId="137" priority="114" operator="containsText" text="Negative">
      <formula>NOT(ISERROR(SEARCH("Negative",AW106)))</formula>
    </cfRule>
    <cfRule type="containsText" dxfId="136" priority="113" operator="containsText" text="LOD">
      <formula>NOT(ISERROR(SEARCH("LOD",AW106)))</formula>
    </cfRule>
  </conditionalFormatting>
  <conditionalFormatting sqref="AW108">
    <cfRule type="containsText" dxfId="135" priority="112" operator="containsText" text="Negative">
      <formula>NOT(ISERROR(SEARCH("Negative",AW108)))</formula>
    </cfRule>
    <cfRule type="containsText" dxfId="134" priority="111" operator="containsText" text="LOD">
      <formula>NOT(ISERROR(SEARCH("LOD",AW108)))</formula>
    </cfRule>
  </conditionalFormatting>
  <conditionalFormatting sqref="AW110:AW111">
    <cfRule type="containsText" dxfId="133" priority="110" operator="containsText" text="Negative">
      <formula>NOT(ISERROR(SEARCH("Negative",AW110)))</formula>
    </cfRule>
    <cfRule type="containsText" dxfId="132" priority="109" operator="containsText" text="LOD">
      <formula>NOT(ISERROR(SEARCH("LOD",AW110)))</formula>
    </cfRule>
  </conditionalFormatting>
  <conditionalFormatting sqref="AW113:AW117">
    <cfRule type="containsText" dxfId="131" priority="108" operator="containsText" text="Negative">
      <formula>NOT(ISERROR(SEARCH("Negative",AW113)))</formula>
    </cfRule>
    <cfRule type="containsText" dxfId="130" priority="107" operator="containsText" text="LOD">
      <formula>NOT(ISERROR(SEARCH("LOD",AW113)))</formula>
    </cfRule>
  </conditionalFormatting>
  <conditionalFormatting sqref="AW59:AX59">
    <cfRule type="containsText" dxfId="129" priority="402" operator="containsText" text="Negative">
      <formula>NOT(ISERROR(SEARCH("Negative",AW59)))</formula>
    </cfRule>
  </conditionalFormatting>
  <conditionalFormatting sqref="AW81:AX81">
    <cfRule type="containsText" dxfId="128" priority="449" operator="containsText" text="LOD">
      <formula>NOT(ISERROR(SEARCH("LOD",AW81)))</formula>
    </cfRule>
  </conditionalFormatting>
  <conditionalFormatting sqref="AW81:AY81">
    <cfRule type="containsText" dxfId="127" priority="450" operator="containsText" text="Negative">
      <formula>NOT(ISERROR(SEARCH("Negative",AW81)))</formula>
    </cfRule>
  </conditionalFormatting>
  <conditionalFormatting sqref="AW54:BD54">
    <cfRule type="containsText" dxfId="126" priority="466" operator="containsText" text="Negative">
      <formula>NOT(ISERROR(SEARCH("Negative",AW54)))</formula>
    </cfRule>
  </conditionalFormatting>
  <conditionalFormatting sqref="AW67:BD67">
    <cfRule type="containsText" dxfId="125" priority="424" operator="containsText" text="Negative">
      <formula>NOT(ISERROR(SEARCH("Negative",AW67)))</formula>
    </cfRule>
  </conditionalFormatting>
  <conditionalFormatting sqref="AW72:BD72">
    <cfRule type="containsText" dxfId="124" priority="432" operator="containsText" text="Negative">
      <formula>NOT(ISERROR(SEARCH("Negative",AW72)))</formula>
    </cfRule>
  </conditionalFormatting>
  <conditionalFormatting sqref="AW75:BD75">
    <cfRule type="containsText" dxfId="123" priority="448" operator="containsText" text="Negative">
      <formula>NOT(ISERROR(SEARCH("Negative",AW75)))</formula>
    </cfRule>
  </conditionalFormatting>
  <conditionalFormatting sqref="AX39:AX40">
    <cfRule type="containsText" dxfId="122" priority="459" operator="containsText" text="LOD">
      <formula>NOT(ISERROR(SEARCH("LOD",AX39)))</formula>
    </cfRule>
  </conditionalFormatting>
  <conditionalFormatting sqref="AX42">
    <cfRule type="containsText" dxfId="121" priority="457" operator="containsText" text="LOD">
      <formula>NOT(ISERROR(SEARCH("LOD",AX42)))</formula>
    </cfRule>
  </conditionalFormatting>
  <conditionalFormatting sqref="AX44:AX45">
    <cfRule type="containsText" dxfId="120" priority="453" operator="containsText" text="LOD">
      <formula>NOT(ISERROR(SEARCH("LOD",AX44)))</formula>
    </cfRule>
  </conditionalFormatting>
  <conditionalFormatting sqref="AX53">
    <cfRule type="containsText" dxfId="119" priority="463" operator="containsText" text="LOD">
      <formula>NOT(ISERROR(SEARCH("LOD",AX53)))</formula>
    </cfRule>
  </conditionalFormatting>
  <conditionalFormatting sqref="AX56">
    <cfRule type="containsText" dxfId="118" priority="395" operator="containsText" text="LOD">
      <formula>NOT(ISERROR(SEARCH("LOD",AX56)))</formula>
    </cfRule>
  </conditionalFormatting>
  <conditionalFormatting sqref="AX58">
    <cfRule type="containsText" dxfId="117" priority="400" operator="containsText" text="Negative">
      <formula>NOT(ISERROR(SEARCH("Negative",AX58)))</formula>
    </cfRule>
  </conditionalFormatting>
  <conditionalFormatting sqref="AX58:AX59">
    <cfRule type="containsText" dxfId="116" priority="399" operator="containsText" text="LOD">
      <formula>NOT(ISERROR(SEARCH("LOD",AX58)))</formula>
    </cfRule>
  </conditionalFormatting>
  <conditionalFormatting sqref="AX61:AX63">
    <cfRule type="containsText" dxfId="115" priority="407" operator="containsText" text="LOD">
      <formula>NOT(ISERROR(SEARCH("LOD",AX61)))</formula>
    </cfRule>
  </conditionalFormatting>
  <conditionalFormatting sqref="AX66">
    <cfRule type="containsText" dxfId="114" priority="419" operator="containsText" text="LOD">
      <formula>NOT(ISERROR(SEARCH("LOD",AX66)))</formula>
    </cfRule>
  </conditionalFormatting>
  <conditionalFormatting sqref="AX68:AX70">
    <cfRule type="containsText" dxfId="113" priority="413" operator="containsText" text="LOD">
      <formula>NOT(ISERROR(SEARCH("LOD",AX68)))</formula>
    </cfRule>
  </conditionalFormatting>
  <conditionalFormatting sqref="AX73:AX74">
    <cfRule type="containsText" dxfId="112" priority="437" operator="containsText" text="LOD">
      <formula>NOT(ISERROR(SEARCH("LOD",AX73)))</formula>
    </cfRule>
  </conditionalFormatting>
  <conditionalFormatting sqref="AX76:AX78">
    <cfRule type="containsText" dxfId="111" priority="441" operator="containsText" text="LOD">
      <formula>NOT(ISERROR(SEARCH("LOD",AX76)))</formula>
    </cfRule>
  </conditionalFormatting>
  <conditionalFormatting sqref="AX84:AX112">
    <cfRule type="containsText" dxfId="110" priority="135" operator="containsText" text="LOD">
      <formula>NOT(ISERROR(SEARCH("LOD",AX84)))</formula>
    </cfRule>
    <cfRule type="containsText" dxfId="109" priority="136" operator="containsText" text="Negative">
      <formula>NOT(ISERROR(SEARCH("Negative",AX84)))</formula>
    </cfRule>
  </conditionalFormatting>
  <conditionalFormatting sqref="AX114:AX118">
    <cfRule type="containsText" dxfId="108" priority="106" operator="containsText" text="Negative">
      <formula>NOT(ISERROR(SEARCH("Negative",AX114)))</formula>
    </cfRule>
    <cfRule type="containsText" dxfId="107" priority="105" operator="containsText" text="LOD">
      <formula>NOT(ISERROR(SEARCH("LOD",AX114)))</formula>
    </cfRule>
  </conditionalFormatting>
  <conditionalFormatting sqref="AX39:BA39">
    <cfRule type="containsText" dxfId="106" priority="462" operator="containsText" text="Negative">
      <formula>NOT(ISERROR(SEARCH("Negative",AX39)))</formula>
    </cfRule>
  </conditionalFormatting>
  <conditionalFormatting sqref="AX44:BB44">
    <cfRule type="containsText" dxfId="105" priority="456" operator="containsText" text="Negative">
      <formula>NOT(ISERROR(SEARCH("Negative",AX44)))</formula>
    </cfRule>
  </conditionalFormatting>
  <conditionalFormatting sqref="AX63:BB63">
    <cfRule type="containsText" dxfId="104" priority="412" operator="containsText" text="Negative">
      <formula>NOT(ISERROR(SEARCH("Negative",AX63)))</formula>
    </cfRule>
  </conditionalFormatting>
  <conditionalFormatting sqref="AX40:BD41">
    <cfRule type="containsText" dxfId="103" priority="460" operator="containsText" text="Negative">
      <formula>NOT(ISERROR(SEARCH("Negative",AX40)))</formula>
    </cfRule>
  </conditionalFormatting>
  <conditionalFormatting sqref="AX42:BD43">
    <cfRule type="containsText" dxfId="102" priority="458" operator="containsText" text="Negative">
      <formula>NOT(ISERROR(SEARCH("Negative",AX42)))</formula>
    </cfRule>
  </conditionalFormatting>
  <conditionalFormatting sqref="AX45:BD45">
    <cfRule type="containsText" dxfId="101" priority="454" operator="containsText" text="Negative">
      <formula>NOT(ISERROR(SEARCH("Negative",AX45)))</formula>
    </cfRule>
  </conditionalFormatting>
  <conditionalFormatting sqref="AX53:BD53">
    <cfRule type="containsText" dxfId="100" priority="464" operator="containsText" text="Negative">
      <formula>NOT(ISERROR(SEARCH("Negative",AX53)))</formula>
    </cfRule>
  </conditionalFormatting>
  <conditionalFormatting sqref="AX61:BD62">
    <cfRule type="containsText" dxfId="99" priority="408" operator="containsText" text="Negative">
      <formula>NOT(ISERROR(SEARCH("Negative",AX61)))</formula>
    </cfRule>
  </conditionalFormatting>
  <conditionalFormatting sqref="AX66:BD66">
    <cfRule type="containsText" dxfId="98" priority="420" operator="containsText" text="Negative">
      <formula>NOT(ISERROR(SEARCH("Negative",AX66)))</formula>
    </cfRule>
  </conditionalFormatting>
  <conditionalFormatting sqref="AX68:BD70">
    <cfRule type="containsText" dxfId="97" priority="414" operator="containsText" text="Negative">
      <formula>NOT(ISERROR(SEARCH("Negative",AX68)))</formula>
    </cfRule>
  </conditionalFormatting>
  <conditionalFormatting sqref="AX73:BD74">
    <cfRule type="containsText" dxfId="96" priority="438" operator="containsText" text="Negative">
      <formula>NOT(ISERROR(SEARCH("Negative",AX73)))</formula>
    </cfRule>
  </conditionalFormatting>
  <conditionalFormatting sqref="AX76:BD78">
    <cfRule type="containsText" dxfId="95" priority="442" operator="containsText" text="Negative">
      <formula>NOT(ISERROR(SEARCH("Negative",AX76)))</formula>
    </cfRule>
  </conditionalFormatting>
  <conditionalFormatting sqref="AZ81">
    <cfRule type="containsText" dxfId="94" priority="383" operator="containsText" text="LOD">
      <formula>NOT(ISERROR(SEARCH("LOD",AZ81)))</formula>
    </cfRule>
  </conditionalFormatting>
  <conditionalFormatting sqref="AZ85">
    <cfRule type="containsText" dxfId="93" priority="104" operator="containsText" text="Negative">
      <formula>NOT(ISERROR(SEARCH("Negative",AZ85)))</formula>
    </cfRule>
    <cfRule type="containsText" dxfId="92" priority="103" operator="containsText" text="LOD">
      <formula>NOT(ISERROR(SEARCH("LOD",AZ85)))</formula>
    </cfRule>
  </conditionalFormatting>
  <conditionalFormatting sqref="AZ87">
    <cfRule type="containsText" dxfId="91" priority="101" operator="containsText" text="LOD">
      <formula>NOT(ISERROR(SEARCH("LOD",AZ87)))</formula>
    </cfRule>
    <cfRule type="containsText" dxfId="90" priority="102" operator="containsText" text="Negative">
      <formula>NOT(ISERROR(SEARCH("Negative",AZ87)))</formula>
    </cfRule>
  </conditionalFormatting>
  <conditionalFormatting sqref="AZ89">
    <cfRule type="containsText" dxfId="89" priority="100" operator="containsText" text="Negative">
      <formula>NOT(ISERROR(SEARCH("Negative",AZ89)))</formula>
    </cfRule>
    <cfRule type="containsText" dxfId="88" priority="99" operator="containsText" text="LOD">
      <formula>NOT(ISERROR(SEARCH("LOD",AZ89)))</formula>
    </cfRule>
  </conditionalFormatting>
  <conditionalFormatting sqref="AZ93:AZ94">
    <cfRule type="containsText" dxfId="87" priority="96" operator="containsText" text="Negative">
      <formula>NOT(ISERROR(SEARCH("Negative",AZ93)))</formula>
    </cfRule>
    <cfRule type="containsText" dxfId="86" priority="95" operator="containsText" text="LOD">
      <formula>NOT(ISERROR(SEARCH("LOD",AZ93)))</formula>
    </cfRule>
  </conditionalFormatting>
  <conditionalFormatting sqref="AZ96:AZ97">
    <cfRule type="containsText" dxfId="85" priority="94" operator="containsText" text="Negative">
      <formula>NOT(ISERROR(SEARCH("Negative",AZ96)))</formula>
    </cfRule>
    <cfRule type="containsText" dxfId="84" priority="93" operator="containsText" text="LOD">
      <formula>NOT(ISERROR(SEARCH("LOD",AZ96)))</formula>
    </cfRule>
  </conditionalFormatting>
  <conditionalFormatting sqref="AZ99">
    <cfRule type="containsText" dxfId="83" priority="91" operator="containsText" text="LOD">
      <formula>NOT(ISERROR(SEARCH("LOD",AZ99)))</formula>
    </cfRule>
    <cfRule type="containsText" dxfId="82" priority="92" operator="containsText" text="Negative">
      <formula>NOT(ISERROR(SEARCH("Negative",AZ99)))</formula>
    </cfRule>
  </conditionalFormatting>
  <conditionalFormatting sqref="AZ101">
    <cfRule type="containsText" dxfId="81" priority="90" operator="containsText" text="Negative">
      <formula>NOT(ISERROR(SEARCH("Negative",AZ101)))</formula>
    </cfRule>
    <cfRule type="containsText" dxfId="80" priority="89" operator="containsText" text="LOD">
      <formula>NOT(ISERROR(SEARCH("LOD",AZ101)))</formula>
    </cfRule>
  </conditionalFormatting>
  <conditionalFormatting sqref="AZ103:AZ104">
    <cfRule type="containsText" dxfId="79" priority="88" operator="containsText" text="Negative">
      <formula>NOT(ISERROR(SEARCH("Negative",AZ103)))</formula>
    </cfRule>
    <cfRule type="containsText" dxfId="78" priority="87" operator="containsText" text="LOD">
      <formula>NOT(ISERROR(SEARCH("LOD",AZ103)))</formula>
    </cfRule>
  </conditionalFormatting>
  <conditionalFormatting sqref="AZ107:AZ108">
    <cfRule type="containsText" dxfId="77" priority="85" operator="containsText" text="LOD">
      <formula>NOT(ISERROR(SEARCH("LOD",AZ107)))</formula>
    </cfRule>
    <cfRule type="containsText" dxfId="76" priority="86" operator="containsText" text="Negative">
      <formula>NOT(ISERROR(SEARCH("Negative",AZ107)))</formula>
    </cfRule>
  </conditionalFormatting>
  <conditionalFormatting sqref="AZ110:AZ111">
    <cfRule type="containsText" dxfId="75" priority="84" operator="containsText" text="Negative">
      <formula>NOT(ISERROR(SEARCH("Negative",AZ110)))</formula>
    </cfRule>
    <cfRule type="containsText" dxfId="74" priority="83" operator="containsText" text="LOD">
      <formula>NOT(ISERROR(SEARCH("LOD",AZ110)))</formula>
    </cfRule>
  </conditionalFormatting>
  <conditionalFormatting sqref="AZ113:AZ114">
    <cfRule type="containsText" dxfId="73" priority="81" operator="containsText" text="LOD">
      <formula>NOT(ISERROR(SEARCH("LOD",AZ113)))</formula>
    </cfRule>
    <cfRule type="containsText" dxfId="72" priority="82" operator="containsText" text="Negative">
      <formula>NOT(ISERROR(SEARCH("Negative",AZ113)))</formula>
    </cfRule>
  </conditionalFormatting>
  <conditionalFormatting sqref="AZ116:AZ117">
    <cfRule type="containsText" dxfId="71" priority="79" operator="containsText" text="LOD">
      <formula>NOT(ISERROR(SEARCH("LOD",AZ116)))</formula>
    </cfRule>
    <cfRule type="containsText" dxfId="70" priority="80" operator="containsText" text="Negative">
      <formula>NOT(ISERROR(SEARCH("Negative",AZ116)))</formula>
    </cfRule>
  </conditionalFormatting>
  <conditionalFormatting sqref="AZ91:BB91">
    <cfRule type="containsText" dxfId="69" priority="38" operator="containsText" text="Negative">
      <formula>NOT(ISERROR(SEARCH("Negative",AZ91)))</formula>
    </cfRule>
    <cfRule type="containsText" dxfId="68" priority="37" operator="containsText" text="LOD">
      <formula>NOT(ISERROR(SEARCH("LOD",AZ91)))</formula>
    </cfRule>
  </conditionalFormatting>
  <conditionalFormatting sqref="AZ81:BD81">
    <cfRule type="containsText" dxfId="67" priority="384" operator="containsText" text="Negative">
      <formula>NOT(ISERROR(SEARCH("Negative",AZ81)))</formula>
    </cfRule>
  </conditionalFormatting>
  <conditionalFormatting sqref="BA84">
    <cfRule type="containsText" dxfId="66" priority="50" operator="containsText" text="Negative">
      <formula>NOT(ISERROR(SEARCH("Negative",BA84)))</formula>
    </cfRule>
    <cfRule type="containsText" dxfId="65" priority="49" operator="containsText" text="LOD">
      <formula>NOT(ISERROR(SEARCH("LOD",BA84)))</formula>
    </cfRule>
  </conditionalFormatting>
  <conditionalFormatting sqref="BA86">
    <cfRule type="containsText" dxfId="64" priority="47" operator="containsText" text="LOD">
      <formula>NOT(ISERROR(SEARCH("LOD",BA86)))</formula>
    </cfRule>
    <cfRule type="containsText" dxfId="63" priority="48" operator="containsText" text="Negative">
      <formula>NOT(ISERROR(SEARCH("Negative",BA86)))</formula>
    </cfRule>
  </conditionalFormatting>
  <conditionalFormatting sqref="BA88">
    <cfRule type="containsText" dxfId="62" priority="51" operator="containsText" text="LOD">
      <formula>NOT(ISERROR(SEARCH("LOD",BA88)))</formula>
    </cfRule>
    <cfRule type="containsText" dxfId="61" priority="52" operator="containsText" text="Negative">
      <formula>NOT(ISERROR(SEARCH("Negative",BA88)))</formula>
    </cfRule>
  </conditionalFormatting>
  <conditionalFormatting sqref="BA94">
    <cfRule type="containsText" dxfId="60" priority="55" operator="containsText" text="LOD">
      <formula>NOT(ISERROR(SEARCH("LOD",BA94)))</formula>
    </cfRule>
    <cfRule type="containsText" dxfId="59" priority="56" operator="containsText" text="Negative">
      <formula>NOT(ISERROR(SEARCH("Negative",BA94)))</formula>
    </cfRule>
  </conditionalFormatting>
  <conditionalFormatting sqref="BA114:BA115">
    <cfRule type="containsText" dxfId="58" priority="73" operator="containsText" text="LOD">
      <formula>NOT(ISERROR(SEARCH("LOD",BA114)))</formula>
    </cfRule>
    <cfRule type="containsText" dxfId="57" priority="74" operator="containsText" text="Negative">
      <formula>NOT(ISERROR(SEARCH("Negative",BA114)))</formula>
    </cfRule>
  </conditionalFormatting>
  <conditionalFormatting sqref="BA118">
    <cfRule type="containsText" dxfId="56" priority="77" operator="containsText" text="LOD">
      <formula>NOT(ISERROR(SEARCH("LOD",BA118)))</formula>
    </cfRule>
    <cfRule type="containsText" dxfId="55" priority="78" operator="containsText" text="Negative">
      <formula>NOT(ISERROR(SEARCH("Negative",BA118)))</formula>
    </cfRule>
  </conditionalFormatting>
  <conditionalFormatting sqref="BA96:BB96">
    <cfRule type="containsText" dxfId="54" priority="30" operator="containsText" text="Negative">
      <formula>NOT(ISERROR(SEARCH("Negative",BA96)))</formula>
    </cfRule>
    <cfRule type="containsText" dxfId="53" priority="29" operator="containsText" text="LOD">
      <formula>NOT(ISERROR(SEARCH("LOD",BA96)))</formula>
    </cfRule>
  </conditionalFormatting>
  <conditionalFormatting sqref="BA98:BB98">
    <cfRule type="containsText" dxfId="52" priority="28" operator="containsText" text="Negative">
      <formula>NOT(ISERROR(SEARCH("Negative",BA98)))</formula>
    </cfRule>
    <cfRule type="containsText" dxfId="51" priority="27" operator="containsText" text="LOD">
      <formula>NOT(ISERROR(SEARCH("LOD",BA98)))</formula>
    </cfRule>
  </conditionalFormatting>
  <conditionalFormatting sqref="BA100:BB100">
    <cfRule type="containsText" dxfId="50" priority="26" operator="containsText" text="Negative">
      <formula>NOT(ISERROR(SEARCH("Negative",BA100)))</formula>
    </cfRule>
    <cfRule type="containsText" dxfId="49" priority="25" operator="containsText" text="LOD">
      <formula>NOT(ISERROR(SEARCH("LOD",BA100)))</formula>
    </cfRule>
  </conditionalFormatting>
  <conditionalFormatting sqref="BA102:BB102">
    <cfRule type="containsText" dxfId="48" priority="24" operator="containsText" text="Negative">
      <formula>NOT(ISERROR(SEARCH("Negative",BA102)))</formula>
    </cfRule>
    <cfRule type="containsText" dxfId="47" priority="23" operator="containsText" text="LOD">
      <formula>NOT(ISERROR(SEARCH("LOD",BA102)))</formula>
    </cfRule>
  </conditionalFormatting>
  <conditionalFormatting sqref="BA104:BB104">
    <cfRule type="containsText" dxfId="46" priority="22" operator="containsText" text="Negative">
      <formula>NOT(ISERROR(SEARCH("Negative",BA104)))</formula>
    </cfRule>
    <cfRule type="containsText" dxfId="45" priority="21" operator="containsText" text="LOD">
      <formula>NOT(ISERROR(SEARCH("LOD",BA104)))</formula>
    </cfRule>
  </conditionalFormatting>
  <conditionalFormatting sqref="BA108:BB108">
    <cfRule type="containsText" dxfId="44" priority="16" operator="containsText" text="Negative">
      <formula>NOT(ISERROR(SEARCH("Negative",BA108)))</formula>
    </cfRule>
    <cfRule type="containsText" dxfId="43" priority="15" operator="containsText" text="LOD">
      <formula>NOT(ISERROR(SEARCH("LOD",BA108)))</formula>
    </cfRule>
  </conditionalFormatting>
  <conditionalFormatting sqref="BA110:BB110">
    <cfRule type="containsText" dxfId="42" priority="13" operator="containsText" text="LOD">
      <formula>NOT(ISERROR(SEARCH("LOD",BA110)))</formula>
    </cfRule>
    <cfRule type="containsText" dxfId="41" priority="14" operator="containsText" text="Negative">
      <formula>NOT(ISERROR(SEARCH("Negative",BA110)))</formula>
    </cfRule>
  </conditionalFormatting>
  <conditionalFormatting sqref="BA106:BC106">
    <cfRule type="containsText" dxfId="40" priority="17" operator="containsText" text="LOD">
      <formula>NOT(ISERROR(SEARCH("LOD",BA106)))</formula>
    </cfRule>
    <cfRule type="containsText" dxfId="39" priority="18" operator="containsText" text="Negative">
      <formula>NOT(ISERROR(SEARCH("Negative",BA106)))</formula>
    </cfRule>
  </conditionalFormatting>
  <conditionalFormatting sqref="BB39">
    <cfRule type="containsText" dxfId="38" priority="393" operator="containsText" text="LOD">
      <formula>NOT(ISERROR(SEARCH("LOD",BB39)))</formula>
    </cfRule>
  </conditionalFormatting>
  <conditionalFormatting sqref="BB56">
    <cfRule type="containsText" dxfId="37" priority="389" operator="containsText" text="LOD">
      <formula>NOT(ISERROR(SEARCH("LOD",BB56)))</formula>
    </cfRule>
  </conditionalFormatting>
  <conditionalFormatting sqref="BB79">
    <cfRule type="containsText" dxfId="36" priority="385" operator="containsText" text="LOD">
      <formula>NOT(ISERROR(SEARCH("LOD",BB79)))</formula>
    </cfRule>
  </conditionalFormatting>
  <conditionalFormatting sqref="BB85">
    <cfRule type="containsText" dxfId="35" priority="46" operator="containsText" text="Negative">
      <formula>NOT(ISERROR(SEARCH("Negative",BB85)))</formula>
    </cfRule>
    <cfRule type="containsText" dxfId="34" priority="45" operator="containsText" text="LOD">
      <formula>NOT(ISERROR(SEARCH("LOD",BB85)))</formula>
    </cfRule>
  </conditionalFormatting>
  <conditionalFormatting sqref="BB87">
    <cfRule type="containsText" dxfId="33" priority="43" operator="containsText" text="LOD">
      <formula>NOT(ISERROR(SEARCH("LOD",BB87)))</formula>
    </cfRule>
    <cfRule type="containsText" dxfId="32" priority="44" operator="containsText" text="Negative">
      <formula>NOT(ISERROR(SEARCH("Negative",BB87)))</formula>
    </cfRule>
  </conditionalFormatting>
  <conditionalFormatting sqref="BB93">
    <cfRule type="containsText" dxfId="31" priority="35" operator="containsText" text="LOD">
      <formula>NOT(ISERROR(SEARCH("LOD",BB93)))</formula>
    </cfRule>
    <cfRule type="containsText" dxfId="30" priority="36" operator="containsText" text="Negative">
      <formula>NOT(ISERROR(SEARCH("Negative",BB93)))</formula>
    </cfRule>
  </conditionalFormatting>
  <conditionalFormatting sqref="BB113">
    <cfRule type="containsText" dxfId="29" priority="7" operator="containsText" text="LOD">
      <formula>NOT(ISERROR(SEARCH("LOD",BB113)))</formula>
    </cfRule>
    <cfRule type="containsText" dxfId="28" priority="8" operator="containsText" text="Negative">
      <formula>NOT(ISERROR(SEARCH("Negative",BB113)))</formula>
    </cfRule>
  </conditionalFormatting>
  <conditionalFormatting sqref="BB116:BB117">
    <cfRule type="containsText" dxfId="27" priority="4" operator="containsText" text="Negative">
      <formula>NOT(ISERROR(SEARCH("Negative",BB116)))</formula>
    </cfRule>
    <cfRule type="containsText" dxfId="26" priority="3" operator="containsText" text="LOD">
      <formula>NOT(ISERROR(SEARCH("LOD",BB116)))</formula>
    </cfRule>
  </conditionalFormatting>
  <conditionalFormatting sqref="BB89:BC89">
    <cfRule type="containsText" dxfId="25" priority="39" operator="containsText" text="LOD">
      <formula>NOT(ISERROR(SEARCH("LOD",BB89)))</formula>
    </cfRule>
    <cfRule type="containsText" dxfId="24" priority="40" operator="containsText" text="Negative">
      <formula>NOT(ISERROR(SEARCH("Negative",BB89)))</formula>
    </cfRule>
  </conditionalFormatting>
  <conditionalFormatting sqref="BB95:BC95">
    <cfRule type="containsText" dxfId="23" priority="31" operator="containsText" text="LOD">
      <formula>NOT(ISERROR(SEARCH("LOD",BB95)))</formula>
    </cfRule>
    <cfRule type="containsText" dxfId="22" priority="32" operator="containsText" text="Negative">
      <formula>NOT(ISERROR(SEARCH("Negative",BB95)))</formula>
    </cfRule>
  </conditionalFormatting>
  <conditionalFormatting sqref="BB111:BC111">
    <cfRule type="containsText" dxfId="21" priority="10" operator="containsText" text="Negative">
      <formula>NOT(ISERROR(SEARCH("Negative",BB111)))</formula>
    </cfRule>
    <cfRule type="containsText" dxfId="20" priority="9" operator="containsText" text="LOD">
      <formula>NOT(ISERROR(SEARCH("LOD",BB111)))</formula>
    </cfRule>
  </conditionalFormatting>
  <conditionalFormatting sqref="BB39:BD39">
    <cfRule type="containsText" dxfId="19" priority="394" operator="containsText" text="Negative">
      <formula>NOT(ISERROR(SEARCH("Negative",BB39)))</formula>
    </cfRule>
  </conditionalFormatting>
  <conditionalFormatting sqref="BB56:BD56">
    <cfRule type="containsText" dxfId="18" priority="390" operator="containsText" text="Negative">
      <formula>NOT(ISERROR(SEARCH("Negative",BB56)))</formula>
    </cfRule>
  </conditionalFormatting>
  <conditionalFormatting sqref="BB79:BD79">
    <cfRule type="containsText" dxfId="17" priority="386" operator="containsText" text="Negative">
      <formula>NOT(ISERROR(SEARCH("Negative",BB79)))</formula>
    </cfRule>
  </conditionalFormatting>
  <conditionalFormatting sqref="BC44">
    <cfRule type="containsText" dxfId="16" priority="391" operator="containsText" text="LOD">
      <formula>NOT(ISERROR(SEARCH("LOD",BC44)))</formula>
    </cfRule>
  </conditionalFormatting>
  <conditionalFormatting sqref="BC63">
    <cfRule type="containsText" dxfId="15" priority="387" operator="containsText" text="LOD">
      <formula>NOT(ISERROR(SEARCH("LOD",BC63)))</formula>
    </cfRule>
  </conditionalFormatting>
  <conditionalFormatting sqref="BC118">
    <cfRule type="containsText" dxfId="14" priority="2" operator="containsText" text="Negative">
      <formula>NOT(ISERROR(SEARCH("Negative",BC118)))</formula>
    </cfRule>
    <cfRule type="containsText" dxfId="13" priority="1" operator="containsText" text="LOD">
      <formula>NOT(ISERROR(SEARCH("LOD",BC118)))</formula>
    </cfRule>
  </conditionalFormatting>
  <conditionalFormatting sqref="BC44:BD44">
    <cfRule type="containsText" dxfId="12" priority="392" operator="containsText" text="Negative">
      <formula>NOT(ISERROR(SEARCH("Negative",BC44)))</formula>
    </cfRule>
  </conditionalFormatting>
  <conditionalFormatting sqref="BC63:BD63">
    <cfRule type="containsText" dxfId="11" priority="388" operator="containsText" text="Negative">
      <formula>NOT(ISERROR(SEARCH("Negative",BC63)))</formula>
    </cfRule>
  </conditionalFormatting>
  <conditionalFormatting sqref="BE39:BE82">
    <cfRule type="containsText" dxfId="10" priority="677" operator="containsText" text="Negative">
      <formula>NOT(ISERROR(SEARCH("Negative",BE39)))</formula>
    </cfRule>
  </conditionalFormatting>
  <conditionalFormatting sqref="BP1:BQ37">
    <cfRule type="containsText" dxfId="9" priority="379" operator="containsText" text="Negative">
      <formula>NOT(ISERROR(SEARCH("Negative",BP1)))</formula>
    </cfRule>
  </conditionalFormatting>
  <conditionalFormatting sqref="BP39:BQ82">
    <cfRule type="containsText" dxfId="8" priority="378" operator="containsText" text="Negative">
      <formula>NOT(ISERROR(SEARCH("Negative",BP39)))</formula>
    </cfRule>
  </conditionalFormatting>
  <conditionalFormatting sqref="BP38:CJ38">
    <cfRule type="containsText" dxfId="7" priority="377" operator="containsText" text="Negative">
      <formula>NOT(ISERROR(SEARCH("Negative",BP38)))</formula>
    </cfRule>
  </conditionalFormatting>
  <conditionalFormatting sqref="BR1:CJ1">
    <cfRule type="containsText" dxfId="6" priority="380" operator="containsText" text="Negative">
      <formula>NOT(ISERROR(SEARCH("Negative",BR1)))</formula>
    </cfRule>
  </conditionalFormatting>
  <conditionalFormatting sqref="CV1:CW37">
    <cfRule type="containsText" dxfId="5" priority="374" operator="containsText" text="Negative">
      <formula>NOT(ISERROR(SEARCH("Negative",CV1)))</formula>
    </cfRule>
  </conditionalFormatting>
  <conditionalFormatting sqref="CV39:CW82">
    <cfRule type="containsText" dxfId="4" priority="373" operator="containsText" text="Negative">
      <formula>NOT(ISERROR(SEARCH("Negative",CV39)))</formula>
    </cfRule>
  </conditionalFormatting>
  <conditionalFormatting sqref="CV38:DP38">
    <cfRule type="containsText" dxfId="3" priority="371" operator="containsText" text="Negative">
      <formula>NOT(ISERROR(SEARCH("Negative",CV38)))</formula>
    </cfRule>
  </conditionalFormatting>
  <conditionalFormatting sqref="CX1:DP1">
    <cfRule type="containsText" dxfId="2" priority="376" operator="containsText" text="Negative">
      <formula>NOT(ISERROR(SEARCH("Negative",CX1)))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8736BD-C16F-4B07-A0DB-D042C4971FE7}">
  <dimension ref="A1:AN46"/>
  <sheetViews>
    <sheetView topLeftCell="K1" workbookViewId="0">
      <selection activeCell="M19" sqref="M19:P46"/>
    </sheetView>
  </sheetViews>
  <sheetFormatPr defaultRowHeight="14.4"/>
  <cols>
    <col min="1" max="1" width="16.33203125" bestFit="1" customWidth="1"/>
  </cols>
  <sheetData>
    <row r="1" spans="1:40">
      <c r="C1" s="10" t="s">
        <v>45</v>
      </c>
      <c r="D1" s="10" t="s">
        <v>44</v>
      </c>
      <c r="E1" s="10" t="s">
        <v>43</v>
      </c>
      <c r="F1" s="10" t="s">
        <v>42</v>
      </c>
      <c r="G1" s="10" t="s">
        <v>41</v>
      </c>
      <c r="H1" s="10" t="s">
        <v>40</v>
      </c>
      <c r="I1" s="10" t="s">
        <v>39</v>
      </c>
      <c r="J1" s="10" t="s">
        <v>38</v>
      </c>
      <c r="K1" s="10" t="s">
        <v>37</v>
      </c>
      <c r="L1" s="10" t="s">
        <v>36</v>
      </c>
      <c r="M1" s="10" t="s">
        <v>35</v>
      </c>
      <c r="N1" s="10" t="s">
        <v>34</v>
      </c>
      <c r="O1" s="10" t="s">
        <v>33</v>
      </c>
      <c r="P1" s="10" t="s">
        <v>32</v>
      </c>
      <c r="Q1" s="10" t="s">
        <v>31</v>
      </c>
      <c r="R1" s="10" t="s">
        <v>30</v>
      </c>
      <c r="S1" s="10" t="s">
        <v>29</v>
      </c>
      <c r="T1" s="10" t="s">
        <v>28</v>
      </c>
      <c r="U1" s="10" t="s">
        <v>27</v>
      </c>
      <c r="V1" s="11" t="s">
        <v>319</v>
      </c>
      <c r="W1" s="9" t="s">
        <v>106</v>
      </c>
      <c r="X1" s="9" t="s">
        <v>105</v>
      </c>
      <c r="Y1" s="9" t="s">
        <v>103</v>
      </c>
      <c r="Z1" s="9" t="s">
        <v>102</v>
      </c>
      <c r="AA1" s="9" t="s">
        <v>101</v>
      </c>
      <c r="AB1" s="9" t="s">
        <v>100</v>
      </c>
      <c r="AC1" s="9" t="s">
        <v>99</v>
      </c>
    </row>
    <row r="2" spans="1:40">
      <c r="A2" t="s">
        <v>393</v>
      </c>
      <c r="B2" t="s">
        <v>118</v>
      </c>
      <c r="C2">
        <v>14.112755999999999</v>
      </c>
      <c r="D2">
        <v>55383.413888888899</v>
      </c>
      <c r="E2">
        <v>2398.5102200000001</v>
      </c>
      <c r="F2">
        <v>135050.83333333334</v>
      </c>
      <c r="G2">
        <v>419.62101000000001</v>
      </c>
      <c r="H2">
        <v>26.492903823529417</v>
      </c>
      <c r="I2">
        <v>16.277564210526318</v>
      </c>
      <c r="J2">
        <v>50.074314285714287</v>
      </c>
      <c r="K2">
        <v>27.263845888888888</v>
      </c>
      <c r="L2">
        <v>743.02055555555557</v>
      </c>
      <c r="M2">
        <v>740.87477777777781</v>
      </c>
      <c r="N2">
        <v>0.30190515555555547</v>
      </c>
      <c r="O2">
        <v>2.6816825000000004</v>
      </c>
      <c r="P2">
        <v>51.03746944444444</v>
      </c>
      <c r="Q2">
        <v>0.27021279880000004</v>
      </c>
      <c r="R2">
        <v>0.4086401651599999</v>
      </c>
      <c r="S2">
        <v>5.1966836882352936E-2</v>
      </c>
      <c r="T2">
        <v>0.60749584760714292</v>
      </c>
      <c r="U2">
        <v>33.840372222222214</v>
      </c>
      <c r="V2" t="e">
        <v>#DIV/0!</v>
      </c>
      <c r="W2">
        <v>478333.33333333331</v>
      </c>
      <c r="X2">
        <v>61619.444444444445</v>
      </c>
      <c r="Y2">
        <v>135858.33333333334</v>
      </c>
      <c r="Z2">
        <v>279588.88888888888</v>
      </c>
      <c r="AA2">
        <v>536.11111111111109</v>
      </c>
      <c r="AB2">
        <v>42052.777777777781</v>
      </c>
    </row>
    <row r="3" spans="1:40">
      <c r="A3" t="s">
        <v>393</v>
      </c>
      <c r="B3" t="s">
        <v>117</v>
      </c>
      <c r="C3">
        <v>4.5718350000000001</v>
      </c>
      <c r="D3">
        <v>59929.165909090902</v>
      </c>
      <c r="E3">
        <v>20.229453333333332</v>
      </c>
      <c r="F3">
        <v>124235.95909090909</v>
      </c>
      <c r="G3">
        <v>13.2628</v>
      </c>
      <c r="H3">
        <v>4.1369607407407409</v>
      </c>
      <c r="I3">
        <v>3.129915</v>
      </c>
      <c r="J3">
        <v>44.376000000000005</v>
      </c>
      <c r="K3">
        <v>1.85514</v>
      </c>
      <c r="L3">
        <v>512.66563636363651</v>
      </c>
      <c r="M3">
        <v>504.79375000000005</v>
      </c>
      <c r="N3">
        <v>0.21366073999999999</v>
      </c>
      <c r="O3" t="e">
        <v>#DIV/0!</v>
      </c>
      <c r="P3">
        <v>61.606338636363652</v>
      </c>
      <c r="Q3">
        <v>1.0079070010810811</v>
      </c>
      <c r="R3">
        <v>1.298636436923077</v>
      </c>
      <c r="S3">
        <v>0.16606269799999995</v>
      </c>
      <c r="T3">
        <v>0.70333108350000006</v>
      </c>
      <c r="U3">
        <v>22.536350000000002</v>
      </c>
      <c r="V3" t="e">
        <v>#DIV/0!</v>
      </c>
      <c r="W3">
        <v>480788.63636363635</v>
      </c>
      <c r="X3">
        <v>72993.181818181823</v>
      </c>
      <c r="Y3">
        <v>127240.90909090909</v>
      </c>
      <c r="Z3">
        <v>290447.72727272729</v>
      </c>
      <c r="AA3">
        <v>229.54545454545453</v>
      </c>
      <c r="AB3">
        <v>28156.81818181818</v>
      </c>
    </row>
    <row r="4" spans="1:40">
      <c r="A4" t="s">
        <v>393</v>
      </c>
      <c r="B4" t="s">
        <v>326</v>
      </c>
      <c r="C4">
        <v>3.9849589473684217</v>
      </c>
      <c r="D4">
        <v>53935.597142857143</v>
      </c>
      <c r="E4">
        <v>391.3991773333334</v>
      </c>
      <c r="F4">
        <v>143330.82857142857</v>
      </c>
      <c r="G4">
        <v>243.52576666666667</v>
      </c>
      <c r="H4">
        <v>5.3735690909090907</v>
      </c>
      <c r="I4">
        <v>34.615715000000002</v>
      </c>
      <c r="J4">
        <v>13.741846190476192</v>
      </c>
      <c r="K4">
        <v>22.792200000000001</v>
      </c>
      <c r="L4">
        <v>946.60517142857134</v>
      </c>
      <c r="M4">
        <v>937.19102857142866</v>
      </c>
      <c r="N4">
        <v>5.9454638416923066E-4</v>
      </c>
      <c r="O4">
        <v>1.3954899999999999</v>
      </c>
      <c r="P4">
        <v>20.463125714285717</v>
      </c>
      <c r="Q4">
        <v>1.7318952643899999E-3</v>
      </c>
      <c r="R4">
        <v>3.7517723469981581E-3</v>
      </c>
      <c r="S4">
        <v>1.7454136120449758E-4</v>
      </c>
      <c r="T4">
        <v>3.1887942251749339E-2</v>
      </c>
      <c r="U4">
        <v>46.54254000000001</v>
      </c>
      <c r="V4" t="e">
        <v>#DIV/0!</v>
      </c>
      <c r="W4">
        <v>480308.57142857142</v>
      </c>
      <c r="X4">
        <v>67622.857142857145</v>
      </c>
      <c r="Y4">
        <v>131431.42857142858</v>
      </c>
      <c r="Z4">
        <v>286294.28571428574</v>
      </c>
      <c r="AA4" t="e">
        <v>#DIV/0!</v>
      </c>
      <c r="AB4">
        <v>34357.142857142855</v>
      </c>
    </row>
    <row r="5" spans="1:40">
      <c r="A5" t="s">
        <v>394</v>
      </c>
      <c r="B5" t="s">
        <v>118</v>
      </c>
      <c r="C5">
        <v>10.641639138848115</v>
      </c>
      <c r="D5">
        <v>10819.31345108652</v>
      </c>
      <c r="E5">
        <v>2459.3537048382609</v>
      </c>
      <c r="F5">
        <v>12378.344660243458</v>
      </c>
      <c r="G5">
        <v>683.86515716552617</v>
      </c>
      <c r="H5">
        <v>62.697966738735587</v>
      </c>
      <c r="I5">
        <v>27.079559508745476</v>
      </c>
      <c r="J5">
        <v>36.124105663963832</v>
      </c>
      <c r="K5">
        <v>33.483087392805047</v>
      </c>
      <c r="L5">
        <v>101.86657637742607</v>
      </c>
      <c r="M5">
        <v>109.438466660014</v>
      </c>
      <c r="N5">
        <v>0.23354660443158815</v>
      </c>
      <c r="O5">
        <v>1.1237367532561835</v>
      </c>
      <c r="P5">
        <v>41.625457713057841</v>
      </c>
      <c r="Q5">
        <v>0.5690373650629108</v>
      </c>
      <c r="R5">
        <v>0.89104922836235845</v>
      </c>
      <c r="S5">
        <v>9.598878866553491E-2</v>
      </c>
      <c r="T5">
        <v>0.51659715962588248</v>
      </c>
      <c r="U5">
        <v>5.4242892474811564</v>
      </c>
      <c r="V5" t="e">
        <v>#DIV/0!</v>
      </c>
      <c r="W5">
        <v>2402.5449469723189</v>
      </c>
      <c r="X5">
        <v>6381.1710630418356</v>
      </c>
      <c r="Y5">
        <v>7872.5745824066698</v>
      </c>
      <c r="Z5">
        <v>9700.5949925701225</v>
      </c>
      <c r="AA5">
        <v>555.85408645803693</v>
      </c>
      <c r="AB5">
        <v>9152.0940564050125</v>
      </c>
    </row>
    <row r="6" spans="1:40">
      <c r="A6" t="s">
        <v>394</v>
      </c>
      <c r="B6" t="s">
        <v>117</v>
      </c>
      <c r="C6">
        <v>2.7723750000000003</v>
      </c>
      <c r="D6">
        <v>7282.5379680670439</v>
      </c>
      <c r="E6">
        <v>21.687137987898627</v>
      </c>
      <c r="F6">
        <v>15348.899588900253</v>
      </c>
      <c r="G6">
        <v>0</v>
      </c>
      <c r="H6">
        <v>4.0342043816207855</v>
      </c>
      <c r="I6">
        <v>0.49709425476965585</v>
      </c>
      <c r="J6">
        <v>14.673499999999986</v>
      </c>
      <c r="K6">
        <v>0</v>
      </c>
      <c r="L6">
        <v>77.347265320432371</v>
      </c>
      <c r="M6">
        <v>69.59178258900063</v>
      </c>
      <c r="N6">
        <v>0.17771099839669577</v>
      </c>
      <c r="O6" t="e">
        <v>#DIV/0!</v>
      </c>
      <c r="P6">
        <v>20.410779358101369</v>
      </c>
      <c r="Q6">
        <v>0.8706821365615488</v>
      </c>
      <c r="R6">
        <v>1.2894432428013312</v>
      </c>
      <c r="S6">
        <v>0.10106306437438596</v>
      </c>
      <c r="T6">
        <v>0.34512808571282971</v>
      </c>
      <c r="U6">
        <v>5.7833965542632058</v>
      </c>
      <c r="V6" t="e">
        <v>#DIV/0!</v>
      </c>
      <c r="W6">
        <v>560.52569038962645</v>
      </c>
      <c r="X6">
        <v>1828.8592727898508</v>
      </c>
      <c r="Y6">
        <v>1917.3037628420441</v>
      </c>
      <c r="Z6">
        <v>1977.3132179762188</v>
      </c>
      <c r="AA6">
        <v>652.12225061875176</v>
      </c>
      <c r="AB6">
        <v>1838.032263945817</v>
      </c>
    </row>
    <row r="7" spans="1:40">
      <c r="A7" t="s">
        <v>394</v>
      </c>
      <c r="B7" t="s">
        <v>326</v>
      </c>
      <c r="C7">
        <v>2.8734291615894367</v>
      </c>
      <c r="D7">
        <v>8951.1313581336526</v>
      </c>
      <c r="E7">
        <v>872.93477445547205</v>
      </c>
      <c r="F7">
        <v>12531.513634458219</v>
      </c>
      <c r="G7">
        <v>323.22711759294305</v>
      </c>
      <c r="H7">
        <v>6.5206799260931163</v>
      </c>
      <c r="I7">
        <v>37.03367230838073</v>
      </c>
      <c r="J7">
        <v>5.8106360415939973</v>
      </c>
      <c r="K7">
        <v>0</v>
      </c>
      <c r="L7">
        <v>108.70224021334288</v>
      </c>
      <c r="M7">
        <v>103.25938350871073</v>
      </c>
      <c r="N7">
        <v>7.3497646216060734E-4</v>
      </c>
      <c r="O7">
        <v>0</v>
      </c>
      <c r="P7">
        <v>8.2432572465480636</v>
      </c>
      <c r="Q7">
        <v>3.0584948891505545E-3</v>
      </c>
      <c r="R7">
        <v>8.0533048288956039E-3</v>
      </c>
      <c r="S7">
        <v>4.4290787404755561E-4</v>
      </c>
      <c r="T7">
        <v>2.6778676683039997E-2</v>
      </c>
      <c r="U7">
        <v>4.5574588535529932</v>
      </c>
      <c r="V7" t="e">
        <v>#DIV/0!</v>
      </c>
      <c r="W7">
        <v>660.89611397661656</v>
      </c>
      <c r="X7">
        <v>2609.7712778036662</v>
      </c>
      <c r="Y7">
        <v>2750.456733871295</v>
      </c>
      <c r="Z7">
        <v>3204.8127074442141</v>
      </c>
      <c r="AA7" t="e">
        <v>#DIV/0!</v>
      </c>
      <c r="AB7">
        <v>3635.875662991612</v>
      </c>
    </row>
    <row r="8" spans="1:40">
      <c r="A8" t="s">
        <v>395</v>
      </c>
      <c r="B8" t="s">
        <v>118</v>
      </c>
      <c r="C8">
        <v>5</v>
      </c>
      <c r="D8">
        <v>36</v>
      </c>
      <c r="E8">
        <v>7</v>
      </c>
      <c r="F8">
        <v>36</v>
      </c>
      <c r="G8">
        <v>11</v>
      </c>
      <c r="H8">
        <v>34</v>
      </c>
      <c r="I8">
        <v>19</v>
      </c>
      <c r="J8">
        <v>7</v>
      </c>
      <c r="K8">
        <v>9</v>
      </c>
      <c r="L8">
        <v>36</v>
      </c>
      <c r="M8">
        <v>36</v>
      </c>
      <c r="N8">
        <v>9</v>
      </c>
      <c r="O8">
        <v>4</v>
      </c>
      <c r="P8">
        <v>36</v>
      </c>
      <c r="Q8">
        <v>25</v>
      </c>
      <c r="R8">
        <v>30</v>
      </c>
      <c r="S8">
        <v>17</v>
      </c>
      <c r="T8">
        <v>28</v>
      </c>
      <c r="U8">
        <v>36</v>
      </c>
      <c r="V8">
        <v>36</v>
      </c>
      <c r="W8">
        <v>36</v>
      </c>
      <c r="X8">
        <v>36</v>
      </c>
      <c r="Y8">
        <v>36</v>
      </c>
      <c r="Z8">
        <v>36</v>
      </c>
      <c r="AA8">
        <v>36</v>
      </c>
      <c r="AB8">
        <v>36</v>
      </c>
    </row>
    <row r="9" spans="1:40">
      <c r="A9" t="s">
        <v>395</v>
      </c>
      <c r="B9" t="s">
        <v>117</v>
      </c>
      <c r="C9">
        <v>2</v>
      </c>
      <c r="D9">
        <v>44</v>
      </c>
      <c r="E9">
        <v>3</v>
      </c>
      <c r="F9">
        <v>44</v>
      </c>
      <c r="G9">
        <v>1</v>
      </c>
      <c r="H9">
        <v>27</v>
      </c>
      <c r="I9">
        <v>4</v>
      </c>
      <c r="J9">
        <v>2</v>
      </c>
      <c r="K9">
        <v>1</v>
      </c>
      <c r="L9">
        <v>44</v>
      </c>
      <c r="M9">
        <v>44</v>
      </c>
      <c r="N9">
        <v>5</v>
      </c>
      <c r="O9">
        <v>0</v>
      </c>
      <c r="P9">
        <v>44</v>
      </c>
      <c r="Q9">
        <v>37</v>
      </c>
      <c r="R9">
        <v>39</v>
      </c>
      <c r="S9">
        <v>25</v>
      </c>
      <c r="T9">
        <v>40</v>
      </c>
      <c r="U9">
        <v>44</v>
      </c>
      <c r="V9">
        <v>44</v>
      </c>
      <c r="W9">
        <v>44</v>
      </c>
      <c r="X9">
        <v>44</v>
      </c>
      <c r="Y9">
        <v>44</v>
      </c>
      <c r="Z9">
        <v>44</v>
      </c>
      <c r="AA9">
        <v>44</v>
      </c>
      <c r="AB9">
        <v>44</v>
      </c>
    </row>
    <row r="10" spans="1:40">
      <c r="A10" t="s">
        <v>395</v>
      </c>
      <c r="B10" t="s">
        <v>326</v>
      </c>
      <c r="C10">
        <v>19</v>
      </c>
      <c r="D10">
        <v>35</v>
      </c>
      <c r="E10">
        <v>6</v>
      </c>
      <c r="F10">
        <v>35</v>
      </c>
      <c r="G10">
        <v>3</v>
      </c>
      <c r="H10">
        <v>11</v>
      </c>
      <c r="I10">
        <v>4</v>
      </c>
      <c r="J10">
        <v>21</v>
      </c>
      <c r="K10">
        <v>1</v>
      </c>
      <c r="L10">
        <v>35</v>
      </c>
      <c r="M10">
        <v>35</v>
      </c>
      <c r="N10">
        <v>13</v>
      </c>
      <c r="O10">
        <v>1</v>
      </c>
      <c r="P10">
        <v>35</v>
      </c>
      <c r="Q10">
        <v>15</v>
      </c>
      <c r="R10">
        <v>19</v>
      </c>
      <c r="S10">
        <v>17</v>
      </c>
      <c r="T10">
        <v>30</v>
      </c>
      <c r="U10">
        <v>35</v>
      </c>
      <c r="V10">
        <v>35</v>
      </c>
      <c r="W10">
        <v>35</v>
      </c>
      <c r="X10">
        <v>35</v>
      </c>
      <c r="Y10">
        <v>35</v>
      </c>
      <c r="Z10">
        <v>35</v>
      </c>
      <c r="AA10">
        <v>35</v>
      </c>
      <c r="AB10">
        <v>35</v>
      </c>
    </row>
    <row r="12" spans="1:40">
      <c r="B12" t="s">
        <v>393</v>
      </c>
      <c r="C12" t="s">
        <v>393</v>
      </c>
      <c r="D12" t="s">
        <v>393</v>
      </c>
      <c r="E12" t="s">
        <v>394</v>
      </c>
      <c r="F12" t="s">
        <v>394</v>
      </c>
      <c r="G12" t="s">
        <v>394</v>
      </c>
      <c r="H12" t="s">
        <v>395</v>
      </c>
      <c r="I12" t="s">
        <v>395</v>
      </c>
      <c r="J12" t="s">
        <v>395</v>
      </c>
    </row>
    <row r="13" spans="1:40">
      <c r="B13" t="s">
        <v>118</v>
      </c>
      <c r="C13" t="s">
        <v>117</v>
      </c>
      <c r="D13" t="s">
        <v>326</v>
      </c>
      <c r="E13" t="s">
        <v>118</v>
      </c>
      <c r="F13" t="s">
        <v>117</v>
      </c>
      <c r="G13" t="s">
        <v>326</v>
      </c>
      <c r="H13" t="s">
        <v>118</v>
      </c>
      <c r="I13" t="s">
        <v>117</v>
      </c>
      <c r="J13" t="s">
        <v>326</v>
      </c>
      <c r="M13" t="s">
        <v>134</v>
      </c>
      <c r="N13" t="s">
        <v>192</v>
      </c>
      <c r="O13" t="s">
        <v>193</v>
      </c>
      <c r="P13" t="s">
        <v>194</v>
      </c>
      <c r="Q13" t="s">
        <v>195</v>
      </c>
      <c r="R13" t="s">
        <v>196</v>
      </c>
      <c r="S13" t="s">
        <v>197</v>
      </c>
      <c r="T13" t="s">
        <v>198</v>
      </c>
      <c r="U13" t="s">
        <v>199</v>
      </c>
      <c r="V13" t="s">
        <v>200</v>
      </c>
      <c r="W13" t="s">
        <v>201</v>
      </c>
      <c r="X13" t="s">
        <v>202</v>
      </c>
      <c r="Y13" t="s">
        <v>203</v>
      </c>
      <c r="Z13" t="s">
        <v>204</v>
      </c>
      <c r="AA13" t="s">
        <v>205</v>
      </c>
      <c r="AB13" t="s">
        <v>206</v>
      </c>
      <c r="AC13" t="s">
        <v>207</v>
      </c>
      <c r="AD13" t="s">
        <v>208</v>
      </c>
      <c r="AE13" t="s">
        <v>209</v>
      </c>
      <c r="AF13" t="s">
        <v>210</v>
      </c>
      <c r="AG13" t="s">
        <v>328</v>
      </c>
      <c r="AH13" t="s">
        <v>106</v>
      </c>
      <c r="AI13" t="s">
        <v>105</v>
      </c>
      <c r="AJ13" t="s">
        <v>103</v>
      </c>
      <c r="AK13" t="s">
        <v>102</v>
      </c>
      <c r="AL13" t="s">
        <v>101</v>
      </c>
      <c r="AM13" t="s">
        <v>100</v>
      </c>
      <c r="AN13" t="s">
        <v>99</v>
      </c>
    </row>
    <row r="14" spans="1:40">
      <c r="A14" s="10" t="s">
        <v>45</v>
      </c>
      <c r="B14">
        <v>14.112755999999999</v>
      </c>
      <c r="C14">
        <v>4.5718350000000001</v>
      </c>
      <c r="D14">
        <v>3.9849589473684217</v>
      </c>
      <c r="E14">
        <v>10.641639138848115</v>
      </c>
      <c r="F14">
        <v>2.7723750000000003</v>
      </c>
      <c r="G14">
        <v>2.8734291615894367</v>
      </c>
      <c r="H14">
        <v>5</v>
      </c>
      <c r="I14">
        <v>2</v>
      </c>
      <c r="J14">
        <v>19</v>
      </c>
      <c r="M14" t="s">
        <v>393</v>
      </c>
      <c r="N14">
        <v>1.3590361111111109</v>
      </c>
      <c r="O14">
        <v>6165.2380555555537</v>
      </c>
      <c r="P14">
        <v>63.861308769444435</v>
      </c>
      <c r="Q14">
        <v>12882.172777777778</v>
      </c>
      <c r="R14">
        <v>23.008555000000001</v>
      </c>
      <c r="S14">
        <v>3.890351388888889</v>
      </c>
      <c r="T14">
        <v>2.3425261111111104</v>
      </c>
      <c r="U14">
        <v>17.067923333333333</v>
      </c>
      <c r="V14">
        <v>1.1897811666666669</v>
      </c>
      <c r="W14">
        <v>70.295669444444457</v>
      </c>
      <c r="X14">
        <v>64.906083333333342</v>
      </c>
      <c r="Y14">
        <v>7.0194816111111114E-2</v>
      </c>
      <c r="Z14">
        <v>0.2492404444444444</v>
      </c>
      <c r="AA14">
        <v>5.9113738888888889</v>
      </c>
      <c r="AB14">
        <v>4.7111641722222222E-2</v>
      </c>
      <c r="AC14">
        <v>7.8714634416111096E-2</v>
      </c>
      <c r="AD14">
        <v>1.0045968192222221E-2</v>
      </c>
      <c r="AE14">
        <v>0.10435270826111111</v>
      </c>
      <c r="AF14">
        <v>3.2587602777777773</v>
      </c>
      <c r="AG14" t="e">
        <v>#DIV/0!</v>
      </c>
      <c r="AH14" t="e">
        <v>#DIV/0!</v>
      </c>
      <c r="AI14">
        <v>558.33333333333258</v>
      </c>
      <c r="AJ14">
        <v>658.33333333333258</v>
      </c>
      <c r="AK14">
        <v>875</v>
      </c>
      <c r="AL14">
        <v>233.33333333333303</v>
      </c>
      <c r="AM14">
        <v>508.33333333333252</v>
      </c>
      <c r="AN14">
        <v>633.33333333333246</v>
      </c>
    </row>
    <row r="15" spans="1:40">
      <c r="A15" s="10" t="s">
        <v>44</v>
      </c>
      <c r="B15">
        <v>55383.413888888899</v>
      </c>
      <c r="C15">
        <v>59929.165909090902</v>
      </c>
      <c r="D15">
        <v>53935.597142857143</v>
      </c>
      <c r="E15">
        <v>10819.31345108652</v>
      </c>
      <c r="F15">
        <v>7282.5379680670439</v>
      </c>
      <c r="G15">
        <v>8951.1313581336526</v>
      </c>
      <c r="H15">
        <v>36</v>
      </c>
      <c r="I15">
        <v>44</v>
      </c>
      <c r="J15">
        <v>35</v>
      </c>
      <c r="M15" t="s">
        <v>393</v>
      </c>
      <c r="N15">
        <v>1.387512159090909</v>
      </c>
      <c r="O15">
        <v>7198.465227272728</v>
      </c>
      <c r="P15">
        <v>3.5667547727272724</v>
      </c>
      <c r="Q15">
        <v>14250.207045454548</v>
      </c>
      <c r="R15">
        <v>7.1193704545454555</v>
      </c>
      <c r="S15">
        <v>1.3969571363636362</v>
      </c>
      <c r="T15">
        <v>1.8964543181818179</v>
      </c>
      <c r="U15">
        <v>23.107497727272726</v>
      </c>
      <c r="V15">
        <v>0.46551090909090909</v>
      </c>
      <c r="W15">
        <v>59.679679545454562</v>
      </c>
      <c r="X15">
        <v>54.223425000000013</v>
      </c>
      <c r="Y15">
        <v>6.7680397727272731E-2</v>
      </c>
      <c r="Z15">
        <v>0.29895172727272717</v>
      </c>
      <c r="AA15">
        <v>7.5323529545454537</v>
      </c>
      <c r="AB15">
        <v>0.15257626360454546</v>
      </c>
      <c r="AC15">
        <v>0.18209430727499998</v>
      </c>
      <c r="AD15">
        <v>3.4639118115909091E-2</v>
      </c>
      <c r="AE15">
        <v>0.16003252204545451</v>
      </c>
      <c r="AF15">
        <v>2.7583763636363643</v>
      </c>
      <c r="AG15" t="e">
        <v>#DIV/0!</v>
      </c>
      <c r="AH15" t="e">
        <v>#DIV/0!</v>
      </c>
      <c r="AI15">
        <v>1208.3333333333292</v>
      </c>
      <c r="AJ15">
        <v>1325</v>
      </c>
      <c r="AK15">
        <v>1758.3333333333292</v>
      </c>
      <c r="AL15">
        <v>566.66666666666754</v>
      </c>
      <c r="AM15">
        <v>891.66666666666708</v>
      </c>
      <c r="AN15">
        <v>0</v>
      </c>
    </row>
    <row r="16" spans="1:40">
      <c r="A16" s="10" t="s">
        <v>43</v>
      </c>
      <c r="B16">
        <v>2398.5102200000001</v>
      </c>
      <c r="C16">
        <v>20.229453333333332</v>
      </c>
      <c r="D16">
        <v>391.3991773333334</v>
      </c>
      <c r="E16">
        <v>2459.3537048382609</v>
      </c>
      <c r="F16">
        <v>21.687137987898627</v>
      </c>
      <c r="G16">
        <v>872.93477445547205</v>
      </c>
      <c r="H16">
        <v>7</v>
      </c>
      <c r="I16">
        <v>3</v>
      </c>
      <c r="J16">
        <v>6</v>
      </c>
      <c r="M16" t="s">
        <v>393</v>
      </c>
      <c r="N16">
        <v>1.1756419142857144</v>
      </c>
      <c r="O16">
        <v>5958.1597142857154</v>
      </c>
      <c r="P16">
        <v>9.2048007657142836</v>
      </c>
      <c r="Q16">
        <v>13873.385142857145</v>
      </c>
      <c r="R16">
        <v>9.5638102857142862</v>
      </c>
      <c r="S16">
        <v>1.299012714285714</v>
      </c>
      <c r="T16">
        <v>1.5668068857142854</v>
      </c>
      <c r="U16">
        <v>7.7926540000000015</v>
      </c>
      <c r="V16">
        <v>0.34789622857142855</v>
      </c>
      <c r="W16">
        <v>98.310782857142868</v>
      </c>
      <c r="X16">
        <v>89.730874285714307</v>
      </c>
      <c r="Y16">
        <v>2.4108953366514286E-4</v>
      </c>
      <c r="Z16">
        <v>0.13037673428571431</v>
      </c>
      <c r="AA16">
        <v>3.0807262857142863</v>
      </c>
      <c r="AB16">
        <v>1.3524571350711427E-3</v>
      </c>
      <c r="AC16">
        <v>2.3026273725093678E-3</v>
      </c>
      <c r="AD16">
        <v>1.0789998681682729E-5</v>
      </c>
      <c r="AE16">
        <v>2.4026813304038285E-2</v>
      </c>
      <c r="AF16">
        <v>4.685644285714285</v>
      </c>
      <c r="AG16" t="e">
        <v>#DIV/0!</v>
      </c>
      <c r="AH16" t="e">
        <v>#DIV/0!</v>
      </c>
      <c r="AI16">
        <v>600</v>
      </c>
      <c r="AJ16">
        <v>600</v>
      </c>
      <c r="AK16">
        <v>800</v>
      </c>
      <c r="AL16" t="e">
        <v>#DIV/0!</v>
      </c>
      <c r="AM16">
        <v>391.66666666666725</v>
      </c>
      <c r="AN16" t="e">
        <v>#DIV/0!</v>
      </c>
    </row>
    <row r="17" spans="1:16">
      <c r="A17" s="10" t="s">
        <v>42</v>
      </c>
      <c r="B17">
        <v>135050.83333333334</v>
      </c>
      <c r="C17">
        <v>124235.95909090909</v>
      </c>
      <c r="D17">
        <v>143330.82857142857</v>
      </c>
      <c r="E17">
        <v>12378.344660243458</v>
      </c>
      <c r="F17">
        <v>15348.899588900253</v>
      </c>
      <c r="G17">
        <v>12531.513634458219</v>
      </c>
      <c r="H17">
        <v>36</v>
      </c>
      <c r="I17">
        <v>44</v>
      </c>
      <c r="J17">
        <v>35</v>
      </c>
    </row>
    <row r="18" spans="1:16">
      <c r="A18" s="10" t="s">
        <v>41</v>
      </c>
      <c r="B18">
        <v>419.62101000000001</v>
      </c>
      <c r="C18">
        <v>13.2628</v>
      </c>
      <c r="D18">
        <v>243.52576666666667</v>
      </c>
      <c r="E18">
        <v>683.86515716552617</v>
      </c>
      <c r="F18">
        <v>0</v>
      </c>
      <c r="G18">
        <v>323.22711759294305</v>
      </c>
      <c r="H18">
        <v>11</v>
      </c>
      <c r="I18">
        <v>1</v>
      </c>
      <c r="J18">
        <v>3</v>
      </c>
    </row>
    <row r="19" spans="1:16">
      <c r="A19" s="10" t="s">
        <v>40</v>
      </c>
      <c r="B19">
        <v>26.492903823529417</v>
      </c>
      <c r="C19">
        <v>4.1369607407407409</v>
      </c>
      <c r="D19">
        <v>5.3735690909090907</v>
      </c>
      <c r="E19">
        <v>62.697966738735587</v>
      </c>
      <c r="F19">
        <v>4.0342043816207855</v>
      </c>
      <c r="G19">
        <v>6.5206799260931163</v>
      </c>
      <c r="H19">
        <v>34</v>
      </c>
      <c r="I19">
        <v>27</v>
      </c>
      <c r="J19">
        <v>11</v>
      </c>
      <c r="M19" t="s">
        <v>134</v>
      </c>
      <c r="N19" t="s">
        <v>393</v>
      </c>
      <c r="O19" t="s">
        <v>393</v>
      </c>
      <c r="P19" t="s">
        <v>393</v>
      </c>
    </row>
    <row r="20" spans="1:16">
      <c r="A20" s="10" t="s">
        <v>39</v>
      </c>
      <c r="B20">
        <v>16.277564210526318</v>
      </c>
      <c r="C20">
        <v>3.129915</v>
      </c>
      <c r="D20">
        <v>34.615715000000002</v>
      </c>
      <c r="E20">
        <v>27.079559508745476</v>
      </c>
      <c r="F20">
        <v>0.49709425476965585</v>
      </c>
      <c r="G20">
        <v>37.03367230838073</v>
      </c>
      <c r="H20">
        <v>19</v>
      </c>
      <c r="I20">
        <v>4</v>
      </c>
      <c r="J20">
        <v>4</v>
      </c>
      <c r="M20" t="s">
        <v>192</v>
      </c>
      <c r="N20">
        <v>1.3590361111111109</v>
      </c>
      <c r="O20">
        <v>1.387512159090909</v>
      </c>
      <c r="P20">
        <v>1.1756419142857144</v>
      </c>
    </row>
    <row r="21" spans="1:16">
      <c r="A21" s="10" t="s">
        <v>38</v>
      </c>
      <c r="B21">
        <v>50.074314285714287</v>
      </c>
      <c r="C21">
        <v>44.376000000000005</v>
      </c>
      <c r="D21">
        <v>13.741846190476192</v>
      </c>
      <c r="E21">
        <v>36.124105663963832</v>
      </c>
      <c r="F21">
        <v>14.673499999999986</v>
      </c>
      <c r="G21">
        <v>5.8106360415939973</v>
      </c>
      <c r="H21">
        <v>7</v>
      </c>
      <c r="I21">
        <v>2</v>
      </c>
      <c r="J21">
        <v>21</v>
      </c>
      <c r="M21" t="s">
        <v>193</v>
      </c>
      <c r="N21">
        <v>6165.2380555555537</v>
      </c>
      <c r="O21">
        <v>7198.465227272728</v>
      </c>
      <c r="P21">
        <v>5958.1597142857154</v>
      </c>
    </row>
    <row r="22" spans="1:16">
      <c r="A22" s="10" t="s">
        <v>37</v>
      </c>
      <c r="B22">
        <v>27.263845888888888</v>
      </c>
      <c r="C22">
        <v>1.85514</v>
      </c>
      <c r="D22">
        <v>22.792200000000001</v>
      </c>
      <c r="E22">
        <v>33.483087392805047</v>
      </c>
      <c r="F22">
        <v>0</v>
      </c>
      <c r="G22">
        <v>0</v>
      </c>
      <c r="H22">
        <v>9</v>
      </c>
      <c r="I22">
        <v>1</v>
      </c>
      <c r="J22">
        <v>1</v>
      </c>
      <c r="M22" t="s">
        <v>194</v>
      </c>
      <c r="N22">
        <v>63.861308769444435</v>
      </c>
      <c r="O22">
        <v>3.5667547727272724</v>
      </c>
      <c r="P22">
        <v>9.2048007657142836</v>
      </c>
    </row>
    <row r="23" spans="1:16">
      <c r="A23" s="10" t="s">
        <v>36</v>
      </c>
      <c r="B23">
        <v>743.02055555555557</v>
      </c>
      <c r="C23">
        <v>512.66563636363651</v>
      </c>
      <c r="D23">
        <v>946.60517142857134</v>
      </c>
      <c r="E23">
        <v>101.86657637742607</v>
      </c>
      <c r="F23">
        <v>77.347265320432371</v>
      </c>
      <c r="G23">
        <v>108.70224021334288</v>
      </c>
      <c r="H23">
        <v>36</v>
      </c>
      <c r="I23">
        <v>44</v>
      </c>
      <c r="J23">
        <v>35</v>
      </c>
      <c r="M23" t="s">
        <v>195</v>
      </c>
      <c r="N23">
        <v>12882.172777777778</v>
      </c>
      <c r="O23">
        <v>14250.207045454548</v>
      </c>
      <c r="P23">
        <v>13873.385142857145</v>
      </c>
    </row>
    <row r="24" spans="1:16">
      <c r="A24" s="10" t="s">
        <v>35</v>
      </c>
      <c r="B24">
        <v>740.87477777777781</v>
      </c>
      <c r="C24">
        <v>504.79375000000005</v>
      </c>
      <c r="D24">
        <v>937.19102857142866</v>
      </c>
      <c r="E24">
        <v>109.438466660014</v>
      </c>
      <c r="F24">
        <v>69.59178258900063</v>
      </c>
      <c r="G24">
        <v>103.25938350871073</v>
      </c>
      <c r="H24">
        <v>36</v>
      </c>
      <c r="I24">
        <v>44</v>
      </c>
      <c r="J24">
        <v>35</v>
      </c>
      <c r="M24" t="s">
        <v>196</v>
      </c>
      <c r="N24">
        <v>23.008555000000001</v>
      </c>
      <c r="O24">
        <v>7.1193704545454555</v>
      </c>
      <c r="P24">
        <v>9.5638102857142862</v>
      </c>
    </row>
    <row r="25" spans="1:16">
      <c r="A25" s="10" t="s">
        <v>34</v>
      </c>
      <c r="B25">
        <v>0.30190515555555547</v>
      </c>
      <c r="C25">
        <v>0.21366073999999999</v>
      </c>
      <c r="D25">
        <v>5.9454638416923066E-4</v>
      </c>
      <c r="E25">
        <v>0.23354660443158815</v>
      </c>
      <c r="F25">
        <v>0.17771099839669577</v>
      </c>
      <c r="G25">
        <v>7.3497646216060734E-4</v>
      </c>
      <c r="H25">
        <v>9</v>
      </c>
      <c r="I25">
        <v>5</v>
      </c>
      <c r="J25">
        <v>13</v>
      </c>
      <c r="M25" t="s">
        <v>197</v>
      </c>
      <c r="N25">
        <v>3.890351388888889</v>
      </c>
      <c r="O25">
        <v>1.3969571363636362</v>
      </c>
      <c r="P25">
        <v>1.299012714285714</v>
      </c>
    </row>
    <row r="26" spans="1:16">
      <c r="A26" s="10" t="s">
        <v>33</v>
      </c>
      <c r="B26">
        <v>2.6816825000000004</v>
      </c>
      <c r="C26" t="e">
        <v>#DIV/0!</v>
      </c>
      <c r="D26">
        <v>1.3954899999999999</v>
      </c>
      <c r="E26">
        <v>1.1237367532561835</v>
      </c>
      <c r="F26" t="e">
        <v>#DIV/0!</v>
      </c>
      <c r="G26">
        <v>0</v>
      </c>
      <c r="H26">
        <v>4</v>
      </c>
      <c r="I26">
        <v>0</v>
      </c>
      <c r="J26">
        <v>1</v>
      </c>
      <c r="M26" t="s">
        <v>198</v>
      </c>
      <c r="N26">
        <v>2.3425261111111104</v>
      </c>
      <c r="O26">
        <v>1.8964543181818179</v>
      </c>
      <c r="P26">
        <v>1.5668068857142854</v>
      </c>
    </row>
    <row r="27" spans="1:16">
      <c r="A27" s="10" t="s">
        <v>32</v>
      </c>
      <c r="B27">
        <v>51.03746944444444</v>
      </c>
      <c r="C27">
        <v>61.606338636363652</v>
      </c>
      <c r="D27">
        <v>20.463125714285717</v>
      </c>
      <c r="E27">
        <v>41.625457713057841</v>
      </c>
      <c r="F27">
        <v>20.410779358101369</v>
      </c>
      <c r="G27">
        <v>8.2432572465480636</v>
      </c>
      <c r="H27">
        <v>36</v>
      </c>
      <c r="I27">
        <v>44</v>
      </c>
      <c r="J27">
        <v>35</v>
      </c>
      <c r="M27" t="s">
        <v>199</v>
      </c>
      <c r="N27">
        <v>17.067923333333333</v>
      </c>
      <c r="O27">
        <v>23.107497727272726</v>
      </c>
      <c r="P27">
        <v>7.7926540000000015</v>
      </c>
    </row>
    <row r="28" spans="1:16">
      <c r="A28" s="10" t="s">
        <v>31</v>
      </c>
      <c r="B28">
        <v>0.27021279880000004</v>
      </c>
      <c r="C28">
        <v>1.0079070010810811</v>
      </c>
      <c r="D28">
        <v>1.7318952643899999E-3</v>
      </c>
      <c r="E28">
        <v>0.5690373650629108</v>
      </c>
      <c r="F28">
        <v>0.8706821365615488</v>
      </c>
      <c r="G28">
        <v>3.0584948891505545E-3</v>
      </c>
      <c r="H28">
        <v>25</v>
      </c>
      <c r="I28">
        <v>37</v>
      </c>
      <c r="J28">
        <v>15</v>
      </c>
      <c r="M28" t="s">
        <v>200</v>
      </c>
      <c r="N28">
        <v>1.1897811666666669</v>
      </c>
      <c r="O28">
        <v>0.46551090909090909</v>
      </c>
      <c r="P28">
        <v>0.34789622857142855</v>
      </c>
    </row>
    <row r="29" spans="1:16">
      <c r="A29" s="10" t="s">
        <v>30</v>
      </c>
      <c r="B29">
        <v>0.4086401651599999</v>
      </c>
      <c r="C29">
        <v>1.298636436923077</v>
      </c>
      <c r="D29">
        <v>3.7517723469981581E-3</v>
      </c>
      <c r="E29">
        <v>0.89104922836235845</v>
      </c>
      <c r="F29">
        <v>1.2894432428013312</v>
      </c>
      <c r="G29">
        <v>8.0533048288956039E-3</v>
      </c>
      <c r="H29">
        <v>30</v>
      </c>
      <c r="I29">
        <v>39</v>
      </c>
      <c r="J29">
        <v>19</v>
      </c>
      <c r="M29" t="s">
        <v>201</v>
      </c>
      <c r="N29">
        <v>70.295669444444457</v>
      </c>
      <c r="O29">
        <v>59.679679545454562</v>
      </c>
      <c r="P29">
        <v>98.310782857142868</v>
      </c>
    </row>
    <row r="30" spans="1:16">
      <c r="A30" s="10" t="s">
        <v>29</v>
      </c>
      <c r="B30">
        <v>5.1966836882352936E-2</v>
      </c>
      <c r="C30">
        <v>0.16606269799999995</v>
      </c>
      <c r="D30">
        <v>1.7454136120449758E-4</v>
      </c>
      <c r="E30">
        <v>9.598878866553491E-2</v>
      </c>
      <c r="F30">
        <v>0.10106306437438596</v>
      </c>
      <c r="G30">
        <v>4.4290787404755561E-4</v>
      </c>
      <c r="H30">
        <v>17</v>
      </c>
      <c r="I30">
        <v>25</v>
      </c>
      <c r="J30">
        <v>17</v>
      </c>
      <c r="M30" t="s">
        <v>202</v>
      </c>
      <c r="N30">
        <v>64.906083333333342</v>
      </c>
      <c r="O30">
        <v>54.223425000000013</v>
      </c>
      <c r="P30">
        <v>89.730874285714307</v>
      </c>
    </row>
    <row r="31" spans="1:16">
      <c r="A31" s="10" t="s">
        <v>28</v>
      </c>
      <c r="B31">
        <v>0.60749584760714292</v>
      </c>
      <c r="C31">
        <v>0.70333108350000006</v>
      </c>
      <c r="D31">
        <v>3.1887942251749339E-2</v>
      </c>
      <c r="E31">
        <v>0.51659715962588248</v>
      </c>
      <c r="F31">
        <v>0.34512808571282971</v>
      </c>
      <c r="G31">
        <v>2.6778676683039997E-2</v>
      </c>
      <c r="H31">
        <v>28</v>
      </c>
      <c r="I31">
        <v>40</v>
      </c>
      <c r="J31">
        <v>30</v>
      </c>
      <c r="M31" t="s">
        <v>203</v>
      </c>
      <c r="N31">
        <v>7.0194816111111114E-2</v>
      </c>
      <c r="O31">
        <v>6.7680397727272731E-2</v>
      </c>
      <c r="P31">
        <v>2.4108953366514286E-4</v>
      </c>
    </row>
    <row r="32" spans="1:16">
      <c r="A32" s="10" t="s">
        <v>27</v>
      </c>
      <c r="B32">
        <v>33.840372222222214</v>
      </c>
      <c r="C32">
        <v>22.536350000000002</v>
      </c>
      <c r="D32">
        <v>46.54254000000001</v>
      </c>
      <c r="E32">
        <v>5.4242892474811564</v>
      </c>
      <c r="F32">
        <v>5.7833965542632058</v>
      </c>
      <c r="G32">
        <v>4.5574588535529932</v>
      </c>
      <c r="H32">
        <v>36</v>
      </c>
      <c r="I32">
        <v>44</v>
      </c>
      <c r="J32">
        <v>35</v>
      </c>
      <c r="M32" t="s">
        <v>204</v>
      </c>
      <c r="N32">
        <v>0.2492404444444444</v>
      </c>
      <c r="O32">
        <v>0.29895172727272717</v>
      </c>
      <c r="P32">
        <v>0.13037673428571431</v>
      </c>
    </row>
    <row r="33" spans="1:16">
      <c r="A33" s="11" t="s">
        <v>319</v>
      </c>
      <c r="B33" t="e">
        <v>#DIV/0!</v>
      </c>
      <c r="C33" t="e">
        <v>#DIV/0!</v>
      </c>
      <c r="D33" t="e">
        <v>#DIV/0!</v>
      </c>
      <c r="E33" t="e">
        <v>#DIV/0!</v>
      </c>
      <c r="F33" t="e">
        <v>#DIV/0!</v>
      </c>
      <c r="G33" t="e">
        <v>#DIV/0!</v>
      </c>
      <c r="H33">
        <v>36</v>
      </c>
      <c r="I33">
        <v>44</v>
      </c>
      <c r="J33">
        <v>35</v>
      </c>
      <c r="M33" t="s">
        <v>205</v>
      </c>
      <c r="N33">
        <v>5.9113738888888889</v>
      </c>
      <c r="O33">
        <v>7.5323529545454537</v>
      </c>
      <c r="P33">
        <v>3.0807262857142863</v>
      </c>
    </row>
    <row r="34" spans="1:16">
      <c r="A34" s="9" t="s">
        <v>106</v>
      </c>
      <c r="B34">
        <v>478333.33333333331</v>
      </c>
      <c r="C34">
        <v>480788.63636363635</v>
      </c>
      <c r="D34">
        <v>480308.57142857142</v>
      </c>
      <c r="E34">
        <v>2402.5449469723189</v>
      </c>
      <c r="F34">
        <v>560.52569038962645</v>
      </c>
      <c r="G34">
        <v>660.89611397661656</v>
      </c>
      <c r="H34">
        <v>36</v>
      </c>
      <c r="I34">
        <v>44</v>
      </c>
      <c r="J34">
        <v>35</v>
      </c>
      <c r="M34" t="s">
        <v>206</v>
      </c>
      <c r="N34">
        <v>4.7111641722222222E-2</v>
      </c>
      <c r="O34">
        <v>0.15257626360454546</v>
      </c>
      <c r="P34">
        <v>1.3524571350711427E-3</v>
      </c>
    </row>
    <row r="35" spans="1:16">
      <c r="A35" s="9" t="s">
        <v>105</v>
      </c>
      <c r="B35">
        <v>61619.444444444445</v>
      </c>
      <c r="C35">
        <v>72993.181818181823</v>
      </c>
      <c r="D35">
        <v>67622.857142857145</v>
      </c>
      <c r="E35">
        <v>6381.1710630418356</v>
      </c>
      <c r="F35">
        <v>1828.8592727898508</v>
      </c>
      <c r="G35">
        <v>2609.7712778036662</v>
      </c>
      <c r="H35">
        <v>36</v>
      </c>
      <c r="I35">
        <v>44</v>
      </c>
      <c r="J35">
        <v>35</v>
      </c>
      <c r="M35" t="s">
        <v>207</v>
      </c>
      <c r="N35">
        <v>7.8714634416111096E-2</v>
      </c>
      <c r="O35">
        <v>0.18209430727499998</v>
      </c>
      <c r="P35">
        <v>2.3026273725093678E-3</v>
      </c>
    </row>
    <row r="36" spans="1:16">
      <c r="A36" s="9" t="s">
        <v>103</v>
      </c>
      <c r="B36">
        <v>135858.33333333334</v>
      </c>
      <c r="C36">
        <v>127240.90909090909</v>
      </c>
      <c r="D36">
        <v>131431.42857142858</v>
      </c>
      <c r="E36">
        <v>7872.5745824066698</v>
      </c>
      <c r="F36">
        <v>1917.3037628420441</v>
      </c>
      <c r="G36">
        <v>2750.456733871295</v>
      </c>
      <c r="H36">
        <v>36</v>
      </c>
      <c r="I36">
        <v>44</v>
      </c>
      <c r="J36">
        <v>35</v>
      </c>
      <c r="M36" t="s">
        <v>208</v>
      </c>
      <c r="N36">
        <v>1.0045968192222221E-2</v>
      </c>
      <c r="O36">
        <v>3.4639118115909091E-2</v>
      </c>
      <c r="P36">
        <v>1.0789998681682729E-5</v>
      </c>
    </row>
    <row r="37" spans="1:16">
      <c r="A37" s="9" t="s">
        <v>102</v>
      </c>
      <c r="B37">
        <v>279588.88888888888</v>
      </c>
      <c r="C37">
        <v>290447.72727272729</v>
      </c>
      <c r="D37">
        <v>286294.28571428574</v>
      </c>
      <c r="E37">
        <v>9700.5949925701225</v>
      </c>
      <c r="F37">
        <v>1977.3132179762188</v>
      </c>
      <c r="G37">
        <v>3204.8127074442141</v>
      </c>
      <c r="H37">
        <v>36</v>
      </c>
      <c r="I37">
        <v>44</v>
      </c>
      <c r="J37">
        <v>35</v>
      </c>
      <c r="M37" t="s">
        <v>209</v>
      </c>
      <c r="N37">
        <v>0.10435270826111111</v>
      </c>
      <c r="O37">
        <v>0.16003252204545451</v>
      </c>
      <c r="P37">
        <v>2.4026813304038285E-2</v>
      </c>
    </row>
    <row r="38" spans="1:16">
      <c r="A38" s="9" t="s">
        <v>101</v>
      </c>
      <c r="B38">
        <v>536.11111111111109</v>
      </c>
      <c r="C38">
        <v>229.54545454545453</v>
      </c>
      <c r="D38" t="e">
        <v>#DIV/0!</v>
      </c>
      <c r="E38">
        <v>555.85408645803693</v>
      </c>
      <c r="F38">
        <v>652.12225061875176</v>
      </c>
      <c r="G38" t="e">
        <v>#DIV/0!</v>
      </c>
      <c r="H38">
        <v>36</v>
      </c>
      <c r="I38">
        <v>44</v>
      </c>
      <c r="J38">
        <v>35</v>
      </c>
      <c r="M38" t="s">
        <v>210</v>
      </c>
      <c r="N38">
        <v>3.2587602777777773</v>
      </c>
      <c r="O38">
        <v>2.7583763636363643</v>
      </c>
      <c r="P38">
        <v>4.685644285714285</v>
      </c>
    </row>
    <row r="39" spans="1:16">
      <c r="A39" s="9" t="s">
        <v>100</v>
      </c>
      <c r="B39">
        <v>42052.777777777781</v>
      </c>
      <c r="C39">
        <v>28156.81818181818</v>
      </c>
      <c r="D39">
        <v>34357.142857142855</v>
      </c>
      <c r="E39">
        <v>9152.0940564050125</v>
      </c>
      <c r="F39">
        <v>1838.032263945817</v>
      </c>
      <c r="G39">
        <v>3635.875662991612</v>
      </c>
      <c r="H39">
        <v>36</v>
      </c>
      <c r="I39">
        <v>44</v>
      </c>
      <c r="J39">
        <v>35</v>
      </c>
      <c r="M39" t="s">
        <v>328</v>
      </c>
      <c r="N39" t="e">
        <v>#DIV/0!</v>
      </c>
      <c r="O39" t="e">
        <v>#DIV/0!</v>
      </c>
      <c r="P39" t="e">
        <v>#DIV/0!</v>
      </c>
    </row>
    <row r="40" spans="1:16">
      <c r="A40" s="9" t="s">
        <v>99</v>
      </c>
      <c r="M40" t="s">
        <v>106</v>
      </c>
      <c r="N40" t="e">
        <v>#DIV/0!</v>
      </c>
      <c r="O40" t="e">
        <v>#DIV/0!</v>
      </c>
      <c r="P40" t="e">
        <v>#DIV/0!</v>
      </c>
    </row>
    <row r="41" spans="1:16">
      <c r="M41" t="s">
        <v>105</v>
      </c>
      <c r="N41">
        <v>558.33333333333258</v>
      </c>
      <c r="O41">
        <v>1208.3333333333292</v>
      </c>
      <c r="P41">
        <v>600</v>
      </c>
    </row>
    <row r="42" spans="1:16">
      <c r="M42" t="s">
        <v>103</v>
      </c>
      <c r="N42">
        <v>658.33333333333258</v>
      </c>
      <c r="O42">
        <v>1325</v>
      </c>
      <c r="P42">
        <v>600</v>
      </c>
    </row>
    <row r="43" spans="1:16">
      <c r="M43" t="s">
        <v>102</v>
      </c>
      <c r="N43">
        <v>875</v>
      </c>
      <c r="O43">
        <v>1758.3333333333292</v>
      </c>
      <c r="P43">
        <v>800</v>
      </c>
    </row>
    <row r="44" spans="1:16">
      <c r="M44" t="s">
        <v>101</v>
      </c>
      <c r="N44">
        <v>233.33333333333303</v>
      </c>
      <c r="O44">
        <v>566.66666666666754</v>
      </c>
      <c r="P44" t="e">
        <v>#DIV/0!</v>
      </c>
    </row>
    <row r="45" spans="1:16">
      <c r="M45" t="s">
        <v>100</v>
      </c>
      <c r="N45">
        <v>508.33333333333252</v>
      </c>
      <c r="O45">
        <v>891.66666666666708</v>
      </c>
      <c r="P45">
        <v>391.66666666666725</v>
      </c>
    </row>
    <row r="46" spans="1:16">
      <c r="M46" t="s">
        <v>99</v>
      </c>
      <c r="N46">
        <v>633.33333333333246</v>
      </c>
      <c r="O46">
        <v>0</v>
      </c>
      <c r="P46" t="e">
        <v>#DIV/0!</v>
      </c>
    </row>
  </sheetData>
  <conditionalFormatting sqref="A14:A32">
    <cfRule type="containsText" dxfId="1" priority="1" operator="containsText" text="Negative">
      <formula>NOT(ISERROR(SEARCH("Negative",A14)))</formula>
    </cfRule>
  </conditionalFormatting>
  <conditionalFormatting sqref="C1:U1">
    <cfRule type="containsText" dxfId="0" priority="2" operator="containsText" text="Negative">
      <formula>NOT(ISERROR(SEARCH("Negative",C1)))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Fsp SEM+ICP Tidy (2)</vt:lpstr>
      <vt:lpstr>Fsp SEM+ICP Tidy w LOD</vt:lpstr>
      <vt:lpstr>Composition</vt:lpstr>
      <vt:lpstr>Fsp C v R</vt:lpstr>
      <vt:lpstr>1.AS.H Fsp Tidy</vt:lpstr>
      <vt:lpstr>All Fsp Tidy</vt:lpstr>
      <vt:lpstr>All Fsp Analysis</vt:lpstr>
      <vt:lpstr>All Fsp with XAn</vt:lpstr>
      <vt:lpstr>Sheet1</vt:lpstr>
    </vt:vector>
  </TitlesOfParts>
  <Company>Durham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NICHOLSON, WILL J.</dc:creator>
  <cp:lastModifiedBy>NICHOLSON, WILL J.</cp:lastModifiedBy>
  <dcterms:created xsi:type="dcterms:W3CDTF">2024-05-31T13:56:22Z</dcterms:created>
  <dcterms:modified xsi:type="dcterms:W3CDTF">2025-05-30T16:15:07Z</dcterms:modified>
</cp:coreProperties>
</file>